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mad Auwal\Desktop\New folder\TESS-update\Education Expenditure\"/>
    </mc:Choice>
  </mc:AlternateContent>
  <xr:revisionPtr revIDLastSave="0" documentId="13_ncr:1_{1B04D7E1-C22E-49F3-B790-77BF467C892C}" xr6:coauthVersionLast="47" xr6:coauthVersionMax="47" xr10:uidLastSave="{00000000-0000-0000-0000-000000000000}"/>
  <bookViews>
    <workbookView xWindow="-110" yWindow="-110" windowWidth="19420" windowHeight="10300" firstSheet="7" activeTab="9" xr2:uid="{CF380930-F7B4-406B-8345-C89991B449B3}"/>
  </bookViews>
  <sheets>
    <sheet name="Matching Grant Utiliztn Summary" sheetId="11" r:id="rId1"/>
    <sheet name="Matching Grant by Sector -2022" sheetId="5" r:id="rId2"/>
    <sheet name="Exp by Output - 2022" sheetId="4" r:id="rId3"/>
    <sheet name="Agric - 2%" sheetId="10" r:id="rId4"/>
    <sheet name="Sport Development - 1% " sheetId="8" r:id="rId5"/>
    <sheet name="QUALITY ASSURANCE - 2%" sheetId="6" r:id="rId6"/>
    <sheet name="Supervision &amp; Proj Monitrn - 2%" sheetId="7" r:id="rId7"/>
    <sheet name="Appendix - Sport - Schs List" sheetId="9" r:id="rId8"/>
    <sheet name="LGEA - SALARY" sheetId="12" r:id="rId9"/>
    <sheet name="LGEA - OVERHEAD" sheetId="13" r:id="rId10"/>
  </sheets>
  <definedNames>
    <definedName name="_xlnm.Print_Area" localSheetId="2">'Exp by Output - 2022'!$A$1:$M$380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3" l="1"/>
  <c r="D39" i="13" s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N39" i="12"/>
  <c r="M39" i="12"/>
  <c r="L39" i="12"/>
  <c r="K39" i="12"/>
  <c r="J39" i="12"/>
  <c r="I39" i="12"/>
  <c r="H39" i="12"/>
  <c r="G39" i="12"/>
  <c r="F39" i="12"/>
  <c r="E39" i="12"/>
  <c r="D39" i="12"/>
  <c r="C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G16" i="11"/>
  <c r="L22" i="11"/>
  <c r="L23" i="11"/>
  <c r="L24" i="11"/>
  <c r="L21" i="11"/>
  <c r="F18" i="11"/>
  <c r="G17" i="11"/>
  <c r="F17" i="11"/>
  <c r="L17" i="11"/>
  <c r="F16" i="11"/>
  <c r="E16" i="11"/>
  <c r="G15" i="11"/>
  <c r="F15" i="11"/>
  <c r="F14" i="11"/>
  <c r="G14" i="11"/>
  <c r="E14" i="11"/>
  <c r="L11" i="11"/>
  <c r="M9" i="11"/>
  <c r="M10" i="11"/>
  <c r="F144" i="10"/>
  <c r="F145" i="10"/>
  <c r="F146" i="10"/>
  <c r="F147" i="10"/>
  <c r="F143" i="10"/>
  <c r="F136" i="10"/>
  <c r="F125" i="10"/>
  <c r="F124" i="10"/>
  <c r="F123" i="10"/>
  <c r="F122" i="10"/>
  <c r="F121" i="10"/>
  <c r="F118" i="10"/>
  <c r="F117" i="10"/>
  <c r="F114" i="10"/>
  <c r="F113" i="10"/>
  <c r="F112" i="10"/>
  <c r="F111" i="10"/>
  <c r="F108" i="10"/>
  <c r="F107" i="10"/>
  <c r="F106" i="10"/>
  <c r="F105" i="10"/>
  <c r="F98" i="10"/>
  <c r="F81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E10" i="10"/>
  <c r="E25" i="11"/>
  <c r="L16" i="11"/>
  <c r="I16" i="11"/>
  <c r="F148" i="10"/>
  <c r="F109" i="10"/>
  <c r="F119" i="10"/>
  <c r="F126" i="10"/>
  <c r="F115" i="10"/>
  <c r="F44" i="10"/>
  <c r="F16" i="10"/>
  <c r="F137" i="10"/>
  <c r="E16" i="10"/>
  <c r="F64" i="10"/>
  <c r="L67" i="9"/>
  <c r="K67" i="9"/>
  <c r="J67" i="9"/>
  <c r="I67" i="9"/>
  <c r="H67" i="9"/>
  <c r="F107" i="8"/>
  <c r="F131" i="8"/>
  <c r="F132" i="8"/>
  <c r="F133" i="8"/>
  <c r="F130" i="8"/>
  <c r="F87" i="8"/>
  <c r="F89" i="8"/>
  <c r="F88" i="8"/>
  <c r="F90" i="8"/>
  <c r="F92" i="8"/>
  <c r="F123" i="8"/>
  <c r="F75" i="8"/>
  <c r="F57" i="8"/>
  <c r="F56" i="8"/>
  <c r="F55" i="8"/>
  <c r="F54" i="8"/>
  <c r="F53" i="8"/>
  <c r="F52" i="8"/>
  <c r="F51" i="8"/>
  <c r="F47" i="8"/>
  <c r="F46" i="8"/>
  <c r="F45" i="8"/>
  <c r="F44" i="8"/>
  <c r="F43" i="8"/>
  <c r="F42" i="8"/>
  <c r="F39" i="8"/>
  <c r="F38" i="8"/>
  <c r="F37" i="8"/>
  <c r="F36" i="8"/>
  <c r="F35" i="8"/>
  <c r="F34" i="8"/>
  <c r="F31" i="8"/>
  <c r="F30" i="8"/>
  <c r="F29" i="8"/>
  <c r="F28" i="8"/>
  <c r="F27" i="8"/>
  <c r="F26" i="8"/>
  <c r="F25" i="8"/>
  <c r="F19" i="8"/>
  <c r="F20" i="8"/>
  <c r="F21" i="8"/>
  <c r="F18" i="8"/>
  <c r="E11" i="8"/>
  <c r="F124" i="8"/>
  <c r="F134" i="8"/>
  <c r="F48" i="8"/>
  <c r="F40" i="8"/>
  <c r="F58" i="8"/>
  <c r="F32" i="8"/>
  <c r="F22" i="8"/>
  <c r="F59" i="8"/>
  <c r="D32" i="7"/>
  <c r="D31" i="7"/>
  <c r="D23" i="7"/>
  <c r="D12" i="7"/>
  <c r="K10" i="6"/>
  <c r="J11" i="6"/>
  <c r="J12" i="6"/>
  <c r="J13" i="6"/>
  <c r="J14" i="6"/>
  <c r="J10" i="6"/>
  <c r="J8" i="6"/>
  <c r="J9" i="6"/>
  <c r="K7" i="6"/>
  <c r="K15" i="6"/>
  <c r="J7" i="6"/>
  <c r="E27" i="5"/>
  <c r="G18" i="11"/>
  <c r="D23" i="5"/>
  <c r="E12" i="5"/>
  <c r="D27" i="5"/>
  <c r="D32" i="5"/>
  <c r="D12" i="5"/>
  <c r="E38" i="5"/>
  <c r="D38" i="5"/>
  <c r="E23" i="5"/>
  <c r="E44" i="10"/>
  <c r="E32" i="5"/>
  <c r="E39" i="5"/>
  <c r="H16" i="11"/>
  <c r="J16" i="11"/>
  <c r="L18" i="11"/>
  <c r="H17" i="11"/>
  <c r="I17" i="11"/>
  <c r="J17" i="11"/>
  <c r="F25" i="11"/>
  <c r="G25" i="11"/>
  <c r="D39" i="5"/>
  <c r="L14" i="11"/>
  <c r="I14" i="11"/>
  <c r="L15" i="11"/>
  <c r="L25" i="11"/>
  <c r="H18" i="11"/>
  <c r="I18" i="11"/>
  <c r="J18" i="11"/>
  <c r="J15" i="11"/>
  <c r="H15" i="11"/>
  <c r="I15" i="11"/>
  <c r="J14" i="11"/>
  <c r="L19" i="11"/>
  <c r="L26" i="11"/>
  <c r="M14" i="11"/>
  <c r="H14" i="11"/>
  <c r="M17" i="11"/>
  <c r="M23" i="11"/>
  <c r="M22" i="11"/>
  <c r="M16" i="11"/>
  <c r="M21" i="11"/>
  <c r="M24" i="11"/>
  <c r="M18" i="11"/>
  <c r="M15" i="11"/>
  <c r="O39" i="12" l="1"/>
</calcChain>
</file>

<file path=xl/sharedStrings.xml><?xml version="1.0" encoding="utf-8"?>
<sst xmlns="http://schemas.openxmlformats.org/spreadsheetml/2006/main" count="2435" uniqueCount="1348">
  <si>
    <t>S/N</t>
  </si>
  <si>
    <t xml:space="preserve">GPS </t>
  </si>
  <si>
    <t>ACTIVITY</t>
  </si>
  <si>
    <t>OBJECTIVE</t>
  </si>
  <si>
    <t>LOCATION</t>
  </si>
  <si>
    <t>GRAND TOTAL</t>
  </si>
  <si>
    <t xml:space="preserve">CODING </t>
  </si>
  <si>
    <t>NAME OF SCHOOL</t>
  </si>
  <si>
    <t>LGEA</t>
  </si>
  <si>
    <t>Lat</t>
  </si>
  <si>
    <t>Long</t>
  </si>
  <si>
    <t xml:space="preserve">Katsina </t>
  </si>
  <si>
    <t xml:space="preserve">Danja </t>
  </si>
  <si>
    <t>Fatima Baika P.S</t>
  </si>
  <si>
    <t>Makada P.S</t>
  </si>
  <si>
    <t>Kafin-Soli Model P.S</t>
  </si>
  <si>
    <t>Tudun Wada P.S</t>
  </si>
  <si>
    <t>Makera Qtrs P.S</t>
  </si>
  <si>
    <t xml:space="preserve">Jibia </t>
  </si>
  <si>
    <t xml:space="preserve">Kankia </t>
  </si>
  <si>
    <t xml:space="preserve">Mashi </t>
  </si>
  <si>
    <t xml:space="preserve">Funtua </t>
  </si>
  <si>
    <t>Danwaire P.S</t>
  </si>
  <si>
    <t xml:space="preserve">Batsari </t>
  </si>
  <si>
    <t>S/Layin Walawal  P.S</t>
  </si>
  <si>
    <t xml:space="preserve">Dutsi </t>
  </si>
  <si>
    <t>Girls Day P.S</t>
  </si>
  <si>
    <t>Ung. Sodai P.S</t>
  </si>
  <si>
    <t xml:space="preserve">Kafur </t>
  </si>
  <si>
    <t>Gidan Gwauro P.S</t>
  </si>
  <si>
    <t xml:space="preserve">Matazu </t>
  </si>
  <si>
    <t>Ung. Maigayya P.S</t>
  </si>
  <si>
    <t xml:space="preserve">Dandume </t>
  </si>
  <si>
    <t>Babban Kufai P.S</t>
  </si>
  <si>
    <t xml:space="preserve">Bakori </t>
  </si>
  <si>
    <t>Tashar Malama P.S</t>
  </si>
  <si>
    <t xml:space="preserve">Ingawa </t>
  </si>
  <si>
    <t>Bukun Fulani P.S</t>
  </si>
  <si>
    <t>Badole P.S</t>
  </si>
  <si>
    <t xml:space="preserve">Mani </t>
  </si>
  <si>
    <t>Binga P.S</t>
  </si>
  <si>
    <t xml:space="preserve">Daura </t>
  </si>
  <si>
    <t>Ung. Isah P.S</t>
  </si>
  <si>
    <t xml:space="preserve">Baure </t>
  </si>
  <si>
    <t>Filin Dana S/Ung. P.S</t>
  </si>
  <si>
    <t>Koda P.S</t>
  </si>
  <si>
    <t xml:space="preserve">Charanchi </t>
  </si>
  <si>
    <t>Magama P.S</t>
  </si>
  <si>
    <t>Gammo P.S</t>
  </si>
  <si>
    <t xml:space="preserve">Dutsin-ma </t>
  </si>
  <si>
    <t>Awala P.S</t>
  </si>
  <si>
    <t xml:space="preserve">Sabuwa </t>
  </si>
  <si>
    <t xml:space="preserve">Musawa </t>
  </si>
  <si>
    <t>Gobirawa P.S</t>
  </si>
  <si>
    <t xml:space="preserve">Kankara </t>
  </si>
  <si>
    <t>Alkarya P.S</t>
  </si>
  <si>
    <t xml:space="preserve">Kurfi </t>
  </si>
  <si>
    <t>Malumfashi P.S</t>
  </si>
  <si>
    <t>Rimi</t>
  </si>
  <si>
    <t>Tsanni P.S</t>
  </si>
  <si>
    <t xml:space="preserve">Batagarawa </t>
  </si>
  <si>
    <t>Kiluki Pilot P.S</t>
  </si>
  <si>
    <t xml:space="preserve">Bindawa </t>
  </si>
  <si>
    <t>Kusada Pilot P.S</t>
  </si>
  <si>
    <t xml:space="preserve">Kusada </t>
  </si>
  <si>
    <t>Ung. Gaje P.S</t>
  </si>
  <si>
    <t xml:space="preserve">Zango </t>
  </si>
  <si>
    <t>Jankyarma P.S</t>
  </si>
  <si>
    <t xml:space="preserve">Kaita </t>
  </si>
  <si>
    <t>Jawurde P.S</t>
  </si>
  <si>
    <t>Danja</t>
  </si>
  <si>
    <t>Walawal P.S</t>
  </si>
  <si>
    <t>Muh'd Bashar Nur. P.S</t>
  </si>
  <si>
    <t>Tsintsinya P.S</t>
  </si>
  <si>
    <t>Mashi</t>
  </si>
  <si>
    <t>Maifaru P.S</t>
  </si>
  <si>
    <t xml:space="preserve">Mai'adua </t>
  </si>
  <si>
    <t>Mani</t>
  </si>
  <si>
    <t>Rijiyar Tsamiya I P.S</t>
  </si>
  <si>
    <t xml:space="preserve">Sandamu </t>
  </si>
  <si>
    <t>Hamza Maigoro P.S</t>
  </si>
  <si>
    <t>Maijauri P.S</t>
  </si>
  <si>
    <t xml:space="preserve">Safana </t>
  </si>
  <si>
    <t>Batsari Model P.S</t>
  </si>
  <si>
    <t>Batsari</t>
  </si>
  <si>
    <t>Daga P.S</t>
  </si>
  <si>
    <t>Salihawa P.S</t>
  </si>
  <si>
    <t>Kurfi</t>
  </si>
  <si>
    <t>Girls P.S</t>
  </si>
  <si>
    <t>Kudu P.S</t>
  </si>
  <si>
    <t>Kadandani P.S</t>
  </si>
  <si>
    <t>Kafur</t>
  </si>
  <si>
    <t>Ung. Dogo P.S</t>
  </si>
  <si>
    <t xml:space="preserve">PJSS Dambuna </t>
  </si>
  <si>
    <t xml:space="preserve">PJSS Kaware </t>
  </si>
  <si>
    <t xml:space="preserve">PJSS Dandire </t>
  </si>
  <si>
    <t xml:space="preserve">Danmusa </t>
  </si>
  <si>
    <t xml:space="preserve">PJSS Batsari Annex </t>
  </si>
  <si>
    <t xml:space="preserve">PJSS Rimin Guza </t>
  </si>
  <si>
    <t xml:space="preserve">Rimi </t>
  </si>
  <si>
    <t xml:space="preserve">PJSS Sha'iri </t>
  </si>
  <si>
    <t xml:space="preserve">PJSS Kurba </t>
  </si>
  <si>
    <t xml:space="preserve">PJSS Ruwan Sanyi </t>
  </si>
  <si>
    <t xml:space="preserve">Malumfashi </t>
  </si>
  <si>
    <t xml:space="preserve">PJSS S/Layin Walawal  </t>
  </si>
  <si>
    <t xml:space="preserve">PJSS Kamfanin Daudawa </t>
  </si>
  <si>
    <t xml:space="preserve">Faskari </t>
  </si>
  <si>
    <t xml:space="preserve">PJSS Durmai </t>
  </si>
  <si>
    <t xml:space="preserve">PJSS Jikamshi B. </t>
  </si>
  <si>
    <t>PJSS Matawalle Amadu</t>
  </si>
  <si>
    <t xml:space="preserve">PJSS Sheme </t>
  </si>
  <si>
    <t xml:space="preserve">PJSS Rimaye </t>
  </si>
  <si>
    <t xml:space="preserve">PJSS Yikka </t>
  </si>
  <si>
    <t xml:space="preserve">PJSS Maigari </t>
  </si>
  <si>
    <t xml:space="preserve">PJSS Ung. Sallau P.S </t>
  </si>
  <si>
    <t xml:space="preserve">PJSS Danmarke </t>
  </si>
  <si>
    <t xml:space="preserve">PJSS Yamma Dantankari </t>
  </si>
  <si>
    <t xml:space="preserve">PJSS Qur'anic Model </t>
  </si>
  <si>
    <t xml:space="preserve">PJSS Tudun Wada </t>
  </si>
  <si>
    <t xml:space="preserve">PJSS Yarbare </t>
  </si>
  <si>
    <t xml:space="preserve">PJSS Daddara Liman </t>
  </si>
  <si>
    <t xml:space="preserve">PJSS Jofalawa </t>
  </si>
  <si>
    <t xml:space="preserve">PJSS Gwarjo </t>
  </si>
  <si>
    <t xml:space="preserve">PJSS Yarkinda </t>
  </si>
  <si>
    <t xml:space="preserve">PJSS Yarima A/Kadir </t>
  </si>
  <si>
    <t xml:space="preserve">PJSS Garni </t>
  </si>
  <si>
    <t>Zango</t>
  </si>
  <si>
    <t xml:space="preserve">PJSS Gangara </t>
  </si>
  <si>
    <t xml:space="preserve">PJSS Rahamawa </t>
  </si>
  <si>
    <t>Barde P.S</t>
  </si>
  <si>
    <t>Bakori</t>
  </si>
  <si>
    <t>Mazaga P.S</t>
  </si>
  <si>
    <t>Remaye P.S</t>
  </si>
  <si>
    <t>Dutsen-reme P.S</t>
  </si>
  <si>
    <t>Tarzana P.S</t>
  </si>
  <si>
    <t>Jiba  P.S</t>
  </si>
  <si>
    <t>Ung. Balarabe P.S</t>
  </si>
  <si>
    <t>Goya P.S</t>
  </si>
  <si>
    <t>Daneji P.S</t>
  </si>
  <si>
    <t>Lemu P.S</t>
  </si>
  <si>
    <t>Kurfeji P.S</t>
  </si>
  <si>
    <t>Kukar Gesa  P.S</t>
  </si>
  <si>
    <t>BT Mangal P.S</t>
  </si>
  <si>
    <t>Babbar Ruga P.S</t>
  </si>
  <si>
    <t>Morawa P.S</t>
  </si>
  <si>
    <t>Majigiri P.S</t>
  </si>
  <si>
    <t>Zabaro P.S</t>
  </si>
  <si>
    <t>K/Nasagau P.S</t>
  </si>
  <si>
    <t>Dudunni P.S</t>
  </si>
  <si>
    <t>Sule Nakulema P.S</t>
  </si>
  <si>
    <t>Riko  P.S</t>
  </si>
  <si>
    <t>Tundun Turare P.S</t>
  </si>
  <si>
    <t>Haukan Maza P.S</t>
  </si>
  <si>
    <t>Shangel P.S</t>
  </si>
  <si>
    <t>Dannakola P.S</t>
  </si>
  <si>
    <t>Karfi P.S</t>
  </si>
  <si>
    <t>Karachi P.S</t>
  </si>
  <si>
    <t>Kurkurjan P.S</t>
  </si>
  <si>
    <t>Gidan Gadi P.S</t>
  </si>
  <si>
    <t>Buku P.S</t>
  </si>
  <si>
    <t xml:space="preserve"> Gazari P.S</t>
  </si>
  <si>
    <t>Dutsi</t>
  </si>
  <si>
    <t>Kogon Burtu P.S</t>
  </si>
  <si>
    <t>Maibara P.S</t>
  </si>
  <si>
    <t>Dantagwarma P.S</t>
  </si>
  <si>
    <t>Yarshantuna P.S</t>
  </si>
  <si>
    <t>Makera P.S</t>
  </si>
  <si>
    <t>Charanchi Pilot P.S</t>
  </si>
  <si>
    <t>Dallawa P.S</t>
  </si>
  <si>
    <t>Kunamawa P.S</t>
  </si>
  <si>
    <t>Salihawar Nata'ala P.S</t>
  </si>
  <si>
    <t>Bagudu P.S</t>
  </si>
  <si>
    <t>Kwarare P.S</t>
  </si>
  <si>
    <t>Tsauri P.S</t>
  </si>
  <si>
    <t>Majen Gobir P.S</t>
  </si>
  <si>
    <t>Shehu Inuwa Imam P.S</t>
  </si>
  <si>
    <t>Bele 'F' P.S</t>
  </si>
  <si>
    <t>Sabuwa Girls P.S</t>
  </si>
  <si>
    <t>Kadawa P.S</t>
  </si>
  <si>
    <t>Jamo Nomadic P.S</t>
  </si>
  <si>
    <t>Durmai P.S</t>
  </si>
  <si>
    <t xml:space="preserve">Shirgi P.S </t>
  </si>
  <si>
    <t xml:space="preserve">Kauyen Dawa P.S </t>
  </si>
  <si>
    <t>Kwarago P.S</t>
  </si>
  <si>
    <t>Rinijn Baushe P.S</t>
  </si>
  <si>
    <t>Kamri P.S</t>
  </si>
  <si>
    <t xml:space="preserve">PJSS Dugul </t>
  </si>
  <si>
    <t xml:space="preserve">PJSS Yarliya'u  </t>
  </si>
  <si>
    <t>PJSS Huguma</t>
  </si>
  <si>
    <t xml:space="preserve">PJSS Sabon-gari </t>
  </si>
  <si>
    <t xml:space="preserve">GJSS Tsanni </t>
  </si>
  <si>
    <t>QTY</t>
  </si>
  <si>
    <t>Kurkujan P.S</t>
  </si>
  <si>
    <t>Danja Model P.S</t>
  </si>
  <si>
    <t>Mairuwa P.S</t>
  </si>
  <si>
    <t>Dadinkowa P.S</t>
  </si>
  <si>
    <t>Shadawa P.S</t>
  </si>
  <si>
    <t>Kadarabe P.S</t>
  </si>
  <si>
    <t>Yanlawal P.S</t>
  </si>
  <si>
    <t>Ingawa</t>
  </si>
  <si>
    <t>Shema P.S</t>
  </si>
  <si>
    <t xml:space="preserve">MT Mangal </t>
  </si>
  <si>
    <t>UBEC/SUBEB/W&amp;S/2022/2</t>
  </si>
  <si>
    <t>UBEC/SUBEB/W&amp;S/2022/3</t>
  </si>
  <si>
    <t>UBEC/SUBEB/W&amp;S/2022/4</t>
  </si>
  <si>
    <t>UBEC/SUBEB/W&amp;S/2022/5</t>
  </si>
  <si>
    <t>UBEC/SUBEB/W&amp;S/2022/6</t>
  </si>
  <si>
    <t>UBEC/SUBEB/W&amp;S/2022/7</t>
  </si>
  <si>
    <t>UBEC/SUBEB/W&amp;S/2022/8</t>
  </si>
  <si>
    <t>UBEC/SUBEB/W&amp;S/2022/9</t>
  </si>
  <si>
    <t xml:space="preserve">PJSS Kafarda </t>
  </si>
  <si>
    <t>Jana P.S</t>
  </si>
  <si>
    <t xml:space="preserve">PJSS Baure II </t>
  </si>
  <si>
    <t xml:space="preserve">PJSS Tadeta </t>
  </si>
  <si>
    <t xml:space="preserve">PJSS Kunatau </t>
  </si>
  <si>
    <t xml:space="preserve">PJSS Makada </t>
  </si>
  <si>
    <t xml:space="preserve">PJSS Tashar Kadanya </t>
  </si>
  <si>
    <t xml:space="preserve">PJSS Karmawa </t>
  </si>
  <si>
    <t xml:space="preserve">PJSS Kagadama </t>
  </si>
  <si>
    <t>PJSS Hayin Tabo</t>
  </si>
  <si>
    <t xml:space="preserve">PJSS Jabiri </t>
  </si>
  <si>
    <t xml:space="preserve">PJSS Tsamiyar Jino  </t>
  </si>
  <si>
    <t>UBEC/SUBEB/W&amp;S/2022/10</t>
  </si>
  <si>
    <t>UBEC/SUBEB/W&amp;S/2022/11</t>
  </si>
  <si>
    <t>UBEC/SUBEB/W&amp;S/2022/12</t>
  </si>
  <si>
    <t>UBEC/SUBEB/W&amp;S/2022/13</t>
  </si>
  <si>
    <t>UBEC/SUBEB/W&amp;S/2022/14</t>
  </si>
  <si>
    <t>Sada P.S</t>
  </si>
  <si>
    <t>Kawarin Nasarawa P.S</t>
  </si>
  <si>
    <t>Kafin-soli Model P.S</t>
  </si>
  <si>
    <t>Usman Babban Kaita P.S</t>
  </si>
  <si>
    <t>Karau P.S</t>
  </si>
  <si>
    <t>Washemi P.S</t>
  </si>
  <si>
    <t>Riniyal P.S</t>
  </si>
  <si>
    <t>Dutsingiwa P.S</t>
  </si>
  <si>
    <t xml:space="preserve">Kusada Pilot </t>
  </si>
  <si>
    <t>Gidan M/Daya P.S</t>
  </si>
  <si>
    <t>Dudunni  P.S</t>
  </si>
  <si>
    <t>Moh'd Dikko P.S</t>
  </si>
  <si>
    <t>Jani Model P.S</t>
  </si>
  <si>
    <t>Jani Bello P.S</t>
  </si>
  <si>
    <t>Dambo Abu P.S</t>
  </si>
  <si>
    <t>Wakai P.S</t>
  </si>
  <si>
    <t>Matallawa P.S</t>
  </si>
  <si>
    <t>Danyusufa P.S</t>
  </si>
  <si>
    <t>Baure II P.S</t>
  </si>
  <si>
    <t>Babban Mutum IIP.S</t>
  </si>
  <si>
    <t>Comm. Girls P.S</t>
  </si>
  <si>
    <t>Hamza Abdullahi P.S</t>
  </si>
  <si>
    <t>Shiroka P.S</t>
  </si>
  <si>
    <t>Katsayal I P.S</t>
  </si>
  <si>
    <t>Karkarku Nomadic P.S</t>
  </si>
  <si>
    <t>Fago 2 P.S</t>
  </si>
  <si>
    <t>Hussaini Model P.S</t>
  </si>
  <si>
    <t>Abdulkudusu P.S</t>
  </si>
  <si>
    <t>Duguneji P.S</t>
  </si>
  <si>
    <t>Giginya P.S</t>
  </si>
  <si>
    <t>Dan'aunai P.S</t>
  </si>
  <si>
    <t>Sardauna Amadu P.S</t>
  </si>
  <si>
    <t>Sharawa P.S</t>
  </si>
  <si>
    <t xml:space="preserve"> Dauda Daura P.S</t>
  </si>
  <si>
    <t>Mazoji P.S</t>
  </si>
  <si>
    <t>Ung. Dahiru P.S</t>
  </si>
  <si>
    <t>Inde P.S</t>
  </si>
  <si>
    <t xml:space="preserve">Tuge P.S </t>
  </si>
  <si>
    <t>Sabuwa Model P.S</t>
  </si>
  <si>
    <t>A. Sherihu P.S</t>
  </si>
  <si>
    <t>Duya P.S</t>
  </si>
  <si>
    <t>Dankanjiba Model P.S</t>
  </si>
  <si>
    <t>Danranko Pilot P.S</t>
  </si>
  <si>
    <t>Yarima Annex Dkj P.S</t>
  </si>
  <si>
    <t>Kabomo P.S</t>
  </si>
  <si>
    <t>Tsiga Model P.S</t>
  </si>
  <si>
    <t>Kurami P.S</t>
  </si>
  <si>
    <t>Mairuwa Model P.S</t>
  </si>
  <si>
    <t>Faskari</t>
  </si>
  <si>
    <t>Shehu Inuwa Imam Pilot P.S</t>
  </si>
  <si>
    <t>Ginchawa P.S</t>
  </si>
  <si>
    <t>Bokolo P.S</t>
  </si>
  <si>
    <t>Dissi P.S</t>
  </si>
  <si>
    <t>Yargoje P.S</t>
  </si>
  <si>
    <t>Sabon-gari P.S</t>
  </si>
  <si>
    <t>Nuhu Model P.S</t>
  </si>
  <si>
    <t>Mahuta Model P.S</t>
  </si>
  <si>
    <t>Dansoda P.S</t>
  </si>
  <si>
    <t>Ruwan Sanyi P.S</t>
  </si>
  <si>
    <t>Malumfashi</t>
  </si>
  <si>
    <t>Sale G. P.S</t>
  </si>
  <si>
    <t>Qur'anic Model P.S</t>
  </si>
  <si>
    <t>Wanzamai P.S</t>
  </si>
  <si>
    <t>Aliyu P.S</t>
  </si>
  <si>
    <t>Barhim Housing Estate PS</t>
  </si>
  <si>
    <t>Tsanni Model P.S</t>
  </si>
  <si>
    <t>Ajiwa Model P.S</t>
  </si>
  <si>
    <t>Unguwar Zakari P.S</t>
  </si>
  <si>
    <t>Batsari Annex P.S</t>
  </si>
  <si>
    <t>Abadau P.S</t>
  </si>
  <si>
    <t>Kurmiyal  P.S</t>
  </si>
  <si>
    <t>Waije P.S</t>
  </si>
  <si>
    <t>Kunatau P.S</t>
  </si>
  <si>
    <t>Burtu P.S</t>
  </si>
  <si>
    <t>Kukar Samu P.S</t>
  </si>
  <si>
    <t>Illela P.S</t>
  </si>
  <si>
    <t>Runka Model P.S</t>
  </si>
  <si>
    <t>Comm. Muntari Lawal PS</t>
  </si>
  <si>
    <t>Ummarun Dallaje P.S</t>
  </si>
  <si>
    <t>Gobarau P.S</t>
  </si>
  <si>
    <t>Dutsenamare P.S</t>
  </si>
  <si>
    <t>Daddara Liman P.S</t>
  </si>
  <si>
    <t>Pilot Senior P.S</t>
  </si>
  <si>
    <t>Farun Bala P.S</t>
  </si>
  <si>
    <t>Mara 'Z' P.S</t>
  </si>
  <si>
    <t>Domawa P.S</t>
  </si>
  <si>
    <t>Yarmarke P.S</t>
  </si>
  <si>
    <t>Yantumaki Model P.S</t>
  </si>
  <si>
    <t>Kauyen Barawayya P.S</t>
  </si>
  <si>
    <t>Dadawa P.S</t>
  </si>
  <si>
    <t>Sabi P.S</t>
  </si>
  <si>
    <t>Fardami P.S</t>
  </si>
  <si>
    <t>Kagadana P.S</t>
  </si>
  <si>
    <t>Iya Aminu P.S</t>
  </si>
  <si>
    <t>Construction  and Delivery of 42 units 2-seater pupil's and 2-sets Teacher's furniture</t>
  </si>
  <si>
    <t>Construction  and Delivery of 33 units 2-seater pupil's and 1-sets Teacher's furniture</t>
  </si>
  <si>
    <t xml:space="preserve">PJSS Kwantakwaram  </t>
  </si>
  <si>
    <t>Batagarawa</t>
  </si>
  <si>
    <t>GJSS Yandaka Ruma</t>
  </si>
  <si>
    <t xml:space="preserve">GJSS Dankum </t>
  </si>
  <si>
    <t xml:space="preserve">GJSS Yangora </t>
  </si>
  <si>
    <t xml:space="preserve">GJSS Radda </t>
  </si>
  <si>
    <t>Charanchi</t>
  </si>
  <si>
    <t xml:space="preserve">GJSS Dandume </t>
  </si>
  <si>
    <t xml:space="preserve">GJSS Dabai </t>
  </si>
  <si>
    <t xml:space="preserve">GJSS Dan'Ali </t>
  </si>
  <si>
    <t xml:space="preserve">GJSS Kalgo Gari </t>
  </si>
  <si>
    <t xml:space="preserve">GGJSS Shargalle  </t>
  </si>
  <si>
    <t xml:space="preserve">GJSS Dabawa </t>
  </si>
  <si>
    <t xml:space="preserve">GJSS Yankara </t>
  </si>
  <si>
    <t xml:space="preserve">GJSS Funtua </t>
  </si>
  <si>
    <t>Funtua</t>
  </si>
  <si>
    <t xml:space="preserve">GJSS Yaya </t>
  </si>
  <si>
    <t>GJSS Natsinta</t>
  </si>
  <si>
    <t>Jibia</t>
  </si>
  <si>
    <t xml:space="preserve">GJSS Jifatu </t>
  </si>
  <si>
    <t xml:space="preserve">GJSS Tudu </t>
  </si>
  <si>
    <t xml:space="preserve">GJSS Gyaza </t>
  </si>
  <si>
    <t xml:space="preserve">GJSS Dutsen Kura </t>
  </si>
  <si>
    <t xml:space="preserve">GJSS for the Blind  </t>
  </si>
  <si>
    <t xml:space="preserve">GJSS Rawayau </t>
  </si>
  <si>
    <t xml:space="preserve">GGJSS Kaikai </t>
  </si>
  <si>
    <t xml:space="preserve">GJSS Koza </t>
  </si>
  <si>
    <t>GJSS Ruwan Sanyi</t>
  </si>
  <si>
    <t xml:space="preserve">GJSS Duwan </t>
  </si>
  <si>
    <t xml:space="preserve">GDJSS Matazu </t>
  </si>
  <si>
    <t>Matazu</t>
  </si>
  <si>
    <t xml:space="preserve">GJSS Dangani </t>
  </si>
  <si>
    <t xml:space="preserve">GJSS Tsagero </t>
  </si>
  <si>
    <t xml:space="preserve">CDJSS Kunamawa </t>
  </si>
  <si>
    <t xml:space="preserve">GJSS Karkarku </t>
  </si>
  <si>
    <t>Sandamu</t>
  </si>
  <si>
    <t xml:space="preserve">GJSS Gora II </t>
  </si>
  <si>
    <t xml:space="preserve">GJSS Yardaje </t>
  </si>
  <si>
    <t xml:space="preserve">GJSS Kofar Sauri </t>
  </si>
  <si>
    <t>Katsina</t>
  </si>
  <si>
    <t xml:space="preserve">GJSS Ruma  </t>
  </si>
  <si>
    <t xml:space="preserve">GJSS Dankama </t>
  </si>
  <si>
    <t xml:space="preserve">GJSS Rimi </t>
  </si>
  <si>
    <t xml:space="preserve">GJSS Ganga </t>
  </si>
  <si>
    <t xml:space="preserve">GJSS Mai'adua </t>
  </si>
  <si>
    <t xml:space="preserve">GJSS Muduru </t>
  </si>
  <si>
    <t xml:space="preserve">GJSS Yaribori </t>
  </si>
  <si>
    <t xml:space="preserve">GJSS Danrimi </t>
  </si>
  <si>
    <t xml:space="preserve">CCAJSS Marabar Musawa  </t>
  </si>
  <si>
    <t>Yarima Abdulkadir P.S</t>
  </si>
  <si>
    <t>Kuki Model P.S</t>
  </si>
  <si>
    <t>Kaura Abdulkadir P.S</t>
  </si>
  <si>
    <t>Faskari Model P.S</t>
  </si>
  <si>
    <t>Kagara P.S</t>
  </si>
  <si>
    <t>Guga Model P.S</t>
  </si>
  <si>
    <t>Muh'd Buhari P.S</t>
  </si>
  <si>
    <t>Dikko Memorial  P.S</t>
  </si>
  <si>
    <t>Gamzo P.S</t>
  </si>
  <si>
    <t>Supply and delivery of 20 sets  (1 Table 4 chairs) ECCDE and 2-set of Teacher's furniture</t>
  </si>
  <si>
    <t>Jabiri  P.S</t>
  </si>
  <si>
    <t>Ung. Madaki P.S</t>
  </si>
  <si>
    <t xml:space="preserve">GJSS Mairuwa  </t>
  </si>
  <si>
    <t>Gamji P.S</t>
  </si>
  <si>
    <t xml:space="preserve">PJSS Shu'aibu </t>
  </si>
  <si>
    <t xml:space="preserve">GJSS Kalgo Gari  </t>
  </si>
  <si>
    <t xml:space="preserve">GJSS Daura   </t>
  </si>
  <si>
    <t xml:space="preserve">Bugawa 'B' P.S </t>
  </si>
  <si>
    <t>Dangi Abbas  P.S</t>
  </si>
  <si>
    <t>Gandun Sarki P.S</t>
  </si>
  <si>
    <t>PJSS Lemu</t>
  </si>
  <si>
    <t>Jiba P.S</t>
  </si>
  <si>
    <t>Kira P.S</t>
  </si>
  <si>
    <t>PJSS Bele 'F'</t>
  </si>
  <si>
    <t>Tilla Bakin Kure P.S</t>
  </si>
  <si>
    <t>Mai'adua</t>
  </si>
  <si>
    <t>Magina P.S</t>
  </si>
  <si>
    <t>Sabuwar Kass  P.S</t>
  </si>
  <si>
    <t xml:space="preserve">Source of portable dranking water provided for hygene and improvement of standard learning enronment </t>
  </si>
  <si>
    <t>ECCDE</t>
  </si>
  <si>
    <t>Dankudu  P.S</t>
  </si>
  <si>
    <t xml:space="preserve">Yargoje P.S </t>
  </si>
  <si>
    <t>Sabon Gari P.S</t>
  </si>
  <si>
    <t xml:space="preserve">PJSS Makwalla </t>
  </si>
  <si>
    <t>PJSS Bugawa 'B'</t>
  </si>
  <si>
    <t>Nasarawa Pre-P.S</t>
  </si>
  <si>
    <t>Indukum P.S</t>
  </si>
  <si>
    <t xml:space="preserve">PJSS Girls </t>
  </si>
  <si>
    <t>Garhi P.S</t>
  </si>
  <si>
    <t xml:space="preserve">at Yammawa </t>
  </si>
  <si>
    <t>Runka P.S</t>
  </si>
  <si>
    <t>Dangaru  P.S</t>
  </si>
  <si>
    <t>ACTIVITIES</t>
  </si>
  <si>
    <t>RATE</t>
  </si>
  <si>
    <t>TARGET GROUP</t>
  </si>
  <si>
    <t>ECCDE - Pupils/Teachers</t>
  </si>
  <si>
    <t>EXPECTED OUTPUT &amp; OUTCOME</t>
  </si>
  <si>
    <t>BUDGET (N)</t>
  </si>
  <si>
    <t>ACTUAL AMOUNT (N)</t>
  </si>
  <si>
    <t>Construction of 2No. Blocks of 2-Cubicles VIP Toilets</t>
  </si>
  <si>
    <t>ECCDE - Pupils</t>
  </si>
  <si>
    <t>7 new classroom blocks (14 classrooms) constructed, ready for use and Increased access to safe and conducive learning spaces for ECCDE (pre-primary children), supporting improved early learning opportunities and foundational skills development.</t>
  </si>
  <si>
    <t>4 VIP toilet blocks, each with two cubicles, constructed and fully operational, resulting in improved access to safe and hygienic sanitation facilities for students.</t>
  </si>
  <si>
    <t>UBEC/SUBEB/ECD/NC/2022/001</t>
  </si>
  <si>
    <t>UBEC/SUBEB/ECD/NC/2022/002</t>
  </si>
  <si>
    <t>UBEC/SUBEB/ECD/NC/2022/003</t>
  </si>
  <si>
    <t>UBEC/SUBEB/ECD/NC/2022/004</t>
  </si>
  <si>
    <t>UBEC/SUBEB/ECD/NC/2022/005</t>
  </si>
  <si>
    <t>UBEC/SUBEB/ECD/NC/2022/006</t>
  </si>
  <si>
    <t>UBEC/SUBEB/ECD/NC/2022/007</t>
  </si>
  <si>
    <t>UBEC/SUBEB/ECD/NC/2022/008</t>
  </si>
  <si>
    <t>UBEC/SUBEB/ECD/NC/2022/009</t>
  </si>
  <si>
    <t>UBEC/SUBEB/ECD/NC/2022/010</t>
  </si>
  <si>
    <t>Construction of 2 VIP Toilets</t>
  </si>
  <si>
    <t>2 VIP toilet blocks completed</t>
  </si>
  <si>
    <t>UBEC/SUBEB/PRI/NC/2022/001</t>
  </si>
  <si>
    <t>UBEC/SUBEB/PRI/NC/2022/002</t>
  </si>
  <si>
    <t>UBEC/SUBEB/PRI/NC/2022/003</t>
  </si>
  <si>
    <t>UBEC/SUBEB/PRI/NC/2022/004</t>
  </si>
  <si>
    <t>UBEC/SUBEB/PRI/NC/2022/005</t>
  </si>
  <si>
    <t>UBEC/SUBEB/PRI/NC/2022/006</t>
  </si>
  <si>
    <t>UBEC/SUBEB/PRI/NC/2022/007</t>
  </si>
  <si>
    <t>UBEC/SUBEB/PRI/NC/2022/008</t>
  </si>
  <si>
    <t>UBEC/SUBEB/PRI/NC/2022/009</t>
  </si>
  <si>
    <t>UBEC/SUBEB/PRI/NC/2022/010</t>
  </si>
  <si>
    <t>UBEC/SUBEB/PRI/NC/2022/011</t>
  </si>
  <si>
    <t>UBEC/SUBEB/PRI/NC/2022/012</t>
  </si>
  <si>
    <t>UBEC/SUBEB/PRI/NC/2022/013</t>
  </si>
  <si>
    <t>UBEC/SUBEB/PRI/NC/2022/014</t>
  </si>
  <si>
    <t>UBEC/SUBEB/PRI/NC/2022/015</t>
  </si>
  <si>
    <t>UBEC/SUBEB/PRI/NC/2022/016</t>
  </si>
  <si>
    <t>UBEC/SUBEB/PRI/NC/2022/017</t>
  </si>
  <si>
    <t>UBEC/SUBEB/PRI/NC/2022/018</t>
  </si>
  <si>
    <t>UBEC/SUBEB/PRI/NC/2022/019</t>
  </si>
  <si>
    <t>UBEC/SUBEB/PRI/NC/2022/020</t>
  </si>
  <si>
    <t>UBEC/SUBEB/PRI/NC/2022/021</t>
  </si>
  <si>
    <t>UBEC/SUBEB/PRI/NC/2022/022</t>
  </si>
  <si>
    <t>UBEC/SUBEB/PRI/NC/2022/023</t>
  </si>
  <si>
    <t>UBEC/SUBEB/PRI/NC/2022/024</t>
  </si>
  <si>
    <t>Construction of 1 blocks Of 2 Classrooms</t>
  </si>
  <si>
    <t>24 new classroom blocks (28 classrooms) constructed,put to use and Increased access to safe and conducive learning spaces for primary children</t>
  </si>
  <si>
    <t>Primary - Pupils/Teachers</t>
  </si>
  <si>
    <t>p</t>
  </si>
  <si>
    <t>UBEC/SUBEB/PRI/NC/2022/025</t>
  </si>
  <si>
    <t>UBEC/SUBEB/PRI/NC/2022/026</t>
  </si>
  <si>
    <t>UBEC/SUBEB/PRI/NC/2022/027</t>
  </si>
  <si>
    <t>Construction of 1 blocks Of 2 Classrooms with Office and Store</t>
  </si>
  <si>
    <t>3 blocks of two classrooms, each with an office and store, completed and fully functional to enhance the learning environment</t>
  </si>
  <si>
    <t>UBEC/SUBEB/PRI/NC/2022/028</t>
  </si>
  <si>
    <t>UBEC/SUBEB/PRI/NC/2022/029</t>
  </si>
  <si>
    <t>UBEC/SUBEB/PRI/NC/2022/030</t>
  </si>
  <si>
    <t>UBEC/SUBEB/PRI/NC/2022/031</t>
  </si>
  <si>
    <t>UBEC/SUBEB/PRI/NC/2022/032</t>
  </si>
  <si>
    <t>UBEC/SUBEB/PRI/NC/2022/033</t>
  </si>
  <si>
    <t>UBEC/SUBEB/PRI/NC/2022/034</t>
  </si>
  <si>
    <t>UBEC/SUBEB/PRI/NC/2022/035</t>
  </si>
  <si>
    <t>UBEC/SUBEB/PRI/NC/2022/036</t>
  </si>
  <si>
    <t>UBEC/SUBEB/PRI/NC/2022/037</t>
  </si>
  <si>
    <t>UBEC/SUBEB/PRI/NC/2022/038</t>
  </si>
  <si>
    <t>UBEC/SUBEB/PRI/NC/2022/039</t>
  </si>
  <si>
    <t>UBEC/SUBEB/PRI/NC/2022/040</t>
  </si>
  <si>
    <t>UBEC/SUBEB/PRI/NC/2022/041</t>
  </si>
  <si>
    <t>UBEC/SUBEB/PRI/NC/2022/042</t>
  </si>
  <si>
    <t>UBEC/SUBEB/PRI/NC/2022/043</t>
  </si>
  <si>
    <t>Construction of  Blocks of 2-Cubicles VIP Toilets</t>
  </si>
  <si>
    <t>16 blocks of two-cubicle VIP toilets completed and made functional, improving sanitation facilities in primary schools</t>
  </si>
  <si>
    <t>UBEC/SUBEB/PRI/NC/2022/044</t>
  </si>
  <si>
    <t>UBEC/SUBEB/PRI/NC/2022/045</t>
  </si>
  <si>
    <t>JSS - Pupils/Teachers</t>
  </si>
  <si>
    <t>36 blocks of  two-classroom completed and made functional, increasing access to adequate learning spaces in junior secondary schools</t>
  </si>
  <si>
    <t>UBEC/SUBEB/JSS/NC/2022/001</t>
  </si>
  <si>
    <t>UBEC/SUBEB/JSS/NC/2022/002</t>
  </si>
  <si>
    <t>UBEC/SUBEB/JSS/NC/2022/003</t>
  </si>
  <si>
    <t>UBEC/SUBEB/JSS/NC/2022/004</t>
  </si>
  <si>
    <t>UBEC/SUBEB/JSS/NC/2022/005</t>
  </si>
  <si>
    <t>UBEC/SUBEB/JSS/NC/2022/006</t>
  </si>
  <si>
    <t>UBEC/SUBEB/JSS/NC/2022/007</t>
  </si>
  <si>
    <t>UBEC/SUBEB/JSS/NC/2022/008</t>
  </si>
  <si>
    <t>UBEC/SUBEB/JSS/NC/2022/009</t>
  </si>
  <si>
    <t>UBEC/SUBEB/JSS/NC/2022/010</t>
  </si>
  <si>
    <t>UBEC/SUBEB/JSS/NC/2022/011</t>
  </si>
  <si>
    <t>UBEC/SUBEB/JSS/NC/2022/012</t>
  </si>
  <si>
    <t>UBEC/SUBEB/JSS/NC/2022/013</t>
  </si>
  <si>
    <t>UBEC/SUBEB/JSS/NC/2022/014</t>
  </si>
  <si>
    <t>UBEC/SUBEB/JSS/NC/2022/015</t>
  </si>
  <si>
    <t>UBEC/SUBEB/JSS/NC/2022/016</t>
  </si>
  <si>
    <t>UBEC/SUBEB/JSS/NC/2022/017</t>
  </si>
  <si>
    <t>UBEC/SUBEB/JSS/NC/2022/018</t>
  </si>
  <si>
    <t>UBEC/SUBEB/JSS/NC/2022/019</t>
  </si>
  <si>
    <t>UBEC/SUBEB/JSS/NC/2022/020</t>
  </si>
  <si>
    <t>UBEC/SUBEB/JSS/NC/2022/021</t>
  </si>
  <si>
    <t>UBEC/SUBEB/JSS/NC/2022/022</t>
  </si>
  <si>
    <t>UBEC/SUBEB/JSS/NC/2022/023</t>
  </si>
  <si>
    <t>UBEC/SUBEB/JSS/NC/2022/024</t>
  </si>
  <si>
    <t>UBEC/SUBEB/JSS/NC/2022/025</t>
  </si>
  <si>
    <t>UBEC/SUBEB/JSS/NC/2022/026</t>
  </si>
  <si>
    <t>UBEC/SUBEB/JSS/NC/2022/027</t>
  </si>
  <si>
    <t>UBEC/SUBEB/JSS/NC/2022/028</t>
  </si>
  <si>
    <t>UBEC/SUBEB/JSS/NC/2022/029</t>
  </si>
  <si>
    <t>UBEC/SUBEB/JSS/NC/2022/030</t>
  </si>
  <si>
    <t>UBEC/SUBEB/JSS/NC/2022/031</t>
  </si>
  <si>
    <t>UBEC/SUBEB/JSS/NC/2022/032</t>
  </si>
  <si>
    <t>UBEC/SUBEB/JSS/NC/2022/033</t>
  </si>
  <si>
    <t>UBEC/SUBEB/JSS/NC/2022/034</t>
  </si>
  <si>
    <t>UBEC/SUBEB/JSS/NC/2022/035</t>
  </si>
  <si>
    <t>UBEC/SUBEB/JSS/NC/2022/036</t>
  </si>
  <si>
    <t>UBEC/SUBEB/PRI/RN/2022/001</t>
  </si>
  <si>
    <t>UBEC/SUBEB/PRI/RN/2022/002</t>
  </si>
  <si>
    <t>UBEC/SUBEB/PRI/RN/2022/003</t>
  </si>
  <si>
    <t>UBEC/SUBEB/PRI/RN/2022/004</t>
  </si>
  <si>
    <t>UBEC/SUBEB/PRI/RN/2022/005</t>
  </si>
  <si>
    <t>UBEC/SUBEB/PRI/RN/2022/006</t>
  </si>
  <si>
    <t>UBEC/SUBEB/PRI/RN/2022/007</t>
  </si>
  <si>
    <t>UBEC/SUBEB/PRI/RN/2022/008</t>
  </si>
  <si>
    <t>UBEC/SUBEB/PRI/RN/2022/009</t>
  </si>
  <si>
    <t>UBEC/SUBEB/PRI/RN/2022/010</t>
  </si>
  <si>
    <t>UBEC/SUBEB/PRI/RN/2022/011</t>
  </si>
  <si>
    <t>UBEC/SUBEB/PRI/RN/2022/012</t>
  </si>
  <si>
    <t>UBEC/SUBEB/PRI/RN/2022/013</t>
  </si>
  <si>
    <t>UBEC/SUBEB/PRI/RN/2022/014</t>
  </si>
  <si>
    <t>UBEC/SUBEB/PRI/RN/2022/015</t>
  </si>
  <si>
    <t>UBEC/SUBEB/PRI/RN/2022/016</t>
  </si>
  <si>
    <t>UBEC/SUBEB/PRI/RN/2022/017</t>
  </si>
  <si>
    <t>UBEC/SUBEB/PRI/RN/2022/018</t>
  </si>
  <si>
    <t>UBEC/SUBEB/PRI/RN/2022/019</t>
  </si>
  <si>
    <t>UBEC/SUBEB/PRI/RN/2022/020</t>
  </si>
  <si>
    <t>UBEC/SUBEB/PRI/RN/2022/021</t>
  </si>
  <si>
    <t>UBEC/SUBEB/PRI/RN/2022/022</t>
  </si>
  <si>
    <t>UBEC/SUBEB/PRI/RN/2022/023</t>
  </si>
  <si>
    <t>UBEC/SUBEB/PRI/RN/2022/024</t>
  </si>
  <si>
    <t>UBEC/SUBEB/PRI/RN/2022/025</t>
  </si>
  <si>
    <t>UBEC/SUBEB/PRI/RN/2022/026</t>
  </si>
  <si>
    <t>UBEC/SUBEB/PRI/RN/2022/027</t>
  </si>
  <si>
    <t>UBEC/SUBEB/PRI/RN/2022/028</t>
  </si>
  <si>
    <t>UBEC/SUBEB/PRI/RN/2022/029</t>
  </si>
  <si>
    <t>UBEC/SUBEB/PRI/RN/2022/030</t>
  </si>
  <si>
    <t>UBEC/SUBEB/PRI/RN/2022/031</t>
  </si>
  <si>
    <t>UBEC/SUBEB/PRI/RN/2022/032</t>
  </si>
  <si>
    <t>UBEC/SUBEB/PRI/RN/2022/033</t>
  </si>
  <si>
    <t>UBEC/SUBEB/PRI/RN/2022/034</t>
  </si>
  <si>
    <t>UBEC/SUBEB/PRI/RN/2022/035</t>
  </si>
  <si>
    <t>UBEC/SUBEB/PRI/RN/2022/036</t>
  </si>
  <si>
    <t>UBEC/SUBEB/PRI/RN/2022/037</t>
  </si>
  <si>
    <t>UBEC/SUBEB/PRI/RN/2022/038</t>
  </si>
  <si>
    <t>UBEC/SUBEB/PRI/RN/2022/039</t>
  </si>
  <si>
    <t>UBEC/SUBEB/PRI/RN/2022/040</t>
  </si>
  <si>
    <t>UBEC/SUBEB/PRI/RN/2022/041</t>
  </si>
  <si>
    <t>UBEC/SUBEB/PRI/RN/2022/042</t>
  </si>
  <si>
    <t>UBEC/SUBEB/PRI/RN/2022/043</t>
  </si>
  <si>
    <t>Two classrooms, each with an office and store, renovated across 43 primary schools</t>
  </si>
  <si>
    <t>RENOVATION OF 2 CLASSROOMS ONLY (PRIMARY)</t>
  </si>
  <si>
    <t>UBEC/SUBEB/PRI/RN/2022/044</t>
  </si>
  <si>
    <t>UBEC/SUBEB/PRI/RN/2022/045</t>
  </si>
  <si>
    <t>UBEC/SUBEB/PRI/RN/2022/046</t>
  </si>
  <si>
    <t>UBEC/SUBEB/PRI/RN/2022/047</t>
  </si>
  <si>
    <t>UBEC/SUBEB/PRI/RN/2022/048</t>
  </si>
  <si>
    <t>UBEC/SUBEB/PRI/RN/2022/049</t>
  </si>
  <si>
    <t>UBEC/SUBEB/PRI/RN/2022/050</t>
  </si>
  <si>
    <t>UBEC/SUBEB/PRI/RN/2022/051</t>
  </si>
  <si>
    <t>UBEC/SUBEB/PRI/RN/2022/052</t>
  </si>
  <si>
    <t>UBEC/SUBEB/PRI/RN/2022/053</t>
  </si>
  <si>
    <t>UBEC/SUBEB/PRI/RN/2022/054</t>
  </si>
  <si>
    <t>UBEC/SUBEB/PRI/RN/2022/055</t>
  </si>
  <si>
    <t>UBEC/SUBEB/PRI/RN/2022/056</t>
  </si>
  <si>
    <t>UBEC/SUBEB/PRI/RN/2022/057</t>
  </si>
  <si>
    <t>UBEC/SUBEB/PRI/RN/2022/058</t>
  </si>
  <si>
    <t>UBEC/SUBEB/PRI/RN/2022/059</t>
  </si>
  <si>
    <t>UBEC/SUBEB/PRI/RN/2022/060</t>
  </si>
  <si>
    <t>UBEC/SUBEB/PRI/RN/2022/061</t>
  </si>
  <si>
    <t>Renovation of 2-Classrooms</t>
  </si>
  <si>
    <t>UBEC/SUBEB/JSS/RN/2022/001</t>
  </si>
  <si>
    <t>UBEC/SUBEB/JSS/RN/2022/002</t>
  </si>
  <si>
    <t>UBEC/SUBEB/JSS/RN/2022/003</t>
  </si>
  <si>
    <t>UBEC/SUBEB/JSS/RN/2022/004</t>
  </si>
  <si>
    <t>Renovation of 2-Classrooms, Office &amp; Store</t>
  </si>
  <si>
    <t>Primary - Students/Teacher</t>
  </si>
  <si>
    <t>RENOVATION OF CLASSROOMS WITH OFFICE AND STORE (JSS)</t>
  </si>
  <si>
    <t>Renovation  of 1No. Blocks, 2  Classrooms, office &amp; store</t>
  </si>
  <si>
    <t>UBEC/SUBEB/JSS/RN/2022/005</t>
  </si>
  <si>
    <t>UBEC/SUBEB/JSS/RN/2022/006</t>
  </si>
  <si>
    <t>UBEC/SUBEB/JSS/RN/2022/007</t>
  </si>
  <si>
    <t>Drilling of Borehole with Overhead Tank</t>
  </si>
  <si>
    <t>UBEC/SUBEB/PRY/W&amp;S/2022/001</t>
  </si>
  <si>
    <t>UBEC/SUBEB/PRY/W&amp;S/2022/002</t>
  </si>
  <si>
    <t>UBEC/SUBEB/PRY/W&amp;S/2022/003</t>
  </si>
  <si>
    <t>UBEC/SUBEB/PRY/W&amp;S/2022/004</t>
  </si>
  <si>
    <t>UBEC/SUBEB/PRY/W&amp;S/2022/005</t>
  </si>
  <si>
    <t>UBEC/SUBEB/PRY/W&amp;S/2022/006</t>
  </si>
  <si>
    <t>UBEC/SUBEB/PRY/W&amp;S/2022/007</t>
  </si>
  <si>
    <t>UBEC/SUBEB/PRY/W&amp;S/2022/008</t>
  </si>
  <si>
    <t>UBEC/SUBEB/PRY/W&amp;S/2022/009</t>
  </si>
  <si>
    <t>UBEC/SUBEB/PRY/W&amp;S/2022/010</t>
  </si>
  <si>
    <t>UBEC/SUBEB/JSS/W&amp;S/2022/001</t>
  </si>
  <si>
    <t>JSS - Students/Teacher</t>
  </si>
  <si>
    <t xml:space="preserve">Drilling of  Hand Pump Borehole </t>
  </si>
  <si>
    <t>PROVISION OF FURNITURE</t>
  </si>
  <si>
    <t>ECD - Pupils/Teachers</t>
  </si>
  <si>
    <t xml:space="preserve">300 sets of Pupil's ECCDE Furniture supplied  and 30 sets of 1-seater Teachers Plastic Chair supplied  </t>
  </si>
  <si>
    <t>UBEC/SUBEB/ECCDE/FURN/2022/001</t>
  </si>
  <si>
    <t>UBEC/SUBEB/ECCDE/FURN/2022/002</t>
  </si>
  <si>
    <t>UBEC/SUBEB/ECCDE/FURN/2022/003</t>
  </si>
  <si>
    <t>UBEC/SUBEB/ECCDE/FURN/2022/004</t>
  </si>
  <si>
    <t>UBEC/SUBEB/ECCDE/FURN/2022/005</t>
  </si>
  <si>
    <t>UBEC/SUBEB/ECCDE/FURN/2022/006</t>
  </si>
  <si>
    <t>UBEC/SUBEB/ECCDE/FURN/2022/007</t>
  </si>
  <si>
    <t>UBEC/SUBEB/ECCDE/FURN/2022/008</t>
  </si>
  <si>
    <t>UBEC/SUBEB/ECCDE/FURN/2022/009</t>
  </si>
  <si>
    <t>UBEC/SUBEB/ECCDE/FURN/2022/010</t>
  </si>
  <si>
    <t>UBEC/SUBEB/ECCDE/FURN/2022/011</t>
  </si>
  <si>
    <t>UBEC/SUBEB/ECCDE/FURN/2022/012</t>
  </si>
  <si>
    <t>UBEC/SUBEB/ECCDE/FURN/2022/013</t>
  </si>
  <si>
    <t>UBEC/SUBEB/ECCDE/FURN/2022/014</t>
  </si>
  <si>
    <t>UBEC/SUBEB/ECCDE/FURN/2022/015</t>
  </si>
  <si>
    <t>UBEC/SUBEB/PRY/FURN/2022/001</t>
  </si>
  <si>
    <t>UBEC/SUBEB/PRY/FURN/2022/002</t>
  </si>
  <si>
    <t>UBEC/SUBEB/PRY/FURN/2022/003</t>
  </si>
  <si>
    <t>UBEC/SUBEB/PRY/FURN/2022/004</t>
  </si>
  <si>
    <t>UBEC/SUBEB/PRY/FURN/2022/005</t>
  </si>
  <si>
    <t>UBEC/SUBEB/PRY/FURN/2022/006</t>
  </si>
  <si>
    <t>UBEC/SUBEB/PRY/FURN/2022/007</t>
  </si>
  <si>
    <t>UBEC/SUBEB/PRY/FURN/2022/008</t>
  </si>
  <si>
    <t>UBEC/SUBEB/PRY/FURN/2022/009</t>
  </si>
  <si>
    <t>UBEC/SUBEB/PRY/FURN/2022/010</t>
  </si>
  <si>
    <t>UBEC/SUBEB/PRY/FURN/2022/011</t>
  </si>
  <si>
    <t>UBEC/SUBEB/PRY/FURN/2022/012</t>
  </si>
  <si>
    <t>UBEC/SUBEB/PRY/FURN/2022/013</t>
  </si>
  <si>
    <t>UBEC/SUBEB/PRY/FURN/2022/014</t>
  </si>
  <si>
    <t>UBEC/SUBEB/PRY/FURN/2022/015</t>
  </si>
  <si>
    <t>UBEC/SUBEB/PRY/FURN/2022/016</t>
  </si>
  <si>
    <t>UBEC/SUBEB/PRY/FURN/2022/017</t>
  </si>
  <si>
    <t>UBEC/SUBEB/PRY/FURN/2022/018</t>
  </si>
  <si>
    <t>UBEC/SUBEB/PRY/FURN/2022/019</t>
  </si>
  <si>
    <t>UBEC/SUBEB/PRY/FURN/2022/020</t>
  </si>
  <si>
    <t>UBEC/SUBEB/PRY/FURN/2022/021</t>
  </si>
  <si>
    <t>UBEC/SUBEB/PRY/FURN/2022/022</t>
  </si>
  <si>
    <t>UBEC/SUBEB/PRY/FURN/2022/023</t>
  </si>
  <si>
    <t>UBEC/SUBEB/PRY/FURN/2022/024</t>
  </si>
  <si>
    <t>UBEC/SUBEB/PRY/FURN/2022/025</t>
  </si>
  <si>
    <t>UBEC/SUBEB/PRY/FURN/2022/026</t>
  </si>
  <si>
    <t>UBEC/SUBEB/PRY/FURN/2022/027</t>
  </si>
  <si>
    <t>UBEC/SUBEB/PRY/FURN/2022/028</t>
  </si>
  <si>
    <t>UBEC/SUBEB/PRY/FURN/2022/029</t>
  </si>
  <si>
    <t>UBEC/SUBEB/PRY/FURN/2022/030</t>
  </si>
  <si>
    <t>UBEC/SUBEB/PRY/FURN/2022/031</t>
  </si>
  <si>
    <t>UBEC/SUBEB/PRY/FURN/2022/032</t>
  </si>
  <si>
    <t>UBEC/SUBEB/PRY/FURN/2022/033</t>
  </si>
  <si>
    <t>UBEC/SUBEB/PRY/FURN/2022/034</t>
  </si>
  <si>
    <t>UBEC/SUBEB/PRY/FURN/2022/035</t>
  </si>
  <si>
    <t>UBEC/SUBEB/PRY/FURN/2022/036</t>
  </si>
  <si>
    <t>UBEC/SUBEB/PRY/FURN/2022/037</t>
  </si>
  <si>
    <t>UBEC/SUBEB/PRY/FURN/2022/038</t>
  </si>
  <si>
    <t>UBEC/SUBEB/PRY/FURN/2022/039</t>
  </si>
  <si>
    <t>UBEC/SUBEB/PRY/FURN/2022/040</t>
  </si>
  <si>
    <t>UBEC/SUBEB/PRY/FURN/2022/041</t>
  </si>
  <si>
    <t>UBEC/SUBEB/PRY/FURN/2022/042</t>
  </si>
  <si>
    <t>UBEC/SUBEB/PRY/FURN/2022/043</t>
  </si>
  <si>
    <t>UBEC/SUBEB/PRY/FURN/2022/044</t>
  </si>
  <si>
    <t>UBEC/SUBEB/PRY/FURN/2022/045</t>
  </si>
  <si>
    <t>UBEC/SUBEB/PRY/FURN/2022/046</t>
  </si>
  <si>
    <t>UBEC/SUBEB/PRY/FURN/2022/047</t>
  </si>
  <si>
    <t>UBEC/SUBEB/PRY/FURN/2022/048</t>
  </si>
  <si>
    <t>UBEC/SUBEB/PRY/FURN/2022/049</t>
  </si>
  <si>
    <t>UBEC/SUBEB/PRY/FURN/2022/050</t>
  </si>
  <si>
    <t>UBEC/SUBEB/PRY/FURN/2022/051</t>
  </si>
  <si>
    <t>UBEC/SUBEB/PRY/FURN/2022/052</t>
  </si>
  <si>
    <t>UBEC/SUBEB/PRY/FURN/2022/053</t>
  </si>
  <si>
    <t>UBEC/SUBEB/PRY/FURN/2022/054</t>
  </si>
  <si>
    <t>UBEC/SUBEB/PRY/FURN/2022/055</t>
  </si>
  <si>
    <t>UBEC/SUBEB/PRY/FURN/2022/056</t>
  </si>
  <si>
    <t>UBEC/SUBEB/PRY/FURN/2022/057</t>
  </si>
  <si>
    <t>UBEC/SUBEB/PRY/FURN/2022/058</t>
  </si>
  <si>
    <t>UBEC/SUBEB/PRY/FURN/2022/059</t>
  </si>
  <si>
    <t>UBEC/SUBEB/PRY/FURN/2022/060</t>
  </si>
  <si>
    <t>UBEC/SUBEB/PRY/FURN/2022/061</t>
  </si>
  <si>
    <t>UBEC/SUBEB/PRY/FURN/2022/062</t>
  </si>
  <si>
    <t>UBEC/SUBEB/PRY/FURN/2022/063</t>
  </si>
  <si>
    <t>UBEC/SUBEB/PRY/FURN/2022/064</t>
  </si>
  <si>
    <t>UBEC/SUBEB/PRY/FURN/2022/065</t>
  </si>
  <si>
    <t>UBEC/SUBEB/PRY/FURN/2022/066</t>
  </si>
  <si>
    <t>UBEC/SUBEB/PRY/FURN/2022/067</t>
  </si>
  <si>
    <t>UBEC/SUBEB/PRY/FURN/2022/068</t>
  </si>
  <si>
    <t>UBEC/SUBEB/PRY/FURN/2022/069</t>
  </si>
  <si>
    <t>UBEC/SUBEB/PRY/FURN/2022/070</t>
  </si>
  <si>
    <t>UBEC/SUBEB/PRY/FURN/2022/071</t>
  </si>
  <si>
    <t>UBEC/SUBEB/PRY/FURN/2022/072</t>
  </si>
  <si>
    <t>UBEC/SUBEB/PRY/FURN/2022/073</t>
  </si>
  <si>
    <t>UBEC/SUBEB/PRY/FURN/2022/074</t>
  </si>
  <si>
    <t>UBEC/SUBEB/PRY/FURN/2022/075</t>
  </si>
  <si>
    <t>UBEC/SUBEB/PRY/FURN/2022/076</t>
  </si>
  <si>
    <t>UBEC/SUBEB/PRY/FURN/2022/077</t>
  </si>
  <si>
    <t>UBEC/SUBEB/PRY/FURN/2022/078</t>
  </si>
  <si>
    <t>UBEC/SUBEB/PRY/FURN/2022/079</t>
  </si>
  <si>
    <t>UBEC/SUBEB/PRY/FURN/2022/080</t>
  </si>
  <si>
    <t>UBEC/SUBEB/PRY/FURN/2022/081</t>
  </si>
  <si>
    <t>UBEC/SUBEB/PRY/FURN/2022/082</t>
  </si>
  <si>
    <t>UBEC/SUBEB/PRY/FURN/2022/083</t>
  </si>
  <si>
    <t>UBEC/SUBEB/PRY/FURN/2022/084</t>
  </si>
  <si>
    <t>UBEC/SUBEB/PRY/FURN/2022/085</t>
  </si>
  <si>
    <t>UBEC/SUBEB/PRY/FURN/2022/086</t>
  </si>
  <si>
    <t>UBEC/SUBEB/PRY/FURN/2022/087</t>
  </si>
  <si>
    <t>UBEC/SUBEB/PRY/FURN/2022/088</t>
  </si>
  <si>
    <t>UBEC/SUBEB/PRY/FURN/2022/089</t>
  </si>
  <si>
    <t>UBEC/SUBEB/PRY/FURN/2022/090</t>
  </si>
  <si>
    <t>UBEC/SUBEB/PRY/FURN/2022/091</t>
  </si>
  <si>
    <t>UBEC/SUBEB/PRY/FURN/2022/092</t>
  </si>
  <si>
    <t>UBEC/SUBEB/PRY/FURN/2022/093</t>
  </si>
  <si>
    <t>UBEC/SUBEB/PRY/FURN/2022/094</t>
  </si>
  <si>
    <t>UBEC/SUBEB/PRY/FURN/2022/095</t>
  </si>
  <si>
    <t>UBEC/SUBEB/PRY/FURN/2022/096</t>
  </si>
  <si>
    <t>UBEC/SUBEB/PRY/FURN/2022/097</t>
  </si>
  <si>
    <t>UBEC/SUBEB/PRY/FURN/2022/098</t>
  </si>
  <si>
    <t>UBEC/SUBEB/PRY/FURN/2022/099</t>
  </si>
  <si>
    <t>UBEC/SUBEB/PRY/FURN/2022/100</t>
  </si>
  <si>
    <t>UBEC/SUBEB/PRY/FURN/2022/101</t>
  </si>
  <si>
    <t>UBEC/SUBEB/PRY/FURN/2022/102</t>
  </si>
  <si>
    <t>UBEC/SUBEB/PRY/FURN/2022/103</t>
  </si>
  <si>
    <t>UBEC/SUBEB/PRY/FURN/2022/104</t>
  </si>
  <si>
    <t>UBEC/SUBEB/PRY/FURN/2022/105</t>
  </si>
  <si>
    <t>UBEC/SUBEB/PRY/FURN/2022/106</t>
  </si>
  <si>
    <t>UBEC/SUBEB/PRY/FURN/2022/107</t>
  </si>
  <si>
    <t>UBEC/SUBEB/PRY/FURN/2022/108</t>
  </si>
  <si>
    <t>UBEC/SUBEB/PRY/FURN/2022/109</t>
  </si>
  <si>
    <t>UBEC/SUBEB/PRY/FURN/2022/110</t>
  </si>
  <si>
    <t>UBEC/SUBEB/PRY/FURN/2022/111</t>
  </si>
  <si>
    <t>UBEC/SUBEB/PRY/FURN/2022/112</t>
  </si>
  <si>
    <t>UBEC/SUBEB/PRY/FURN/2022/113</t>
  </si>
  <si>
    <t>UBEC/SUBEB/PRY/FURN/2022/114</t>
  </si>
  <si>
    <t>UBEC/SUBEB/PRY/FURN/2022/115</t>
  </si>
  <si>
    <t>UBEC/SUBEB/PRY/FURN/2022/116</t>
  </si>
  <si>
    <t>UBEC/SUBEB/PRY/FURN/2022/117</t>
  </si>
  <si>
    <t>UBEC/SUBEB/PRY/FURN/2022/118</t>
  </si>
  <si>
    <t>Pupil/Teachers</t>
  </si>
  <si>
    <t>For the newly constructed Pry Schools</t>
  </si>
  <si>
    <t>For the newly constructed Jnr Secondary Schools</t>
  </si>
  <si>
    <t>Geophysical survey for 10 No. Primary schools for drilling of borehole</t>
  </si>
  <si>
    <t>Geophysical survey for 14 No. Jnr Secondary schools for drilling of borehole</t>
  </si>
  <si>
    <t>10 Geophysical Reports provided</t>
  </si>
  <si>
    <t>14 Geophysical Reports provided</t>
  </si>
  <si>
    <t>UBEC/SUBEB/JSS/FURN/2022/001</t>
  </si>
  <si>
    <t>UBEC/SUBEB/JSS/FURN/2022/002</t>
  </si>
  <si>
    <t>UBEC/SUBEB/JSS/FURN/2022/003</t>
  </si>
  <si>
    <t>UBEC/SUBEB/JSS/FURN/2022/004</t>
  </si>
  <si>
    <t>UBEC/SUBEB/JSS/FURN/2022/005</t>
  </si>
  <si>
    <t>UBEC/SUBEB/JSS/FURN/2022/006</t>
  </si>
  <si>
    <t>UBEC/SUBEB/JSS/FURN/2022/007</t>
  </si>
  <si>
    <t>UBEC/SUBEB/JSS/FURN/2022/008</t>
  </si>
  <si>
    <t>UBEC/SUBEB/JSS/FURN/2022/009</t>
  </si>
  <si>
    <t>UBEC/SUBEB/JSS/FURN/2022/010</t>
  </si>
  <si>
    <t>UBEC/SUBEB/JSS/FURN/2022/011</t>
  </si>
  <si>
    <t>UBEC/SUBEB/JSS/FURN/2022/012</t>
  </si>
  <si>
    <t>UBEC/SUBEB/JSS/FURN/2022/013</t>
  </si>
  <si>
    <t>UBEC/SUBEB/JSS/FURN/2022/014</t>
  </si>
  <si>
    <t>UBEC/SUBEB/JSS/FURN/2022/015</t>
  </si>
  <si>
    <t>UBEC/SUBEB/JSS/FURN/2022/016</t>
  </si>
  <si>
    <t>UBEC/SUBEB/JSS/FURN/2022/017</t>
  </si>
  <si>
    <t>UBEC/SUBEB/JSS/FURN/2022/018</t>
  </si>
  <si>
    <t>UBEC/SUBEB/JSS/FURN/2022/019</t>
  </si>
  <si>
    <t>UBEC/SUBEB/JSS/FURN/2022/020</t>
  </si>
  <si>
    <t>UBEC/SUBEB/JSS/FURN/2022/021</t>
  </si>
  <si>
    <t>UBEC/SUBEB/JSS/FURN/2022/022</t>
  </si>
  <si>
    <t>UBEC/SUBEB/JSS/FURN/2022/023</t>
  </si>
  <si>
    <t>UBEC/SUBEB/JSS/FURN/2022/024</t>
  </si>
  <si>
    <t>UBEC/SUBEB/JSS/FURN/2022/025</t>
  </si>
  <si>
    <t>UBEC/SUBEB/JSS/FURN/2022/026</t>
  </si>
  <si>
    <t>UBEC/SUBEB/JSS/FURN/2022/027</t>
  </si>
  <si>
    <t>UBEC/SUBEB/JSS/FURN/2022/028</t>
  </si>
  <si>
    <t>UBEC/SUBEB/JSS/FURN/2022/029</t>
  </si>
  <si>
    <t>UBEC/SUBEB/JSS/FURN/2022/030</t>
  </si>
  <si>
    <t>UBEC/SUBEB/JSS/FURN/2022/031</t>
  </si>
  <si>
    <t>UBEC/SUBEB/JSS/FURN/2022/032</t>
  </si>
  <si>
    <t>UBEC/SUBEB/JSS/FURN/2022/033</t>
  </si>
  <si>
    <t>UBEC/SUBEB/JSS/FURN/2022/034</t>
  </si>
  <si>
    <t>UBEC/SUBEB/JSS/FURN/2022/035</t>
  </si>
  <si>
    <t>UBEC/SUBEB/JSS/FURN/2022/036</t>
  </si>
  <si>
    <t>UBEC/SUBEB/JSS/FURN/2022/037</t>
  </si>
  <si>
    <t>UBEC/SUBEB/JSS/FURN/2022/038</t>
  </si>
  <si>
    <t>UBEC/SUBEB/JSS/FURN/2022/039</t>
  </si>
  <si>
    <t>UBEC/SUBEB/JSS/FURN/2022/040</t>
  </si>
  <si>
    <t>UBEC/SUBEB/JSS/FURN/2022/041</t>
  </si>
  <si>
    <t>UBEC/SUBEB/JSS/FURN/2022/042</t>
  </si>
  <si>
    <t>UBEC/SUBEB/JSS/FURN/2022/043</t>
  </si>
  <si>
    <t>UBEC/SUBEB/JSS/FURN/2022/044</t>
  </si>
  <si>
    <t>UBEC/SUBEB/JSS/FURN/2022/045</t>
  </si>
  <si>
    <t>UBEC/SUBEB/JSS/FURN/2022/046</t>
  </si>
  <si>
    <t>UBEC/SUBEB/PRY/GS/2022/001</t>
  </si>
  <si>
    <t>UBEC/SUBEB/JSS/GS/2022/002</t>
  </si>
  <si>
    <t>Construction Of 1 Blocks Of 2 Classrooms Only</t>
  </si>
  <si>
    <t>CONSTRUCTION OF ECCDED CENTRES</t>
  </si>
  <si>
    <t>ECD</t>
  </si>
  <si>
    <t>Geo-physical survey</t>
  </si>
  <si>
    <t>Procurement of ECD furniture</t>
  </si>
  <si>
    <t xml:space="preserve">PRIMARY </t>
  </si>
  <si>
    <t>JSS</t>
  </si>
  <si>
    <t>2% Agric Edu</t>
  </si>
  <si>
    <t>GRANT TOTAL</t>
  </si>
  <si>
    <t>SUMMARY OF INTERVENTION BY SECTOR FOR THE YEAR 2022</t>
  </si>
  <si>
    <t>BUDGET 2022 (N)</t>
  </si>
  <si>
    <t>ACTUAL 2022 (N)</t>
  </si>
  <si>
    <t>CONSTRUCTION OF VIP TOILETS</t>
  </si>
  <si>
    <t>CONSTRUCTION CLASSROOMS (PRIMARY)</t>
  </si>
  <si>
    <t>Jakara P.S Dabai</t>
  </si>
  <si>
    <t>Dogon gari P.S</t>
  </si>
  <si>
    <t>CONSTRUCTION OF A BLOCK OF 2 CLASSROOMS WITH OFFICE &amp; STORE</t>
  </si>
  <si>
    <t>CONSTRUCTION OF VIP TOILETS (PRIMARY)</t>
  </si>
  <si>
    <t>UBEC/SUBEB/PRI/NC/2022/046</t>
  </si>
  <si>
    <t>CONSTRUCTION OF CLASSROOMS (JSS)</t>
  </si>
  <si>
    <t>Construction of ECD centre (2-classes)</t>
  </si>
  <si>
    <t>Construction of VIP Toilets</t>
  </si>
  <si>
    <t xml:space="preserve">Construction of a block 2-Cubicles VIP Toilets </t>
  </si>
  <si>
    <t>Construction of a bloc of 2 classrooms</t>
  </si>
  <si>
    <t>Construction of a bloc of 2 classrooms with ofice and store</t>
  </si>
  <si>
    <t>RENOVATION OF 2 CLASSROOMS WITH OFFICE AND STORE</t>
  </si>
  <si>
    <t>Renovation of Classrooms with office and store</t>
  </si>
  <si>
    <t>Renovation of Classrooms only</t>
  </si>
  <si>
    <t>Primary -Pupils/Teachers</t>
  </si>
  <si>
    <t>16 Classes renovated, and put to use for conducive learning</t>
  </si>
  <si>
    <t xml:space="preserve">PJSS Kurmin Sarki </t>
  </si>
  <si>
    <t>Primary - Students/Teachers</t>
  </si>
  <si>
    <t>Renovation of Classroom, office &amp; store</t>
  </si>
  <si>
    <t>Renovation  of 2 Classrooms</t>
  </si>
  <si>
    <t>4No Renovated Classrooms, provided conducive learning environment</t>
  </si>
  <si>
    <t>JSS - Students/Teachers</t>
  </si>
  <si>
    <t xml:space="preserve">Drilling of Hand Pump Borehole </t>
  </si>
  <si>
    <t>Procurement of 1-seater Teachers Plastic Chair &amp; Table</t>
  </si>
  <si>
    <t>Procurement of 2 Seater pupil's furniture</t>
  </si>
  <si>
    <t>9,894 Pupils and 235 Teachers provided with sitting facilities to enhance learning and teaching.</t>
  </si>
  <si>
    <t>Procurement of Teacher's Tables and Chairs</t>
  </si>
  <si>
    <t>1,932 Pupils and 92 Teachers provided with sitting facilities to enhance learning and teaching.</t>
  </si>
  <si>
    <t>GEOPHYSICAL SURVEY</t>
  </si>
  <si>
    <t>1% Sport Development</t>
  </si>
  <si>
    <t>2% Quality Assurance Monitoring</t>
  </si>
  <si>
    <t>2% Supervision and Project Monitoring</t>
  </si>
  <si>
    <t>New Construction</t>
  </si>
  <si>
    <t>Renovation</t>
  </si>
  <si>
    <t>Furniture and Equipment</t>
  </si>
  <si>
    <t>Rehabilitation</t>
  </si>
  <si>
    <t>Geo-physical</t>
  </si>
  <si>
    <t>WASH</t>
  </si>
  <si>
    <t>Furniture</t>
  </si>
  <si>
    <t>TOTAL</t>
  </si>
  <si>
    <t>PROVISION OF WATER ANS SANITATION</t>
  </si>
  <si>
    <t>STATE UNIVERSAL BASIC EDUCATION BOARD KATSINA</t>
  </si>
  <si>
    <t>DEPARTMENT OF QUALITY ASSURANCE</t>
  </si>
  <si>
    <t xml:space="preserve">2022 QUALITY ASSURANCE 2% ALLOCATION EXPENDITURE </t>
  </si>
  <si>
    <t>OBJECTIVES</t>
  </si>
  <si>
    <t xml:space="preserve">IMPLEMENTATION  STRATEGY </t>
  </si>
  <si>
    <t>OUTCOME</t>
  </si>
  <si>
    <t>UNIT COST</t>
  </si>
  <si>
    <t>SUB-TOTAL</t>
  </si>
  <si>
    <t>Procurement of Motocycles</t>
  </si>
  <si>
    <t>Procurement ofTablets</t>
  </si>
  <si>
    <t>Configuration and customization</t>
  </si>
  <si>
    <t>Selective tendering</t>
  </si>
  <si>
    <t>Dept. QA</t>
  </si>
  <si>
    <t>SUBEB Dept. of QA</t>
  </si>
  <si>
    <t>UBEC, SUBEB &amp; LGEA</t>
  </si>
  <si>
    <t>SUBEB &amp; LGEA</t>
  </si>
  <si>
    <t>SCHOOLS PREVIOU SLY VISITED</t>
  </si>
  <si>
    <t>LGEA &amp; Schools</t>
  </si>
  <si>
    <t>UBEC, SUBEB&amp; LGEAs</t>
  </si>
  <si>
    <t>Evaluation Of Sample Schools</t>
  </si>
  <si>
    <t>Conveyqa Officersto Schools.</t>
  </si>
  <si>
    <t>Follow-Up</t>
  </si>
  <si>
    <t>Useprevious Reportto Crosscheck Compliance Level</t>
  </si>
  <si>
    <t>Dailyschools Visit</t>
  </si>
  <si>
    <t>Useofstaff And Instruments</t>
  </si>
  <si>
    <t>Transport and fuel</t>
  </si>
  <si>
    <t>To enhance the mobility and operational efficiency and strengthen digital data collection, real-time reporting, and evidence-based decision-making during school monitoring and evaluation activities</t>
  </si>
  <si>
    <t>Improved access to schools, accuracy, timeliness, and completeness of QA data.</t>
  </si>
  <si>
    <t>Allowance for 9-Wweeks schools visit by UBEC, SUBEB &amp; LGEA to evaluate 144 Schools per Term</t>
  </si>
  <si>
    <t>To facilitate joint quality evaluation of sampled schools through coordinated monitoring visits by UBEC, SUBEB, and LGEA officials</t>
  </si>
  <si>
    <t>Strengthened inter-agency collaboration in school quality assurance</t>
  </si>
  <si>
    <t>To support the movement of QA officers and monitoring teams to schools for effective supervision, verification, and evaluation activities</t>
  </si>
  <si>
    <t>Enhanced coverage of schools within the monitoring cycle</t>
  </si>
  <si>
    <t>To verify compliance with earlier QA recommendations</t>
  </si>
  <si>
    <t>Continuous improvement in teaching, learning, and school management practices</t>
  </si>
  <si>
    <t>To institutionalize regular and systematic school monitoring to ensure sustained compliance with education quality standards</t>
  </si>
  <si>
    <t>Routine School Monitoring by QA Officers</t>
  </si>
  <si>
    <t>Improved teaching and learning processes in schools.</t>
  </si>
  <si>
    <t>Production of QA Instruments, Report Writing and Harmonization</t>
  </si>
  <si>
    <t>To develop standardized QA monitoring instruments and produce harmonized reports for informed decision-making and policy formulation</t>
  </si>
  <si>
    <t>Availability of standardized QA tools and reporting templates</t>
  </si>
  <si>
    <t xml:space="preserve">SUPERVISION AND PROJECT MONITORING </t>
  </si>
  <si>
    <t>UBEC INTERVENTION PROJECT 2022</t>
  </si>
  <si>
    <t>Take – off of the project/mobilization</t>
  </si>
  <si>
    <t>Progress of the project</t>
  </si>
  <si>
    <t>Completion of the project</t>
  </si>
  <si>
    <t xml:space="preserve">Release of retention </t>
  </si>
  <si>
    <t>LGEA Heads of Physical Planning/Technical Officers, &amp; Education Secretaries 34No. @ 150,000</t>
  </si>
  <si>
    <t>Sub-Total</t>
  </si>
  <si>
    <t>Supervision of Projects</t>
  </si>
  <si>
    <t>Projects monitoring</t>
  </si>
  <si>
    <t>SUBEB Management/with Engineers</t>
  </si>
  <si>
    <t>SUBEB Management/Finance/Engineers</t>
  </si>
  <si>
    <t>SUBEB Board members/Engineers</t>
  </si>
  <si>
    <t>Finance ,Audit/Store Monitoring</t>
  </si>
  <si>
    <t>Committees/Engineers Monitoring</t>
  </si>
  <si>
    <t>External Monitoring Team/Engineers &amp; Finance</t>
  </si>
  <si>
    <t>State &amp; Local Govt. Audit</t>
  </si>
  <si>
    <t>State projects Monitoring and Inspection Standard Committee</t>
  </si>
  <si>
    <t>Training of 10 Technical Officers On Digital projects monitoring to be conducted by NASDAR with and including provision of training materials</t>
  </si>
  <si>
    <t>Project Management Tools</t>
  </si>
  <si>
    <t>Panel 8No. @100,000.00</t>
  </si>
  <si>
    <t>Charge cable 1No 150,000.00</t>
  </si>
  <si>
    <t>Ware 16mmx 2,000</t>
  </si>
  <si>
    <t>Battery (Ram) 6x25,000</t>
  </si>
  <si>
    <t>Labour</t>
  </si>
  <si>
    <t>Repairs and servicing of vehicles</t>
  </si>
  <si>
    <t>Repairs of Monitoring Vehicles (Hilux)</t>
  </si>
  <si>
    <t>Grand Total</t>
  </si>
  <si>
    <t>Budget Line / Component</t>
  </si>
  <si>
    <t>Activity Description</t>
  </si>
  <si>
    <t>Amount (₦)</t>
  </si>
  <si>
    <t>ITERMS</t>
  </si>
  <si>
    <t>%</t>
  </si>
  <si>
    <t>AMOUNT</t>
  </si>
  <si>
    <t>Purchase Supply</t>
  </si>
  <si>
    <t>Administration And Publicity</t>
  </si>
  <si>
    <t>Competitions</t>
  </si>
  <si>
    <t>Supervition, Assesment and Verification</t>
  </si>
  <si>
    <t xml:space="preserve"> GRAND TOTAL</t>
  </si>
  <si>
    <t>S/NO</t>
  </si>
  <si>
    <t xml:space="preserve">             ACTIVITY</t>
  </si>
  <si>
    <t>NUMER OF BENEFITING SCHOOLS</t>
  </si>
  <si>
    <t>TOTAL COST</t>
  </si>
  <si>
    <t>ATHELETICS</t>
  </si>
  <si>
    <t>RUNNING SHOES</t>
  </si>
  <si>
    <t>i</t>
  </si>
  <si>
    <t>15  jersery junior size</t>
  </si>
  <si>
    <t>ii</t>
  </si>
  <si>
    <t>15 Runing  shoes junior size</t>
  </si>
  <si>
    <t>iii</t>
  </si>
  <si>
    <t>Batting relay by 11 set</t>
  </si>
  <si>
    <t>iv</t>
  </si>
  <si>
    <t>10 socks junior size</t>
  </si>
  <si>
    <t xml:space="preserve">SUB - TOTAL </t>
  </si>
  <si>
    <t>BALL GAME</t>
  </si>
  <si>
    <t>FOOTBALL</t>
  </si>
  <si>
    <t>2 Goal keeper Qut Fits</t>
  </si>
  <si>
    <t>2 hand gloves junior size</t>
  </si>
  <si>
    <t>22 socks</t>
  </si>
  <si>
    <t>6 Balls</t>
  </si>
  <si>
    <t>v</t>
  </si>
  <si>
    <t>Football Net</t>
  </si>
  <si>
    <t>vi</t>
  </si>
  <si>
    <t>vii</t>
  </si>
  <si>
    <t>22 boats</t>
  </si>
  <si>
    <t>HAND BALL</t>
  </si>
  <si>
    <t>Hand ball  goal post by 3 meter</t>
  </si>
  <si>
    <t>Hand ball Net</t>
  </si>
  <si>
    <t>Hand ball Jersey by 14 pieces (junior size)</t>
  </si>
  <si>
    <t>14 canvasses (junior size)</t>
  </si>
  <si>
    <t>14 socks SET</t>
  </si>
  <si>
    <t xml:space="preserve">4 Hand ball balls </t>
  </si>
  <si>
    <t>VOLLYBALL</t>
  </si>
  <si>
    <t>Volley ball headstand by 3 metre</t>
  </si>
  <si>
    <t>volley Net</t>
  </si>
  <si>
    <t>4 volleyball Balls</t>
  </si>
  <si>
    <t>12 socks</t>
  </si>
  <si>
    <t>12 canvasses ( junior size)</t>
  </si>
  <si>
    <t>RACKET GAME</t>
  </si>
  <si>
    <t>Badminton</t>
  </si>
  <si>
    <t>Badminton headstand post</t>
  </si>
  <si>
    <t>Badminton Net</t>
  </si>
  <si>
    <t>4 Badminton canvasses ( junior size)</t>
  </si>
  <si>
    <t>4 Badminton jersery junior size</t>
  </si>
  <si>
    <t>4 Badminton rackets</t>
  </si>
  <si>
    <t>2 tin of shuttle cock</t>
  </si>
  <si>
    <t>4 socks</t>
  </si>
  <si>
    <t xml:space="preserve">2022 SPORT DEVELOPMENT ACTIVITIES BUDGET EXPENDITURE BREAKDOWN </t>
  </si>
  <si>
    <t>2022 UBEC / SUBEB INTERVENTION PROJECTS SPORTS EQUIPMENTS</t>
  </si>
  <si>
    <t xml:space="preserve">To create Sportmanship in Schools                                                                                                                 
</t>
  </si>
  <si>
    <t xml:space="preserve">To create Sportmanship in Schools                                                                                                                </t>
  </si>
  <si>
    <t>Football jersery by 22 pieces (junior size)</t>
  </si>
  <si>
    <t xml:space="preserve">To create Sportmanship in Schools                                                                                                              </t>
  </si>
  <si>
    <t xml:space="preserve">To create Sportmanship in Schools </t>
  </si>
  <si>
    <t>volleyball jersery by 12 pieces (junior size)</t>
  </si>
  <si>
    <t>S/No</t>
  </si>
  <si>
    <t>NUMBER OF BENEFITTING SCHOOL</t>
  </si>
  <si>
    <t>Electronic Media</t>
  </si>
  <si>
    <t>a</t>
  </si>
  <si>
    <t xml:space="preserve">Radio Vission FM Katsina </t>
  </si>
  <si>
    <t>b</t>
  </si>
  <si>
    <t>N.T.A katsina and Chennel TV</t>
  </si>
  <si>
    <t>Print Media</t>
  </si>
  <si>
    <t>100 T SHIRT FOR OFFICIAL AND PARTICIPANT@ 100 FACECAP</t>
  </si>
  <si>
    <t>BANNER</t>
  </si>
  <si>
    <t>Social Media</t>
  </si>
  <si>
    <t>Facebook</t>
  </si>
  <si>
    <t>Whatapp</t>
  </si>
  <si>
    <t>c</t>
  </si>
  <si>
    <t>PHOTO BOOK</t>
  </si>
  <si>
    <t>Grand TOTAL</t>
  </si>
  <si>
    <t>A: PRECURMENT OF FACILITIES, EQUIPEMENT, SUPPLIES &amp; INSTALLATION</t>
  </si>
  <si>
    <t>Educate, Imformed, &amp; entertain the general public on the important of sporting activities in  educational sector in the state organised by SUBEB &amp; UBE</t>
  </si>
  <si>
    <t>Photo Book</t>
  </si>
  <si>
    <t>ADMINISTRATION AND PUBLICITY SENSITAZATION</t>
  </si>
  <si>
    <t>UNIT OF ITEMS (EQUIPMENT &amp;  FACILITIES)</t>
  </si>
  <si>
    <t xml:space="preserve">TOTAL COST </t>
  </si>
  <si>
    <t>COMPETITION</t>
  </si>
  <si>
    <t>To promote sportmanship among the pupils and community</t>
  </si>
  <si>
    <t xml:space="preserve">Planning meeting for ADCs/ LGEAs sport coordinator and assistance sport coordinators   Breakfast and Lunchs @ 3850x2x 1 days x 40pp = 308,000                                                                      </t>
  </si>
  <si>
    <t>Allowances for 40 Perticipant</t>
  </si>
  <si>
    <t>Inter-Schools Competition</t>
  </si>
  <si>
    <t>60 Schools</t>
  </si>
  <si>
    <t>Inter-LGEAs Competition</t>
  </si>
  <si>
    <t>State Finals</t>
  </si>
  <si>
    <t>SUB TOTAL</t>
  </si>
  <si>
    <t>First Aid</t>
  </si>
  <si>
    <t>Match Ball</t>
  </si>
  <si>
    <t>Final Athletics Relay</t>
  </si>
  <si>
    <t>Stationaries (Folder,Biro and joters)</t>
  </si>
  <si>
    <t xml:space="preserve">10% Set Aside For The National Final Planing </t>
  </si>
  <si>
    <t xml:space="preserve">Transporation  Of State Contengent </t>
  </si>
  <si>
    <t xml:space="preserve">Final Football </t>
  </si>
  <si>
    <t xml:space="preserve">Fueling  For 3 Vehicle For 3 Days Conveying The Participant To The Venue </t>
  </si>
  <si>
    <t xml:space="preserve">3 Drivers Allowances  </t>
  </si>
  <si>
    <t>Breakfast For 150 Participant</t>
  </si>
  <si>
    <t>Lunch For 150 Participant</t>
  </si>
  <si>
    <t>Dinner For 150 Participant</t>
  </si>
  <si>
    <t>Hirering Matress @ 250 X3Days</t>
  </si>
  <si>
    <t>Glocose 25 Tin</t>
  </si>
  <si>
    <t>Allowances For Refree &amp; Match Commissioner</t>
  </si>
  <si>
    <t>Security Police,Civil Depence And Vigilanty During The State Final</t>
  </si>
  <si>
    <t xml:space="preserve">Certificate For Perticipation For All 5 Sport Games </t>
  </si>
  <si>
    <t>Refreshment Of Degnitiries</t>
  </si>
  <si>
    <t>Trophies, For The 5 Games (15 Tropies)</t>
  </si>
  <si>
    <t>100 Towel @ 5000</t>
  </si>
  <si>
    <t>100 Children Watch @1670.42</t>
  </si>
  <si>
    <t>100 Bags @ 4000</t>
  </si>
  <si>
    <t>Entertaiment Of Deginateries</t>
  </si>
  <si>
    <t xml:space="preserve">Stadium Mantainace  For All 5 Sport Games </t>
  </si>
  <si>
    <t>Officiating Officials</t>
  </si>
  <si>
    <t xml:space="preserve">Final Badminton </t>
  </si>
  <si>
    <t xml:space="preserve">Officials </t>
  </si>
  <si>
    <t>Shatual Cook</t>
  </si>
  <si>
    <t>Final Hand Ball</t>
  </si>
  <si>
    <t>Final Volly Ball</t>
  </si>
  <si>
    <t xml:space="preserve">Drinks Bottle Water 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</si>
  <si>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</si>
  <si>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</si>
  <si>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</si>
  <si>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</si>
  <si>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</si>
  <si>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</si>
  <si>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</si>
  <si>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</si>
  <si>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</si>
  <si>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</si>
  <si>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</si>
  <si>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</si>
  <si>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</si>
  <si>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SUPERVISION, VARIFICATION, ASSESSMENT AND REPORTING</t>
  </si>
  <si>
    <t>Management SUBEB 4</t>
  </si>
  <si>
    <t>2</t>
  </si>
  <si>
    <t>D.O and 3 Subordinate</t>
  </si>
  <si>
    <t>34 LGEAs D.O</t>
  </si>
  <si>
    <t>Report Writing</t>
  </si>
  <si>
    <t>1</t>
  </si>
  <si>
    <t>SCHOOL COMPETITION</t>
  </si>
  <si>
    <t>APPENDIX</t>
  </si>
  <si>
    <t>2022 LIST OF SELECTED SCHOOLS BY NAME, ADDRESS, LOATION,LGEAs, SENATORIAL ZONE,TYPES OF SPORTS &amp; GAMES,NAME OF ITEMS, QUANTITY AND TOTAL</t>
  </si>
  <si>
    <t>NAME OF BENEFICIARY SCHOOLS</t>
  </si>
  <si>
    <t>ADDRESS/LOCATION</t>
  </si>
  <si>
    <t>SENATORIAL ZONE</t>
  </si>
  <si>
    <t>NAME OF ITEMS PROCURED AND QUANTITY OF ITEMS PROCURED</t>
  </si>
  <si>
    <r>
      <rPr>
        <b/>
        <sz val="16"/>
        <color indexed="8"/>
        <rFont val="Calibri"/>
        <family val="2"/>
      </rPr>
      <t>FOOT BALL.</t>
    </r>
    <r>
      <rPr>
        <b/>
        <sz val="12"/>
        <color indexed="8"/>
        <rFont val="Calibri"/>
        <family val="2"/>
      </rPr>
      <t xml:space="preserve">         </t>
    </r>
    <r>
      <rPr>
        <sz val="12"/>
        <color indexed="8"/>
        <rFont val="Calibri"/>
        <family val="2"/>
      </rPr>
      <t>2 Goal keeper Qut Fits,2 Hand Gloves Junior size,22 Socks,6 Balls, Football Net, Football Jersery by 22 Pieces, 22 Boats</t>
    </r>
  </si>
  <si>
    <r>
      <t xml:space="preserve">VOLLEY BALL.  </t>
    </r>
    <r>
      <rPr>
        <sz val="12"/>
        <color indexed="8"/>
        <rFont val="Calibri"/>
        <family val="2"/>
      </rPr>
      <t>Volley ball headstand by 3 metre,  volley Net, volleyball jersery by 12 pieces, 4 volleyball Balls, 12 socks, 12 canvasses</t>
    </r>
  </si>
  <si>
    <r>
      <rPr>
        <b/>
        <sz val="14"/>
        <color indexed="8"/>
        <rFont val="Calibri"/>
        <family val="2"/>
      </rPr>
      <t xml:space="preserve">HAND BALL   </t>
    </r>
    <r>
      <rPr>
        <sz val="12"/>
        <color indexed="8"/>
        <rFont val="Calibri"/>
        <family val="2"/>
      </rPr>
      <t xml:space="preserve">, Hand ball  goal post by 3 meter, Hand ball Net, Hand ball Jersey by 14 pieces, 14 canvasses,  14 socks , 4 Hand ball balls  </t>
    </r>
  </si>
  <si>
    <r>
      <rPr>
        <b/>
        <sz val="14"/>
        <color indexed="8"/>
        <rFont val="Calibri"/>
        <family val="2"/>
      </rPr>
      <t>ATHLETIC.</t>
    </r>
    <r>
      <rPr>
        <b/>
        <sz val="12"/>
        <color indexed="8"/>
        <rFont val="Calibri"/>
        <family val="2"/>
      </rPr>
      <t xml:space="preserve">   </t>
    </r>
    <r>
      <rPr>
        <sz val="12"/>
        <color indexed="8"/>
        <rFont val="Calibri"/>
        <family val="2"/>
      </rPr>
      <t>10 jersery, 10 spike shoes, Batting relay by 11 set,  10 socks</t>
    </r>
  </si>
  <si>
    <r>
      <rPr>
        <b/>
        <sz val="11"/>
        <color indexed="8"/>
        <rFont val="Calibri"/>
        <family val="2"/>
      </rPr>
      <t xml:space="preserve">BADMINTON. </t>
    </r>
    <r>
      <rPr>
        <sz val="11"/>
        <color indexed="8"/>
        <rFont val="Calibri"/>
        <family val="2"/>
      </rPr>
      <t>Badminton headstand post, Badminton Net, 4 Badminton canvasses, 4 Badminton jersery, 4 Badminton rackets,2 tin of shuttle cock,  4 socks</t>
    </r>
  </si>
  <si>
    <t>KATSINA ZONE</t>
  </si>
  <si>
    <t>MUHAMMAD DODO SCIENCE MODEL PRIMARY SCHOOL</t>
  </si>
  <si>
    <t>KATSINA</t>
  </si>
  <si>
    <t>SABON GIDA PS</t>
  </si>
  <si>
    <t xml:space="preserve">DANMARNA PILOT PRIMARY SCHOOL </t>
  </si>
  <si>
    <t>YABANI P.S</t>
  </si>
  <si>
    <t>BATAGARAWA</t>
  </si>
  <si>
    <t>TAFKIN ALMU PRIMARY  SCHOOL</t>
  </si>
  <si>
    <t>YANDAKA RUMA MODEL P.S</t>
  </si>
  <si>
    <t>BATSARI</t>
  </si>
  <si>
    <t>SHIRGI PILOT JSS</t>
  </si>
  <si>
    <t>BANYE P.S</t>
  </si>
  <si>
    <t>CHARANCHI</t>
  </si>
  <si>
    <t xml:space="preserve">CHARANCHI MODEL PRIMARY SCHOOL </t>
  </si>
  <si>
    <t>SABON GARIN ZOBE PRI.SCH</t>
  </si>
  <si>
    <t>DUTSINMA</t>
  </si>
  <si>
    <t>MUSA MOTA PRI.SCH</t>
  </si>
  <si>
    <t>JIBIA</t>
  </si>
  <si>
    <t>ARMY CHILDREN SCHOOL</t>
  </si>
  <si>
    <t>DANKABA P.S</t>
  </si>
  <si>
    <t>KAITA</t>
  </si>
  <si>
    <t>SULE NA KULEMA P.S</t>
  </si>
  <si>
    <t>MARADI AMADU P.S</t>
  </si>
  <si>
    <t>KURFI</t>
  </si>
  <si>
    <t>SAMAILA MAMMAN PILOT P.S</t>
  </si>
  <si>
    <t xml:space="preserve">ABUKUR P.S </t>
  </si>
  <si>
    <t>RIMI</t>
  </si>
  <si>
    <t>BUJAWA P.S</t>
  </si>
  <si>
    <t>SARDAUNA DAURA PRIMARY SCH.</t>
  </si>
  <si>
    <t>DAURA</t>
  </si>
  <si>
    <t>DAURA ZONE</t>
  </si>
  <si>
    <t>BAWO PROGRESSIVE NUR.AND PRI. SCH.</t>
  </si>
  <si>
    <t>UNGUWAR RAI PILOT JSS</t>
  </si>
  <si>
    <t>BAURE</t>
  </si>
  <si>
    <t>BAURE I P.S</t>
  </si>
  <si>
    <t>SIRIKA PILOT P.S</t>
  </si>
  <si>
    <t>DUTSI</t>
  </si>
  <si>
    <t>DUTSI PILOT P.S</t>
  </si>
  <si>
    <t>LADAN P.S</t>
  </si>
  <si>
    <t>INGAWA</t>
  </si>
  <si>
    <t>MUHAMMAD LAWAL P.S</t>
  </si>
  <si>
    <t>MAIADUA</t>
  </si>
  <si>
    <t>MAGARI PILOT GDJSS</t>
  </si>
  <si>
    <t>JANI P.S</t>
  </si>
  <si>
    <t>MANI</t>
  </si>
  <si>
    <t>MASHI</t>
  </si>
  <si>
    <t>IYA AMINU P.S</t>
  </si>
  <si>
    <t>RIJIYAR ZAMIYA P.S</t>
  </si>
  <si>
    <t>SANDAMU</t>
  </si>
  <si>
    <t>TSAGOJI PILOT</t>
  </si>
  <si>
    <t>HUSSAINI MODEL P.S</t>
  </si>
  <si>
    <t>ZANGO</t>
  </si>
  <si>
    <t>BAGARI PILOT GDJSS</t>
  </si>
  <si>
    <t>FUNTUA</t>
  </si>
  <si>
    <t>FUNTUA ZONE</t>
  </si>
  <si>
    <t>GUDUNDI PRI.SCH</t>
  </si>
  <si>
    <t>BAKORI</t>
  </si>
  <si>
    <t>NADABO P.S</t>
  </si>
  <si>
    <t>MAGAJI WANDO PILOT JSS</t>
  </si>
  <si>
    <t>DANDUME</t>
  </si>
  <si>
    <t>TANDAMA WAJE P.S</t>
  </si>
  <si>
    <t>DANJA</t>
  </si>
  <si>
    <t>MALAMI MUSA P.S</t>
  </si>
  <si>
    <t>FASKARI</t>
  </si>
  <si>
    <t>MARAFA P.S</t>
  </si>
  <si>
    <t>DAN GALA DIMA PLS</t>
  </si>
  <si>
    <t>KAFUR</t>
  </si>
  <si>
    <t>KAFUR MODEL P.S</t>
  </si>
  <si>
    <t>JANGE A P.S</t>
  </si>
  <si>
    <t>DANTUTTURE  PILOT P.S</t>
  </si>
  <si>
    <t>SHEIK ABUBAKAR MOHD GUMI P.S</t>
  </si>
  <si>
    <t>KANKARA</t>
  </si>
  <si>
    <t>SALLAU MODEL P.S</t>
  </si>
  <si>
    <t>MALUMFASHI</t>
  </si>
  <si>
    <t>DAYI PRIMARY SCH</t>
  </si>
  <si>
    <t>YAMMAWA P.S</t>
  </si>
  <si>
    <t>MABAKKO P.S</t>
  </si>
  <si>
    <t>SABUWA</t>
  </si>
  <si>
    <t>MAZARE P.S</t>
  </si>
  <si>
    <t>KILUKI SANTAR PILOT JSS</t>
  </si>
  <si>
    <t>BINDAWA</t>
  </si>
  <si>
    <t>KANKIA ZONE</t>
  </si>
  <si>
    <t>YANTUMAKI MODEL P.S</t>
  </si>
  <si>
    <t>DANMUSA</t>
  </si>
  <si>
    <t>YARIMA ANNEX P.S</t>
  </si>
  <si>
    <t>HASSAN SADA MPS KANKUA</t>
  </si>
  <si>
    <t>KANKIA</t>
  </si>
  <si>
    <t>KAFARDA PILOT P.S</t>
  </si>
  <si>
    <t>KUSADA</t>
  </si>
  <si>
    <t>KAIKAI P.S</t>
  </si>
  <si>
    <t>MAZOJI MODEL P.S</t>
  </si>
  <si>
    <t>MATAZU</t>
  </si>
  <si>
    <t>GARU PILOT GDJSS</t>
  </si>
  <si>
    <t>MUSAWA</t>
  </si>
  <si>
    <t xml:space="preserve">GIRLS P.S </t>
  </si>
  <si>
    <t>SAFANA</t>
  </si>
  <si>
    <t>TOTAL ITEMS PROCURED</t>
  </si>
  <si>
    <t>SUBEB LGEAs</t>
  </si>
  <si>
    <t>SUBEB</t>
  </si>
  <si>
    <t>SUBEB, LGEA, SCHOOLs</t>
  </si>
  <si>
    <t>2022 AGRIC EDUCATION TRAINING PROGRAMME (AETP) BUDGET EXPENDITURE</t>
  </si>
  <si>
    <t xml:space="preserve">Leadership Education  </t>
  </si>
  <si>
    <t>Scientific Critical And Reflective Thinking Of Pupils And Students</t>
  </si>
  <si>
    <t xml:space="preserve">Logistics, Performance Monitoring And Evatuation </t>
  </si>
  <si>
    <t>Schools</t>
  </si>
  <si>
    <t>Target Beneficiary</t>
  </si>
  <si>
    <t>QUANTITY PER SCHOOL</t>
  </si>
  <si>
    <t>A</t>
  </si>
  <si>
    <t xml:space="preserve">POULTRY PRODUCTION BROILERS  </t>
  </si>
  <si>
    <t>Provision of Broilers  operating cost to rise 150 from day Old to table size 8 weeks.</t>
  </si>
  <si>
    <t>To established school farm for agricultural study, For self releiance in future</t>
  </si>
  <si>
    <t>20 Schools</t>
  </si>
  <si>
    <t xml:space="preserve">Provision of 3 Step Standard Mobile Cage to rise 150 Brilers </t>
  </si>
  <si>
    <t>Day Old Chicks (150)</t>
  </si>
  <si>
    <t xml:space="preserve">Feed Free starter </t>
  </si>
  <si>
    <t>Feed Broiler  Sterter Mash</t>
  </si>
  <si>
    <t>Feed Broiler  Finisher Mash</t>
  </si>
  <si>
    <t>Vaccines Gumboro 500d (2)</t>
  </si>
  <si>
    <t>Lasota 500d (2)</t>
  </si>
  <si>
    <t>Antibiotics (6)</t>
  </si>
  <si>
    <t>Vitamin (6)</t>
  </si>
  <si>
    <t>Anticocidia (6)</t>
  </si>
  <si>
    <t>Disinfectant 5 lit</t>
  </si>
  <si>
    <t xml:space="preserve">Transportation </t>
  </si>
  <si>
    <t xml:space="preserve">Sign Board </t>
  </si>
  <si>
    <t>Solar inverter (1)</t>
  </si>
  <si>
    <t>Wheel Barrow (1)</t>
  </si>
  <si>
    <t>Pupils  Slippers pair (12)</t>
  </si>
  <si>
    <t>Teachers Rain Boots (2)</t>
  </si>
  <si>
    <t>Tarpaulin (4)</t>
  </si>
  <si>
    <t>Chick Tray (9)</t>
  </si>
  <si>
    <t>xxi</t>
  </si>
  <si>
    <t>Drinkers  4Ltrs (9)</t>
  </si>
  <si>
    <t>xxii</t>
  </si>
  <si>
    <t>Drinkers 8Ltrs (9)</t>
  </si>
  <si>
    <t>xxiii</t>
  </si>
  <si>
    <t>Drinker Gurds</t>
  </si>
  <si>
    <t>xxiv</t>
  </si>
  <si>
    <t>Feeding trough hanging (12 )</t>
  </si>
  <si>
    <t>xxv</t>
  </si>
  <si>
    <t>Shovel (2)</t>
  </si>
  <si>
    <t>xxvi</t>
  </si>
  <si>
    <t>Brooms (5)</t>
  </si>
  <si>
    <t>Chacoal 3 Bags</t>
  </si>
  <si>
    <t>B</t>
  </si>
  <si>
    <t>CROP FARMING</t>
  </si>
  <si>
    <t xml:space="preserve">Provision of School Farm with arable crops and farm inputs </t>
  </si>
  <si>
    <t>28 Schools</t>
  </si>
  <si>
    <t>Land Preparation Visit</t>
  </si>
  <si>
    <t xml:space="preserve">Land Preparations Ploughing  tillage operation. </t>
  </si>
  <si>
    <t>Insect control measures.</t>
  </si>
  <si>
    <t xml:space="preserve">v  Chemical Insecticides  </t>
  </si>
  <si>
    <t>Chemical fertilizer NPK 15:15:15</t>
  </si>
  <si>
    <t xml:space="preserve"> Chemical FertilizeUREA </t>
  </si>
  <si>
    <t>Teachers Rain Boot</t>
  </si>
  <si>
    <t> Organic Manure (1 Tipper)</t>
  </si>
  <si>
    <t>Hoes</t>
  </si>
  <si>
    <t xml:space="preserve">Rakes </t>
  </si>
  <si>
    <t xml:space="preserve"> Shovels </t>
  </si>
  <si>
    <t>Rainboat for Pupils</t>
  </si>
  <si>
    <t>Head pan</t>
  </si>
  <si>
    <t>Wheel barrow</t>
  </si>
  <si>
    <t xml:space="preserve"> Measuring Tape </t>
  </si>
  <si>
    <t xml:space="preserve"> Sprayer (1)</t>
  </si>
  <si>
    <t xml:space="preserve">SEEDS  (MAIZE, RICE, SESAME, GROUNDNUT,BEANS, SOYA BEANS) </t>
  </si>
  <si>
    <t xml:space="preserve">Agric Attendance officers </t>
  </si>
  <si>
    <t>Promoting Enterprenural Education and Experiential Learning</t>
  </si>
  <si>
    <t>Grand-Total</t>
  </si>
  <si>
    <t xml:space="preserve">Carreer Guidance And Promotion </t>
  </si>
  <si>
    <t xml:space="preserve">CARREER GUIDANCE AND PROMOTION (SENSITAZATION AND ADVOCACY TO FEDERAL COLLEGE OF EDUCATION KATSINA DEPAERTMENT OF AGRICULTURE AND LIVE STOCK </t>
  </si>
  <si>
    <t>FUCUS</t>
  </si>
  <si>
    <t>QUANTITY</t>
  </si>
  <si>
    <t xml:space="preserve">UNIT COST </t>
  </si>
  <si>
    <t xml:space="preserve">SENSITAZATION AND ADVOCACY TO FEDERAL COLLEGE OF EDUCATION KATSINA DEPAERTMENT OF AGRICULTURE AND LIVE STOCK </t>
  </si>
  <si>
    <t>LEARNERS AND TEACHERS</t>
  </si>
  <si>
    <t>Transport allowance for participants</t>
  </si>
  <si>
    <t>Feeding of pupils Break Fast/ Lunch</t>
  </si>
  <si>
    <t>Feeding of LGEA D.Os Break Fast/ Lunch</t>
  </si>
  <si>
    <t>Feeding of School D.Os Break Fast/ Lunch</t>
  </si>
  <si>
    <t>Feeding of SUBEB Officials Break Fast/ Lunch</t>
  </si>
  <si>
    <t>Stationaries for participants</t>
  </si>
  <si>
    <t>Resources persons allowance</t>
  </si>
  <si>
    <t>Fueling of 3 vehicles</t>
  </si>
  <si>
    <t>Media Houses NTA and State Radio</t>
  </si>
  <si>
    <t>Report writing</t>
  </si>
  <si>
    <t>LEADERSHIP EDUCATION (EXCURSION VISIT TO KATARDA )</t>
  </si>
  <si>
    <t>EXCURSION VISIT TO KATARDA</t>
  </si>
  <si>
    <t>SCEINTIFIC AND REFLECTIVE CRITICAL THINKING OF LEARNERS TO PERTICIPATE IN DEBATE COMPETITION</t>
  </si>
  <si>
    <t>LEARNERS</t>
  </si>
  <si>
    <t>FEEDING OF PARTICIPANTS DURING FIRST ROUND STAGE AND ZONAL</t>
  </si>
  <si>
    <t>Lunch for SUBEB officials</t>
  </si>
  <si>
    <t>Lunch for pupils</t>
  </si>
  <si>
    <t xml:space="preserve">Lunch for LGEA D.Os </t>
  </si>
  <si>
    <t>Lunch for School D.O</t>
  </si>
  <si>
    <t>PARTICIPANTS ALLOWANCE</t>
  </si>
  <si>
    <t>SUBEB supporting staff</t>
  </si>
  <si>
    <t>Transportation for Pupils</t>
  </si>
  <si>
    <t xml:space="preserve">Transportation for LGEA D.Os </t>
  </si>
  <si>
    <t>Transportation for School D.O</t>
  </si>
  <si>
    <t>PENAL OF ADJUCATORS  FOR THE FINAL</t>
  </si>
  <si>
    <t>Transport allowance for 3 resources persons</t>
  </si>
  <si>
    <t>Honorarium for 3 resources persons</t>
  </si>
  <si>
    <t>DEBATE FINAL FOR TWO SCHOOL EMERGE AS WINNERS</t>
  </si>
  <si>
    <t xml:space="preserve">Trophy for 1 Position Cup,  and Gold Medals (6) No </t>
  </si>
  <si>
    <t xml:space="preserve">Trophy for 2 Position Cup,  and Silver Medals (6) No </t>
  </si>
  <si>
    <t xml:space="preserve">Trophy for 3 Position Cup,  and Bronze Medals (6) No </t>
  </si>
  <si>
    <t>Refreshment At Final Day</t>
  </si>
  <si>
    <t xml:space="preserve">Adjucators/ Judges Allonces for the Competition </t>
  </si>
  <si>
    <t>Fueling for Local running</t>
  </si>
  <si>
    <t>Venue preparation for final</t>
  </si>
  <si>
    <t>Banner for final 2 NO</t>
  </si>
  <si>
    <t>Press NTA, Radio Station and Video Coverage</t>
  </si>
  <si>
    <t>First aid box with medication</t>
  </si>
  <si>
    <t>Certificate for Perticiipation (150 Copies)</t>
  </si>
  <si>
    <t>Event Logistics, Publicity, Safety, and Documentation</t>
  </si>
  <si>
    <t>LOGISTICS, PERFORMANCE, MONITORING AND EVALUATION</t>
  </si>
  <si>
    <t>4 Management SUBEB - twice</t>
  </si>
  <si>
    <t>D.O &amp; 2 Sabordinate - six times</t>
  </si>
  <si>
    <t>Academic Service Staff - once</t>
  </si>
  <si>
    <t>LGEAs monitors - 15 times</t>
  </si>
  <si>
    <t>School monitors - Ondaily Basis</t>
  </si>
  <si>
    <t>Grand total</t>
  </si>
  <si>
    <t>2022 UBE INTERVENTION FUND expenditure</t>
  </si>
  <si>
    <t>TYPES OF PROJECT</t>
  </si>
  <si>
    <t>State (Counter Part)</t>
  </si>
  <si>
    <t>Total Allocation</t>
  </si>
  <si>
    <t>FGN (Matching Grant)</t>
  </si>
  <si>
    <t>Applied As:</t>
  </si>
  <si>
    <t>Water Supply and Sanitation</t>
  </si>
  <si>
    <t>EXPENDITURE PER COMPONENT</t>
  </si>
  <si>
    <t>RATE PER COMPONENT</t>
  </si>
  <si>
    <t>Total Amount (N)</t>
  </si>
  <si>
    <t>Component</t>
  </si>
  <si>
    <t>Sector/Description</t>
  </si>
  <si>
    <t>MAI'ADUA</t>
  </si>
  <si>
    <t xml:space="preserve">1MONTH OH </t>
  </si>
  <si>
    <t>JAN TO DEC 2022</t>
  </si>
  <si>
    <t>LGEA KANKARA</t>
  </si>
  <si>
    <t xml:space="preserve"> </t>
  </si>
  <si>
    <t>STATE UNIVERSAL BASIC EDUCATION BOARD, KATSINA</t>
  </si>
  <si>
    <t>TOTAL - Jan - Dec 2022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</si>
  <si>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</si>
  <si>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</si>
  <si>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</si>
  <si>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</si>
  <si>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</si>
  <si>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</si>
  <si>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</si>
  <si>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</si>
  <si>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</si>
  <si>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</si>
  <si>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</si>
  <si>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</si>
  <si>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SUMMARY OF PERSONNEL SALARY FOR THE MONTH OF JANUARY TO DECEMBER 2022</t>
  </si>
  <si>
    <t>SUMMARY OF LGEA OVERHEAD RUNNING COST FOR THE MONTH OF JANUARY TO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</si>
</sst>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(* #,##0_);_(* \(#,##0\);_(* &quot;-&quot;??_);_(@_)"/>
    <numFmt numFmtId="167" formatCode="&quot;₦&quot;#,##0.00"/>
    <numFmt numFmtId="168" formatCode="0.0"/>
    <numFmt numFmtId="169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Times New Roman"/>
      <family val="1"/>
    </font>
    <font>
      <sz val="10"/>
      <name val="Georgia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Algerian"/>
      <family val="5"/>
    </font>
    <font>
      <sz val="10"/>
      <color theme="1"/>
      <name val="Times New Roman"/>
      <family val="1"/>
    </font>
    <font>
      <sz val="10"/>
      <color theme="1"/>
      <name val="Arial Black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0"/>
      </right>
      <top/>
      <bottom style="medium">
        <color auto="1"/>
      </bottom>
      <diagonal/>
    </border>
    <border>
      <left style="medium">
        <color indexed="0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4" fontId="14" fillId="0" borderId="0" applyFont="0" applyFill="0" applyBorder="0" applyAlignment="0" applyProtection="0"/>
    <xf numFmtId="0" fontId="16" fillId="2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>
      <alignment vertical="center"/>
    </xf>
    <xf numFmtId="169" fontId="14" fillId="0" borderId="0" applyFont="0" applyFill="0" applyBorder="0" applyAlignment="0" applyProtection="0">
      <alignment vertical="center"/>
    </xf>
  </cellStyleXfs>
  <cellXfs count="51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0" fontId="18" fillId="0" borderId="0" xfId="0" applyFont="1"/>
    <xf numFmtId="0" fontId="0" fillId="0" borderId="1" xfId="0" applyBorder="1"/>
    <xf numFmtId="164" fontId="14" fillId="0" borderId="1" xfId="1" applyFont="1" applyBorder="1"/>
    <xf numFmtId="0" fontId="19" fillId="0" borderId="1" xfId="0" applyFont="1" applyBorder="1" applyAlignment="1">
      <alignment wrapText="1"/>
    </xf>
    <xf numFmtId="164" fontId="14" fillId="0" borderId="0" xfId="1" applyFont="1"/>
    <xf numFmtId="0" fontId="19" fillId="0" borderId="0" xfId="0" applyFont="1"/>
    <xf numFmtId="165" fontId="19" fillId="0" borderId="1" xfId="0" applyNumberFormat="1" applyFont="1" applyBorder="1"/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/>
    <xf numFmtId="164" fontId="19" fillId="0" borderId="1" xfId="1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164" fontId="19" fillId="0" borderId="2" xfId="1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164" fontId="19" fillId="0" borderId="1" xfId="1" applyFont="1" applyBorder="1" applyAlignment="1">
      <alignment vertical="top"/>
    </xf>
    <xf numFmtId="0" fontId="20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vertical="top"/>
    </xf>
    <xf numFmtId="165" fontId="19" fillId="0" borderId="1" xfId="0" applyNumberFormat="1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165" fontId="19" fillId="0" borderId="1" xfId="0" applyNumberFormat="1" applyFont="1" applyBorder="1" applyAlignment="1">
      <alignment horizontal="right"/>
    </xf>
    <xf numFmtId="0" fontId="23" fillId="0" borderId="1" xfId="0" applyFont="1" applyBorder="1"/>
    <xf numFmtId="0" fontId="19" fillId="0" borderId="1" xfId="0" applyFont="1" applyBorder="1" applyAlignment="1">
      <alignment horizontal="left" vertical="top" wrapText="1"/>
    </xf>
    <xf numFmtId="164" fontId="19" fillId="0" borderId="0" xfId="1" applyFont="1"/>
    <xf numFmtId="0" fontId="22" fillId="0" borderId="1" xfId="0" applyFont="1" applyBorder="1" applyAlignment="1">
      <alignment vertical="top"/>
    </xf>
    <xf numFmtId="165" fontId="19" fillId="3" borderId="1" xfId="0" applyNumberFormat="1" applyFont="1" applyFill="1" applyBorder="1" applyAlignment="1">
      <alignment vertical="top"/>
    </xf>
    <xf numFmtId="165" fontId="19" fillId="0" borderId="1" xfId="0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9" fillId="0" borderId="0" xfId="0" applyFont="1" applyAlignment="1">
      <alignment vertical="top"/>
    </xf>
    <xf numFmtId="164" fontId="19" fillId="0" borderId="1" xfId="1" applyFont="1" applyBorder="1"/>
    <xf numFmtId="0" fontId="19" fillId="0" borderId="1" xfId="0" applyFont="1" applyBorder="1" applyAlignment="1">
      <alignment vertical="center"/>
    </xf>
    <xf numFmtId="164" fontId="19" fillId="0" borderId="0" xfId="1" applyFont="1" applyBorder="1"/>
    <xf numFmtId="164" fontId="19" fillId="0" borderId="0" xfId="0" applyNumberFormat="1" applyFont="1"/>
    <xf numFmtId="164" fontId="19" fillId="0" borderId="0" xfId="1" applyFont="1" applyBorder="1" applyAlignment="1">
      <alignment vertical="top" wrapText="1"/>
    </xf>
    <xf numFmtId="166" fontId="19" fillId="0" borderId="0" xfId="1" applyNumberFormat="1" applyFont="1" applyBorder="1"/>
    <xf numFmtId="0" fontId="25" fillId="4" borderId="1" xfId="0" applyFont="1" applyFill="1" applyBorder="1" applyAlignment="1">
      <alignment wrapText="1"/>
    </xf>
    <xf numFmtId="164" fontId="19" fillId="0" borderId="1" xfId="0" applyNumberFormat="1" applyFont="1" applyBorder="1" applyAlignment="1">
      <alignment vertical="top" wrapText="1"/>
    </xf>
    <xf numFmtId="0" fontId="21" fillId="0" borderId="1" xfId="0" applyFont="1" applyBorder="1"/>
    <xf numFmtId="165" fontId="19" fillId="0" borderId="1" xfId="0" applyNumberFormat="1" applyFont="1" applyBorder="1" applyAlignment="1">
      <alignment horizontal="right" vertical="top" wrapText="1"/>
    </xf>
    <xf numFmtId="0" fontId="17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165" fontId="19" fillId="0" borderId="1" xfId="0" applyNumberFormat="1" applyFont="1" applyBorder="1" applyAlignment="1">
      <alignment horizontal="center" wrapText="1"/>
    </xf>
    <xf numFmtId="43" fontId="0" fillId="0" borderId="0" xfId="0" applyNumberForma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64" fontId="14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wrapText="1"/>
    </xf>
    <xf numFmtId="164" fontId="15" fillId="5" borderId="1" xfId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164" fontId="14" fillId="0" borderId="1" xfId="1" applyFon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17" fillId="0" borderId="0" xfId="0" applyFont="1"/>
    <xf numFmtId="0" fontId="26" fillId="0" borderId="0" xfId="0" applyFont="1"/>
    <xf numFmtId="0" fontId="26" fillId="0" borderId="1" xfId="0" applyFont="1" applyBorder="1"/>
    <xf numFmtId="0" fontId="26" fillId="6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vertical="center" wrapText="1"/>
    </xf>
    <xf numFmtId="0" fontId="26" fillId="6" borderId="1" xfId="0" applyFont="1" applyFill="1" applyBorder="1" applyAlignment="1">
      <alignment horizontal="left"/>
    </xf>
    <xf numFmtId="0" fontId="26" fillId="6" borderId="1" xfId="0" applyFont="1" applyFill="1" applyBorder="1"/>
    <xf numFmtId="164" fontId="26" fillId="6" borderId="1" xfId="1" applyFont="1" applyFill="1" applyBorder="1"/>
    <xf numFmtId="43" fontId="26" fillId="6" borderId="1" xfId="0" applyNumberFormat="1" applyFont="1" applyFill="1" applyBorder="1" applyAlignment="1">
      <alignment vertical="center"/>
    </xf>
    <xf numFmtId="0" fontId="27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164" fontId="18" fillId="0" borderId="1" xfId="1" applyFont="1" applyBorder="1"/>
    <xf numFmtId="0" fontId="28" fillId="5" borderId="1" xfId="0" applyFont="1" applyFill="1" applyBorder="1"/>
    <xf numFmtId="0" fontId="28" fillId="5" borderId="1" xfId="0" applyFont="1" applyFill="1" applyBorder="1" applyAlignment="1">
      <alignment wrapText="1"/>
    </xf>
    <xf numFmtId="0" fontId="15" fillId="5" borderId="1" xfId="0" applyFont="1" applyFill="1" applyBorder="1"/>
    <xf numFmtId="0" fontId="26" fillId="6" borderId="1" xfId="0" applyFont="1" applyFill="1" applyBorder="1" applyAlignment="1">
      <alignment wrapText="1"/>
    </xf>
    <xf numFmtId="0" fontId="17" fillId="6" borderId="1" xfId="0" applyFont="1" applyFill="1" applyBorder="1"/>
    <xf numFmtId="0" fontId="17" fillId="6" borderId="1" xfId="0" applyFont="1" applyFill="1" applyBorder="1" applyAlignment="1">
      <alignment wrapText="1"/>
    </xf>
    <xf numFmtId="164" fontId="17" fillId="6" borderId="1" xfId="1" applyFont="1" applyFill="1" applyBorder="1"/>
    <xf numFmtId="0" fontId="26" fillId="7" borderId="1" xfId="0" applyFont="1" applyFill="1" applyBorder="1"/>
    <xf numFmtId="0" fontId="26" fillId="7" borderId="1" xfId="0" applyFont="1" applyFill="1" applyBorder="1" applyAlignment="1">
      <alignment wrapText="1"/>
    </xf>
    <xf numFmtId="164" fontId="26" fillId="7" borderId="1" xfId="1" applyFont="1" applyFill="1" applyBorder="1"/>
    <xf numFmtId="0" fontId="26" fillId="0" borderId="1" xfId="0" applyFont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9" fontId="18" fillId="0" borderId="1" xfId="0" applyNumberFormat="1" applyFont="1" applyBorder="1" applyAlignment="1">
      <alignment horizontal="center" vertical="center"/>
    </xf>
    <xf numFmtId="164" fontId="18" fillId="0" borderId="1" xfId="1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164" fontId="14" fillId="0" borderId="1" xfId="1" applyFon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top"/>
    </xf>
    <xf numFmtId="0" fontId="17" fillId="6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164" fontId="14" fillId="0" borderId="1" xfId="1" applyFont="1" applyBorder="1" applyAlignment="1">
      <alignment horizontal="left"/>
    </xf>
    <xf numFmtId="167" fontId="0" fillId="0" borderId="1" xfId="0" applyNumberFormat="1" applyBorder="1" applyAlignment="1">
      <alignment horizontal="right"/>
    </xf>
    <xf numFmtId="167" fontId="0" fillId="0" borderId="0" xfId="0" applyNumberFormat="1"/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7" fontId="17" fillId="0" borderId="0" xfId="0" applyNumberFormat="1" applyFont="1" applyAlignment="1">
      <alignment horizontal="left" vertical="center" wrapText="1"/>
    </xf>
    <xf numFmtId="164" fontId="17" fillId="0" borderId="1" xfId="1" applyFont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15" fillId="4" borderId="1" xfId="0" applyFont="1" applyFill="1" applyBorder="1" applyAlignment="1">
      <alignment horizontal="left" vertical="top" wrapText="1"/>
    </xf>
    <xf numFmtId="0" fontId="17" fillId="8" borderId="1" xfId="0" applyFont="1" applyFill="1" applyBorder="1"/>
    <xf numFmtId="164" fontId="17" fillId="8" borderId="1" xfId="1" applyFont="1" applyFill="1" applyBorder="1" applyAlignment="1">
      <alignment horizontal="left"/>
    </xf>
    <xf numFmtId="0" fontId="0" fillId="8" borderId="1" xfId="0" applyFill="1" applyBorder="1" applyAlignment="1">
      <alignment wrapText="1"/>
    </xf>
    <xf numFmtId="164" fontId="14" fillId="8" borderId="1" xfId="1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17" fillId="6" borderId="1" xfId="1" applyFont="1" applyFill="1" applyBorder="1" applyAlignment="1">
      <alignment horizontal="left"/>
    </xf>
    <xf numFmtId="164" fontId="14" fillId="0" borderId="1" xfId="1" applyFont="1" applyBorder="1" applyAlignment="1">
      <alignment horizontal="right"/>
    </xf>
    <xf numFmtId="0" fontId="17" fillId="0" borderId="0" xfId="0" applyFont="1" applyAlignment="1">
      <alignment vertical="top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wrapText="1"/>
    </xf>
    <xf numFmtId="49" fontId="0" fillId="8" borderId="1" xfId="0" applyNumberFormat="1" applyFill="1" applyBorder="1" applyAlignment="1">
      <alignment horizontal="left"/>
    </xf>
    <xf numFmtId="167" fontId="0" fillId="8" borderId="1" xfId="0" applyNumberFormat="1" applyFill="1" applyBorder="1" applyAlignment="1">
      <alignment horizontal="left"/>
    </xf>
    <xf numFmtId="167" fontId="17" fillId="8" borderId="1" xfId="0" applyNumberFormat="1" applyFont="1" applyFill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164" fontId="31" fillId="0" borderId="1" xfId="1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left" vertical="top" wrapText="1"/>
    </xf>
    <xf numFmtId="0" fontId="17" fillId="0" borderId="7" xfId="0" applyFont="1" applyBorder="1" applyAlignment="1">
      <alignment horizontal="center"/>
    </xf>
    <xf numFmtId="167" fontId="17" fillId="0" borderId="8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167" fontId="0" fillId="0" borderId="8" xfId="0" applyNumberFormat="1" applyBorder="1" applyAlignment="1">
      <alignment horizontal="right"/>
    </xf>
    <xf numFmtId="0" fontId="17" fillId="8" borderId="7" xfId="0" applyFont="1" applyFill="1" applyBorder="1" applyAlignment="1">
      <alignment horizontal="center"/>
    </xf>
    <xf numFmtId="167" fontId="17" fillId="8" borderId="8" xfId="0" applyNumberFormat="1" applyFont="1" applyFill="1" applyBorder="1" applyAlignment="1">
      <alignment horizontal="right"/>
    </xf>
    <xf numFmtId="0" fontId="0" fillId="8" borderId="7" xfId="0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167" fontId="17" fillId="6" borderId="8" xfId="0" applyNumberFormat="1" applyFont="1" applyFill="1" applyBorder="1" applyAlignment="1">
      <alignment horizontal="right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wrapText="1"/>
    </xf>
    <xf numFmtId="0" fontId="17" fillId="8" borderId="10" xfId="0" applyFont="1" applyFill="1" applyBorder="1"/>
    <xf numFmtId="164" fontId="17" fillId="8" borderId="10" xfId="1" applyFont="1" applyFill="1" applyBorder="1" applyAlignment="1">
      <alignment horizontal="left"/>
    </xf>
    <xf numFmtId="167" fontId="17" fillId="8" borderId="11" xfId="0" applyNumberFormat="1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top" wrapText="1"/>
    </xf>
    <xf numFmtId="167" fontId="17" fillId="8" borderId="11" xfId="0" applyNumberFormat="1" applyFont="1" applyFill="1" applyBorder="1"/>
    <xf numFmtId="0" fontId="32" fillId="4" borderId="14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164" fontId="31" fillId="0" borderId="8" xfId="1" applyFont="1" applyBorder="1" applyAlignment="1">
      <alignment horizontal="left" vertical="center"/>
    </xf>
    <xf numFmtId="164" fontId="18" fillId="0" borderId="8" xfId="1" applyFont="1" applyBorder="1" applyAlignment="1">
      <alignment horizontal="left" vertical="center" wrapText="1"/>
    </xf>
    <xf numFmtId="0" fontId="26" fillId="8" borderId="9" xfId="0" applyFont="1" applyFill="1" applyBorder="1" applyAlignment="1">
      <alignment horizontal="center"/>
    </xf>
    <xf numFmtId="164" fontId="26" fillId="8" borderId="11" xfId="1" applyFont="1" applyFill="1" applyBorder="1" applyAlignment="1">
      <alignment horizontal="left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center" vertical="center" wrapText="1"/>
    </xf>
    <xf numFmtId="167" fontId="17" fillId="8" borderId="8" xfId="0" applyNumberFormat="1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7" fontId="0" fillId="0" borderId="8" xfId="0" applyNumberFormat="1" applyBorder="1" applyAlignment="1">
      <alignment horizontal="right" vertical="center" wrapText="1"/>
    </xf>
    <xf numFmtId="0" fontId="0" fillId="6" borderId="7" xfId="0" applyFill="1" applyBorder="1" applyAlignment="1">
      <alignment horizontal="center" vertical="center" wrapText="1"/>
    </xf>
    <xf numFmtId="167" fontId="17" fillId="6" borderId="8" xfId="0" applyNumberFormat="1" applyFont="1" applyFill="1" applyBorder="1" applyAlignment="1">
      <alignment horizontal="right" vertical="center" wrapText="1"/>
    </xf>
    <xf numFmtId="0" fontId="17" fillId="8" borderId="8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7" fontId="17" fillId="6" borderId="8" xfId="0" applyNumberFormat="1" applyFont="1" applyFill="1" applyBorder="1" applyAlignment="1">
      <alignment horizontal="left" vertical="center" wrapText="1"/>
    </xf>
    <xf numFmtId="0" fontId="0" fillId="8" borderId="9" xfId="0" applyFill="1" applyBorder="1" applyAlignment="1">
      <alignment horizontal="center" vertical="center"/>
    </xf>
    <xf numFmtId="0" fontId="17" fillId="8" borderId="10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center" vertical="center" wrapText="1"/>
    </xf>
    <xf numFmtId="167" fontId="17" fillId="8" borderId="1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33" fillId="3" borderId="1" xfId="2" applyFont="1" applyFill="1" applyBorder="1"/>
    <xf numFmtId="0" fontId="26" fillId="0" borderId="1" xfId="0" applyFont="1" applyBorder="1" applyAlignment="1">
      <alignment vertical="center" wrapText="1"/>
    </xf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2" fillId="4" borderId="14" xfId="0" applyFont="1" applyFill="1" applyBorder="1" applyAlignment="1">
      <alignment horizontal="left"/>
    </xf>
    <xf numFmtId="0" fontId="36" fillId="0" borderId="1" xfId="0" applyFont="1" applyBorder="1" applyAlignment="1">
      <alignment vertical="center" wrapText="1"/>
    </xf>
    <xf numFmtId="9" fontId="3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10" fillId="0" borderId="1" xfId="1" applyFont="1" applyBorder="1" applyAlignment="1">
      <alignment horizontal="right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164" fontId="38" fillId="0" borderId="1" xfId="1" applyFont="1" applyBorder="1" applyAlignment="1">
      <alignment horizontal="right" vertical="center"/>
    </xf>
    <xf numFmtId="49" fontId="37" fillId="0" borderId="1" xfId="0" applyNumberFormat="1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164" fontId="37" fillId="0" borderId="1" xfId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164" fontId="37" fillId="0" borderId="1" xfId="1" applyFont="1" applyBorder="1" applyAlignment="1">
      <alignment horizontal="right" vertical="top" wrapText="1"/>
    </xf>
    <xf numFmtId="0" fontId="37" fillId="0" borderId="1" xfId="0" applyFont="1" applyBorder="1"/>
    <xf numFmtId="0" fontId="37" fillId="0" borderId="1" xfId="0" applyFont="1" applyBorder="1" applyAlignment="1">
      <alignment vertical="center" wrapText="1"/>
    </xf>
    <xf numFmtId="168" fontId="38" fillId="0" borderId="7" xfId="0" applyNumberFormat="1" applyFont="1" applyBorder="1" applyAlignment="1">
      <alignment horizontal="center" vertical="center" shrinkToFit="1"/>
    </xf>
    <xf numFmtId="164" fontId="10" fillId="0" borderId="8" xfId="1" applyFont="1" applyBorder="1" applyAlignment="1">
      <alignment horizontal="right" vertical="center" wrapText="1"/>
    </xf>
    <xf numFmtId="1" fontId="38" fillId="0" borderId="7" xfId="0" applyNumberFormat="1" applyFont="1" applyBorder="1" applyAlignment="1">
      <alignment horizontal="center" vertical="center" shrinkToFit="1"/>
    </xf>
    <xf numFmtId="1" fontId="38" fillId="0" borderId="9" xfId="0" applyNumberFormat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left" vertical="center" wrapText="1"/>
    </xf>
    <xf numFmtId="1" fontId="38" fillId="0" borderId="10" xfId="0" applyNumberFormat="1" applyFont="1" applyBorder="1" applyAlignment="1">
      <alignment horizontal="center" vertical="top" shrinkToFit="1"/>
    </xf>
    <xf numFmtId="164" fontId="37" fillId="0" borderId="10" xfId="1" applyFont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1" fontId="38" fillId="8" borderId="1" xfId="0" applyNumberFormat="1" applyFont="1" applyFill="1" applyBorder="1" applyAlignment="1">
      <alignment horizontal="center" vertical="center" wrapText="1" shrinkToFi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37" fillId="0" borderId="7" xfId="0" applyFont="1" applyBorder="1" applyAlignment="1">
      <alignment horizontal="center"/>
    </xf>
    <xf numFmtId="0" fontId="37" fillId="8" borderId="1" xfId="0" applyFont="1" applyFill="1" applyBorder="1" applyAlignment="1">
      <alignment horizontal="left" vertical="top"/>
    </xf>
    <xf numFmtId="167" fontId="38" fillId="8" borderId="1" xfId="0" applyNumberFormat="1" applyFont="1" applyFill="1" applyBorder="1" applyAlignment="1">
      <alignment horizontal="left"/>
    </xf>
    <xf numFmtId="167" fontId="38" fillId="8" borderId="8" xfId="0" applyNumberFormat="1" applyFont="1" applyFill="1" applyBorder="1" applyAlignment="1">
      <alignment horizontal="left"/>
    </xf>
    <xf numFmtId="0" fontId="37" fillId="7" borderId="7" xfId="0" applyFont="1" applyFill="1" applyBorder="1" applyAlignment="1">
      <alignment horizontal="center"/>
    </xf>
    <xf numFmtId="0" fontId="40" fillId="7" borderId="1" xfId="0" applyFont="1" applyFill="1" applyBorder="1" applyAlignment="1">
      <alignment horizontal="center" vertical="center"/>
    </xf>
    <xf numFmtId="167" fontId="41" fillId="7" borderId="1" xfId="0" applyNumberFormat="1" applyFont="1" applyFill="1" applyBorder="1" applyAlignment="1">
      <alignment horizontal="center" vertical="center"/>
    </xf>
    <xf numFmtId="167" fontId="41" fillId="7" borderId="8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left" vertical="top" wrapText="1"/>
    </xf>
    <xf numFmtId="1" fontId="41" fillId="6" borderId="1" xfId="0" applyNumberFormat="1" applyFont="1" applyFill="1" applyBorder="1" applyAlignment="1">
      <alignment horizontal="center" vertical="center" wrapText="1" shrinkToFit="1"/>
    </xf>
    <xf numFmtId="167" fontId="41" fillId="6" borderId="1" xfId="0" applyNumberFormat="1" applyFont="1" applyFill="1" applyBorder="1" applyAlignment="1">
      <alignment horizontal="right" vertical="center"/>
    </xf>
    <xf numFmtId="167" fontId="41" fillId="6" borderId="8" xfId="0" applyNumberFormat="1" applyFont="1" applyFill="1" applyBorder="1" applyAlignment="1">
      <alignment horizontal="right" vertical="center"/>
    </xf>
    <xf numFmtId="0" fontId="40" fillId="8" borderId="7" xfId="0" applyFont="1" applyFill="1" applyBorder="1" applyAlignment="1">
      <alignment horizontal="center" vertical="top"/>
    </xf>
    <xf numFmtId="1" fontId="41" fillId="8" borderId="1" xfId="0" applyNumberFormat="1" applyFont="1" applyFill="1" applyBorder="1" applyAlignment="1">
      <alignment horizontal="left" vertical="center" wrapText="1" shrinkToFit="1"/>
    </xf>
    <xf numFmtId="0" fontId="40" fillId="7" borderId="7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left" vertical="center" wrapText="1"/>
    </xf>
    <xf numFmtId="1" fontId="29" fillId="8" borderId="9" xfId="0" applyNumberFormat="1" applyFont="1" applyFill="1" applyBorder="1" applyAlignment="1">
      <alignment horizontal="center" vertical="center" shrinkToFit="1"/>
    </xf>
    <xf numFmtId="0" fontId="42" fillId="8" borderId="10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vertical="center" wrapText="1"/>
    </xf>
    <xf numFmtId="1" fontId="29" fillId="8" borderId="10" xfId="0" applyNumberFormat="1" applyFont="1" applyFill="1" applyBorder="1" applyAlignment="1">
      <alignment horizontal="center" vertical="top" shrinkToFit="1"/>
    </xf>
    <xf numFmtId="164" fontId="42" fillId="8" borderId="10" xfId="1" applyFont="1" applyFill="1" applyBorder="1" applyAlignment="1">
      <alignment horizontal="right" vertical="center" wrapText="1"/>
    </xf>
    <xf numFmtId="164" fontId="13" fillId="8" borderId="11" xfId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164" fontId="14" fillId="0" borderId="1" xfId="1" applyFont="1" applyBorder="1" applyAlignment="1">
      <alignment horizontal="right" vertical="center" wrapText="1"/>
    </xf>
    <xf numFmtId="164" fontId="37" fillId="0" borderId="1" xfId="1" applyFont="1" applyBorder="1" applyAlignment="1">
      <alignment horizontal="left" vertical="center" wrapText="1"/>
    </xf>
    <xf numFmtId="3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7" fillId="0" borderId="1" xfId="1" applyFont="1" applyBorder="1" applyAlignment="1">
      <alignment horizontal="left" vertical="center"/>
    </xf>
    <xf numFmtId="0" fontId="37" fillId="0" borderId="1" xfId="0" applyFont="1" applyBorder="1" applyAlignment="1">
      <alignment horizontal="center"/>
    </xf>
    <xf numFmtId="164" fontId="37" fillId="0" borderId="1" xfId="1" applyFont="1" applyBorder="1"/>
    <xf numFmtId="0" fontId="39" fillId="4" borderId="1" xfId="0" applyFont="1" applyFill="1" applyBorder="1" applyAlignment="1">
      <alignment vertical="center" wrapText="1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40" fillId="8" borderId="1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vertical="center"/>
    </xf>
    <xf numFmtId="0" fontId="37" fillId="8" borderId="1" xfId="0" applyFont="1" applyFill="1" applyBorder="1"/>
    <xf numFmtId="1" fontId="38" fillId="7" borderId="7" xfId="0" applyNumberFormat="1" applyFont="1" applyFill="1" applyBorder="1" applyAlignment="1">
      <alignment horizontal="center" vertical="center" shrinkToFit="1"/>
    </xf>
    <xf numFmtId="0" fontId="40" fillId="7" borderId="1" xfId="0" applyFont="1" applyFill="1" applyBorder="1" applyAlignment="1">
      <alignment horizontal="left" vertical="center"/>
    </xf>
    <xf numFmtId="164" fontId="37" fillId="7" borderId="1" xfId="1" applyFont="1" applyFill="1" applyBorder="1" applyAlignment="1">
      <alignment horizontal="left" vertical="center"/>
    </xf>
    <xf numFmtId="168" fontId="38" fillId="7" borderId="7" xfId="0" applyNumberFormat="1" applyFont="1" applyFill="1" applyBorder="1" applyAlignment="1">
      <alignment horizontal="center" vertical="center" shrinkToFit="1"/>
    </xf>
    <xf numFmtId="168" fontId="38" fillId="6" borderId="7" xfId="0" applyNumberFormat="1" applyFont="1" applyFill="1" applyBorder="1" applyAlignment="1">
      <alignment horizontal="center" vertical="center" shrinkToFit="1"/>
    </xf>
    <xf numFmtId="0" fontId="40" fillId="6" borderId="1" xfId="0" applyFont="1" applyFill="1" applyBorder="1" applyAlignment="1">
      <alignment horizontal="left" vertical="center"/>
    </xf>
    <xf numFmtId="0" fontId="37" fillId="6" borderId="1" xfId="0" applyFont="1" applyFill="1" applyBorder="1"/>
    <xf numFmtId="0" fontId="37" fillId="6" borderId="1" xfId="0" applyFont="1" applyFill="1" applyBorder="1" applyAlignment="1">
      <alignment horizontal="center" vertical="center"/>
    </xf>
    <xf numFmtId="164" fontId="37" fillId="6" borderId="1" xfId="1" applyFont="1" applyFill="1" applyBorder="1" applyAlignment="1">
      <alignment horizontal="left" vertical="center"/>
    </xf>
    <xf numFmtId="3" fontId="37" fillId="7" borderId="1" xfId="0" applyNumberFormat="1" applyFont="1" applyFill="1" applyBorder="1" applyAlignment="1">
      <alignment horizontal="center" vertical="center"/>
    </xf>
    <xf numFmtId="0" fontId="39" fillId="4" borderId="8" xfId="0" applyFont="1" applyFill="1" applyBorder="1" applyAlignment="1">
      <alignment vertical="center" wrapText="1"/>
    </xf>
    <xf numFmtId="0" fontId="37" fillId="8" borderId="7" xfId="0" applyFont="1" applyFill="1" applyBorder="1" applyAlignment="1">
      <alignment horizontal="center" vertical="center"/>
    </xf>
    <xf numFmtId="167" fontId="40" fillId="8" borderId="8" xfId="0" applyNumberFormat="1" applyFont="1" applyFill="1" applyBorder="1" applyAlignment="1">
      <alignment horizontal="left"/>
    </xf>
    <xf numFmtId="0" fontId="37" fillId="7" borderId="8" xfId="0" applyFont="1" applyFill="1" applyBorder="1"/>
    <xf numFmtId="164" fontId="37" fillId="0" borderId="8" xfId="1" applyFont="1" applyBorder="1" applyAlignment="1">
      <alignment horizontal="left" vertical="center" wrapText="1"/>
    </xf>
    <xf numFmtId="164" fontId="40" fillId="6" borderId="8" xfId="1" applyFont="1" applyFill="1" applyBorder="1" applyAlignment="1">
      <alignment horizontal="left" vertical="center"/>
    </xf>
    <xf numFmtId="164" fontId="37" fillId="7" borderId="8" xfId="1" applyFont="1" applyFill="1" applyBorder="1" applyAlignment="1">
      <alignment horizontal="left" vertical="center"/>
    </xf>
    <xf numFmtId="0" fontId="37" fillId="6" borderId="7" xfId="0" applyFont="1" applyFill="1" applyBorder="1" applyAlignment="1">
      <alignment horizontal="center"/>
    </xf>
    <xf numFmtId="0" fontId="17" fillId="7" borderId="0" xfId="0" applyFont="1" applyFill="1"/>
    <xf numFmtId="164" fontId="40" fillId="7" borderId="8" xfId="1" applyFont="1" applyFill="1" applyBorder="1" applyAlignment="1">
      <alignment horizontal="left" vertical="center"/>
    </xf>
    <xf numFmtId="164" fontId="37" fillId="0" borderId="8" xfId="1" applyFont="1" applyBorder="1" applyAlignment="1">
      <alignment horizontal="left" vertical="center"/>
    </xf>
    <xf numFmtId="0" fontId="37" fillId="7" borderId="9" xfId="0" applyFont="1" applyFill="1" applyBorder="1" applyAlignment="1">
      <alignment horizontal="center"/>
    </xf>
    <xf numFmtId="0" fontId="40" fillId="7" borderId="10" xfId="0" applyFont="1" applyFill="1" applyBorder="1" applyAlignment="1">
      <alignment horizontal="left" vertical="center"/>
    </xf>
    <xf numFmtId="0" fontId="37" fillId="7" borderId="10" xfId="0" applyFont="1" applyFill="1" applyBorder="1"/>
    <xf numFmtId="0" fontId="37" fillId="7" borderId="10" xfId="0" applyFont="1" applyFill="1" applyBorder="1" applyAlignment="1">
      <alignment horizontal="center"/>
    </xf>
    <xf numFmtId="164" fontId="37" fillId="7" borderId="10" xfId="1" applyFont="1" applyFill="1" applyBorder="1"/>
    <xf numFmtId="164" fontId="40" fillId="7" borderId="11" xfId="1" applyFont="1" applyFill="1" applyBorder="1" applyAlignment="1">
      <alignment horizontal="center" vertical="top"/>
    </xf>
    <xf numFmtId="0" fontId="0" fillId="0" borderId="7" xfId="0" applyBorder="1" applyAlignment="1">
      <alignment horizontal="left" vertical="center"/>
    </xf>
    <xf numFmtId="164" fontId="14" fillId="0" borderId="8" xfId="1" applyFont="1" applyBorder="1" applyAlignment="1">
      <alignment horizontal="left" vertical="center"/>
    </xf>
    <xf numFmtId="0" fontId="17" fillId="8" borderId="9" xfId="0" applyFont="1" applyFill="1" applyBorder="1" applyAlignment="1">
      <alignment horizontal="left"/>
    </xf>
    <xf numFmtId="0" fontId="17" fillId="8" borderId="10" xfId="0" applyFont="1" applyFill="1" applyBorder="1" applyAlignment="1">
      <alignment vertical="center"/>
    </xf>
    <xf numFmtId="164" fontId="17" fillId="8" borderId="11" xfId="1" applyFont="1" applyFill="1" applyBorder="1" applyAlignment="1">
      <alignment horizontal="left" vertical="center"/>
    </xf>
    <xf numFmtId="0" fontId="15" fillId="4" borderId="7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0" fillId="8" borderId="7" xfId="0" applyFill="1" applyBorder="1" applyAlignment="1">
      <alignment horizontal="center" vertical="center"/>
    </xf>
    <xf numFmtId="167" fontId="17" fillId="8" borderId="8" xfId="0" applyNumberFormat="1" applyFont="1" applyFill="1" applyBorder="1" applyAlignment="1">
      <alignment horizontal="center" vertical="center"/>
    </xf>
    <xf numFmtId="164" fontId="14" fillId="0" borderId="8" xfId="1" applyFont="1" applyBorder="1" applyAlignment="1">
      <alignment horizontal="right" vertical="center" wrapText="1"/>
    </xf>
    <xf numFmtId="1" fontId="38" fillId="8" borderId="9" xfId="0" applyNumberFormat="1" applyFont="1" applyFill="1" applyBorder="1" applyAlignment="1">
      <alignment horizontal="center" vertical="center" shrinkToFit="1"/>
    </xf>
    <xf numFmtId="0" fontId="0" fillId="8" borderId="10" xfId="0" applyFill="1" applyBorder="1"/>
    <xf numFmtId="164" fontId="14" fillId="8" borderId="10" xfId="1" applyFont="1" applyFill="1" applyBorder="1" applyAlignment="1">
      <alignment horizontal="right" vertical="center" wrapText="1"/>
    </xf>
    <xf numFmtId="164" fontId="17" fillId="8" borderId="11" xfId="1" applyFont="1" applyFill="1" applyBorder="1" applyAlignment="1">
      <alignment horizontal="right" vertical="center" wrapText="1"/>
    </xf>
    <xf numFmtId="167" fontId="17" fillId="0" borderId="8" xfId="0" applyNumberFormat="1" applyFont="1" applyBorder="1"/>
    <xf numFmtId="164" fontId="14" fillId="0" borderId="8" xfId="1" applyFont="1" applyBorder="1" applyAlignment="1">
      <alignment horizontal="left" vertical="center" wrapText="1"/>
    </xf>
    <xf numFmtId="0" fontId="0" fillId="8" borderId="9" xfId="0" applyFill="1" applyBorder="1"/>
    <xf numFmtId="0" fontId="0" fillId="8" borderId="10" xfId="0" applyFill="1" applyBorder="1" applyAlignment="1">
      <alignment horizontal="left" vertical="center" wrapText="1"/>
    </xf>
    <xf numFmtId="164" fontId="17" fillId="8" borderId="11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167" fontId="17" fillId="7" borderId="1" xfId="0" applyNumberFormat="1" applyFont="1" applyFill="1" applyBorder="1" applyAlignment="1">
      <alignment horizontal="left"/>
    </xf>
    <xf numFmtId="0" fontId="17" fillId="7" borderId="1" xfId="0" applyFont="1" applyFill="1" applyBorder="1" applyAlignment="1">
      <alignment horizontal="left" vertical="center" wrapText="1"/>
    </xf>
    <xf numFmtId="164" fontId="14" fillId="7" borderId="1" xfId="1" applyFont="1" applyFill="1" applyBorder="1"/>
    <xf numFmtId="164" fontId="17" fillId="7" borderId="1" xfId="1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164" fontId="17" fillId="0" borderId="0" xfId="0" applyNumberFormat="1" applyFont="1"/>
    <xf numFmtId="9" fontId="14" fillId="0" borderId="1" xfId="3" applyFont="1" applyBorder="1"/>
    <xf numFmtId="9" fontId="14" fillId="0" borderId="1" xfId="3" applyFont="1" applyBorder="1" applyAlignment="1">
      <alignment horizontal="center"/>
    </xf>
    <xf numFmtId="9" fontId="14" fillId="0" borderId="8" xfId="3" applyFont="1" applyBorder="1" applyAlignment="1">
      <alignment horizontal="center"/>
    </xf>
    <xf numFmtId="9" fontId="14" fillId="0" borderId="8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15" fillId="9" borderId="15" xfId="0" applyFont="1" applyFill="1" applyBorder="1"/>
    <xf numFmtId="0" fontId="15" fillId="9" borderId="1" xfId="0" applyFont="1" applyFill="1" applyBorder="1"/>
    <xf numFmtId="164" fontId="14" fillId="6" borderId="1" xfId="1" applyFont="1" applyFill="1" applyBorder="1"/>
    <xf numFmtId="9" fontId="14" fillId="6" borderId="1" xfId="3" applyFont="1" applyFill="1" applyBorder="1"/>
    <xf numFmtId="9" fontId="14" fillId="6" borderId="8" xfId="3" applyFont="1" applyFill="1" applyBorder="1" applyAlignment="1">
      <alignment horizontal="center"/>
    </xf>
    <xf numFmtId="9" fontId="14" fillId="6" borderId="1" xfId="3" applyFont="1" applyFill="1" applyBorder="1" applyAlignment="1">
      <alignment horizontal="center"/>
    </xf>
    <xf numFmtId="0" fontId="0" fillId="6" borderId="8" xfId="0" applyFill="1" applyBorder="1" applyAlignment="1">
      <alignment horizontal="center" vertical="center"/>
    </xf>
    <xf numFmtId="9" fontId="17" fillId="6" borderId="1" xfId="3" applyFont="1" applyFill="1" applyBorder="1"/>
    <xf numFmtId="0" fontId="17" fillId="6" borderId="8" xfId="0" applyFont="1" applyFill="1" applyBorder="1" applyAlignment="1">
      <alignment horizontal="center" vertical="center"/>
    </xf>
    <xf numFmtId="164" fontId="17" fillId="7" borderId="10" xfId="0" applyNumberFormat="1" applyFont="1" applyFill="1" applyBorder="1"/>
    <xf numFmtId="0" fontId="17" fillId="7" borderId="10" xfId="0" applyFont="1" applyFill="1" applyBorder="1"/>
    <xf numFmtId="164" fontId="17" fillId="7" borderId="10" xfId="1" applyFont="1" applyFill="1" applyBorder="1"/>
    <xf numFmtId="0" fontId="17" fillId="7" borderId="11" xfId="0" applyFont="1" applyFill="1" applyBorder="1" applyAlignment="1">
      <alignment horizontal="center" vertical="center"/>
    </xf>
    <xf numFmtId="0" fontId="43" fillId="0" borderId="0" xfId="0" applyFont="1"/>
    <xf numFmtId="0" fontId="15" fillId="9" borderId="1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horizontal="center"/>
    </xf>
    <xf numFmtId="164" fontId="15" fillId="9" borderId="1" xfId="1" applyFont="1" applyFill="1" applyBorder="1"/>
    <xf numFmtId="0" fontId="0" fillId="7" borderId="1" xfId="0" applyFill="1" applyBorder="1" applyAlignment="1">
      <alignment horizontal="left" wrapText="1"/>
    </xf>
    <xf numFmtId="0" fontId="17" fillId="7" borderId="1" xfId="0" applyFont="1" applyFill="1" applyBorder="1"/>
    <xf numFmtId="0" fontId="0" fillId="7" borderId="1" xfId="0" applyFill="1" applyBorder="1" applyAlignment="1">
      <alignment horizontal="center"/>
    </xf>
    <xf numFmtId="164" fontId="17" fillId="7" borderId="1" xfId="1" applyFont="1" applyFill="1" applyBorder="1"/>
    <xf numFmtId="164" fontId="14" fillId="8" borderId="1" xfId="1" applyFont="1" applyFill="1" applyBorder="1"/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15" fillId="9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5" fillId="9" borderId="19" xfId="0" applyFont="1" applyFill="1" applyBorder="1" applyAlignment="1">
      <alignment horizontal="left" vertical="center" wrapText="1"/>
    </xf>
    <xf numFmtId="0" fontId="15" fillId="9" borderId="20" xfId="0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 wrapText="1"/>
    </xf>
    <xf numFmtId="0" fontId="15" fillId="9" borderId="22" xfId="0" applyFont="1" applyFill="1" applyBorder="1" applyAlignment="1">
      <alignment horizontal="left" vertical="center" wrapText="1"/>
    </xf>
    <xf numFmtId="0" fontId="15" fillId="9" borderId="23" xfId="0" applyFont="1" applyFill="1" applyBorder="1" applyAlignment="1">
      <alignment horizontal="left" vertical="center" wrapText="1"/>
    </xf>
    <xf numFmtId="0" fontId="15" fillId="9" borderId="24" xfId="0" applyFont="1" applyFill="1" applyBorder="1" applyAlignment="1">
      <alignment horizontal="left" vertical="center" wrapText="1"/>
    </xf>
    <xf numFmtId="0" fontId="17" fillId="7" borderId="25" xfId="0" applyFont="1" applyFill="1" applyBorder="1" applyAlignment="1">
      <alignment horizontal="left"/>
    </xf>
    <xf numFmtId="0" fontId="17" fillId="7" borderId="26" xfId="0" applyFont="1" applyFill="1" applyBorder="1" applyAlignment="1">
      <alignment horizontal="left"/>
    </xf>
    <xf numFmtId="0" fontId="17" fillId="7" borderId="27" xfId="0" applyFont="1" applyFill="1" applyBorder="1" applyAlignment="1">
      <alignment horizontal="left"/>
    </xf>
    <xf numFmtId="0" fontId="15" fillId="9" borderId="28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7" fillId="0" borderId="0" xfId="0" applyFont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19" fillId="0" borderId="3" xfId="1" applyFont="1" applyBorder="1" applyAlignment="1">
      <alignment horizontal="center" vertical="center" wrapText="1"/>
    </xf>
    <xf numFmtId="164" fontId="19" fillId="0" borderId="29" xfId="1" applyFont="1" applyBorder="1" applyAlignment="1">
      <alignment horizontal="center" vertical="center" wrapText="1"/>
    </xf>
    <xf numFmtId="164" fontId="19" fillId="0" borderId="2" xfId="1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9" fillId="0" borderId="3" xfId="1" applyFont="1" applyBorder="1" applyAlignment="1">
      <alignment horizontal="center" vertical="center"/>
    </xf>
    <xf numFmtId="164" fontId="19" fillId="0" borderId="29" xfId="1" applyFont="1" applyBorder="1" applyAlignment="1">
      <alignment horizontal="center" vertical="center"/>
    </xf>
    <xf numFmtId="164" fontId="19" fillId="0" borderId="2" xfId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164" fontId="44" fillId="0" borderId="3" xfId="1" applyFont="1" applyBorder="1" applyAlignment="1">
      <alignment horizontal="center" vertical="center" wrapText="1"/>
    </xf>
    <xf numFmtId="164" fontId="44" fillId="0" borderId="29" xfId="1" applyFont="1" applyBorder="1" applyAlignment="1">
      <alignment horizontal="center" vertical="center" wrapText="1"/>
    </xf>
    <xf numFmtId="164" fontId="44" fillId="0" borderId="2" xfId="1" applyFont="1" applyBorder="1" applyAlignment="1">
      <alignment horizontal="center" vertical="center" wrapText="1"/>
    </xf>
    <xf numFmtId="164" fontId="19" fillId="0" borderId="3" xfId="1" applyFont="1" applyBorder="1" applyAlignment="1">
      <alignment vertical="center" wrapText="1"/>
    </xf>
    <xf numFmtId="164" fontId="19" fillId="0" borderId="29" xfId="1" applyFont="1" applyBorder="1" applyAlignment="1">
      <alignment vertical="center" wrapText="1"/>
    </xf>
    <xf numFmtId="164" fontId="19" fillId="0" borderId="2" xfId="1" applyFont="1" applyBorder="1" applyAlignment="1">
      <alignment vertical="center" wrapText="1"/>
    </xf>
    <xf numFmtId="0" fontId="45" fillId="0" borderId="0" xfId="0" applyFont="1" applyAlignment="1">
      <alignment horizontal="left" wrapText="1"/>
    </xf>
    <xf numFmtId="0" fontId="25" fillId="4" borderId="1" xfId="0" applyFont="1" applyFill="1" applyBorder="1" applyAlignment="1">
      <alignment horizontal="center" vertical="top" wrapText="1"/>
    </xf>
    <xf numFmtId="164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19" fillId="0" borderId="29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4" fontId="19" fillId="0" borderId="1" xfId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wrapText="1"/>
    </xf>
    <xf numFmtId="164" fontId="25" fillId="4" borderId="1" xfId="1" applyFont="1" applyFill="1" applyBorder="1" applyAlignment="1">
      <alignment horizontal="center" vertical="top" wrapText="1"/>
    </xf>
    <xf numFmtId="164" fontId="19" fillId="0" borderId="1" xfId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/>
    </xf>
    <xf numFmtId="0" fontId="15" fillId="9" borderId="31" xfId="0" applyFont="1" applyFill="1" applyBorder="1" applyAlignment="1">
      <alignment horizontal="center"/>
    </xf>
    <xf numFmtId="0" fontId="15" fillId="9" borderId="32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6" fillId="8" borderId="10" xfId="0" applyFont="1" applyFill="1" applyBorder="1" applyAlignment="1">
      <alignment horizontal="left" vertical="center"/>
    </xf>
    <xf numFmtId="0" fontId="15" fillId="9" borderId="2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19" fillId="0" borderId="33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20" fillId="0" borderId="4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4" applyFont="1" applyAlignment="1"/>
    <xf numFmtId="0" fontId="14" fillId="0" borderId="0" xfId="4" applyAlignment="1"/>
    <xf numFmtId="0" fontId="48" fillId="0" borderId="2" xfId="4" applyFont="1" applyBorder="1" applyAlignment="1">
      <alignment horizontal="center"/>
    </xf>
    <xf numFmtId="0" fontId="48" fillId="0" borderId="35" xfId="4" applyFont="1" applyBorder="1" applyAlignment="1">
      <alignment horizontal="left"/>
    </xf>
    <xf numFmtId="164" fontId="0" fillId="0" borderId="38" xfId="5" applyNumberFormat="1" applyFont="1" applyBorder="1" applyAlignment="1"/>
    <xf numFmtId="0" fontId="48" fillId="0" borderId="1" xfId="4" applyFont="1" applyBorder="1" applyAlignment="1">
      <alignment horizontal="center"/>
    </xf>
    <xf numFmtId="0" fontId="48" fillId="0" borderId="4" xfId="4" applyFont="1" applyBorder="1" applyAlignment="1">
      <alignment horizontal="left"/>
    </xf>
    <xf numFmtId="164" fontId="0" fillId="0" borderId="39" xfId="5" applyNumberFormat="1" applyFont="1" applyBorder="1" applyAlignment="1"/>
    <xf numFmtId="0" fontId="48" fillId="0" borderId="3" xfId="4" applyFont="1" applyBorder="1" applyAlignment="1">
      <alignment horizontal="center"/>
    </xf>
    <xf numFmtId="0" fontId="48" fillId="0" borderId="33" xfId="4" applyFont="1" applyBorder="1" applyAlignment="1">
      <alignment horizontal="left"/>
    </xf>
    <xf numFmtId="164" fontId="0" fillId="0" borderId="40" xfId="5" applyNumberFormat="1" applyFont="1" applyBorder="1" applyAlignment="1"/>
    <xf numFmtId="0" fontId="14" fillId="0" borderId="0" xfId="4">
      <alignment vertical="center"/>
    </xf>
    <xf numFmtId="0" fontId="50" fillId="0" borderId="0" xfId="4" applyFont="1">
      <alignment vertical="center"/>
    </xf>
    <xf numFmtId="0" fontId="50" fillId="0" borderId="2" xfId="4" applyFont="1" applyBorder="1" applyAlignment="1">
      <alignment horizontal="center"/>
    </xf>
    <xf numFmtId="0" fontId="50" fillId="0" borderId="15" xfId="4" applyFont="1" applyBorder="1" applyAlignment="1"/>
    <xf numFmtId="4" fontId="50" fillId="0" borderId="42" xfId="4" applyNumberFormat="1" applyFont="1" applyBorder="1" applyAlignment="1"/>
    <xf numFmtId="4" fontId="50" fillId="0" borderId="2" xfId="4" applyNumberFormat="1" applyFont="1" applyBorder="1">
      <alignment vertical="center"/>
    </xf>
    <xf numFmtId="0" fontId="50" fillId="0" borderId="7" xfId="4" applyFont="1" applyBorder="1" applyAlignment="1">
      <alignment horizontal="center"/>
    </xf>
    <xf numFmtId="0" fontId="50" fillId="0" borderId="1" xfId="4" applyFont="1" applyBorder="1" applyAlignment="1"/>
    <xf numFmtId="4" fontId="50" fillId="0" borderId="4" xfId="4" applyNumberFormat="1" applyFont="1" applyBorder="1" applyAlignment="1"/>
    <xf numFmtId="4" fontId="50" fillId="0" borderId="1" xfId="4" applyNumberFormat="1" applyFont="1" applyBorder="1">
      <alignment vertical="center"/>
    </xf>
    <xf numFmtId="0" fontId="50" fillId="0" borderId="3" xfId="4" applyFont="1" applyBorder="1" applyAlignment="1"/>
    <xf numFmtId="4" fontId="50" fillId="0" borderId="33" xfId="4" applyNumberFormat="1" applyFont="1" applyBorder="1" applyAlignment="1"/>
    <xf numFmtId="0" fontId="49" fillId="0" borderId="43" xfId="4" applyFont="1" applyBorder="1" applyAlignment="1">
      <alignment horizontal="center"/>
    </xf>
    <xf numFmtId="4" fontId="49" fillId="0" borderId="41" xfId="4" applyNumberFormat="1" applyFont="1" applyBorder="1" applyAlignment="1"/>
    <xf numFmtId="4" fontId="49" fillId="0" borderId="1" xfId="4" applyNumberFormat="1" applyFont="1" applyBorder="1">
      <alignment vertical="center"/>
    </xf>
    <xf numFmtId="0" fontId="27" fillId="0" borderId="0" xfId="0" applyFont="1" applyAlignment="1"/>
    <xf numFmtId="0" fontId="51" fillId="0" borderId="0" xfId="0" applyFont="1" applyAlignment="1"/>
    <xf numFmtId="0" fontId="30" fillId="0" borderId="44" xfId="4" applyFont="1" applyBorder="1" applyAlignment="1">
      <alignment horizontal="center"/>
    </xf>
    <xf numFmtId="0" fontId="30" fillId="0" borderId="45" xfId="4" applyFont="1" applyBorder="1" applyAlignment="1">
      <alignment horizontal="center"/>
    </xf>
    <xf numFmtId="17" fontId="17" fillId="0" borderId="45" xfId="4" applyNumberFormat="1" applyFont="1" applyBorder="1" applyAlignment="1">
      <alignment horizontal="center"/>
    </xf>
    <xf numFmtId="0" fontId="26" fillId="0" borderId="46" xfId="4" applyFont="1" applyBorder="1" applyAlignment="1">
      <alignment horizontal="center"/>
    </xf>
    <xf numFmtId="0" fontId="26" fillId="0" borderId="47" xfId="4" applyFont="1" applyBorder="1" applyAlignment="1">
      <alignment horizontal="center"/>
    </xf>
    <xf numFmtId="164" fontId="17" fillId="0" borderId="48" xfId="5" applyNumberFormat="1" applyFont="1" applyBorder="1" applyAlignment="1"/>
    <xf numFmtId="0" fontId="49" fillId="0" borderId="49" xfId="4" applyFont="1" applyBorder="1" applyAlignment="1">
      <alignment horizontal="center"/>
    </xf>
    <xf numFmtId="0" fontId="49" fillId="0" borderId="50" xfId="4" applyFont="1" applyBorder="1" applyAlignment="1">
      <alignment horizontal="center"/>
    </xf>
    <xf numFmtId="0" fontId="49" fillId="0" borderId="51" xfId="4" applyFont="1" applyBorder="1" applyAlignment="1">
      <alignment horizontal="center"/>
    </xf>
    <xf numFmtId="0" fontId="49" fillId="0" borderId="52" xfId="4" applyFont="1" applyBorder="1">
      <alignment vertical="center"/>
    </xf>
  </cellXfs>
  <cellStyles count="6">
    <cellStyle name="Comma" xfId="1" builtinId="3"/>
    <cellStyle name="Comma 2" xfId="5" xr:uid="{06A04220-B383-4883-98E2-FB9CDCAF6EB7}"/>
    <cellStyle name="Good" xfId="2" builtinId="26"/>
    <cellStyle name="Normal" xfId="0" builtinId="0"/>
    <cellStyle name="Normal 2" xfId="4" xr:uid="{AE1608F9-1A66-4C99-BB17-972A9A2E53D3}"/>
    <cellStyle name="Percent" xfId="3" builtinId="5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alignment horizontal="general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medium">
          <color auto="1"/>
        </bottom>
      </border>
    </dxf>
    <dxf>
      <border outline="0"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12700</xdr:rowOff>
    </xdr:from>
    <xdr:to>
      <xdr:col>12</xdr:col>
      <xdr:colOff>6350</xdr:colOff>
      <xdr:row>2</xdr:row>
      <xdr:rowOff>139700</xdr:rowOff>
    </xdr:to>
    <xdr:sp macro="" textlink="">
      <xdr:nvSpPr>
        <xdr:cNvPr id="11265" name="WordArt 1">
          <a:extLst>
            <a:ext uri="{FF2B5EF4-FFF2-40B4-BE49-F238E27FC236}">
              <a16:creationId xmlns:a16="http://schemas.microsoft.com/office/drawing/2014/main" id="{FF221FD3-4B7D-3B22-2070-4280500BF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5350" y="196850"/>
          <a:ext cx="5816600" cy="311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GB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50"/>
              </a:solidFill>
              <a:effectLst/>
              <a:latin typeface="Arial Black" panose="020B0A04020102020204" pitchFamily="34" charset="0"/>
            </a:rPr>
            <a:t>KATSINA STATE UNIVERSAL BASIC EDUCATION BOARD</a:t>
          </a:r>
          <a:endParaRPr lang="LID4096" sz="1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B05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44450</xdr:colOff>
          <xdr:row>0</xdr:row>
          <xdr:rowOff>25400</xdr:rowOff>
        </xdr:from>
        <xdr:to>
          <xdr:col>13</xdr:col>
          <xdr:colOff>222250</xdr:colOff>
          <xdr:row>3</xdr:row>
          <xdr:rowOff>127000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0</xdr:row>
      <xdr:rowOff>25400</xdr:rowOff>
    </xdr:from>
    <xdr:to>
      <xdr:col>2</xdr:col>
      <xdr:colOff>133350</xdr:colOff>
      <xdr:row>3</xdr:row>
      <xdr:rowOff>44450</xdr:rowOff>
    </xdr:to>
    <xdr:grpSp>
      <xdr:nvGrpSpPr>
        <xdr:cNvPr id="11331" name="Group 3">
          <a:extLst>
            <a:ext uri="{FF2B5EF4-FFF2-40B4-BE49-F238E27FC236}">
              <a16:creationId xmlns:a16="http://schemas.microsoft.com/office/drawing/2014/main" id="{91C0FEBF-F47A-7C53-4A49-4369FD847A5C}"/>
            </a:ext>
          </a:extLst>
        </xdr:cNvPr>
        <xdr:cNvGrpSpPr>
          <a:grpSpLocks/>
        </xdr:cNvGrpSpPr>
      </xdr:nvGrpSpPr>
      <xdr:grpSpPr bwMode="auto">
        <a:xfrm>
          <a:off x="381000" y="25400"/>
          <a:ext cx="685800" cy="571500"/>
          <a:chOff x="3120" y="3120"/>
          <a:chExt cx="4134" cy="4134"/>
        </a:xfrm>
      </xdr:grpSpPr>
      <xdr:pic>
        <xdr:nvPicPr>
          <xdr:cNvPr id="11332" name="Picture 1">
            <a:extLst>
              <a:ext uri="{FF2B5EF4-FFF2-40B4-BE49-F238E27FC236}">
                <a16:creationId xmlns:a16="http://schemas.microsoft.com/office/drawing/2014/main" id="{9E022E6A-ABD1-0204-0062-0632473CA5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20" y="3120"/>
            <a:ext cx="4134" cy="41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333" name="Picture 2">
            <a:extLst>
              <a:ext uri="{FF2B5EF4-FFF2-40B4-BE49-F238E27FC236}">
                <a16:creationId xmlns:a16="http://schemas.microsoft.com/office/drawing/2014/main" id="{F1566F55-43B7-A31B-46CA-85D378BA15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0" y="4860"/>
            <a:ext cx="1440" cy="13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9AEBFB-F72B-42A2-8BB8-3906077B32C1}" name="Table1" displayName="Table1" ref="A4:O39" totalsRowShown="0" headerRowDxfId="19" dataDxfId="20" headerRowBorderDxfId="24" tableBorderDxfId="25" headerRowCellStyle="Normal 2" dataCellStyle="Comma 2">
  <autoFilter ref="A4:O39" xr:uid="{7B9AEBFB-F72B-42A2-8BB8-3906077B32C1}"/>
  <tableColumns count="15">
    <tableColumn id="1" xr3:uid="{1B1730A4-E82E-4613-8F76-CB6FE341D3FF}" name="S/N" dataDxfId="23" dataCellStyle="Normal 2"/>
    <tableColumn id="2" xr3:uid="{F3ECE85B-83C5-45B4-BB1C-11163978AC45}" name="LGEA" dataDxfId="22" dataCellStyle="Normal 2"/>
    <tableColumn id="3" xr3:uid="{26C63049-0D55-4795-9208-9BECA201F544}" name="Jan-22" dataDxfId="21" dataCellStyle="Comma 2"/>
    <tableColumn id="4" xr3:uid="{17A56A0E-AAFB-4FF5-AFC6-961ABE017C18}" name="Feb-22" dataDxfId="18" dataCellStyle="Comma 2"/>
    <tableColumn id="5" xr3:uid="{0CB20AEE-0DD3-48F9-B332-C61A2287155B}" name="Mar-22" dataDxfId="17" dataCellStyle="Comma 2"/>
    <tableColumn id="6" xr3:uid="{84C86182-2FDA-499E-A499-39BA348E1A43}" name="Apr-22" dataDxfId="16" dataCellStyle="Comma 2"/>
    <tableColumn id="7" xr3:uid="{D379DD5A-214C-40A1-B2DA-29A4AC020472}" name="May-22" dataDxfId="15" dataCellStyle="Comma 2"/>
    <tableColumn id="8" xr3:uid="{8C114697-3889-4844-856D-710D536E403E}" name="Jun-22" dataDxfId="14" dataCellStyle="Comma 2"/>
    <tableColumn id="9" xr3:uid="{D89F1DAA-F480-40B1-958F-FEE33663D185}" name="Jul-22" dataDxfId="13" dataCellStyle="Comma 2"/>
    <tableColumn id="10" xr3:uid="{222F643D-55B7-436E-AC2C-02BBD5670E62}" name="Aug-22" dataDxfId="12" dataCellStyle="Comma 2"/>
    <tableColumn id="11" xr3:uid="{21DD9C52-B1A7-41FD-A0E6-F7A0A52E596C}" name="Sep-22" dataDxfId="11" dataCellStyle="Comma 2"/>
    <tableColumn id="12" xr3:uid="{BA91EA9B-3851-4957-936F-BADB07223BFD}" name="Oct-22" dataDxfId="10" dataCellStyle="Comma 2"/>
    <tableColumn id="13" xr3:uid="{34B9AECA-7DBD-44E2-AB4D-549C698D07BF}" name="Nov-22" dataDxfId="9" dataCellStyle="Comma 2"/>
    <tableColumn id="14" xr3:uid="{900326A6-D757-4D1A-89E3-BED4773C0CC3}" name="Dec-22" dataDxfId="8" dataCellStyle="Comma 2"/>
    <tableColumn id="15" xr3:uid="{F871AFB7-9D37-44D3-AFB2-927BE2027088}" name="TOTAL - Jan - Dec 2022" dataDxfId="7" dataCellStyle="Comma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0CAA7C-DA6A-472D-AAB6-298F801EFFEB}" name="Table2" displayName="Table2" ref="A4:D39" totalsRowShown="0" headerRowDxfId="0" headerRowBorderDxfId="5" tableBorderDxfId="6" headerRowCellStyle="Normal 2">
  <autoFilter ref="A4:D39" xr:uid="{D60CAA7C-DA6A-472D-AAB6-298F801EFFEB}"/>
  <tableColumns count="4">
    <tableColumn id="1" xr3:uid="{89371973-8FD6-4C69-8AFD-6369C6C9F036}" name="S/NO" dataDxfId="4" dataCellStyle="Normal 2"/>
    <tableColumn id="2" xr3:uid="{3052D987-7C91-4F63-92C0-8635107DFFFE}" name="LGEA" dataDxfId="3" dataCellStyle="Normal 2"/>
    <tableColumn id="3" xr3:uid="{8DDDD0DD-CFAD-47CB-9849-8817D2DD95A1}" name="1MONTH OH " dataDxfId="2" dataCellStyle="Normal 2"/>
    <tableColumn id="4" xr3:uid="{546F7CF1-877D-49DC-B1B5-6BA2249ACCB8}" name="JAN TO DEC 2022" dataDxfId="1" dataCellStyle="Normal 2">
      <calculatedColumnFormula>C5*12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8FC5-DF84-4BA5-9802-3288384EAB0C}">
  <sheetPr>
    <tabColor theme="3"/>
  </sheetPr>
  <dimension ref="B5:M26"/>
  <sheetViews>
    <sheetView topLeftCell="B11" workbookViewId="0">
      <selection activeCell="F23" sqref="F23"/>
    </sheetView>
  </sheetViews>
  <sheetFormatPr defaultRowHeight="14.5" x14ac:dyDescent="0.35"/>
  <cols>
    <col min="1" max="1" width="4.6328125" customWidth="1"/>
    <col min="5" max="5" width="14.81640625" bestFit="1" customWidth="1"/>
    <col min="6" max="6" width="16.26953125" customWidth="1"/>
    <col min="7" max="7" width="14.81640625" bestFit="1" customWidth="1"/>
    <col min="8" max="10" width="8.90625" bestFit="1" customWidth="1"/>
    <col min="12" max="12" width="16.26953125" bestFit="1" customWidth="1"/>
  </cols>
  <sheetData>
    <row r="5" spans="2:13" ht="28" x14ac:dyDescent="0.65">
      <c r="C5" s="373" t="s">
        <v>1315</v>
      </c>
      <c r="D5" s="373"/>
      <c r="E5" s="373"/>
      <c r="F5" s="373"/>
      <c r="G5" s="373"/>
      <c r="H5" s="373"/>
      <c r="I5" s="373"/>
      <c r="J5" s="373"/>
      <c r="K5" s="373"/>
      <c r="L5" s="373"/>
    </row>
    <row r="6" spans="2:13" ht="15" thickBot="1" x14ac:dyDescent="0.4"/>
    <row r="7" spans="2:13" ht="14.5" customHeight="1" x14ac:dyDescent="0.35">
      <c r="B7" s="378" t="s">
        <v>1316</v>
      </c>
      <c r="C7" s="379"/>
      <c r="D7" s="380"/>
      <c r="E7" s="372" t="s">
        <v>1322</v>
      </c>
      <c r="F7" s="372"/>
      <c r="G7" s="372"/>
      <c r="H7" s="372" t="s">
        <v>1323</v>
      </c>
      <c r="I7" s="372"/>
      <c r="J7" s="372"/>
      <c r="K7" s="346"/>
      <c r="L7" s="387" t="s">
        <v>1324</v>
      </c>
      <c r="M7" s="374" t="s">
        <v>936</v>
      </c>
    </row>
    <row r="8" spans="2:13" x14ac:dyDescent="0.35">
      <c r="B8" s="381"/>
      <c r="C8" s="382"/>
      <c r="D8" s="383"/>
      <c r="E8" s="344" t="s">
        <v>401</v>
      </c>
      <c r="F8" s="344" t="s">
        <v>813</v>
      </c>
      <c r="G8" s="344" t="s">
        <v>814</v>
      </c>
      <c r="H8" s="345" t="s">
        <v>401</v>
      </c>
      <c r="I8" s="345" t="s">
        <v>813</v>
      </c>
      <c r="J8" s="345" t="s">
        <v>814</v>
      </c>
      <c r="K8" s="347"/>
      <c r="L8" s="388"/>
      <c r="M8" s="375"/>
    </row>
    <row r="9" spans="2:13" x14ac:dyDescent="0.35">
      <c r="B9" s="368" t="s">
        <v>1319</v>
      </c>
      <c r="C9" s="369"/>
      <c r="D9" s="369"/>
      <c r="E9" s="6"/>
      <c r="F9" s="6"/>
      <c r="G9" s="6"/>
      <c r="H9" s="339"/>
      <c r="I9" s="339"/>
      <c r="J9" s="339"/>
      <c r="K9" s="6"/>
      <c r="L9" s="6">
        <v>1204452353.76</v>
      </c>
      <c r="M9" s="341">
        <f>L9/L11</f>
        <v>0.5</v>
      </c>
    </row>
    <row r="10" spans="2:13" x14ac:dyDescent="0.35">
      <c r="B10" s="368" t="s">
        <v>1317</v>
      </c>
      <c r="C10" s="369"/>
      <c r="D10" s="369"/>
      <c r="E10" s="6"/>
      <c r="F10" s="6"/>
      <c r="G10" s="6"/>
      <c r="H10" s="339"/>
      <c r="I10" s="339"/>
      <c r="J10" s="339"/>
      <c r="K10" s="6"/>
      <c r="L10" s="6">
        <v>1204452353.76</v>
      </c>
      <c r="M10" s="341">
        <f>1-M9</f>
        <v>0.5</v>
      </c>
    </row>
    <row r="11" spans="2:13" x14ac:dyDescent="0.35">
      <c r="B11" s="376" t="s">
        <v>1318</v>
      </c>
      <c r="C11" s="377"/>
      <c r="D11" s="377"/>
      <c r="E11" s="348"/>
      <c r="F11" s="348"/>
      <c r="G11" s="348"/>
      <c r="H11" s="349"/>
      <c r="I11" s="349"/>
      <c r="J11" s="349"/>
      <c r="K11" s="348"/>
      <c r="L11" s="348">
        <f>SUM(L9:L10)</f>
        <v>2408904707.52</v>
      </c>
      <c r="M11" s="350">
        <v>1</v>
      </c>
    </row>
    <row r="12" spans="2:13" x14ac:dyDescent="0.35">
      <c r="B12" s="368"/>
      <c r="C12" s="369"/>
      <c r="D12" s="369"/>
      <c r="E12" s="6"/>
      <c r="F12" s="6"/>
      <c r="G12" s="6"/>
      <c r="H12" s="340"/>
      <c r="I12" s="340"/>
      <c r="J12" s="340"/>
      <c r="K12" s="6"/>
      <c r="L12" s="6"/>
      <c r="M12" s="343"/>
    </row>
    <row r="13" spans="2:13" x14ac:dyDescent="0.35">
      <c r="B13" s="376" t="s">
        <v>1320</v>
      </c>
      <c r="C13" s="377"/>
      <c r="D13" s="377"/>
      <c r="E13" s="348"/>
      <c r="F13" s="348"/>
      <c r="G13" s="348"/>
      <c r="H13" s="351"/>
      <c r="I13" s="351"/>
      <c r="J13" s="351"/>
      <c r="K13" s="348"/>
      <c r="L13" s="348"/>
      <c r="M13" s="352"/>
    </row>
    <row r="14" spans="2:13" x14ac:dyDescent="0.35">
      <c r="B14" s="368" t="s">
        <v>854</v>
      </c>
      <c r="C14" s="369"/>
      <c r="D14" s="369"/>
      <c r="E14" s="6">
        <f>'Matching Grant by Sector -2022'!E8+'Matching Grant by Sector -2022'!E9</f>
        <v>107986189.41</v>
      </c>
      <c r="F14" s="6">
        <f>'Matching Grant by Sector -2022'!E14+'Matching Grant by Sector -2022'!E15+'Matching Grant by Sector -2022'!E16</f>
        <v>451620698.48000002</v>
      </c>
      <c r="G14" s="6">
        <f>'Matching Grant by Sector -2022'!E25</f>
        <v>523420402.68000001</v>
      </c>
      <c r="H14" s="340">
        <f t="shared" ref="H14:J18" si="0">E14/$L14</f>
        <v>9.9707726989193959E-2</v>
      </c>
      <c r="I14" s="340">
        <f t="shared" si="0"/>
        <v>0.41699844723424367</v>
      </c>
      <c r="J14" s="340">
        <f t="shared" si="0"/>
        <v>0.48329382577656244</v>
      </c>
      <c r="K14" s="6"/>
      <c r="L14" s="6">
        <f>SUM(E14:G14)</f>
        <v>1083027290.5699999</v>
      </c>
      <c r="M14" s="342">
        <f>L14/$L$26</f>
        <v>0.44959324758221392</v>
      </c>
    </row>
    <row r="15" spans="2:13" x14ac:dyDescent="0.35">
      <c r="B15" s="368" t="s">
        <v>857</v>
      </c>
      <c r="C15" s="369"/>
      <c r="D15" s="369"/>
      <c r="E15" s="6">
        <v>0</v>
      </c>
      <c r="F15" s="6">
        <f>'Matching Grant by Sector -2022'!E17+'Matching Grant by Sector -2022'!E18</f>
        <v>693202756.18999994</v>
      </c>
      <c r="G15" s="6">
        <f>'Matching Grant by Sector -2022'!E26</f>
        <v>77084950.620000005</v>
      </c>
      <c r="H15" s="340">
        <f t="shared" si="0"/>
        <v>0</v>
      </c>
      <c r="I15" s="340">
        <f t="shared" si="0"/>
        <v>0.89992706629159036</v>
      </c>
      <c r="J15" s="340">
        <f t="shared" si="0"/>
        <v>0.10007293370840964</v>
      </c>
      <c r="K15" s="6"/>
      <c r="L15" s="6">
        <f>SUM(E15:G15)</f>
        <v>770287706.80999994</v>
      </c>
      <c r="M15" s="342">
        <f>L15/$L$26</f>
        <v>0.31976678214183973</v>
      </c>
    </row>
    <row r="16" spans="2:13" x14ac:dyDescent="0.35">
      <c r="B16" s="368" t="s">
        <v>856</v>
      </c>
      <c r="C16" s="369"/>
      <c r="D16" s="369"/>
      <c r="E16" s="6">
        <f>'Matching Grant by Sector -2022'!E10+'Matching Grant by Sector -2022'!E11</f>
        <v>25052608.960000001</v>
      </c>
      <c r="F16" s="6">
        <f>'Matching Grant by Sector -2022'!E21+'Matching Grant by Sector -2022'!E22</f>
        <v>208226630.41999999</v>
      </c>
      <c r="G16" s="6">
        <f>'Matching Grant by Sector -2022'!E30+'Matching Grant by Sector -2022'!E31</f>
        <v>81420000</v>
      </c>
      <c r="H16" s="340">
        <f t="shared" si="0"/>
        <v>7.9608101402968187E-2</v>
      </c>
      <c r="I16" s="340">
        <f t="shared" si="0"/>
        <v>0.66166868032548976</v>
      </c>
      <c r="J16" s="340">
        <f t="shared" si="0"/>
        <v>0.25872321827154204</v>
      </c>
      <c r="K16" s="6"/>
      <c r="L16" s="6">
        <f>SUM(E16:G16)</f>
        <v>314699239.38</v>
      </c>
      <c r="M16" s="342">
        <f>L16/$L$26</f>
        <v>0.13063997027262533</v>
      </c>
    </row>
    <row r="17" spans="2:13" x14ac:dyDescent="0.35">
      <c r="B17" s="368" t="s">
        <v>1321</v>
      </c>
      <c r="C17" s="369"/>
      <c r="D17" s="369"/>
      <c r="E17" s="6">
        <v>0</v>
      </c>
      <c r="F17" s="6">
        <f>'Matching Grant by Sector -2022'!E20</f>
        <v>29152199.32</v>
      </c>
      <c r="G17" s="6">
        <f>'Matching Grant by Sector -2022'!E28+'Matching Grant by Sector -2022'!E29</f>
        <v>40234941.909999996</v>
      </c>
      <c r="H17" s="340">
        <f t="shared" si="0"/>
        <v>0</v>
      </c>
      <c r="I17" s="340">
        <f t="shared" si="0"/>
        <v>0.42013835421419343</v>
      </c>
      <c r="J17" s="340">
        <f t="shared" si="0"/>
        <v>0.57986164578580668</v>
      </c>
      <c r="K17" s="6"/>
      <c r="L17" s="6">
        <f>SUM(E17:G17)</f>
        <v>69387141.229999989</v>
      </c>
      <c r="M17" s="342">
        <f>L17/$L$26</f>
        <v>2.8804435897107357E-2</v>
      </c>
    </row>
    <row r="18" spans="2:13" x14ac:dyDescent="0.35">
      <c r="B18" s="368" t="s">
        <v>811</v>
      </c>
      <c r="C18" s="369"/>
      <c r="D18" s="369"/>
      <c r="E18" s="6">
        <v>0</v>
      </c>
      <c r="F18" s="6">
        <f>'Matching Grant by Sector -2022'!E19</f>
        <v>1200000</v>
      </c>
      <c r="G18" s="6">
        <f>'Matching Grant by Sector -2022'!E27</f>
        <v>1680000</v>
      </c>
      <c r="H18" s="340">
        <f t="shared" si="0"/>
        <v>0</v>
      </c>
      <c r="I18" s="340">
        <f t="shared" si="0"/>
        <v>0.41666666666666669</v>
      </c>
      <c r="J18" s="340">
        <f t="shared" si="0"/>
        <v>0.58333333333333337</v>
      </c>
      <c r="K18" s="6"/>
      <c r="L18" s="6">
        <f>SUM(E18:G18)</f>
        <v>2880000</v>
      </c>
      <c r="M18" s="342">
        <f>L18/$L$26</f>
        <v>1.1955641047191937E-3</v>
      </c>
    </row>
    <row r="19" spans="2:13" x14ac:dyDescent="0.35">
      <c r="B19" s="376" t="s">
        <v>911</v>
      </c>
      <c r="C19" s="377"/>
      <c r="D19" s="377"/>
      <c r="E19" s="348"/>
      <c r="F19" s="348"/>
      <c r="G19" s="348"/>
      <c r="H19" s="351"/>
      <c r="I19" s="351"/>
      <c r="J19" s="351"/>
      <c r="K19" s="348"/>
      <c r="L19" s="348">
        <f>SUM(L14:L18)</f>
        <v>2240281377.9899998</v>
      </c>
      <c r="M19" s="352"/>
    </row>
    <row r="20" spans="2:13" x14ac:dyDescent="0.35">
      <c r="B20" s="368"/>
      <c r="C20" s="369"/>
      <c r="D20" s="369"/>
      <c r="E20" s="6"/>
      <c r="F20" s="6"/>
      <c r="G20" s="6"/>
      <c r="H20" s="340"/>
      <c r="I20" s="340"/>
      <c r="J20" s="340"/>
      <c r="K20" s="6"/>
      <c r="L20" s="6"/>
      <c r="M20" s="343"/>
    </row>
    <row r="21" spans="2:13" x14ac:dyDescent="0.35">
      <c r="B21" s="368" t="s">
        <v>815</v>
      </c>
      <c r="C21" s="369"/>
      <c r="D21" s="369"/>
      <c r="E21" s="6"/>
      <c r="F21" s="6"/>
      <c r="G21" s="6"/>
      <c r="H21" s="340"/>
      <c r="I21" s="340"/>
      <c r="J21" s="340"/>
      <c r="K21" s="6"/>
      <c r="L21" s="6">
        <f>'Matching Grant by Sector -2022'!E34</f>
        <v>48178094.149999999</v>
      </c>
      <c r="M21" s="342">
        <f>L21/$L$26</f>
        <v>1.9999999999833949E-2</v>
      </c>
    </row>
    <row r="22" spans="2:13" x14ac:dyDescent="0.35">
      <c r="B22" s="368" t="s">
        <v>851</v>
      </c>
      <c r="C22" s="369"/>
      <c r="D22" s="369"/>
      <c r="E22" s="6"/>
      <c r="F22" s="6"/>
      <c r="G22" s="6"/>
      <c r="H22" s="340"/>
      <c r="I22" s="340"/>
      <c r="J22" s="340"/>
      <c r="K22" s="6"/>
      <c r="L22" s="6">
        <f>'Matching Grant by Sector -2022'!E35</f>
        <v>24089047.079999998</v>
      </c>
      <c r="M22" s="342">
        <f>L22/$L$26</f>
        <v>1.0000000001992606E-2</v>
      </c>
    </row>
    <row r="23" spans="2:13" ht="29.5" customHeight="1" x14ac:dyDescent="0.35">
      <c r="B23" s="368" t="s">
        <v>852</v>
      </c>
      <c r="C23" s="369"/>
      <c r="D23" s="369"/>
      <c r="E23" s="6"/>
      <c r="F23" s="6" t="s">
        <v>1331</v>
      </c>
      <c r="G23" s="6"/>
      <c r="H23" s="340"/>
      <c r="I23" s="340"/>
      <c r="J23" s="340"/>
      <c r="K23" s="6"/>
      <c r="L23" s="56">
        <f>'Matching Grant by Sector -2022'!E36</f>
        <v>48178094.149999999</v>
      </c>
      <c r="M23" s="342">
        <f>L23/$L$26</f>
        <v>1.9999999999833949E-2</v>
      </c>
    </row>
    <row r="24" spans="2:13" ht="25.5" customHeight="1" x14ac:dyDescent="0.35">
      <c r="B24" s="368" t="s">
        <v>853</v>
      </c>
      <c r="C24" s="369"/>
      <c r="D24" s="369"/>
      <c r="E24" s="6"/>
      <c r="F24" s="6"/>
      <c r="G24" s="6"/>
      <c r="H24" s="340"/>
      <c r="I24" s="340"/>
      <c r="J24" s="340"/>
      <c r="K24" s="6"/>
      <c r="L24" s="56">
        <f>'Matching Grant by Sector -2022'!E37</f>
        <v>48178094.149999999</v>
      </c>
      <c r="M24" s="342">
        <f>L24/$L$26</f>
        <v>1.9999999999833949E-2</v>
      </c>
    </row>
    <row r="25" spans="2:13" s="73" customFormat="1" x14ac:dyDescent="0.35">
      <c r="B25" s="370" t="s">
        <v>911</v>
      </c>
      <c r="C25" s="371"/>
      <c r="D25" s="371"/>
      <c r="E25" s="92">
        <f>SUM(E13:E24)</f>
        <v>133038798.37</v>
      </c>
      <c r="F25" s="92">
        <f>SUM(F13:F24)</f>
        <v>1383402284.4100001</v>
      </c>
      <c r="G25" s="92">
        <f>SUM(G13:G24)</f>
        <v>723840295.20999992</v>
      </c>
      <c r="H25" s="353"/>
      <c r="I25" s="353"/>
      <c r="J25" s="353"/>
      <c r="K25" s="92"/>
      <c r="L25" s="92">
        <f>SUM(L21:L24)</f>
        <v>168623329.53</v>
      </c>
      <c r="M25" s="354"/>
    </row>
    <row r="26" spans="2:13" s="73" customFormat="1" ht="15" thickBot="1" x14ac:dyDescent="0.4">
      <c r="B26" s="384" t="s">
        <v>1260</v>
      </c>
      <c r="C26" s="385"/>
      <c r="D26" s="386"/>
      <c r="E26" s="355"/>
      <c r="F26" s="355"/>
      <c r="G26" s="355"/>
      <c r="H26" s="356"/>
      <c r="I26" s="356"/>
      <c r="J26" s="356"/>
      <c r="K26" s="356"/>
      <c r="L26" s="357">
        <f>L19+L25</f>
        <v>2408904707.52</v>
      </c>
      <c r="M26" s="358"/>
    </row>
  </sheetData>
  <mergeCells count="24">
    <mergeCell ref="B26:D26"/>
    <mergeCell ref="L7:L8"/>
    <mergeCell ref="B14:D14"/>
    <mergeCell ref="B15:D15"/>
    <mergeCell ref="B16:D16"/>
    <mergeCell ref="B19:D19"/>
    <mergeCell ref="B20:D20"/>
    <mergeCell ref="B21:D21"/>
    <mergeCell ref="B22:D22"/>
    <mergeCell ref="B23:D23"/>
    <mergeCell ref="C5:L5"/>
    <mergeCell ref="M7:M8"/>
    <mergeCell ref="B11:D11"/>
    <mergeCell ref="B7:D8"/>
    <mergeCell ref="B12:D12"/>
    <mergeCell ref="B24:D24"/>
    <mergeCell ref="B25:D25"/>
    <mergeCell ref="E7:G7"/>
    <mergeCell ref="H7:J7"/>
    <mergeCell ref="B9:D9"/>
    <mergeCell ref="B10:D10"/>
    <mergeCell ref="B17:D17"/>
    <mergeCell ref="B18:D18"/>
    <mergeCell ref="B13:D1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1266" r:id="rId3">
          <objectPr defaultSize="0" autoPict="0" r:id="rId4">
            <anchor moveWithCells="1" sizeWithCells="1">
              <from>
                <xdr:col>12</xdr:col>
                <xdr:colOff>44450</xdr:colOff>
                <xdr:row>0</xdr:row>
                <xdr:rowOff>25400</xdr:rowOff>
              </from>
              <to>
                <xdr:col>13</xdr:col>
                <xdr:colOff>222250</xdr:colOff>
                <xdr:row>3</xdr:row>
                <xdr:rowOff>127000</xdr:rowOff>
              </to>
            </anchor>
          </objectPr>
        </oleObject>
      </mc:Choice>
      <mc:Fallback>
        <oleObject progId="PBrush" shapeId="11266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C38A-AA86-4AB4-97A8-A506621375A0}">
  <sheetPr>
    <tabColor rgb="FFFFFF00"/>
  </sheetPr>
  <dimension ref="A1:O41"/>
  <sheetViews>
    <sheetView tabSelected="1" topLeftCell="A3" workbookViewId="0">
      <selection activeCell="D3" sqref="D3"/>
    </sheetView>
  </sheetViews>
  <sheetFormatPr defaultColWidth="9.1796875" defaultRowHeight="14.5" x14ac:dyDescent="0.35"/>
  <cols>
    <col min="1" max="1" width="8.90625" style="489" customWidth="1"/>
    <col min="2" max="2" width="21.453125" style="489" customWidth="1"/>
    <col min="3" max="3" width="19.26953125" style="489" customWidth="1"/>
    <col min="4" max="4" width="24.1796875" style="489" customWidth="1"/>
    <col min="5" max="5" width="13.36328125" style="489" bestFit="1" customWidth="1"/>
    <col min="6" max="16384" width="9.1796875" style="489"/>
  </cols>
  <sheetData>
    <row r="1" spans="1:15" customFormat="1" ht="21" x14ac:dyDescent="0.5">
      <c r="A1" s="504" t="s">
        <v>1332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customFormat="1" ht="17" x14ac:dyDescent="0.4">
      <c r="A2" s="505" t="s">
        <v>1347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</row>
    <row r="3" spans="1:15" customFormat="1" ht="17" x14ac:dyDescent="0.4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</row>
    <row r="4" spans="1:15" ht="20" thickBot="1" x14ac:dyDescent="0.5">
      <c r="A4" s="512" t="s">
        <v>943</v>
      </c>
      <c r="B4" s="513" t="s">
        <v>8</v>
      </c>
      <c r="C4" s="514" t="s">
        <v>1328</v>
      </c>
      <c r="D4" s="515" t="s">
        <v>1329</v>
      </c>
      <c r="E4" s="490"/>
      <c r="F4" s="490"/>
    </row>
    <row r="5" spans="1:15" ht="19.5" x14ac:dyDescent="0.45">
      <c r="A5" s="491">
        <v>1</v>
      </c>
      <c r="B5" s="492" t="s">
        <v>1149</v>
      </c>
      <c r="C5" s="493">
        <v>1416573.32</v>
      </c>
      <c r="D5" s="494">
        <f t="shared" ref="D5:D39" si="0">C5*12</f>
        <v>16998879.84</v>
      </c>
      <c r="E5" s="490"/>
      <c r="F5" s="490"/>
    </row>
    <row r="6" spans="1:15" ht="19.5" x14ac:dyDescent="0.45">
      <c r="A6" s="495">
        <v>2</v>
      </c>
      <c r="B6" s="496" t="s">
        <v>1099</v>
      </c>
      <c r="C6" s="497">
        <v>900982.02</v>
      </c>
      <c r="D6" s="498">
        <f t="shared" si="0"/>
        <v>10811784.24</v>
      </c>
      <c r="E6" s="490"/>
      <c r="F6" s="490"/>
    </row>
    <row r="7" spans="1:15" ht="19.5" x14ac:dyDescent="0.45">
      <c r="A7" s="491">
        <v>3</v>
      </c>
      <c r="B7" s="496" t="s">
        <v>1102</v>
      </c>
      <c r="C7" s="497">
        <v>866947.59</v>
      </c>
      <c r="D7" s="498">
        <f t="shared" si="0"/>
        <v>10403371.08</v>
      </c>
      <c r="E7" s="490"/>
      <c r="F7" s="490"/>
    </row>
    <row r="8" spans="1:15" ht="19.5" x14ac:dyDescent="0.45">
      <c r="A8" s="495">
        <v>4</v>
      </c>
      <c r="B8" s="496" t="s">
        <v>1126</v>
      </c>
      <c r="C8" s="497">
        <v>1021629.07</v>
      </c>
      <c r="D8" s="498">
        <f t="shared" si="0"/>
        <v>12259548.84</v>
      </c>
      <c r="E8" s="490"/>
      <c r="F8" s="490"/>
    </row>
    <row r="9" spans="1:15" ht="19.5" x14ac:dyDescent="0.45">
      <c r="A9" s="491">
        <v>5</v>
      </c>
      <c r="B9" s="496" t="s">
        <v>1173</v>
      </c>
      <c r="C9" s="497">
        <v>995309.71</v>
      </c>
      <c r="D9" s="498">
        <f t="shared" si="0"/>
        <v>11943716.52</v>
      </c>
      <c r="E9" s="490"/>
      <c r="F9" s="490"/>
    </row>
    <row r="10" spans="1:15" ht="19.5" x14ac:dyDescent="0.45">
      <c r="A10" s="495">
        <v>6</v>
      </c>
      <c r="B10" s="496" t="s">
        <v>1105</v>
      </c>
      <c r="C10" s="497">
        <v>801559.1</v>
      </c>
      <c r="D10" s="498">
        <f t="shared" si="0"/>
        <v>9618709.1999999993</v>
      </c>
      <c r="E10" s="490"/>
      <c r="F10" s="490"/>
    </row>
    <row r="11" spans="1:15" ht="19.5" x14ac:dyDescent="0.45">
      <c r="A11" s="491">
        <v>7</v>
      </c>
      <c r="B11" s="496" t="s">
        <v>1152</v>
      </c>
      <c r="C11" s="497">
        <v>490615.91</v>
      </c>
      <c r="D11" s="498">
        <f t="shared" si="0"/>
        <v>5887390.9199999999</v>
      </c>
      <c r="E11" s="490"/>
      <c r="F11" s="490"/>
    </row>
    <row r="12" spans="1:15" ht="19.5" x14ac:dyDescent="0.45">
      <c r="A12" s="495">
        <v>8</v>
      </c>
      <c r="B12" s="496" t="s">
        <v>1154</v>
      </c>
      <c r="C12" s="497">
        <v>689163.86</v>
      </c>
      <c r="D12" s="498">
        <f t="shared" si="0"/>
        <v>8269966.3200000003</v>
      </c>
      <c r="E12" s="490"/>
      <c r="F12" s="490"/>
    </row>
    <row r="13" spans="1:15" ht="19.5" x14ac:dyDescent="0.45">
      <c r="A13" s="491">
        <v>9</v>
      </c>
      <c r="B13" s="496" t="s">
        <v>1176</v>
      </c>
      <c r="C13" s="497">
        <v>911393.7</v>
      </c>
      <c r="D13" s="498">
        <f t="shared" si="0"/>
        <v>10936724.399999999</v>
      </c>
      <c r="E13" s="490"/>
      <c r="F13" s="490"/>
    </row>
    <row r="14" spans="1:15" ht="19.5" x14ac:dyDescent="0.45">
      <c r="A14" s="495">
        <v>10</v>
      </c>
      <c r="B14" s="496" t="s">
        <v>1122</v>
      </c>
      <c r="C14" s="497">
        <v>1452790.36</v>
      </c>
      <c r="D14" s="498">
        <f t="shared" si="0"/>
        <v>17433484.32</v>
      </c>
      <c r="E14" s="490"/>
      <c r="F14" s="490"/>
    </row>
    <row r="15" spans="1:15" ht="19.5" x14ac:dyDescent="0.45">
      <c r="A15" s="491">
        <v>11</v>
      </c>
      <c r="B15" s="496" t="s">
        <v>1129</v>
      </c>
      <c r="C15" s="497">
        <v>709109.6</v>
      </c>
      <c r="D15" s="498">
        <f t="shared" si="0"/>
        <v>8509315.1999999993</v>
      </c>
      <c r="E15" s="490"/>
      <c r="F15" s="490"/>
    </row>
    <row r="16" spans="1:15" ht="19.5" x14ac:dyDescent="0.45">
      <c r="A16" s="495">
        <v>12</v>
      </c>
      <c r="B16" s="496" t="s">
        <v>1108</v>
      </c>
      <c r="C16" s="497">
        <v>1450263.82</v>
      </c>
      <c r="D16" s="498">
        <f t="shared" si="0"/>
        <v>17403165.84</v>
      </c>
      <c r="E16" s="490"/>
      <c r="F16" s="490"/>
    </row>
    <row r="17" spans="1:6" ht="19.5" x14ac:dyDescent="0.45">
      <c r="A17" s="491">
        <v>13</v>
      </c>
      <c r="B17" s="496" t="s">
        <v>1156</v>
      </c>
      <c r="C17" s="497">
        <v>1038959.91</v>
      </c>
      <c r="D17" s="498">
        <f t="shared" si="0"/>
        <v>12467518.92</v>
      </c>
      <c r="E17" s="490"/>
      <c r="F17" s="490"/>
    </row>
    <row r="18" spans="1:6" ht="19.5" x14ac:dyDescent="0.45">
      <c r="A18" s="495">
        <v>14</v>
      </c>
      <c r="B18" s="496" t="s">
        <v>1146</v>
      </c>
      <c r="C18" s="497">
        <v>1396933.56</v>
      </c>
      <c r="D18" s="498">
        <f t="shared" si="0"/>
        <v>16763202.720000001</v>
      </c>
      <c r="E18" s="490"/>
      <c r="F18" s="490"/>
    </row>
    <row r="19" spans="1:6" ht="19.5" x14ac:dyDescent="0.45">
      <c r="A19" s="491">
        <v>15</v>
      </c>
      <c r="B19" s="496" t="s">
        <v>1132</v>
      </c>
      <c r="C19" s="497">
        <v>899872.31</v>
      </c>
      <c r="D19" s="498">
        <f t="shared" si="0"/>
        <v>10798467.720000001</v>
      </c>
      <c r="E19" s="490"/>
      <c r="F19" s="490"/>
    </row>
    <row r="20" spans="1:6" ht="19.5" x14ac:dyDescent="0.45">
      <c r="A20" s="495">
        <v>16</v>
      </c>
      <c r="B20" s="496" t="s">
        <v>1110</v>
      </c>
      <c r="C20" s="497">
        <v>1038251.3</v>
      </c>
      <c r="D20" s="498">
        <f t="shared" si="0"/>
        <v>12459015.600000001</v>
      </c>
      <c r="E20" s="490"/>
      <c r="F20" s="490"/>
    </row>
    <row r="21" spans="1:6" ht="19.5" x14ac:dyDescent="0.45">
      <c r="A21" s="491">
        <v>17</v>
      </c>
      <c r="B21" s="496" t="s">
        <v>1159</v>
      </c>
      <c r="C21" s="497">
        <v>1534203.89</v>
      </c>
      <c r="D21" s="498">
        <f t="shared" si="0"/>
        <v>18410446.68</v>
      </c>
      <c r="E21" s="490"/>
      <c r="F21" s="490"/>
    </row>
    <row r="22" spans="1:6" ht="19.5" x14ac:dyDescent="0.45">
      <c r="A22" s="495">
        <v>18</v>
      </c>
      <c r="B22" s="496" t="s">
        <v>1113</v>
      </c>
      <c r="C22" s="497">
        <v>730099.86</v>
      </c>
      <c r="D22" s="498">
        <f t="shared" si="0"/>
        <v>8761198.3200000003</v>
      </c>
      <c r="E22" s="490"/>
      <c r="F22" s="490"/>
    </row>
    <row r="23" spans="1:6" ht="19.5" x14ac:dyDescent="0.45">
      <c r="A23" s="491">
        <v>19</v>
      </c>
      <c r="B23" s="496" t="s">
        <v>1330</v>
      </c>
      <c r="C23" s="497">
        <v>1293227.42</v>
      </c>
      <c r="D23" s="498">
        <f t="shared" si="0"/>
        <v>15518729.039999999</v>
      </c>
      <c r="E23" s="490"/>
      <c r="F23" s="490"/>
    </row>
    <row r="24" spans="1:6" ht="19.5" x14ac:dyDescent="0.45">
      <c r="A24" s="495">
        <v>20</v>
      </c>
      <c r="B24" s="499" t="s">
        <v>1179</v>
      </c>
      <c r="C24" s="500">
        <v>1190054.24</v>
      </c>
      <c r="D24" s="498">
        <f t="shared" si="0"/>
        <v>14280650.879999999</v>
      </c>
      <c r="E24" s="490"/>
      <c r="F24" s="490"/>
    </row>
    <row r="25" spans="1:6" ht="19.5" x14ac:dyDescent="0.45">
      <c r="A25" s="491">
        <v>21</v>
      </c>
      <c r="B25" s="496" t="s">
        <v>1095</v>
      </c>
      <c r="C25" s="497">
        <v>2579138.23</v>
      </c>
      <c r="D25" s="498">
        <f t="shared" si="0"/>
        <v>30949658.759999998</v>
      </c>
      <c r="E25" s="490"/>
      <c r="F25" s="490"/>
    </row>
    <row r="26" spans="1:6" ht="19.5" x14ac:dyDescent="0.45">
      <c r="A26" s="495">
        <v>22</v>
      </c>
      <c r="B26" s="496" t="s">
        <v>1116</v>
      </c>
      <c r="C26" s="497">
        <v>1015766.27</v>
      </c>
      <c r="D26" s="498">
        <f t="shared" si="0"/>
        <v>12189195.24</v>
      </c>
      <c r="E26" s="490"/>
      <c r="F26" s="490"/>
    </row>
    <row r="27" spans="1:6" ht="19.5" x14ac:dyDescent="0.45">
      <c r="A27" s="491">
        <v>23</v>
      </c>
      <c r="B27" s="496" t="s">
        <v>1181</v>
      </c>
      <c r="C27" s="497">
        <v>539399.19999999995</v>
      </c>
      <c r="D27" s="498">
        <f t="shared" si="0"/>
        <v>6472790.3999999994</v>
      </c>
      <c r="E27" s="490"/>
      <c r="F27" s="490"/>
    </row>
    <row r="28" spans="1:6" ht="19.5" x14ac:dyDescent="0.45">
      <c r="A28" s="495">
        <v>24</v>
      </c>
      <c r="B28" s="496" t="s">
        <v>1327</v>
      </c>
      <c r="C28" s="497">
        <v>1487964.38</v>
      </c>
      <c r="D28" s="498">
        <f t="shared" si="0"/>
        <v>17855572.559999999</v>
      </c>
      <c r="E28" s="490"/>
      <c r="F28" s="490"/>
    </row>
    <row r="29" spans="1:6" ht="19.5" x14ac:dyDescent="0.45">
      <c r="A29" s="491">
        <v>25</v>
      </c>
      <c r="B29" s="496" t="s">
        <v>1166</v>
      </c>
      <c r="C29" s="497">
        <v>1442235.51</v>
      </c>
      <c r="D29" s="498">
        <f t="shared" si="0"/>
        <v>17306826.120000001</v>
      </c>
      <c r="E29" s="490"/>
      <c r="F29" s="490"/>
    </row>
    <row r="30" spans="1:6" ht="19.5" x14ac:dyDescent="0.45">
      <c r="A30" s="495">
        <v>26</v>
      </c>
      <c r="B30" s="496" t="s">
        <v>1137</v>
      </c>
      <c r="C30" s="497">
        <v>1220654.68</v>
      </c>
      <c r="D30" s="498">
        <f t="shared" si="0"/>
        <v>14647856.16</v>
      </c>
      <c r="E30" s="490"/>
      <c r="F30" s="490"/>
    </row>
    <row r="31" spans="1:6" ht="19.5" x14ac:dyDescent="0.45">
      <c r="A31" s="491">
        <v>27</v>
      </c>
      <c r="B31" s="496" t="s">
        <v>1138</v>
      </c>
      <c r="C31" s="497">
        <v>1030981.8</v>
      </c>
      <c r="D31" s="498">
        <f t="shared" si="0"/>
        <v>12371781.600000001</v>
      </c>
      <c r="E31" s="490"/>
      <c r="F31" s="490"/>
    </row>
    <row r="32" spans="1:6" ht="19.5" x14ac:dyDescent="0.45">
      <c r="A32" s="495">
        <v>28</v>
      </c>
      <c r="B32" s="496" t="s">
        <v>1184</v>
      </c>
      <c r="C32" s="497">
        <v>910454.46</v>
      </c>
      <c r="D32" s="498">
        <f t="shared" si="0"/>
        <v>10925453.52</v>
      </c>
      <c r="E32" s="490"/>
      <c r="F32" s="490"/>
    </row>
    <row r="33" spans="1:6" ht="19.5" x14ac:dyDescent="0.45">
      <c r="A33" s="491">
        <v>29</v>
      </c>
      <c r="B33" s="496" t="s">
        <v>1186</v>
      </c>
      <c r="C33" s="497">
        <v>1004430.28</v>
      </c>
      <c r="D33" s="498">
        <f t="shared" si="0"/>
        <v>12053163.359999999</v>
      </c>
      <c r="E33" s="490"/>
      <c r="F33" s="490"/>
    </row>
    <row r="34" spans="1:6" ht="19.5" x14ac:dyDescent="0.45">
      <c r="A34" s="495">
        <v>30</v>
      </c>
      <c r="B34" s="496" t="s">
        <v>1119</v>
      </c>
      <c r="C34" s="497">
        <v>916624.45</v>
      </c>
      <c r="D34" s="498">
        <f t="shared" si="0"/>
        <v>10999493.399999999</v>
      </c>
      <c r="E34" s="490"/>
      <c r="F34" s="490"/>
    </row>
    <row r="35" spans="1:6" ht="19.5" x14ac:dyDescent="0.45">
      <c r="A35" s="491">
        <v>31</v>
      </c>
      <c r="B35" s="496" t="s">
        <v>1170</v>
      </c>
      <c r="C35" s="497">
        <v>354368.8</v>
      </c>
      <c r="D35" s="498">
        <f t="shared" si="0"/>
        <v>4252425.5999999996</v>
      </c>
      <c r="E35" s="490"/>
      <c r="F35" s="490"/>
    </row>
    <row r="36" spans="1:6" ht="19.5" x14ac:dyDescent="0.45">
      <c r="A36" s="495">
        <v>32</v>
      </c>
      <c r="B36" s="496" t="s">
        <v>1188</v>
      </c>
      <c r="C36" s="497">
        <v>814841.8</v>
      </c>
      <c r="D36" s="498">
        <f t="shared" si="0"/>
        <v>9778101.6000000015</v>
      </c>
      <c r="E36" s="490"/>
      <c r="F36" s="490"/>
    </row>
    <row r="37" spans="1:6" ht="19.5" x14ac:dyDescent="0.45">
      <c r="A37" s="491">
        <v>33</v>
      </c>
      <c r="B37" s="496" t="s">
        <v>1141</v>
      </c>
      <c r="C37" s="497">
        <v>816524.58</v>
      </c>
      <c r="D37" s="498">
        <f t="shared" si="0"/>
        <v>9798294.959999999</v>
      </c>
      <c r="E37" s="490"/>
      <c r="F37" s="490"/>
    </row>
    <row r="38" spans="1:6" ht="20" thickBot="1" x14ac:dyDescent="0.5">
      <c r="A38" s="495">
        <v>34</v>
      </c>
      <c r="B38" s="499" t="s">
        <v>1144</v>
      </c>
      <c r="C38" s="500">
        <v>998386.97</v>
      </c>
      <c r="D38" s="498">
        <f t="shared" si="0"/>
        <v>11980643.640000001</v>
      </c>
      <c r="E38" s="490"/>
      <c r="F38" s="490"/>
    </row>
    <row r="39" spans="1:6" ht="20" thickBot="1" x14ac:dyDescent="0.5">
      <c r="A39" s="491"/>
      <c r="B39" s="501" t="s">
        <v>5</v>
      </c>
      <c r="C39" s="502">
        <f>SUM(C5:C38)</f>
        <v>35959711.960000001</v>
      </c>
      <c r="D39" s="503">
        <f t="shared" si="0"/>
        <v>431516543.51999998</v>
      </c>
      <c r="E39" s="490"/>
      <c r="F39" s="490"/>
    </row>
    <row r="40" spans="1:6" ht="19.5" x14ac:dyDescent="0.35">
      <c r="A40" s="490"/>
      <c r="B40" s="490"/>
      <c r="C40" s="490"/>
      <c r="D40" s="490"/>
      <c r="E40" s="490"/>
      <c r="F40" s="490"/>
    </row>
    <row r="41" spans="1:6" ht="19.5" x14ac:dyDescent="0.35">
      <c r="A41" s="490"/>
      <c r="B41" s="490"/>
      <c r="C41" s="490"/>
      <c r="D41" s="490"/>
      <c r="E41" s="490"/>
      <c r="F41" s="490"/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B112-8DAF-4B43-89C3-90DC6FC3D41E}">
  <sheetPr>
    <tabColor theme="5"/>
  </sheetPr>
  <dimension ref="A1:J39"/>
  <sheetViews>
    <sheetView topLeftCell="A32" workbookViewId="0">
      <selection activeCell="A38" sqref="A38:IV39"/>
    </sheetView>
  </sheetViews>
  <sheetFormatPr defaultColWidth="8.81640625" defaultRowHeight="14.5" x14ac:dyDescent="0.35"/>
  <cols>
    <col min="1" max="1" width="15.81640625" style="55" customWidth="1"/>
    <col min="2" max="2" width="46.1796875" customWidth="1"/>
    <col min="3" max="3" width="6.6328125" style="47" customWidth="1"/>
    <col min="4" max="4" width="18.453125" style="8" customWidth="1"/>
    <col min="5" max="5" width="19.36328125" customWidth="1"/>
    <col min="6" max="6" width="10.08984375" bestFit="1" customWidth="1"/>
  </cols>
  <sheetData>
    <row r="1" spans="1:10" ht="23.5" x14ac:dyDescent="0.55000000000000004">
      <c r="A1" s="391" t="s">
        <v>863</v>
      </c>
      <c r="B1" s="391"/>
      <c r="C1" s="391"/>
      <c r="D1" s="391"/>
      <c r="E1" s="391"/>
    </row>
    <row r="3" spans="1:10" ht="28" x14ac:dyDescent="0.65">
      <c r="A3" s="373" t="s">
        <v>1315</v>
      </c>
      <c r="B3" s="373"/>
      <c r="C3" s="373"/>
      <c r="D3" s="373"/>
      <c r="E3" s="373"/>
      <c r="F3" s="359"/>
      <c r="G3" s="359"/>
      <c r="H3" s="359"/>
      <c r="I3" s="359"/>
      <c r="J3" s="359"/>
    </row>
    <row r="5" spans="1:10" s="73" customFormat="1" x14ac:dyDescent="0.35">
      <c r="A5" s="392" t="s">
        <v>817</v>
      </c>
      <c r="B5" s="392"/>
      <c r="C5" s="392"/>
      <c r="D5" s="392"/>
      <c r="E5" s="392"/>
    </row>
    <row r="6" spans="1:10" s="73" customFormat="1" x14ac:dyDescent="0.35">
      <c r="A6" s="360" t="s">
        <v>1325</v>
      </c>
      <c r="B6" s="347" t="s">
        <v>1326</v>
      </c>
      <c r="C6" s="361" t="s">
        <v>191</v>
      </c>
      <c r="D6" s="362" t="s">
        <v>818</v>
      </c>
      <c r="E6" s="347" t="s">
        <v>819</v>
      </c>
    </row>
    <row r="7" spans="1:10" x14ac:dyDescent="0.35">
      <c r="A7" s="123"/>
      <c r="B7" s="132" t="s">
        <v>810</v>
      </c>
      <c r="C7" s="130"/>
      <c r="D7" s="367"/>
      <c r="E7" s="124"/>
    </row>
    <row r="8" spans="1:10" x14ac:dyDescent="0.35">
      <c r="A8" s="393" t="s">
        <v>854</v>
      </c>
      <c r="B8" s="5" t="s">
        <v>828</v>
      </c>
      <c r="C8" s="46">
        <v>7</v>
      </c>
      <c r="D8" s="6">
        <v>101776189.41</v>
      </c>
      <c r="E8" s="6">
        <v>101776189.41</v>
      </c>
    </row>
    <row r="9" spans="1:10" x14ac:dyDescent="0.35">
      <c r="A9" s="394"/>
      <c r="B9" s="5" t="s">
        <v>829</v>
      </c>
      <c r="C9" s="46">
        <v>3</v>
      </c>
      <c r="D9" s="6">
        <v>6210000</v>
      </c>
      <c r="E9" s="6">
        <v>6210000</v>
      </c>
    </row>
    <row r="10" spans="1:10" x14ac:dyDescent="0.35">
      <c r="A10" s="393" t="s">
        <v>856</v>
      </c>
      <c r="B10" s="5" t="s">
        <v>812</v>
      </c>
      <c r="C10" s="46">
        <v>300</v>
      </c>
      <c r="D10" s="6">
        <v>23702608.960000001</v>
      </c>
      <c r="E10" s="6">
        <v>23702608.960000001</v>
      </c>
    </row>
    <row r="11" spans="1:10" x14ac:dyDescent="0.35">
      <c r="A11" s="394"/>
      <c r="B11" s="5" t="s">
        <v>845</v>
      </c>
      <c r="C11" s="46">
        <v>30</v>
      </c>
      <c r="D11" s="6">
        <v>1350000</v>
      </c>
      <c r="E11" s="6">
        <v>1350000</v>
      </c>
    </row>
    <row r="12" spans="1:10" x14ac:dyDescent="0.35">
      <c r="A12" s="363"/>
      <c r="B12" s="364" t="s">
        <v>911</v>
      </c>
      <c r="C12" s="365"/>
      <c r="D12" s="366">
        <f>SUM(D8:D11)</f>
        <v>133038798.37</v>
      </c>
      <c r="E12" s="366">
        <f>SUM(E8:E11)</f>
        <v>133038798.37</v>
      </c>
    </row>
    <row r="13" spans="1:10" x14ac:dyDescent="0.35">
      <c r="A13" s="123"/>
      <c r="B13" s="132" t="s">
        <v>813</v>
      </c>
      <c r="C13" s="130"/>
      <c r="D13" s="367"/>
      <c r="E13" s="124"/>
    </row>
    <row r="14" spans="1:10" x14ac:dyDescent="0.35">
      <c r="A14" s="395" t="s">
        <v>854</v>
      </c>
      <c r="B14" s="5" t="s">
        <v>831</v>
      </c>
      <c r="C14" s="46">
        <v>24</v>
      </c>
      <c r="D14" s="56">
        <v>348946935.12</v>
      </c>
      <c r="E14" s="56">
        <v>348946935.12</v>
      </c>
    </row>
    <row r="15" spans="1:10" ht="29" x14ac:dyDescent="0.35">
      <c r="A15" s="396"/>
      <c r="B15" s="49" t="s">
        <v>832</v>
      </c>
      <c r="C15" s="46">
        <v>3</v>
      </c>
      <c r="D15" s="56">
        <v>50921763.359999999</v>
      </c>
      <c r="E15" s="56">
        <v>50921763.359999999</v>
      </c>
    </row>
    <row r="16" spans="1:10" x14ac:dyDescent="0.35">
      <c r="A16" s="397"/>
      <c r="B16" s="5" t="s">
        <v>830</v>
      </c>
      <c r="C16" s="46">
        <v>19</v>
      </c>
      <c r="D16" s="56">
        <v>51752000</v>
      </c>
      <c r="E16" s="56">
        <v>51752000</v>
      </c>
    </row>
    <row r="17" spans="1:6" x14ac:dyDescent="0.35">
      <c r="A17" s="395" t="s">
        <v>857</v>
      </c>
      <c r="B17" s="5" t="s">
        <v>834</v>
      </c>
      <c r="C17" s="46">
        <v>43</v>
      </c>
      <c r="D17" s="56">
        <v>505071684.58999997</v>
      </c>
      <c r="E17" s="56">
        <v>505071684.58999997</v>
      </c>
    </row>
    <row r="18" spans="1:6" x14ac:dyDescent="0.35">
      <c r="A18" s="397"/>
      <c r="B18" s="5" t="s">
        <v>835</v>
      </c>
      <c r="C18" s="46">
        <v>18</v>
      </c>
      <c r="D18" s="56">
        <v>188131071.59999999</v>
      </c>
      <c r="E18" s="56">
        <v>188131071.59999999</v>
      </c>
    </row>
    <row r="19" spans="1:6" x14ac:dyDescent="0.35">
      <c r="A19" s="57" t="s">
        <v>858</v>
      </c>
      <c r="B19" s="5" t="s">
        <v>811</v>
      </c>
      <c r="C19" s="46">
        <v>10</v>
      </c>
      <c r="D19" s="56">
        <v>1200000</v>
      </c>
      <c r="E19" s="56">
        <v>1200000</v>
      </c>
    </row>
    <row r="20" spans="1:6" x14ac:dyDescent="0.35">
      <c r="A20" s="57" t="s">
        <v>859</v>
      </c>
      <c r="B20" s="5" t="s">
        <v>603</v>
      </c>
      <c r="C20" s="46">
        <v>10</v>
      </c>
      <c r="D20" s="56">
        <v>29152199.32</v>
      </c>
      <c r="E20" s="56">
        <v>29152199.32</v>
      </c>
    </row>
    <row r="21" spans="1:6" x14ac:dyDescent="0.35">
      <c r="A21" s="395" t="s">
        <v>860</v>
      </c>
      <c r="B21" s="5" t="s">
        <v>846</v>
      </c>
      <c r="C21" s="52">
        <v>4947</v>
      </c>
      <c r="D21" s="56">
        <v>197651630.41999999</v>
      </c>
      <c r="E21" s="56">
        <v>197651630.41999999</v>
      </c>
      <c r="F21" s="51"/>
    </row>
    <row r="22" spans="1:6" x14ac:dyDescent="0.35">
      <c r="A22" s="397"/>
      <c r="B22" s="5" t="s">
        <v>848</v>
      </c>
      <c r="C22" s="46">
        <v>235</v>
      </c>
      <c r="D22" s="56">
        <v>10575000</v>
      </c>
      <c r="E22" s="56">
        <v>10575000</v>
      </c>
      <c r="F22" s="51"/>
    </row>
    <row r="23" spans="1:6" x14ac:dyDescent="0.35">
      <c r="A23" s="363"/>
      <c r="B23" s="364" t="s">
        <v>911</v>
      </c>
      <c r="C23" s="365"/>
      <c r="D23" s="366">
        <f>SUM(D14:D22)</f>
        <v>1383402284.4099998</v>
      </c>
      <c r="E23" s="366">
        <f>SUM(E14:E22)</f>
        <v>1383402284.4099998</v>
      </c>
    </row>
    <row r="24" spans="1:6" x14ac:dyDescent="0.35">
      <c r="A24" s="123"/>
      <c r="B24" s="132" t="s">
        <v>814</v>
      </c>
      <c r="C24" s="130"/>
      <c r="D24" s="367"/>
      <c r="E24" s="124"/>
    </row>
    <row r="25" spans="1:6" x14ac:dyDescent="0.35">
      <c r="A25" s="54" t="s">
        <v>854</v>
      </c>
      <c r="B25" s="5" t="s">
        <v>831</v>
      </c>
      <c r="C25" s="46">
        <v>36</v>
      </c>
      <c r="D25" s="6">
        <v>523420402.68000001</v>
      </c>
      <c r="E25" s="6">
        <v>523420402.68000001</v>
      </c>
    </row>
    <row r="26" spans="1:6" x14ac:dyDescent="0.35">
      <c r="A26" s="54" t="s">
        <v>855</v>
      </c>
      <c r="B26" s="5" t="s">
        <v>840</v>
      </c>
      <c r="C26" s="46">
        <v>7</v>
      </c>
      <c r="D26" s="6">
        <v>77084950.620000005</v>
      </c>
      <c r="E26" s="6">
        <v>77084950.620000005</v>
      </c>
    </row>
    <row r="27" spans="1:6" x14ac:dyDescent="0.35">
      <c r="A27" s="54" t="s">
        <v>858</v>
      </c>
      <c r="B27" s="5" t="s">
        <v>811</v>
      </c>
      <c r="C27" s="46">
        <v>14</v>
      </c>
      <c r="D27" s="6">
        <f>120000*14</f>
        <v>1680000</v>
      </c>
      <c r="E27" s="6">
        <f>120000*14</f>
        <v>1680000</v>
      </c>
    </row>
    <row r="28" spans="1:6" x14ac:dyDescent="0.35">
      <c r="A28" s="389" t="s">
        <v>859</v>
      </c>
      <c r="B28" s="5" t="s">
        <v>603</v>
      </c>
      <c r="C28" s="46">
        <v>13</v>
      </c>
      <c r="D28" s="6">
        <v>38035507.25</v>
      </c>
      <c r="E28" s="6">
        <v>38035507.25</v>
      </c>
    </row>
    <row r="29" spans="1:6" x14ac:dyDescent="0.35">
      <c r="A29" s="390"/>
      <c r="B29" s="5" t="s">
        <v>844</v>
      </c>
      <c r="C29" s="46">
        <v>1</v>
      </c>
      <c r="D29" s="6">
        <v>2199434.66</v>
      </c>
      <c r="E29" s="6">
        <v>2199434.66</v>
      </c>
    </row>
    <row r="30" spans="1:6" x14ac:dyDescent="0.35">
      <c r="A30" s="389" t="s">
        <v>860</v>
      </c>
      <c r="B30" s="5" t="s">
        <v>846</v>
      </c>
      <c r="C30" s="52">
        <v>1932</v>
      </c>
      <c r="D30" s="6">
        <v>77280000</v>
      </c>
      <c r="E30" s="6">
        <v>77280000</v>
      </c>
    </row>
    <row r="31" spans="1:6" x14ac:dyDescent="0.35">
      <c r="A31" s="390"/>
      <c r="B31" s="5" t="s">
        <v>848</v>
      </c>
      <c r="C31" s="46">
        <v>92</v>
      </c>
      <c r="D31" s="6">
        <v>4140000</v>
      </c>
      <c r="E31" s="6">
        <v>4140000</v>
      </c>
    </row>
    <row r="32" spans="1:6" x14ac:dyDescent="0.35">
      <c r="A32" s="363"/>
      <c r="B32" s="364" t="s">
        <v>911</v>
      </c>
      <c r="C32" s="365"/>
      <c r="D32" s="366">
        <f>SUM(D25:D31)</f>
        <v>723840295.20999992</v>
      </c>
      <c r="E32" s="366">
        <f>SUM(E25:E31)</f>
        <v>723840295.20999992</v>
      </c>
    </row>
    <row r="33" spans="1:5" x14ac:dyDescent="0.35">
      <c r="A33" s="123"/>
      <c r="B33" s="132"/>
      <c r="C33" s="130"/>
      <c r="D33" s="367"/>
      <c r="E33" s="124"/>
    </row>
    <row r="34" spans="1:5" x14ac:dyDescent="0.35">
      <c r="A34" s="54"/>
      <c r="B34" s="5" t="s">
        <v>815</v>
      </c>
      <c r="C34" s="46"/>
      <c r="D34" s="6">
        <v>48178094.149999999</v>
      </c>
      <c r="E34" s="6">
        <v>48178094.149999999</v>
      </c>
    </row>
    <row r="35" spans="1:5" x14ac:dyDescent="0.35">
      <c r="A35" s="54"/>
      <c r="B35" s="5" t="s">
        <v>851</v>
      </c>
      <c r="C35" s="46"/>
      <c r="D35" s="6">
        <v>24089047.079999998</v>
      </c>
      <c r="E35" s="6">
        <v>24089047.079999998</v>
      </c>
    </row>
    <row r="36" spans="1:5" x14ac:dyDescent="0.35">
      <c r="A36" s="54"/>
      <c r="B36" s="5" t="s">
        <v>852</v>
      </c>
      <c r="C36" s="46"/>
      <c r="D36" s="6">
        <v>48178094.149999999</v>
      </c>
      <c r="E36" s="6">
        <v>48178094.149999999</v>
      </c>
    </row>
    <row r="37" spans="1:5" x14ac:dyDescent="0.35">
      <c r="A37" s="54"/>
      <c r="B37" s="5" t="s">
        <v>853</v>
      </c>
      <c r="C37" s="46"/>
      <c r="D37" s="6">
        <v>48178094.149999999</v>
      </c>
      <c r="E37" s="6">
        <v>48178094.149999999</v>
      </c>
    </row>
    <row r="38" spans="1:5" x14ac:dyDescent="0.35">
      <c r="A38" s="363"/>
      <c r="B38" s="364" t="s">
        <v>911</v>
      </c>
      <c r="C38" s="365"/>
      <c r="D38" s="366">
        <f>SUM(D34:D37)</f>
        <v>168623329.53</v>
      </c>
      <c r="E38" s="366">
        <f>SUM(E34:E37)</f>
        <v>168623329.53</v>
      </c>
    </row>
    <row r="39" spans="1:5" x14ac:dyDescent="0.35">
      <c r="A39" s="123"/>
      <c r="B39" s="132" t="s">
        <v>816</v>
      </c>
      <c r="C39" s="130"/>
      <c r="D39" s="367">
        <f>SUM(D12+D23+D32+D38)</f>
        <v>2408904707.52</v>
      </c>
      <c r="E39" s="124">
        <f>SUM(E12+E23+E32+E38)</f>
        <v>2408904707.52</v>
      </c>
    </row>
  </sheetData>
  <mergeCells count="10">
    <mergeCell ref="A28:A29"/>
    <mergeCell ref="A30:A31"/>
    <mergeCell ref="A1:E1"/>
    <mergeCell ref="A5:E5"/>
    <mergeCell ref="A8:A9"/>
    <mergeCell ref="A10:A11"/>
    <mergeCell ref="A14:A16"/>
    <mergeCell ref="A17:A18"/>
    <mergeCell ref="A21:A2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A982-D2E6-47F0-84EF-28DED02B6FFB}">
  <sheetPr>
    <tabColor theme="8"/>
  </sheetPr>
  <dimension ref="A4:M399"/>
  <sheetViews>
    <sheetView topLeftCell="C1" zoomScaleNormal="100" zoomScaleSheetLayoutView="111" workbookViewId="0">
      <selection activeCell="F20" sqref="F20:F43"/>
    </sheetView>
  </sheetViews>
  <sheetFormatPr defaultRowHeight="13" x14ac:dyDescent="0.3"/>
  <cols>
    <col min="1" max="1" width="4.54296875" style="9" customWidth="1"/>
    <col min="2" max="2" width="27.08984375" style="9" customWidth="1"/>
    <col min="3" max="3" width="44.08984375" style="9" customWidth="1"/>
    <col min="4" max="4" width="8.81640625" style="48" customWidth="1"/>
    <col min="5" max="5" width="15.90625" style="9" customWidth="1"/>
    <col min="6" max="6" width="19.26953125" style="9" customWidth="1"/>
    <col min="7" max="7" width="20.81640625" style="9" customWidth="1"/>
    <col min="8" max="8" width="11.7265625" style="9" customWidth="1"/>
    <col min="9" max="9" width="10.26953125" style="9" customWidth="1"/>
    <col min="10" max="10" width="9.453125" style="9" customWidth="1"/>
    <col min="11" max="11" width="26.36328125" style="9" customWidth="1"/>
    <col min="12" max="13" width="17.54296875" style="26" customWidth="1"/>
    <col min="14" max="16384" width="8.7265625" style="9"/>
  </cols>
  <sheetData>
    <row r="4" spans="1:13" ht="15.5" x14ac:dyDescent="0.45">
      <c r="A4" s="420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</row>
    <row r="5" spans="1:13" x14ac:dyDescent="0.3">
      <c r="A5" s="421" t="s">
        <v>464</v>
      </c>
      <c r="B5" s="421" t="s">
        <v>6</v>
      </c>
      <c r="C5" s="421" t="s">
        <v>414</v>
      </c>
      <c r="D5" s="421" t="s">
        <v>191</v>
      </c>
      <c r="E5" s="421" t="s">
        <v>415</v>
      </c>
      <c r="F5" s="421" t="s">
        <v>416</v>
      </c>
      <c r="G5" s="421" t="s">
        <v>7</v>
      </c>
      <c r="H5" s="421" t="s">
        <v>8</v>
      </c>
      <c r="I5" s="421" t="s">
        <v>1</v>
      </c>
      <c r="J5" s="421"/>
      <c r="K5" s="421" t="s">
        <v>418</v>
      </c>
      <c r="L5" s="430" t="s">
        <v>419</v>
      </c>
      <c r="M5" s="430" t="s">
        <v>420</v>
      </c>
    </row>
    <row r="6" spans="1:13" x14ac:dyDescent="0.3">
      <c r="A6" s="421"/>
      <c r="B6" s="421"/>
      <c r="C6" s="421"/>
      <c r="D6" s="421"/>
      <c r="E6" s="421"/>
      <c r="F6" s="421"/>
      <c r="G6" s="421"/>
      <c r="H6" s="421"/>
      <c r="I6" s="41" t="s">
        <v>9</v>
      </c>
      <c r="J6" s="41" t="s">
        <v>10</v>
      </c>
      <c r="K6" s="421"/>
      <c r="L6" s="430"/>
      <c r="M6" s="430"/>
    </row>
    <row r="7" spans="1:13" x14ac:dyDescent="0.3">
      <c r="A7" s="404" t="s">
        <v>809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</row>
    <row r="8" spans="1:13" x14ac:dyDescent="0.3">
      <c r="A8" s="11">
        <v>1</v>
      </c>
      <c r="B8" s="16" t="s">
        <v>425</v>
      </c>
      <c r="C8" s="14" t="s">
        <v>808</v>
      </c>
      <c r="D8" s="11">
        <v>1</v>
      </c>
      <c r="E8" s="42">
        <v>14539455.630000001</v>
      </c>
      <c r="F8" s="423" t="s">
        <v>417</v>
      </c>
      <c r="G8" s="43" t="s">
        <v>13</v>
      </c>
      <c r="H8" s="43" t="s">
        <v>11</v>
      </c>
      <c r="I8" s="10">
        <v>12.981388888888889</v>
      </c>
      <c r="J8" s="10">
        <v>7.5952222222222217</v>
      </c>
      <c r="K8" s="432" t="s">
        <v>423</v>
      </c>
      <c r="L8" s="431">
        <v>101776189.41</v>
      </c>
      <c r="M8" s="431">
        <v>101776189.41</v>
      </c>
    </row>
    <row r="9" spans="1:13" x14ac:dyDescent="0.3">
      <c r="A9" s="11">
        <v>2</v>
      </c>
      <c r="B9" s="16" t="s">
        <v>426</v>
      </c>
      <c r="C9" s="16" t="s">
        <v>808</v>
      </c>
      <c r="D9" s="11">
        <v>1</v>
      </c>
      <c r="E9" s="42">
        <v>14539455.630000001</v>
      </c>
      <c r="F9" s="423"/>
      <c r="G9" s="12" t="s">
        <v>14</v>
      </c>
      <c r="H9" s="12" t="s">
        <v>18</v>
      </c>
      <c r="I9" s="10">
        <v>13.118444444444444</v>
      </c>
      <c r="J9" s="10">
        <v>7.2335277777777778</v>
      </c>
      <c r="K9" s="432"/>
      <c r="L9" s="431"/>
      <c r="M9" s="431"/>
    </row>
    <row r="10" spans="1:13" x14ac:dyDescent="0.3">
      <c r="A10" s="11">
        <v>3</v>
      </c>
      <c r="B10" s="16" t="s">
        <v>427</v>
      </c>
      <c r="C10" s="16" t="s">
        <v>808</v>
      </c>
      <c r="D10" s="11">
        <v>1</v>
      </c>
      <c r="E10" s="42">
        <v>14539455.630000001</v>
      </c>
      <c r="F10" s="423"/>
      <c r="G10" s="12" t="s">
        <v>15</v>
      </c>
      <c r="H10" s="12" t="s">
        <v>19</v>
      </c>
      <c r="I10" s="10">
        <v>12.503222222222222</v>
      </c>
      <c r="J10" s="10">
        <v>7.7399722222222227</v>
      </c>
      <c r="K10" s="432"/>
      <c r="L10" s="431"/>
      <c r="M10" s="431"/>
    </row>
    <row r="11" spans="1:13" x14ac:dyDescent="0.3">
      <c r="A11" s="11">
        <v>4</v>
      </c>
      <c r="B11" s="16" t="s">
        <v>428</v>
      </c>
      <c r="C11" s="16" t="s">
        <v>808</v>
      </c>
      <c r="D11" s="11">
        <v>1</v>
      </c>
      <c r="E11" s="42">
        <v>14539455.630000001</v>
      </c>
      <c r="F11" s="423"/>
      <c r="G11" s="12" t="s">
        <v>389</v>
      </c>
      <c r="H11" s="12" t="s">
        <v>91</v>
      </c>
      <c r="I11" s="10">
        <v>11.66936111111111</v>
      </c>
      <c r="J11" s="10">
        <v>7.7623611111111108</v>
      </c>
      <c r="K11" s="432"/>
      <c r="L11" s="431"/>
      <c r="M11" s="431"/>
    </row>
    <row r="12" spans="1:13" x14ac:dyDescent="0.3">
      <c r="A12" s="11">
        <v>5</v>
      </c>
      <c r="B12" s="16" t="s">
        <v>429</v>
      </c>
      <c r="C12" s="16" t="s">
        <v>808</v>
      </c>
      <c r="D12" s="11">
        <v>1</v>
      </c>
      <c r="E12" s="42">
        <v>14539455.630000001</v>
      </c>
      <c r="F12" s="423"/>
      <c r="G12" s="14" t="s">
        <v>407</v>
      </c>
      <c r="H12" s="14" t="s">
        <v>161</v>
      </c>
      <c r="I12" s="10">
        <v>12.904277777777779</v>
      </c>
      <c r="J12" s="10">
        <v>8.1959999999999997</v>
      </c>
      <c r="K12" s="432"/>
      <c r="L12" s="431"/>
      <c r="M12" s="431"/>
    </row>
    <row r="13" spans="1:13" x14ac:dyDescent="0.3">
      <c r="A13" s="11">
        <v>6</v>
      </c>
      <c r="B13" s="16" t="s">
        <v>430</v>
      </c>
      <c r="C13" s="16" t="s">
        <v>808</v>
      </c>
      <c r="D13" s="11">
        <v>1</v>
      </c>
      <c r="E13" s="42">
        <v>14539455.630000001</v>
      </c>
      <c r="F13" s="423"/>
      <c r="G13" s="12" t="s">
        <v>16</v>
      </c>
      <c r="H13" s="12" t="s">
        <v>21</v>
      </c>
      <c r="I13" s="10">
        <v>11.520527777777779</v>
      </c>
      <c r="J13" s="10">
        <v>7.3247777777777774</v>
      </c>
      <c r="K13" s="432"/>
      <c r="L13" s="431"/>
      <c r="M13" s="431"/>
    </row>
    <row r="14" spans="1:13" x14ac:dyDescent="0.3">
      <c r="A14" s="11">
        <v>7</v>
      </c>
      <c r="B14" s="16" t="s">
        <v>431</v>
      </c>
      <c r="C14" s="16" t="s">
        <v>808</v>
      </c>
      <c r="D14" s="11">
        <v>1</v>
      </c>
      <c r="E14" s="42">
        <v>14539455.630000001</v>
      </c>
      <c r="F14" s="423"/>
      <c r="G14" s="12" t="s">
        <v>17</v>
      </c>
      <c r="H14" s="12" t="s">
        <v>11</v>
      </c>
      <c r="I14" s="10">
        <v>13.008194444444445</v>
      </c>
      <c r="J14" s="10">
        <v>7.6689722222222221</v>
      </c>
      <c r="K14" s="432"/>
      <c r="L14" s="431"/>
      <c r="M14" s="431"/>
    </row>
    <row r="15" spans="1:13" x14ac:dyDescent="0.3">
      <c r="A15" s="404" t="s">
        <v>820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</row>
    <row r="16" spans="1:13" x14ac:dyDescent="0.3">
      <c r="A16" s="11">
        <v>8</v>
      </c>
      <c r="B16" s="16" t="s">
        <v>432</v>
      </c>
      <c r="C16" s="14" t="s">
        <v>421</v>
      </c>
      <c r="D16" s="11">
        <v>1</v>
      </c>
      <c r="E16" s="17">
        <v>2760000</v>
      </c>
      <c r="F16" s="428" t="s">
        <v>422</v>
      </c>
      <c r="G16" s="14" t="s">
        <v>22</v>
      </c>
      <c r="H16" s="14" t="s">
        <v>23</v>
      </c>
      <c r="I16" s="10">
        <v>12.758305555555555</v>
      </c>
      <c r="J16" s="10">
        <v>7.2456666666666667</v>
      </c>
      <c r="K16" s="429" t="s">
        <v>424</v>
      </c>
      <c r="L16" s="401">
        <v>6210000</v>
      </c>
      <c r="M16" s="401">
        <v>6210000</v>
      </c>
    </row>
    <row r="17" spans="1:13" x14ac:dyDescent="0.3">
      <c r="A17" s="11">
        <v>9</v>
      </c>
      <c r="B17" s="16" t="s">
        <v>433</v>
      </c>
      <c r="C17" s="16" t="s">
        <v>421</v>
      </c>
      <c r="D17" s="11">
        <v>1</v>
      </c>
      <c r="E17" s="17">
        <v>2760000</v>
      </c>
      <c r="F17" s="428"/>
      <c r="G17" s="14" t="s">
        <v>24</v>
      </c>
      <c r="H17" s="14" t="s">
        <v>25</v>
      </c>
      <c r="I17" s="18"/>
      <c r="J17" s="18"/>
      <c r="K17" s="429"/>
      <c r="L17" s="402"/>
      <c r="M17" s="402"/>
    </row>
    <row r="18" spans="1:13" ht="15.5" customHeight="1" x14ac:dyDescent="0.3">
      <c r="A18" s="11">
        <v>10</v>
      </c>
      <c r="B18" s="16" t="s">
        <v>434</v>
      </c>
      <c r="C18" s="14" t="s">
        <v>435</v>
      </c>
      <c r="D18" s="11">
        <v>1</v>
      </c>
      <c r="E18" s="17">
        <v>690000</v>
      </c>
      <c r="F18" s="11" t="s">
        <v>422</v>
      </c>
      <c r="G18" s="27" t="s">
        <v>411</v>
      </c>
      <c r="H18" s="27" t="s">
        <v>11</v>
      </c>
      <c r="I18" s="44">
        <v>13.00506</v>
      </c>
      <c r="J18" s="44">
        <v>7.6004399999999999</v>
      </c>
      <c r="K18" s="50" t="s">
        <v>436</v>
      </c>
      <c r="L18" s="403"/>
      <c r="M18" s="403"/>
    </row>
    <row r="19" spans="1:13" ht="15.5" customHeight="1" x14ac:dyDescent="0.3">
      <c r="A19" s="404" t="s">
        <v>821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</row>
    <row r="20" spans="1:13" x14ac:dyDescent="0.3">
      <c r="A20" s="19">
        <v>11</v>
      </c>
      <c r="B20" s="16" t="s">
        <v>437</v>
      </c>
      <c r="C20" s="16" t="s">
        <v>461</v>
      </c>
      <c r="D20" s="11">
        <v>1</v>
      </c>
      <c r="E20" s="13">
        <v>14539455.630000001</v>
      </c>
      <c r="F20" s="423" t="s">
        <v>463</v>
      </c>
      <c r="G20" s="20" t="s">
        <v>383</v>
      </c>
      <c r="H20" s="20" t="s">
        <v>28</v>
      </c>
      <c r="I20" s="10">
        <v>11.450027777777777</v>
      </c>
      <c r="J20" s="10">
        <v>7.6842222222222221</v>
      </c>
      <c r="K20" s="423" t="s">
        <v>462</v>
      </c>
      <c r="L20" s="422">
        <v>348946935.12</v>
      </c>
      <c r="M20" s="422">
        <v>348946935.11999995</v>
      </c>
    </row>
    <row r="21" spans="1:13" x14ac:dyDescent="0.3">
      <c r="A21" s="19">
        <v>12</v>
      </c>
      <c r="B21" s="16" t="s">
        <v>438</v>
      </c>
      <c r="C21" s="16" t="s">
        <v>461</v>
      </c>
      <c r="D21" s="11">
        <v>1</v>
      </c>
      <c r="E21" s="13">
        <v>14539455.630000001</v>
      </c>
      <c r="F21" s="423"/>
      <c r="G21" s="20" t="s">
        <v>27</v>
      </c>
      <c r="H21" s="20" t="s">
        <v>28</v>
      </c>
      <c r="I21" s="21">
        <v>11.642777777777777</v>
      </c>
      <c r="J21" s="21">
        <v>7.6542777777777777</v>
      </c>
      <c r="K21" s="423"/>
      <c r="L21" s="422"/>
      <c r="M21" s="422"/>
    </row>
    <row r="22" spans="1:13" x14ac:dyDescent="0.3">
      <c r="A22" s="19">
        <v>13</v>
      </c>
      <c r="B22" s="16" t="s">
        <v>439</v>
      </c>
      <c r="C22" s="16" t="s">
        <v>461</v>
      </c>
      <c r="D22" s="11">
        <v>1</v>
      </c>
      <c r="E22" s="13">
        <v>14539455.630000001</v>
      </c>
      <c r="F22" s="423"/>
      <c r="G22" s="20" t="s">
        <v>29</v>
      </c>
      <c r="H22" s="20" t="s">
        <v>30</v>
      </c>
      <c r="I22" s="21">
        <v>12.190555555555555</v>
      </c>
      <c r="J22" s="21">
        <v>7.6963333333333335</v>
      </c>
      <c r="K22" s="423"/>
      <c r="L22" s="422"/>
      <c r="M22" s="422"/>
    </row>
    <row r="23" spans="1:13" x14ac:dyDescent="0.3">
      <c r="A23" s="19">
        <v>14</v>
      </c>
      <c r="B23" s="16" t="s">
        <v>440</v>
      </c>
      <c r="C23" s="16" t="s">
        <v>461</v>
      </c>
      <c r="D23" s="11">
        <v>1</v>
      </c>
      <c r="E23" s="13">
        <v>14539455.630000001</v>
      </c>
      <c r="F23" s="423"/>
      <c r="G23" s="14" t="s">
        <v>31</v>
      </c>
      <c r="H23" s="14" t="s">
        <v>32</v>
      </c>
      <c r="I23" s="21">
        <v>11.446250000000001</v>
      </c>
      <c r="J23" s="21">
        <v>7.2988333333333335</v>
      </c>
      <c r="K23" s="423"/>
      <c r="L23" s="422"/>
      <c r="M23" s="422"/>
    </row>
    <row r="24" spans="1:13" x14ac:dyDescent="0.3">
      <c r="A24" s="19">
        <v>15</v>
      </c>
      <c r="B24" s="16" t="s">
        <v>441</v>
      </c>
      <c r="C24" s="16" t="s">
        <v>461</v>
      </c>
      <c r="D24" s="11">
        <v>1</v>
      </c>
      <c r="E24" s="13">
        <v>14539455.630000001</v>
      </c>
      <c r="F24" s="423"/>
      <c r="G24" s="14" t="s">
        <v>33</v>
      </c>
      <c r="H24" s="14" t="s">
        <v>34</v>
      </c>
      <c r="I24" s="21">
        <v>11.637888888888888</v>
      </c>
      <c r="J24" s="21">
        <v>7.5241944444444444</v>
      </c>
      <c r="K24" s="423"/>
      <c r="L24" s="422"/>
      <c r="M24" s="422"/>
    </row>
    <row r="25" spans="1:13" x14ac:dyDescent="0.3">
      <c r="A25" s="19">
        <v>16</v>
      </c>
      <c r="B25" s="16" t="s">
        <v>442</v>
      </c>
      <c r="C25" s="16" t="s">
        <v>461</v>
      </c>
      <c r="D25" s="11">
        <v>1</v>
      </c>
      <c r="E25" s="13">
        <v>14539455.630000001</v>
      </c>
      <c r="F25" s="423"/>
      <c r="G25" s="20" t="s">
        <v>35</v>
      </c>
      <c r="H25" s="20" t="s">
        <v>36</v>
      </c>
      <c r="I25" s="21">
        <v>12.7575</v>
      </c>
      <c r="J25" s="21">
        <v>8.0929166666666674</v>
      </c>
      <c r="K25" s="423"/>
      <c r="L25" s="422"/>
      <c r="M25" s="422"/>
    </row>
    <row r="26" spans="1:13" x14ac:dyDescent="0.3">
      <c r="A26" s="19">
        <v>17</v>
      </c>
      <c r="B26" s="16" t="s">
        <v>443</v>
      </c>
      <c r="C26" s="16" t="s">
        <v>461</v>
      </c>
      <c r="D26" s="11">
        <v>1</v>
      </c>
      <c r="E26" s="13">
        <v>14539455.630000001</v>
      </c>
      <c r="F26" s="423"/>
      <c r="G26" s="14" t="s">
        <v>37</v>
      </c>
      <c r="H26" s="14" t="s">
        <v>20</v>
      </c>
      <c r="I26" s="14"/>
      <c r="J26" s="14"/>
      <c r="K26" s="423"/>
      <c r="L26" s="422"/>
      <c r="M26" s="422"/>
    </row>
    <row r="27" spans="1:13" x14ac:dyDescent="0.3">
      <c r="A27" s="19">
        <v>18</v>
      </c>
      <c r="B27" s="16" t="s">
        <v>444</v>
      </c>
      <c r="C27" s="16" t="s">
        <v>461</v>
      </c>
      <c r="D27" s="11">
        <v>1</v>
      </c>
      <c r="E27" s="13">
        <v>14539455.630000001</v>
      </c>
      <c r="F27" s="423"/>
      <c r="G27" s="14" t="s">
        <v>38</v>
      </c>
      <c r="H27" s="14" t="s">
        <v>39</v>
      </c>
      <c r="I27" s="14"/>
      <c r="J27" s="14"/>
      <c r="K27" s="423"/>
      <c r="L27" s="422"/>
      <c r="M27" s="422"/>
    </row>
    <row r="28" spans="1:13" x14ac:dyDescent="0.3">
      <c r="A28" s="19">
        <v>19</v>
      </c>
      <c r="B28" s="16" t="s">
        <v>445</v>
      </c>
      <c r="C28" s="16" t="s">
        <v>461</v>
      </c>
      <c r="D28" s="11">
        <v>1</v>
      </c>
      <c r="E28" s="13">
        <v>14539455.630000001</v>
      </c>
      <c r="F28" s="423"/>
      <c r="G28" s="14" t="s">
        <v>40</v>
      </c>
      <c r="H28" s="14" t="s">
        <v>41</v>
      </c>
      <c r="I28" s="14"/>
      <c r="J28" s="14"/>
      <c r="K28" s="423"/>
      <c r="L28" s="422"/>
      <c r="M28" s="422"/>
    </row>
    <row r="29" spans="1:13" x14ac:dyDescent="0.3">
      <c r="A29" s="19">
        <v>20</v>
      </c>
      <c r="B29" s="16" t="s">
        <v>446</v>
      </c>
      <c r="C29" s="16" t="s">
        <v>461</v>
      </c>
      <c r="D29" s="11">
        <v>1</v>
      </c>
      <c r="E29" s="13">
        <v>14539455.630000001</v>
      </c>
      <c r="F29" s="423"/>
      <c r="G29" s="14" t="s">
        <v>42</v>
      </c>
      <c r="H29" s="14" t="s">
        <v>43</v>
      </c>
      <c r="I29" s="21">
        <v>12.815055555555556</v>
      </c>
      <c r="J29" s="21">
        <v>8.9397777777777776</v>
      </c>
      <c r="K29" s="423"/>
      <c r="L29" s="422"/>
      <c r="M29" s="422"/>
    </row>
    <row r="30" spans="1:13" x14ac:dyDescent="0.3">
      <c r="A30" s="19">
        <v>21</v>
      </c>
      <c r="B30" s="16" t="s">
        <v>447</v>
      </c>
      <c r="C30" s="16" t="s">
        <v>461</v>
      </c>
      <c r="D30" s="11">
        <v>1</v>
      </c>
      <c r="E30" s="13">
        <v>14539455.630000001</v>
      </c>
      <c r="F30" s="423"/>
      <c r="G30" s="14" t="s">
        <v>44</v>
      </c>
      <c r="H30" s="14" t="s">
        <v>11</v>
      </c>
      <c r="I30" s="21">
        <v>12.969083333333334</v>
      </c>
      <c r="J30" s="21">
        <v>7.6151944444444437</v>
      </c>
      <c r="K30" s="423"/>
      <c r="L30" s="422"/>
      <c r="M30" s="422"/>
    </row>
    <row r="31" spans="1:13" x14ac:dyDescent="0.3">
      <c r="A31" s="19">
        <v>22</v>
      </c>
      <c r="B31" s="16" t="s">
        <v>448</v>
      </c>
      <c r="C31" s="16" t="s">
        <v>461</v>
      </c>
      <c r="D31" s="11">
        <v>1</v>
      </c>
      <c r="E31" s="13">
        <v>14539455.630000001</v>
      </c>
      <c r="F31" s="423"/>
      <c r="G31" s="14" t="s">
        <v>45</v>
      </c>
      <c r="H31" s="14" t="s">
        <v>46</v>
      </c>
      <c r="I31" s="21">
        <v>12.642361111111111</v>
      </c>
      <c r="J31" s="21">
        <v>7.7355</v>
      </c>
      <c r="K31" s="423"/>
      <c r="L31" s="422"/>
      <c r="M31" s="422"/>
    </row>
    <row r="32" spans="1:13" x14ac:dyDescent="0.3">
      <c r="A32" s="19">
        <v>23</v>
      </c>
      <c r="B32" s="16" t="s">
        <v>449</v>
      </c>
      <c r="C32" s="16" t="s">
        <v>461</v>
      </c>
      <c r="D32" s="11">
        <v>1</v>
      </c>
      <c r="E32" s="13">
        <v>14539455.630000001</v>
      </c>
      <c r="F32" s="423"/>
      <c r="G32" s="14" t="s">
        <v>47</v>
      </c>
      <c r="H32" s="14" t="s">
        <v>23</v>
      </c>
      <c r="I32" s="21">
        <v>12.768583333333334</v>
      </c>
      <c r="J32" s="21">
        <v>7.261222222222222</v>
      </c>
      <c r="K32" s="423"/>
      <c r="L32" s="422"/>
      <c r="M32" s="422"/>
    </row>
    <row r="33" spans="1:13" x14ac:dyDescent="0.3">
      <c r="A33" s="19">
        <v>24</v>
      </c>
      <c r="B33" s="16" t="s">
        <v>450</v>
      </c>
      <c r="C33" s="16" t="s">
        <v>461</v>
      </c>
      <c r="D33" s="11">
        <v>1</v>
      </c>
      <c r="E33" s="13">
        <v>14539455.630000001</v>
      </c>
      <c r="F33" s="423"/>
      <c r="G33" s="14" t="s">
        <v>48</v>
      </c>
      <c r="H33" s="14" t="s">
        <v>49</v>
      </c>
      <c r="I33" s="21">
        <v>12.471083333333333</v>
      </c>
      <c r="J33" s="21">
        <v>7.4683055555555553</v>
      </c>
      <c r="K33" s="423"/>
      <c r="L33" s="422"/>
      <c r="M33" s="422"/>
    </row>
    <row r="34" spans="1:13" x14ac:dyDescent="0.3">
      <c r="A34" s="19">
        <v>25</v>
      </c>
      <c r="B34" s="16" t="s">
        <v>451</v>
      </c>
      <c r="C34" s="16" t="s">
        <v>461</v>
      </c>
      <c r="D34" s="11">
        <v>1</v>
      </c>
      <c r="E34" s="13">
        <v>14539455.630000001</v>
      </c>
      <c r="F34" s="423"/>
      <c r="G34" s="14" t="s">
        <v>50</v>
      </c>
      <c r="H34" s="14" t="s">
        <v>51</v>
      </c>
      <c r="I34" s="21">
        <v>11.284722222222221</v>
      </c>
      <c r="J34" s="21">
        <v>7.036888888888889</v>
      </c>
      <c r="K34" s="423"/>
      <c r="L34" s="422"/>
      <c r="M34" s="422"/>
    </row>
    <row r="35" spans="1:13" x14ac:dyDescent="0.3">
      <c r="A35" s="19">
        <v>26</v>
      </c>
      <c r="B35" s="16" t="s">
        <v>452</v>
      </c>
      <c r="C35" s="16" t="s">
        <v>461</v>
      </c>
      <c r="D35" s="11">
        <v>1</v>
      </c>
      <c r="E35" s="13">
        <v>14539455.630000001</v>
      </c>
      <c r="F35" s="423"/>
      <c r="G35" s="14" t="s">
        <v>394</v>
      </c>
      <c r="H35" s="14" t="s">
        <v>52</v>
      </c>
      <c r="I35" s="21">
        <v>12.021333333333335</v>
      </c>
      <c r="J35" s="21">
        <v>7.792472222222222</v>
      </c>
      <c r="K35" s="423"/>
      <c r="L35" s="422"/>
      <c r="M35" s="422"/>
    </row>
    <row r="36" spans="1:13" x14ac:dyDescent="0.3">
      <c r="A36" s="19">
        <v>27</v>
      </c>
      <c r="B36" s="16" t="s">
        <v>453</v>
      </c>
      <c r="C36" s="16" t="s">
        <v>461</v>
      </c>
      <c r="D36" s="11">
        <v>1</v>
      </c>
      <c r="E36" s="13">
        <v>14539455.630000001</v>
      </c>
      <c r="F36" s="423"/>
      <c r="G36" s="14" t="s">
        <v>53</v>
      </c>
      <c r="H36" s="14" t="s">
        <v>54</v>
      </c>
      <c r="I36" s="21">
        <v>11.880583333333334</v>
      </c>
      <c r="J36" s="21">
        <v>7.6412499999999994</v>
      </c>
      <c r="K36" s="423"/>
      <c r="L36" s="422"/>
      <c r="M36" s="422"/>
    </row>
    <row r="37" spans="1:13" x14ac:dyDescent="0.3">
      <c r="A37" s="19">
        <v>28</v>
      </c>
      <c r="B37" s="16" t="s">
        <v>454</v>
      </c>
      <c r="C37" s="16" t="s">
        <v>461</v>
      </c>
      <c r="D37" s="11">
        <v>1</v>
      </c>
      <c r="E37" s="13">
        <v>14539455.630000001</v>
      </c>
      <c r="F37" s="423"/>
      <c r="G37" s="14" t="s">
        <v>55</v>
      </c>
      <c r="H37" s="14" t="s">
        <v>56</v>
      </c>
      <c r="I37" s="21">
        <v>12.571055555555555</v>
      </c>
      <c r="J37" s="21">
        <v>7.5953888888888885</v>
      </c>
      <c r="K37" s="423"/>
      <c r="L37" s="422"/>
      <c r="M37" s="422"/>
    </row>
    <row r="38" spans="1:13" x14ac:dyDescent="0.3">
      <c r="A38" s="19">
        <v>29</v>
      </c>
      <c r="B38" s="16" t="s">
        <v>455</v>
      </c>
      <c r="C38" s="16" t="s">
        <v>461</v>
      </c>
      <c r="D38" s="11">
        <v>1</v>
      </c>
      <c r="E38" s="13">
        <v>14539455.630000001</v>
      </c>
      <c r="F38" s="423"/>
      <c r="G38" s="14" t="s">
        <v>57</v>
      </c>
      <c r="H38" s="14" t="s">
        <v>58</v>
      </c>
      <c r="I38" s="21">
        <v>12.823388888888889</v>
      </c>
      <c r="J38" s="21">
        <v>7.6823055555555557</v>
      </c>
      <c r="K38" s="423"/>
      <c r="L38" s="422"/>
      <c r="M38" s="422"/>
    </row>
    <row r="39" spans="1:13" x14ac:dyDescent="0.3">
      <c r="A39" s="19">
        <v>30</v>
      </c>
      <c r="B39" s="16" t="s">
        <v>456</v>
      </c>
      <c r="C39" s="16" t="s">
        <v>461</v>
      </c>
      <c r="D39" s="11">
        <v>1</v>
      </c>
      <c r="E39" s="13">
        <v>14539455.630000001</v>
      </c>
      <c r="F39" s="423"/>
      <c r="G39" s="14" t="s">
        <v>59</v>
      </c>
      <c r="H39" s="14" t="s">
        <v>60</v>
      </c>
      <c r="I39" s="21">
        <v>12.800722222222223</v>
      </c>
      <c r="J39" s="21">
        <v>7.5542499999999997</v>
      </c>
      <c r="K39" s="423"/>
      <c r="L39" s="422"/>
      <c r="M39" s="422"/>
    </row>
    <row r="40" spans="1:13" x14ac:dyDescent="0.3">
      <c r="A40" s="19">
        <v>31</v>
      </c>
      <c r="B40" s="16" t="s">
        <v>457</v>
      </c>
      <c r="C40" s="16" t="s">
        <v>461</v>
      </c>
      <c r="D40" s="11">
        <v>1</v>
      </c>
      <c r="E40" s="13">
        <v>14539455.630000001</v>
      </c>
      <c r="F40" s="423"/>
      <c r="G40" s="14" t="s">
        <v>61</v>
      </c>
      <c r="H40" s="14" t="s">
        <v>62</v>
      </c>
      <c r="I40" s="21">
        <v>12.724611111111111</v>
      </c>
      <c r="J40" s="21">
        <v>7.9512777777777783</v>
      </c>
      <c r="K40" s="423"/>
      <c r="L40" s="422"/>
      <c r="M40" s="422"/>
    </row>
    <row r="41" spans="1:13" x14ac:dyDescent="0.3">
      <c r="A41" s="19">
        <v>32</v>
      </c>
      <c r="B41" s="16" t="s">
        <v>458</v>
      </c>
      <c r="C41" s="16" t="s">
        <v>461</v>
      </c>
      <c r="D41" s="11">
        <v>1</v>
      </c>
      <c r="E41" s="13">
        <v>14539455.630000001</v>
      </c>
      <c r="F41" s="423"/>
      <c r="G41" s="14" t="s">
        <v>63</v>
      </c>
      <c r="H41" s="14" t="s">
        <v>64</v>
      </c>
      <c r="I41" s="21">
        <v>12.470694444444444</v>
      </c>
      <c r="J41" s="21">
        <v>7.9776666666666669</v>
      </c>
      <c r="K41" s="423"/>
      <c r="L41" s="422"/>
      <c r="M41" s="422"/>
    </row>
    <row r="42" spans="1:13" x14ac:dyDescent="0.3">
      <c r="A42" s="19">
        <v>33</v>
      </c>
      <c r="B42" s="16" t="s">
        <v>459</v>
      </c>
      <c r="C42" s="16" t="s">
        <v>461</v>
      </c>
      <c r="D42" s="11">
        <v>1</v>
      </c>
      <c r="E42" s="13">
        <v>14539455.630000001</v>
      </c>
      <c r="F42" s="423"/>
      <c r="G42" s="14" t="s">
        <v>65</v>
      </c>
      <c r="H42" s="14" t="s">
        <v>66</v>
      </c>
      <c r="I42" s="21">
        <v>12.932138888888888</v>
      </c>
      <c r="J42" s="21">
        <v>8.5096944444444436</v>
      </c>
      <c r="K42" s="423"/>
      <c r="L42" s="422"/>
      <c r="M42" s="422"/>
    </row>
    <row r="43" spans="1:13" x14ac:dyDescent="0.3">
      <c r="A43" s="19">
        <v>34</v>
      </c>
      <c r="B43" s="16" t="s">
        <v>460</v>
      </c>
      <c r="C43" s="16" t="s">
        <v>461</v>
      </c>
      <c r="D43" s="11">
        <v>1</v>
      </c>
      <c r="E43" s="13">
        <v>14539455.630000001</v>
      </c>
      <c r="F43" s="423"/>
      <c r="G43" s="14" t="s">
        <v>67</v>
      </c>
      <c r="H43" s="14" t="s">
        <v>68</v>
      </c>
      <c r="I43" s="21">
        <v>13.139666666666667</v>
      </c>
      <c r="J43" s="21">
        <v>7.6884166666666669</v>
      </c>
      <c r="K43" s="423"/>
      <c r="L43" s="422"/>
      <c r="M43" s="422"/>
    </row>
    <row r="44" spans="1:13" ht="15.5" customHeight="1" x14ac:dyDescent="0.3">
      <c r="A44" s="404" t="s">
        <v>824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</row>
    <row r="45" spans="1:13" s="34" customFormat="1" ht="26" x14ac:dyDescent="0.35">
      <c r="A45" s="30">
        <v>35</v>
      </c>
      <c r="B45" s="16" t="s">
        <v>465</v>
      </c>
      <c r="C45" s="16" t="s">
        <v>468</v>
      </c>
      <c r="D45" s="11">
        <v>1</v>
      </c>
      <c r="E45" s="17">
        <v>16973921.120000001</v>
      </c>
      <c r="F45" s="423" t="s">
        <v>463</v>
      </c>
      <c r="G45" s="14" t="s">
        <v>69</v>
      </c>
      <c r="H45" s="14" t="s">
        <v>68</v>
      </c>
      <c r="I45" s="14"/>
      <c r="J45" s="14"/>
      <c r="K45" s="423" t="s">
        <v>469</v>
      </c>
      <c r="L45" s="427">
        <v>50921763.359999999</v>
      </c>
      <c r="M45" s="427">
        <v>50921763.359999999</v>
      </c>
    </row>
    <row r="46" spans="1:13" s="34" customFormat="1" ht="26" x14ac:dyDescent="0.35">
      <c r="A46" s="30">
        <v>36</v>
      </c>
      <c r="B46" s="16" t="s">
        <v>466</v>
      </c>
      <c r="C46" s="16" t="s">
        <v>468</v>
      </c>
      <c r="D46" s="11">
        <v>1</v>
      </c>
      <c r="E46" s="17">
        <v>16973921.120000001</v>
      </c>
      <c r="F46" s="423"/>
      <c r="G46" s="14" t="s">
        <v>822</v>
      </c>
      <c r="H46" s="14" t="s">
        <v>70</v>
      </c>
      <c r="I46" s="21">
        <v>12.470694444444444</v>
      </c>
      <c r="J46" s="21">
        <v>7.9776666666666669</v>
      </c>
      <c r="K46" s="423"/>
      <c r="L46" s="427"/>
      <c r="M46" s="427"/>
    </row>
    <row r="47" spans="1:13" s="34" customFormat="1" ht="26" x14ac:dyDescent="0.35">
      <c r="A47" s="30">
        <v>37</v>
      </c>
      <c r="B47" s="16" t="s">
        <v>467</v>
      </c>
      <c r="C47" s="16" t="s">
        <v>468</v>
      </c>
      <c r="D47" s="11">
        <v>1</v>
      </c>
      <c r="E47" s="17">
        <v>16973921.120000001</v>
      </c>
      <c r="F47" s="423"/>
      <c r="G47" s="14" t="s">
        <v>823</v>
      </c>
      <c r="H47" s="14" t="s">
        <v>20</v>
      </c>
      <c r="I47" s="14"/>
      <c r="J47" s="14"/>
      <c r="K47" s="423"/>
      <c r="L47" s="427"/>
      <c r="M47" s="427"/>
    </row>
    <row r="48" spans="1:13" ht="15.5" customHeight="1" x14ac:dyDescent="0.3">
      <c r="A48" s="404" t="s">
        <v>825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</row>
    <row r="49" spans="1:13" ht="13" customHeight="1" x14ac:dyDescent="0.3">
      <c r="A49" s="19">
        <v>38</v>
      </c>
      <c r="B49" s="16" t="s">
        <v>470</v>
      </c>
      <c r="C49" s="16" t="s">
        <v>486</v>
      </c>
      <c r="D49" s="11">
        <v>1</v>
      </c>
      <c r="E49" s="17">
        <v>2760000</v>
      </c>
      <c r="F49" s="398" t="s">
        <v>463</v>
      </c>
      <c r="G49" s="14" t="s">
        <v>71</v>
      </c>
      <c r="H49" s="14" t="s">
        <v>36</v>
      </c>
      <c r="I49" s="21">
        <v>12.63511111111111</v>
      </c>
      <c r="J49" s="21">
        <v>7.9756111111111112</v>
      </c>
      <c r="K49" s="398" t="s">
        <v>487</v>
      </c>
      <c r="L49" s="417">
        <v>51752000</v>
      </c>
      <c r="M49" s="417">
        <v>51752000</v>
      </c>
    </row>
    <row r="50" spans="1:13" x14ac:dyDescent="0.3">
      <c r="A50" s="19">
        <v>39</v>
      </c>
      <c r="B50" s="16" t="s">
        <v>471</v>
      </c>
      <c r="C50" s="16" t="s">
        <v>486</v>
      </c>
      <c r="D50" s="11">
        <v>1</v>
      </c>
      <c r="E50" s="17">
        <v>2760000</v>
      </c>
      <c r="F50" s="399"/>
      <c r="G50" s="14" t="s">
        <v>72</v>
      </c>
      <c r="H50" s="14" t="s">
        <v>41</v>
      </c>
      <c r="I50" s="21">
        <v>13.037638888888889</v>
      </c>
      <c r="J50" s="21">
        <v>8.3243611111111111</v>
      </c>
      <c r="K50" s="399"/>
      <c r="L50" s="418"/>
      <c r="M50" s="418"/>
    </row>
    <row r="51" spans="1:13" x14ac:dyDescent="0.3">
      <c r="A51" s="19">
        <v>40</v>
      </c>
      <c r="B51" s="16" t="s">
        <v>472</v>
      </c>
      <c r="C51" s="16" t="s">
        <v>486</v>
      </c>
      <c r="D51" s="11">
        <v>1</v>
      </c>
      <c r="E51" s="17">
        <v>2760000</v>
      </c>
      <c r="F51" s="399"/>
      <c r="G51" s="14" t="s">
        <v>73</v>
      </c>
      <c r="H51" s="14" t="s">
        <v>74</v>
      </c>
      <c r="I51" s="21">
        <v>12.972250000000001</v>
      </c>
      <c r="J51" s="21">
        <v>8.0032499999999995</v>
      </c>
      <c r="K51" s="399"/>
      <c r="L51" s="418"/>
      <c r="M51" s="418"/>
    </row>
    <row r="52" spans="1:13" x14ac:dyDescent="0.3">
      <c r="A52" s="19">
        <v>41</v>
      </c>
      <c r="B52" s="16" t="s">
        <v>473</v>
      </c>
      <c r="C52" s="16" t="s">
        <v>486</v>
      </c>
      <c r="D52" s="11">
        <v>1</v>
      </c>
      <c r="E52" s="17">
        <v>2760000</v>
      </c>
      <c r="F52" s="399"/>
      <c r="G52" s="14" t="s">
        <v>75</v>
      </c>
      <c r="H52" s="14" t="s">
        <v>76</v>
      </c>
      <c r="I52" s="21">
        <v>13.199555555555555</v>
      </c>
      <c r="J52" s="21">
        <v>8.2309166666666673</v>
      </c>
      <c r="K52" s="399"/>
      <c r="L52" s="418"/>
      <c r="M52" s="418"/>
    </row>
    <row r="53" spans="1:13" x14ac:dyDescent="0.3">
      <c r="A53" s="19">
        <v>42</v>
      </c>
      <c r="B53" s="16" t="s">
        <v>474</v>
      </c>
      <c r="C53" s="16" t="s">
        <v>486</v>
      </c>
      <c r="D53" s="11">
        <v>1</v>
      </c>
      <c r="E53" s="17">
        <v>2760000</v>
      </c>
      <c r="F53" s="399"/>
      <c r="G53" s="14" t="s">
        <v>26</v>
      </c>
      <c r="H53" s="14" t="s">
        <v>77</v>
      </c>
      <c r="I53" s="14">
        <v>12.857749999999999</v>
      </c>
      <c r="J53" s="21">
        <v>7.862222222222222</v>
      </c>
      <c r="K53" s="399"/>
      <c r="L53" s="418"/>
      <c r="M53" s="418"/>
    </row>
    <row r="54" spans="1:13" x14ac:dyDescent="0.3">
      <c r="A54" s="19">
        <v>43</v>
      </c>
      <c r="B54" s="16" t="s">
        <v>475</v>
      </c>
      <c r="C54" s="16" t="s">
        <v>486</v>
      </c>
      <c r="D54" s="11">
        <v>1</v>
      </c>
      <c r="E54" s="17">
        <v>2760000</v>
      </c>
      <c r="F54" s="399"/>
      <c r="G54" s="14" t="s">
        <v>78</v>
      </c>
      <c r="H54" s="14" t="s">
        <v>79</v>
      </c>
      <c r="I54" s="21">
        <v>12.876861111111111</v>
      </c>
      <c r="J54" s="21">
        <v>8.277000000000001</v>
      </c>
      <c r="K54" s="399"/>
      <c r="L54" s="418"/>
      <c r="M54" s="418"/>
    </row>
    <row r="55" spans="1:13" x14ac:dyDescent="0.3">
      <c r="A55" s="19">
        <v>44</v>
      </c>
      <c r="B55" s="16" t="s">
        <v>476</v>
      </c>
      <c r="C55" s="16" t="s">
        <v>486</v>
      </c>
      <c r="D55" s="11">
        <v>1</v>
      </c>
      <c r="E55" s="17">
        <v>2760000</v>
      </c>
      <c r="F55" s="399"/>
      <c r="G55" s="14" t="s">
        <v>80</v>
      </c>
      <c r="H55" s="14" t="s">
        <v>11</v>
      </c>
      <c r="I55" s="21">
        <v>12.981583333333333</v>
      </c>
      <c r="J55" s="21">
        <v>7.585</v>
      </c>
      <c r="K55" s="399"/>
      <c r="L55" s="418"/>
      <c r="M55" s="418"/>
    </row>
    <row r="56" spans="1:13" x14ac:dyDescent="0.3">
      <c r="A56" s="19">
        <v>45</v>
      </c>
      <c r="B56" s="16" t="s">
        <v>477</v>
      </c>
      <c r="C56" s="16" t="s">
        <v>486</v>
      </c>
      <c r="D56" s="11">
        <v>1</v>
      </c>
      <c r="E56" s="17">
        <v>2760000</v>
      </c>
      <c r="F56" s="399"/>
      <c r="G56" s="14" t="s">
        <v>81</v>
      </c>
      <c r="H56" s="14" t="s">
        <v>82</v>
      </c>
      <c r="I56" s="21">
        <v>12.358138888888888</v>
      </c>
      <c r="J56" s="21">
        <v>7.360666666666666</v>
      </c>
      <c r="K56" s="399"/>
      <c r="L56" s="418"/>
      <c r="M56" s="418"/>
    </row>
    <row r="57" spans="1:13" x14ac:dyDescent="0.3">
      <c r="A57" s="19">
        <v>46</v>
      </c>
      <c r="B57" s="16" t="s">
        <v>478</v>
      </c>
      <c r="C57" s="16" t="s">
        <v>486</v>
      </c>
      <c r="D57" s="11">
        <v>1</v>
      </c>
      <c r="E57" s="17">
        <v>2760000</v>
      </c>
      <c r="F57" s="399"/>
      <c r="G57" s="14" t="s">
        <v>83</v>
      </c>
      <c r="H57" s="14" t="s">
        <v>84</v>
      </c>
      <c r="I57" s="21">
        <v>12.753861111111112</v>
      </c>
      <c r="J57" s="21">
        <v>7.2483333333333331</v>
      </c>
      <c r="K57" s="399"/>
      <c r="L57" s="418"/>
      <c r="M57" s="418"/>
    </row>
    <row r="58" spans="1:13" x14ac:dyDescent="0.3">
      <c r="A58" s="19">
        <v>47</v>
      </c>
      <c r="B58" s="16" t="s">
        <v>479</v>
      </c>
      <c r="C58" s="16" t="s">
        <v>486</v>
      </c>
      <c r="D58" s="11">
        <v>1</v>
      </c>
      <c r="E58" s="17">
        <v>2760000</v>
      </c>
      <c r="F58" s="399"/>
      <c r="G58" s="14" t="s">
        <v>85</v>
      </c>
      <c r="H58" s="14" t="s">
        <v>18</v>
      </c>
      <c r="I58" s="21">
        <v>13.149027777777777</v>
      </c>
      <c r="J58" s="21">
        <v>7.6334722222222213</v>
      </c>
      <c r="K58" s="399"/>
      <c r="L58" s="418"/>
      <c r="M58" s="418"/>
    </row>
    <row r="59" spans="1:13" x14ac:dyDescent="0.3">
      <c r="A59" s="19">
        <v>48</v>
      </c>
      <c r="B59" s="16" t="s">
        <v>480</v>
      </c>
      <c r="C59" s="16" t="s">
        <v>486</v>
      </c>
      <c r="D59" s="11">
        <v>1</v>
      </c>
      <c r="E59" s="17">
        <v>2760000</v>
      </c>
      <c r="F59" s="399"/>
      <c r="G59" s="14" t="s">
        <v>86</v>
      </c>
      <c r="H59" s="14" t="s">
        <v>87</v>
      </c>
      <c r="I59" s="22">
        <v>12.3711</v>
      </c>
      <c r="J59" s="22">
        <v>7.343</v>
      </c>
      <c r="K59" s="399"/>
      <c r="L59" s="418"/>
      <c r="M59" s="418"/>
    </row>
    <row r="60" spans="1:13" x14ac:dyDescent="0.3">
      <c r="A60" s="19">
        <v>49</v>
      </c>
      <c r="B60" s="16" t="s">
        <v>481</v>
      </c>
      <c r="C60" s="16" t="s">
        <v>486</v>
      </c>
      <c r="D60" s="11">
        <v>1</v>
      </c>
      <c r="E60" s="17">
        <v>2760000</v>
      </c>
      <c r="F60" s="399"/>
      <c r="G60" s="14" t="s">
        <v>88</v>
      </c>
      <c r="H60" s="14" t="s">
        <v>68</v>
      </c>
      <c r="I60" s="21">
        <v>13.07786111111111</v>
      </c>
      <c r="J60" s="21">
        <v>7.7359999999999998</v>
      </c>
      <c r="K60" s="399"/>
      <c r="L60" s="418"/>
      <c r="M60" s="418"/>
    </row>
    <row r="61" spans="1:13" x14ac:dyDescent="0.3">
      <c r="A61" s="19">
        <v>50</v>
      </c>
      <c r="B61" s="16" t="s">
        <v>482</v>
      </c>
      <c r="C61" s="16" t="s">
        <v>486</v>
      </c>
      <c r="D61" s="11">
        <v>1</v>
      </c>
      <c r="E61" s="17">
        <v>2760000</v>
      </c>
      <c r="F61" s="399"/>
      <c r="G61" s="14" t="s">
        <v>89</v>
      </c>
      <c r="H61" s="14" t="s">
        <v>32</v>
      </c>
      <c r="I61" s="21">
        <v>11.449583333333333</v>
      </c>
      <c r="J61" s="21">
        <v>7.1284166666666664</v>
      </c>
      <c r="K61" s="399"/>
      <c r="L61" s="418"/>
      <c r="M61" s="418"/>
    </row>
    <row r="62" spans="1:13" x14ac:dyDescent="0.3">
      <c r="A62" s="19">
        <v>51</v>
      </c>
      <c r="B62" s="16" t="s">
        <v>483</v>
      </c>
      <c r="C62" s="16" t="s">
        <v>486</v>
      </c>
      <c r="D62" s="11">
        <v>1</v>
      </c>
      <c r="E62" s="17">
        <v>2760000</v>
      </c>
      <c r="F62" s="399"/>
      <c r="G62" s="14" t="s">
        <v>90</v>
      </c>
      <c r="H62" s="14" t="s">
        <v>91</v>
      </c>
      <c r="I62" s="21">
        <v>11.768611111111111</v>
      </c>
      <c r="J62" s="21">
        <v>7.7928055555555558</v>
      </c>
      <c r="K62" s="399"/>
      <c r="L62" s="418"/>
      <c r="M62" s="418"/>
    </row>
    <row r="63" spans="1:13" x14ac:dyDescent="0.3">
      <c r="A63" s="19">
        <v>52</v>
      </c>
      <c r="B63" s="16" t="s">
        <v>484</v>
      </c>
      <c r="C63" s="16" t="s">
        <v>486</v>
      </c>
      <c r="D63" s="11">
        <v>1</v>
      </c>
      <c r="E63" s="17">
        <v>2760000</v>
      </c>
      <c r="F63" s="399"/>
      <c r="G63" s="14" t="s">
        <v>26</v>
      </c>
      <c r="H63" s="14" t="s">
        <v>12</v>
      </c>
      <c r="I63" s="21">
        <v>11.373694444444444</v>
      </c>
      <c r="J63" s="21">
        <v>7.567333333333333</v>
      </c>
      <c r="K63" s="399"/>
      <c r="L63" s="418"/>
      <c r="M63" s="418"/>
    </row>
    <row r="64" spans="1:13" x14ac:dyDescent="0.3">
      <c r="A64" s="19">
        <v>53</v>
      </c>
      <c r="B64" s="16" t="s">
        <v>485</v>
      </c>
      <c r="C64" s="16" t="s">
        <v>486</v>
      </c>
      <c r="D64" s="11">
        <v>1</v>
      </c>
      <c r="E64" s="17">
        <v>2760000</v>
      </c>
      <c r="F64" s="399"/>
      <c r="G64" s="14" t="s">
        <v>92</v>
      </c>
      <c r="H64" s="14" t="s">
        <v>54</v>
      </c>
      <c r="I64" s="21">
        <v>11.827027777777777</v>
      </c>
      <c r="J64" s="21">
        <v>7.553638888888889</v>
      </c>
      <c r="K64" s="399"/>
      <c r="L64" s="418"/>
      <c r="M64" s="418"/>
    </row>
    <row r="65" spans="1:13" x14ac:dyDescent="0.3">
      <c r="A65" s="19">
        <v>54</v>
      </c>
      <c r="B65" s="16" t="s">
        <v>488</v>
      </c>
      <c r="C65" s="16" t="s">
        <v>486</v>
      </c>
      <c r="D65" s="11">
        <v>1</v>
      </c>
      <c r="E65" s="17">
        <v>2760000</v>
      </c>
      <c r="F65" s="399"/>
      <c r="G65" s="14" t="s">
        <v>129</v>
      </c>
      <c r="H65" s="14" t="s">
        <v>130</v>
      </c>
      <c r="I65" s="10">
        <v>11.607055555555554</v>
      </c>
      <c r="J65" s="10">
        <v>7.5468333333333328</v>
      </c>
      <c r="K65" s="399"/>
      <c r="L65" s="418"/>
      <c r="M65" s="418"/>
    </row>
    <row r="66" spans="1:13" x14ac:dyDescent="0.3">
      <c r="A66" s="19">
        <v>55</v>
      </c>
      <c r="B66" s="16" t="s">
        <v>489</v>
      </c>
      <c r="C66" s="16" t="s">
        <v>486</v>
      </c>
      <c r="D66" s="11">
        <v>1</v>
      </c>
      <c r="E66" s="17">
        <v>2760000</v>
      </c>
      <c r="F66" s="399"/>
      <c r="G66" s="14" t="s">
        <v>131</v>
      </c>
      <c r="H66" s="14" t="s">
        <v>46</v>
      </c>
      <c r="I66" s="18"/>
      <c r="J66" s="18"/>
      <c r="K66" s="399"/>
      <c r="L66" s="418"/>
      <c r="M66" s="418"/>
    </row>
    <row r="67" spans="1:13" x14ac:dyDescent="0.3">
      <c r="A67" s="19">
        <v>56</v>
      </c>
      <c r="B67" s="16" t="s">
        <v>826</v>
      </c>
      <c r="C67" s="16" t="s">
        <v>486</v>
      </c>
      <c r="D67" s="11">
        <v>1</v>
      </c>
      <c r="E67" s="17">
        <v>2072000</v>
      </c>
      <c r="F67" s="400"/>
      <c r="G67" s="14" t="s">
        <v>132</v>
      </c>
      <c r="H67" s="14" t="s">
        <v>19</v>
      </c>
      <c r="I67" s="21">
        <v>12.320444444444444</v>
      </c>
      <c r="J67" s="21">
        <v>7.8628055555555552</v>
      </c>
      <c r="K67" s="400"/>
      <c r="L67" s="419"/>
      <c r="M67" s="419"/>
    </row>
    <row r="68" spans="1:13" ht="15.5" customHeight="1" x14ac:dyDescent="0.3">
      <c r="A68" s="404" t="s">
        <v>827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</row>
    <row r="69" spans="1:13" x14ac:dyDescent="0.3">
      <c r="A69" s="19">
        <v>57</v>
      </c>
      <c r="B69" s="16" t="s">
        <v>492</v>
      </c>
      <c r="C69" s="16" t="s">
        <v>461</v>
      </c>
      <c r="D69" s="11">
        <v>1</v>
      </c>
      <c r="E69" s="13">
        <v>14539455.630000001</v>
      </c>
      <c r="F69" s="423" t="s">
        <v>490</v>
      </c>
      <c r="G69" s="14" t="s">
        <v>93</v>
      </c>
      <c r="H69" s="14" t="s">
        <v>46</v>
      </c>
      <c r="I69" s="10">
        <v>12.631722222222223</v>
      </c>
      <c r="J69" s="10">
        <v>7.7509166666666669</v>
      </c>
      <c r="K69" s="423" t="s">
        <v>491</v>
      </c>
      <c r="L69" s="422">
        <v>523420402.68000001</v>
      </c>
      <c r="M69" s="422">
        <v>523420402.68000001</v>
      </c>
    </row>
    <row r="70" spans="1:13" x14ac:dyDescent="0.3">
      <c r="A70" s="19">
        <v>58</v>
      </c>
      <c r="B70" s="16" t="s">
        <v>493</v>
      </c>
      <c r="C70" s="16" t="s">
        <v>461</v>
      </c>
      <c r="D70" s="11">
        <v>1</v>
      </c>
      <c r="E70" s="13">
        <v>14539455.630000001</v>
      </c>
      <c r="F70" s="423"/>
      <c r="G70" s="14" t="s">
        <v>94</v>
      </c>
      <c r="H70" s="14" t="s">
        <v>56</v>
      </c>
      <c r="I70" s="10">
        <v>12.740583333333333</v>
      </c>
      <c r="J70" s="10">
        <v>7.4683611111111112</v>
      </c>
      <c r="K70" s="423"/>
      <c r="L70" s="422"/>
      <c r="M70" s="422"/>
    </row>
    <row r="71" spans="1:13" x14ac:dyDescent="0.3">
      <c r="A71" s="19">
        <v>59</v>
      </c>
      <c r="B71" s="16" t="s">
        <v>494</v>
      </c>
      <c r="C71" s="16" t="s">
        <v>461</v>
      </c>
      <c r="D71" s="11">
        <v>1</v>
      </c>
      <c r="E71" s="13">
        <v>14539455.630000001</v>
      </c>
      <c r="F71" s="423"/>
      <c r="G71" s="14" t="s">
        <v>95</v>
      </c>
      <c r="H71" s="14" t="s">
        <v>96</v>
      </c>
      <c r="I71" s="10">
        <v>12.31538888888889</v>
      </c>
      <c r="J71" s="10">
        <v>7.2527499999999998</v>
      </c>
      <c r="K71" s="423"/>
      <c r="L71" s="422"/>
      <c r="M71" s="422"/>
    </row>
    <row r="72" spans="1:13" x14ac:dyDescent="0.3">
      <c r="A72" s="19">
        <v>60</v>
      </c>
      <c r="B72" s="16" t="s">
        <v>495</v>
      </c>
      <c r="C72" s="16" t="s">
        <v>461</v>
      </c>
      <c r="D72" s="11">
        <v>1</v>
      </c>
      <c r="E72" s="13">
        <v>14539455.630000001</v>
      </c>
      <c r="F72" s="423"/>
      <c r="G72" s="14" t="s">
        <v>97</v>
      </c>
      <c r="H72" s="14" t="s">
        <v>23</v>
      </c>
      <c r="I72" s="23">
        <v>12.753861111111112</v>
      </c>
      <c r="J72" s="10">
        <v>7.2483333333333331</v>
      </c>
      <c r="K72" s="423"/>
      <c r="L72" s="422"/>
      <c r="M72" s="422"/>
    </row>
    <row r="73" spans="1:13" x14ac:dyDescent="0.3">
      <c r="A73" s="19">
        <v>61</v>
      </c>
      <c r="B73" s="16" t="s">
        <v>496</v>
      </c>
      <c r="C73" s="16" t="s">
        <v>461</v>
      </c>
      <c r="D73" s="11">
        <v>1</v>
      </c>
      <c r="E73" s="13">
        <v>14539455.630000001</v>
      </c>
      <c r="F73" s="423"/>
      <c r="G73" s="14" t="s">
        <v>98</v>
      </c>
      <c r="H73" s="14" t="s">
        <v>99</v>
      </c>
      <c r="I73" s="22">
        <v>13.058</v>
      </c>
      <c r="J73" s="22">
        <v>7.4653999999999998</v>
      </c>
      <c r="K73" s="423"/>
      <c r="L73" s="422"/>
      <c r="M73" s="422"/>
    </row>
    <row r="74" spans="1:13" x14ac:dyDescent="0.3">
      <c r="A74" s="19">
        <v>62</v>
      </c>
      <c r="B74" s="16" t="s">
        <v>497</v>
      </c>
      <c r="C74" s="16" t="s">
        <v>461</v>
      </c>
      <c r="D74" s="11">
        <v>1</v>
      </c>
      <c r="E74" s="13">
        <v>14539455.630000001</v>
      </c>
      <c r="F74" s="423"/>
      <c r="G74" s="14" t="s">
        <v>100</v>
      </c>
      <c r="H74" s="14" t="s">
        <v>60</v>
      </c>
      <c r="I74" s="24"/>
      <c r="J74" s="24"/>
      <c r="K74" s="423"/>
      <c r="L74" s="422"/>
      <c r="M74" s="422"/>
    </row>
    <row r="75" spans="1:13" x14ac:dyDescent="0.3">
      <c r="A75" s="19">
        <v>63</v>
      </c>
      <c r="B75" s="16" t="s">
        <v>498</v>
      </c>
      <c r="C75" s="16" t="s">
        <v>461</v>
      </c>
      <c r="D75" s="11">
        <v>1</v>
      </c>
      <c r="E75" s="13">
        <v>14539455.630000001</v>
      </c>
      <c r="F75" s="423"/>
      <c r="G75" s="14" t="s">
        <v>101</v>
      </c>
      <c r="H75" s="14" t="s">
        <v>54</v>
      </c>
      <c r="I75" s="10">
        <v>11.946861111111112</v>
      </c>
      <c r="J75" s="10">
        <v>7.5066388888888893</v>
      </c>
      <c r="K75" s="423"/>
      <c r="L75" s="422"/>
      <c r="M75" s="422"/>
    </row>
    <row r="76" spans="1:13" x14ac:dyDescent="0.3">
      <c r="A76" s="19">
        <v>64</v>
      </c>
      <c r="B76" s="16" t="s">
        <v>499</v>
      </c>
      <c r="C76" s="16" t="s">
        <v>461</v>
      </c>
      <c r="D76" s="11">
        <v>1</v>
      </c>
      <c r="E76" s="13">
        <v>14539455.630000001</v>
      </c>
      <c r="F76" s="423"/>
      <c r="G76" s="14" t="s">
        <v>102</v>
      </c>
      <c r="H76" s="14" t="s">
        <v>103</v>
      </c>
      <c r="I76" s="10">
        <v>11.721055555555555</v>
      </c>
      <c r="J76" s="10">
        <v>7.5837222222222218</v>
      </c>
      <c r="K76" s="423"/>
      <c r="L76" s="422"/>
      <c r="M76" s="422"/>
    </row>
    <row r="77" spans="1:13" x14ac:dyDescent="0.3">
      <c r="A77" s="19">
        <v>65</v>
      </c>
      <c r="B77" s="16" t="s">
        <v>500</v>
      </c>
      <c r="C77" s="16" t="s">
        <v>461</v>
      </c>
      <c r="D77" s="11">
        <v>1</v>
      </c>
      <c r="E77" s="13">
        <v>14539455.630000001</v>
      </c>
      <c r="F77" s="423"/>
      <c r="G77" s="14" t="s">
        <v>104</v>
      </c>
      <c r="H77" s="14" t="s">
        <v>25</v>
      </c>
      <c r="I77" s="10"/>
      <c r="J77" s="10"/>
      <c r="K77" s="423"/>
      <c r="L77" s="422"/>
      <c r="M77" s="422"/>
    </row>
    <row r="78" spans="1:13" x14ac:dyDescent="0.3">
      <c r="A78" s="19">
        <v>66</v>
      </c>
      <c r="B78" s="16" t="s">
        <v>501</v>
      </c>
      <c r="C78" s="16" t="s">
        <v>461</v>
      </c>
      <c r="D78" s="11">
        <v>1</v>
      </c>
      <c r="E78" s="13">
        <v>14539455.630000001</v>
      </c>
      <c r="F78" s="423"/>
      <c r="G78" s="14" t="s">
        <v>105</v>
      </c>
      <c r="H78" s="14" t="s">
        <v>106</v>
      </c>
      <c r="I78" s="10">
        <v>11.632222222222223</v>
      </c>
      <c r="J78" s="10">
        <v>7.140083333333334</v>
      </c>
      <c r="K78" s="423"/>
      <c r="L78" s="422"/>
      <c r="M78" s="422"/>
    </row>
    <row r="79" spans="1:13" x14ac:dyDescent="0.3">
      <c r="A79" s="19">
        <v>67</v>
      </c>
      <c r="B79" s="16" t="s">
        <v>502</v>
      </c>
      <c r="C79" s="16" t="s">
        <v>461</v>
      </c>
      <c r="D79" s="11">
        <v>1</v>
      </c>
      <c r="E79" s="13">
        <v>14539455.630000001</v>
      </c>
      <c r="F79" s="423"/>
      <c r="G79" s="14" t="s">
        <v>107</v>
      </c>
      <c r="H79" s="14" t="s">
        <v>28</v>
      </c>
      <c r="I79" s="10">
        <v>11.753805555555555</v>
      </c>
      <c r="J79" s="10">
        <v>7.8566666666666665</v>
      </c>
      <c r="K79" s="423"/>
      <c r="L79" s="422"/>
      <c r="M79" s="422"/>
    </row>
    <row r="80" spans="1:13" x14ac:dyDescent="0.3">
      <c r="A80" s="19">
        <v>68</v>
      </c>
      <c r="B80" s="16" t="s">
        <v>503</v>
      </c>
      <c r="C80" s="16" t="s">
        <v>461</v>
      </c>
      <c r="D80" s="11">
        <v>1</v>
      </c>
      <c r="E80" s="13">
        <v>14539455.630000001</v>
      </c>
      <c r="F80" s="423"/>
      <c r="G80" s="14" t="s">
        <v>108</v>
      </c>
      <c r="H80" s="14" t="s">
        <v>52</v>
      </c>
      <c r="I80" s="21">
        <v>12.178222222222221</v>
      </c>
      <c r="J80" s="21">
        <v>7.7736388888888888</v>
      </c>
      <c r="K80" s="423"/>
      <c r="L80" s="422"/>
      <c r="M80" s="422"/>
    </row>
    <row r="81" spans="1:13" x14ac:dyDescent="0.3">
      <c r="A81" s="19">
        <v>69</v>
      </c>
      <c r="B81" s="16" t="s">
        <v>504</v>
      </c>
      <c r="C81" s="16" t="s">
        <v>461</v>
      </c>
      <c r="D81" s="11">
        <v>1</v>
      </c>
      <c r="E81" s="13">
        <v>14539455.630000001</v>
      </c>
      <c r="F81" s="423"/>
      <c r="G81" s="14" t="s">
        <v>109</v>
      </c>
      <c r="H81" s="14" t="s">
        <v>41</v>
      </c>
      <c r="I81" s="10">
        <v>13.023944444444446</v>
      </c>
      <c r="J81" s="10">
        <v>8.3218611111111116</v>
      </c>
      <c r="K81" s="423"/>
      <c r="L81" s="422"/>
      <c r="M81" s="422"/>
    </row>
    <row r="82" spans="1:13" x14ac:dyDescent="0.3">
      <c r="A82" s="19">
        <v>70</v>
      </c>
      <c r="B82" s="16" t="s">
        <v>505</v>
      </c>
      <c r="C82" s="16" t="s">
        <v>461</v>
      </c>
      <c r="D82" s="11">
        <v>1</v>
      </c>
      <c r="E82" s="13">
        <v>14539455.630000001</v>
      </c>
      <c r="F82" s="423"/>
      <c r="G82" s="14" t="s">
        <v>110</v>
      </c>
      <c r="H82" s="14" t="s">
        <v>39</v>
      </c>
      <c r="I82" s="10">
        <v>13.003194444444444</v>
      </c>
      <c r="J82" s="10">
        <v>7.8679444444444453</v>
      </c>
      <c r="K82" s="423"/>
      <c r="L82" s="422"/>
      <c r="M82" s="422"/>
    </row>
    <row r="83" spans="1:13" x14ac:dyDescent="0.3">
      <c r="A83" s="19">
        <v>71</v>
      </c>
      <c r="B83" s="16" t="s">
        <v>506</v>
      </c>
      <c r="C83" s="16" t="s">
        <v>461</v>
      </c>
      <c r="D83" s="11">
        <v>1</v>
      </c>
      <c r="E83" s="13">
        <v>14539455.630000001</v>
      </c>
      <c r="F83" s="423"/>
      <c r="G83" s="14" t="s">
        <v>392</v>
      </c>
      <c r="H83" s="14" t="s">
        <v>79</v>
      </c>
      <c r="I83" s="21">
        <v>12.886138888888889</v>
      </c>
      <c r="J83" s="21">
        <v>8.3593055555555544</v>
      </c>
      <c r="K83" s="423"/>
      <c r="L83" s="422"/>
      <c r="M83" s="422"/>
    </row>
    <row r="84" spans="1:13" x14ac:dyDescent="0.3">
      <c r="A84" s="19">
        <v>72</v>
      </c>
      <c r="B84" s="16" t="s">
        <v>507</v>
      </c>
      <c r="C84" s="16" t="s">
        <v>461</v>
      </c>
      <c r="D84" s="11">
        <v>1</v>
      </c>
      <c r="E84" s="13">
        <v>14539455.630000001</v>
      </c>
      <c r="F84" s="423"/>
      <c r="G84" s="14" t="s">
        <v>111</v>
      </c>
      <c r="H84" s="14" t="s">
        <v>19</v>
      </c>
      <c r="I84" s="10">
        <v>12.320444444444444</v>
      </c>
      <c r="J84" s="10">
        <v>7.8628055555555552</v>
      </c>
      <c r="K84" s="423"/>
      <c r="L84" s="422"/>
      <c r="M84" s="422"/>
    </row>
    <row r="85" spans="1:13" x14ac:dyDescent="0.3">
      <c r="A85" s="19">
        <v>73</v>
      </c>
      <c r="B85" s="16" t="s">
        <v>508</v>
      </c>
      <c r="C85" s="16" t="s">
        <v>461</v>
      </c>
      <c r="D85" s="11">
        <v>1</v>
      </c>
      <c r="E85" s="13">
        <v>14539455.630000001</v>
      </c>
      <c r="F85" s="423"/>
      <c r="G85" s="14" t="s">
        <v>112</v>
      </c>
      <c r="H85" s="14" t="s">
        <v>79</v>
      </c>
      <c r="I85" s="10"/>
      <c r="J85" s="10"/>
      <c r="K85" s="423"/>
      <c r="L85" s="422"/>
      <c r="M85" s="422"/>
    </row>
    <row r="86" spans="1:13" x14ac:dyDescent="0.3">
      <c r="A86" s="19">
        <v>74</v>
      </c>
      <c r="B86" s="16" t="s">
        <v>509</v>
      </c>
      <c r="C86" s="16" t="s">
        <v>461</v>
      </c>
      <c r="D86" s="11">
        <v>1</v>
      </c>
      <c r="E86" s="13">
        <v>14539455.630000001</v>
      </c>
      <c r="F86" s="423"/>
      <c r="G86" s="14" t="s">
        <v>113</v>
      </c>
      <c r="H86" s="14" t="s">
        <v>76</v>
      </c>
      <c r="I86" s="10">
        <v>13.122972222222222</v>
      </c>
      <c r="J86" s="10">
        <v>8.2451666666666661</v>
      </c>
      <c r="K86" s="423"/>
      <c r="L86" s="422"/>
      <c r="M86" s="422"/>
    </row>
    <row r="87" spans="1:13" x14ac:dyDescent="0.3">
      <c r="A87" s="19">
        <v>75</v>
      </c>
      <c r="B87" s="16" t="s">
        <v>510</v>
      </c>
      <c r="C87" s="16" t="s">
        <v>461</v>
      </c>
      <c r="D87" s="11">
        <v>1</v>
      </c>
      <c r="E87" s="13">
        <v>14539455.630000001</v>
      </c>
      <c r="F87" s="423"/>
      <c r="G87" s="25" t="s">
        <v>406</v>
      </c>
      <c r="H87" s="25" t="s">
        <v>28</v>
      </c>
      <c r="I87" s="10">
        <v>11.66936111111111</v>
      </c>
      <c r="J87" s="10">
        <v>7.7623611111111108</v>
      </c>
      <c r="K87" s="423"/>
      <c r="L87" s="422"/>
      <c r="M87" s="422"/>
    </row>
    <row r="88" spans="1:13" x14ac:dyDescent="0.3">
      <c r="A88" s="19">
        <v>76</v>
      </c>
      <c r="B88" s="16" t="s">
        <v>511</v>
      </c>
      <c r="C88" s="16" t="s">
        <v>461</v>
      </c>
      <c r="D88" s="11">
        <v>1</v>
      </c>
      <c r="E88" s="13">
        <v>14539455.630000001</v>
      </c>
      <c r="F88" s="423"/>
      <c r="G88" s="25" t="s">
        <v>114</v>
      </c>
      <c r="H88" s="25" t="s">
        <v>43</v>
      </c>
      <c r="I88" s="10">
        <v>12.780000000000001</v>
      </c>
      <c r="J88" s="10">
        <v>8.8996666666666666</v>
      </c>
      <c r="K88" s="423"/>
      <c r="L88" s="422"/>
      <c r="M88" s="422"/>
    </row>
    <row r="89" spans="1:13" x14ac:dyDescent="0.3">
      <c r="A89" s="19">
        <v>77</v>
      </c>
      <c r="B89" s="16" t="s">
        <v>512</v>
      </c>
      <c r="C89" s="16" t="s">
        <v>461</v>
      </c>
      <c r="D89" s="11">
        <v>1</v>
      </c>
      <c r="E89" s="13">
        <v>14539455.630000001</v>
      </c>
      <c r="F89" s="423"/>
      <c r="G89" s="25" t="s">
        <v>115</v>
      </c>
      <c r="H89" s="25" t="s">
        <v>62</v>
      </c>
      <c r="I89" s="10">
        <v>12.612361111111111</v>
      </c>
      <c r="J89" s="10">
        <v>7.9913055555555559</v>
      </c>
      <c r="K89" s="423"/>
      <c r="L89" s="422"/>
      <c r="M89" s="422"/>
    </row>
    <row r="90" spans="1:13" x14ac:dyDescent="0.3">
      <c r="A90" s="19">
        <v>78</v>
      </c>
      <c r="B90" s="16" t="s">
        <v>513</v>
      </c>
      <c r="C90" s="16" t="s">
        <v>461</v>
      </c>
      <c r="D90" s="11">
        <v>1</v>
      </c>
      <c r="E90" s="13">
        <v>14539455.630000001</v>
      </c>
      <c r="F90" s="423"/>
      <c r="G90" s="25" t="s">
        <v>116</v>
      </c>
      <c r="H90" s="25" t="s">
        <v>32</v>
      </c>
      <c r="I90" s="10">
        <v>11.464499999999999</v>
      </c>
      <c r="J90" s="10">
        <v>7.1484444444444453</v>
      </c>
      <c r="K90" s="423"/>
      <c r="L90" s="422"/>
      <c r="M90" s="422"/>
    </row>
    <row r="91" spans="1:13" x14ac:dyDescent="0.3">
      <c r="A91" s="19">
        <v>79</v>
      </c>
      <c r="B91" s="16" t="s">
        <v>514</v>
      </c>
      <c r="C91" s="16" t="s">
        <v>461</v>
      </c>
      <c r="D91" s="11">
        <v>1</v>
      </c>
      <c r="E91" s="13">
        <v>14539455.630000001</v>
      </c>
      <c r="F91" s="423"/>
      <c r="G91" s="25" t="s">
        <v>405</v>
      </c>
      <c r="H91" s="25" t="s">
        <v>12</v>
      </c>
      <c r="I91" s="12">
        <v>11.384370000000001</v>
      </c>
      <c r="J91" s="12">
        <v>7.5611499999999996</v>
      </c>
      <c r="K91" s="423"/>
      <c r="L91" s="422"/>
      <c r="M91" s="422"/>
    </row>
    <row r="92" spans="1:13" x14ac:dyDescent="0.3">
      <c r="A92" s="19">
        <v>80</v>
      </c>
      <c r="B92" s="16" t="s">
        <v>515</v>
      </c>
      <c r="C92" s="16" t="s">
        <v>461</v>
      </c>
      <c r="D92" s="11">
        <v>1</v>
      </c>
      <c r="E92" s="13">
        <v>14539455.630000001</v>
      </c>
      <c r="F92" s="423"/>
      <c r="G92" s="25" t="s">
        <v>117</v>
      </c>
      <c r="H92" s="25" t="s">
        <v>49</v>
      </c>
      <c r="I92" s="10">
        <v>12.440222222222223</v>
      </c>
      <c r="J92" s="10">
        <v>7.4981666666666671</v>
      </c>
      <c r="K92" s="423"/>
      <c r="L92" s="422"/>
      <c r="M92" s="422"/>
    </row>
    <row r="93" spans="1:13" x14ac:dyDescent="0.3">
      <c r="A93" s="19">
        <v>81</v>
      </c>
      <c r="B93" s="16" t="s">
        <v>516</v>
      </c>
      <c r="C93" s="16" t="s">
        <v>461</v>
      </c>
      <c r="D93" s="11">
        <v>1</v>
      </c>
      <c r="E93" s="13">
        <v>14539455.630000001</v>
      </c>
      <c r="F93" s="423"/>
      <c r="G93" s="25" t="s">
        <v>118</v>
      </c>
      <c r="H93" s="25" t="s">
        <v>21</v>
      </c>
      <c r="I93" s="10">
        <v>11.520527777777779</v>
      </c>
      <c r="J93" s="10">
        <v>7.3247777777777774</v>
      </c>
      <c r="K93" s="423"/>
      <c r="L93" s="422"/>
      <c r="M93" s="422"/>
    </row>
    <row r="94" spans="1:13" x14ac:dyDescent="0.3">
      <c r="A94" s="19">
        <v>82</v>
      </c>
      <c r="B94" s="16" t="s">
        <v>517</v>
      </c>
      <c r="C94" s="16" t="s">
        <v>461</v>
      </c>
      <c r="D94" s="11">
        <v>1</v>
      </c>
      <c r="E94" s="13">
        <v>14539455.630000001</v>
      </c>
      <c r="F94" s="423"/>
      <c r="G94" s="25" t="s">
        <v>119</v>
      </c>
      <c r="H94" s="25" t="s">
        <v>36</v>
      </c>
      <c r="I94" s="10">
        <v>12.600333333333333</v>
      </c>
      <c r="J94" s="10">
        <v>8.1427499999999995</v>
      </c>
      <c r="K94" s="423"/>
      <c r="L94" s="422"/>
      <c r="M94" s="422"/>
    </row>
    <row r="95" spans="1:13" x14ac:dyDescent="0.3">
      <c r="A95" s="19">
        <v>83</v>
      </c>
      <c r="B95" s="16" t="s">
        <v>518</v>
      </c>
      <c r="C95" s="16" t="s">
        <v>461</v>
      </c>
      <c r="D95" s="11">
        <v>1</v>
      </c>
      <c r="E95" s="13">
        <v>14539455.630000001</v>
      </c>
      <c r="F95" s="423"/>
      <c r="G95" s="25" t="s">
        <v>120</v>
      </c>
      <c r="H95" s="25" t="s">
        <v>18</v>
      </c>
      <c r="I95" s="10">
        <v>13.089444444444444</v>
      </c>
      <c r="J95" s="10">
        <v>7.3818333333333328</v>
      </c>
      <c r="K95" s="423"/>
      <c r="L95" s="422"/>
      <c r="M95" s="422"/>
    </row>
    <row r="96" spans="1:13" x14ac:dyDescent="0.3">
      <c r="A96" s="19">
        <v>84</v>
      </c>
      <c r="B96" s="16" t="s">
        <v>519</v>
      </c>
      <c r="C96" s="16" t="s">
        <v>461</v>
      </c>
      <c r="D96" s="11">
        <v>1</v>
      </c>
      <c r="E96" s="13">
        <v>14539455.630000001</v>
      </c>
      <c r="F96" s="423"/>
      <c r="G96" s="22" t="s">
        <v>395</v>
      </c>
      <c r="H96" s="22" t="s">
        <v>106</v>
      </c>
      <c r="I96" s="21">
        <v>11.577361111111111</v>
      </c>
      <c r="J96" s="21">
        <v>7.3071111111111113</v>
      </c>
      <c r="K96" s="423"/>
      <c r="L96" s="422"/>
      <c r="M96" s="422"/>
    </row>
    <row r="97" spans="1:13" x14ac:dyDescent="0.3">
      <c r="A97" s="19">
        <v>85</v>
      </c>
      <c r="B97" s="16" t="s">
        <v>520</v>
      </c>
      <c r="C97" s="16" t="s">
        <v>461</v>
      </c>
      <c r="D97" s="11">
        <v>1</v>
      </c>
      <c r="E97" s="13">
        <v>14539455.630000001</v>
      </c>
      <c r="F97" s="423"/>
      <c r="G97" s="25" t="s">
        <v>409</v>
      </c>
      <c r="H97" s="25" t="s">
        <v>82</v>
      </c>
      <c r="I97" s="21">
        <v>12.413416666666667</v>
      </c>
      <c r="J97" s="21">
        <v>7.4088055555555563</v>
      </c>
      <c r="K97" s="423"/>
      <c r="L97" s="422"/>
      <c r="M97" s="422"/>
    </row>
    <row r="98" spans="1:13" x14ac:dyDescent="0.3">
      <c r="A98" s="19">
        <v>86</v>
      </c>
      <c r="B98" s="16" t="s">
        <v>521</v>
      </c>
      <c r="C98" s="16" t="s">
        <v>461</v>
      </c>
      <c r="D98" s="11">
        <v>1</v>
      </c>
      <c r="E98" s="13">
        <v>14539455.630000001</v>
      </c>
      <c r="F98" s="423"/>
      <c r="G98" s="25" t="s">
        <v>121</v>
      </c>
      <c r="H98" s="25" t="s">
        <v>64</v>
      </c>
      <c r="I98" s="10">
        <v>12.564305555555556</v>
      </c>
      <c r="J98" s="10">
        <v>7.9665277777777783</v>
      </c>
      <c r="K98" s="423"/>
      <c r="L98" s="422"/>
      <c r="M98" s="422"/>
    </row>
    <row r="99" spans="1:13" x14ac:dyDescent="0.3">
      <c r="A99" s="19">
        <v>87</v>
      </c>
      <c r="B99" s="16" t="s">
        <v>522</v>
      </c>
      <c r="C99" s="16" t="s">
        <v>461</v>
      </c>
      <c r="D99" s="11">
        <v>1</v>
      </c>
      <c r="E99" s="13">
        <v>14539455.630000001</v>
      </c>
      <c r="F99" s="423"/>
      <c r="G99" s="25" t="s">
        <v>122</v>
      </c>
      <c r="H99" s="25" t="s">
        <v>30</v>
      </c>
      <c r="I99" s="10">
        <v>12.140805555555556</v>
      </c>
      <c r="J99" s="10">
        <v>7.5649166666666661</v>
      </c>
      <c r="K99" s="423"/>
      <c r="L99" s="422"/>
      <c r="M99" s="422"/>
    </row>
    <row r="100" spans="1:13" x14ac:dyDescent="0.3">
      <c r="A100" s="19">
        <v>88</v>
      </c>
      <c r="B100" s="16" t="s">
        <v>523</v>
      </c>
      <c r="C100" s="16" t="s">
        <v>461</v>
      </c>
      <c r="D100" s="11">
        <v>1</v>
      </c>
      <c r="E100" s="13">
        <v>14539455.630000001</v>
      </c>
      <c r="F100" s="423"/>
      <c r="G100" s="25" t="s">
        <v>123</v>
      </c>
      <c r="H100" s="25" t="s">
        <v>51</v>
      </c>
      <c r="I100" s="10">
        <v>11.521916666666668</v>
      </c>
      <c r="J100" s="10">
        <v>7.0499166666666664</v>
      </c>
      <c r="K100" s="423"/>
      <c r="L100" s="422"/>
      <c r="M100" s="422"/>
    </row>
    <row r="101" spans="1:13" x14ac:dyDescent="0.3">
      <c r="A101" s="19">
        <v>89</v>
      </c>
      <c r="B101" s="16" t="s">
        <v>524</v>
      </c>
      <c r="C101" s="16" t="s">
        <v>461</v>
      </c>
      <c r="D101" s="11">
        <v>1</v>
      </c>
      <c r="E101" s="13">
        <v>14539455.630000001</v>
      </c>
      <c r="F101" s="423"/>
      <c r="G101" s="25" t="s">
        <v>124</v>
      </c>
      <c r="H101" s="25" t="s">
        <v>82</v>
      </c>
      <c r="I101" s="10">
        <v>12.405833333333334</v>
      </c>
      <c r="J101" s="10">
        <v>7.415805555555556</v>
      </c>
      <c r="K101" s="423"/>
      <c r="L101" s="422"/>
      <c r="M101" s="422"/>
    </row>
    <row r="102" spans="1:13" x14ac:dyDescent="0.3">
      <c r="A102" s="19">
        <v>90</v>
      </c>
      <c r="B102" s="16" t="s">
        <v>525</v>
      </c>
      <c r="C102" s="16" t="s">
        <v>461</v>
      </c>
      <c r="D102" s="11">
        <v>1</v>
      </c>
      <c r="E102" s="13">
        <v>14539455.630000001</v>
      </c>
      <c r="F102" s="423"/>
      <c r="G102" s="25" t="s">
        <v>125</v>
      </c>
      <c r="H102" s="25" t="s">
        <v>126</v>
      </c>
      <c r="I102" s="10">
        <v>12.863083333333332</v>
      </c>
      <c r="J102" s="10">
        <v>8.518833333333335</v>
      </c>
      <c r="K102" s="423"/>
      <c r="L102" s="422"/>
      <c r="M102" s="422"/>
    </row>
    <row r="103" spans="1:13" x14ac:dyDescent="0.3">
      <c r="A103" s="19">
        <v>91</v>
      </c>
      <c r="B103" s="16" t="s">
        <v>526</v>
      </c>
      <c r="C103" s="16" t="s">
        <v>461</v>
      </c>
      <c r="D103" s="11">
        <v>1</v>
      </c>
      <c r="E103" s="13">
        <v>14539455.630000001</v>
      </c>
      <c r="F103" s="423"/>
      <c r="G103" s="25" t="s">
        <v>127</v>
      </c>
      <c r="H103" s="25" t="s">
        <v>103</v>
      </c>
      <c r="I103" s="21">
        <v>11.931444444444445</v>
      </c>
      <c r="J103" s="21">
        <v>7.8242500000000001</v>
      </c>
      <c r="K103" s="423"/>
      <c r="L103" s="422"/>
      <c r="M103" s="422"/>
    </row>
    <row r="104" spans="1:13" x14ac:dyDescent="0.3">
      <c r="A104" s="19">
        <v>92</v>
      </c>
      <c r="B104" s="16" t="s">
        <v>527</v>
      </c>
      <c r="C104" s="16" t="s">
        <v>461</v>
      </c>
      <c r="D104" s="11">
        <v>1</v>
      </c>
      <c r="E104" s="13">
        <v>14539455.630000001</v>
      </c>
      <c r="F104" s="423"/>
      <c r="G104" s="25" t="s">
        <v>128</v>
      </c>
      <c r="H104" s="25" t="s">
        <v>20</v>
      </c>
      <c r="I104" s="10">
        <v>13.030916666666668</v>
      </c>
      <c r="J104" s="10">
        <v>8.1353888888888886</v>
      </c>
      <c r="K104" s="423"/>
      <c r="L104" s="422"/>
      <c r="M104" s="422"/>
    </row>
    <row r="105" spans="1:13" ht="15.5" customHeight="1" x14ac:dyDescent="0.3">
      <c r="A105" s="404" t="s">
        <v>833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</row>
    <row r="106" spans="1:13" x14ac:dyDescent="0.3">
      <c r="A106" s="19">
        <v>93</v>
      </c>
      <c r="B106" s="16" t="s">
        <v>528</v>
      </c>
      <c r="C106" s="16" t="s">
        <v>596</v>
      </c>
      <c r="D106" s="30">
        <v>1</v>
      </c>
      <c r="E106" s="17">
        <v>11745853.130000001</v>
      </c>
      <c r="F106" s="398" t="s">
        <v>836</v>
      </c>
      <c r="G106" s="14" t="s">
        <v>133</v>
      </c>
      <c r="H106" s="14" t="s">
        <v>34</v>
      </c>
      <c r="I106" s="21">
        <v>11.525166666666667</v>
      </c>
      <c r="J106" s="21">
        <v>7.3371666666666666</v>
      </c>
      <c r="K106" s="424" t="s">
        <v>571</v>
      </c>
      <c r="L106" s="408">
        <v>505071684.58999997</v>
      </c>
      <c r="M106" s="408">
        <v>505071684.58999985</v>
      </c>
    </row>
    <row r="107" spans="1:13" x14ac:dyDescent="0.3">
      <c r="A107" s="19">
        <v>94</v>
      </c>
      <c r="B107" s="16" t="s">
        <v>529</v>
      </c>
      <c r="C107" s="16" t="s">
        <v>596</v>
      </c>
      <c r="D107" s="30">
        <v>1</v>
      </c>
      <c r="E107" s="17">
        <v>11745853.130000001</v>
      </c>
      <c r="F107" s="399"/>
      <c r="G107" s="14" t="s">
        <v>134</v>
      </c>
      <c r="H107" s="14" t="s">
        <v>34</v>
      </c>
      <c r="I107" s="21">
        <v>11.537805555555556</v>
      </c>
      <c r="J107" s="21">
        <v>7.3711944444444439</v>
      </c>
      <c r="K107" s="425"/>
      <c r="L107" s="409"/>
      <c r="M107" s="409"/>
    </row>
    <row r="108" spans="1:13" x14ac:dyDescent="0.3">
      <c r="A108" s="19">
        <v>95</v>
      </c>
      <c r="B108" s="16" t="s">
        <v>530</v>
      </c>
      <c r="C108" s="16" t="s">
        <v>596</v>
      </c>
      <c r="D108" s="30">
        <v>1</v>
      </c>
      <c r="E108" s="17">
        <v>11745853.130000001</v>
      </c>
      <c r="F108" s="399"/>
      <c r="G108" s="14" t="s">
        <v>135</v>
      </c>
      <c r="H108" s="14" t="s">
        <v>12</v>
      </c>
      <c r="I108" s="21">
        <v>11.482666666666667</v>
      </c>
      <c r="J108" s="21">
        <v>7.4203055555555562</v>
      </c>
      <c r="K108" s="425"/>
      <c r="L108" s="409"/>
      <c r="M108" s="409"/>
    </row>
    <row r="109" spans="1:13" x14ac:dyDescent="0.3">
      <c r="A109" s="19">
        <v>96</v>
      </c>
      <c r="B109" s="16" t="s">
        <v>531</v>
      </c>
      <c r="C109" s="16" t="s">
        <v>596</v>
      </c>
      <c r="D109" s="30">
        <v>1</v>
      </c>
      <c r="E109" s="17">
        <v>11745853.130000001</v>
      </c>
      <c r="F109" s="399"/>
      <c r="G109" s="14" t="s">
        <v>136</v>
      </c>
      <c r="H109" s="14" t="s">
        <v>12</v>
      </c>
      <c r="I109" s="21">
        <v>11.501250000000001</v>
      </c>
      <c r="J109" s="21">
        <v>7.4353611111111118</v>
      </c>
      <c r="K109" s="425"/>
      <c r="L109" s="409"/>
      <c r="M109" s="409"/>
    </row>
    <row r="110" spans="1:13" x14ac:dyDescent="0.3">
      <c r="A110" s="19">
        <v>97</v>
      </c>
      <c r="B110" s="16" t="s">
        <v>532</v>
      </c>
      <c r="C110" s="16" t="s">
        <v>596</v>
      </c>
      <c r="D110" s="30">
        <v>1</v>
      </c>
      <c r="E110" s="17">
        <v>11745853.130000001</v>
      </c>
      <c r="F110" s="399"/>
      <c r="G110" s="14" t="s">
        <v>26</v>
      </c>
      <c r="H110" s="14" t="s">
        <v>21</v>
      </c>
      <c r="I110" s="21">
        <v>11.510444444444444</v>
      </c>
      <c r="J110" s="21">
        <v>7.3207499999999994</v>
      </c>
      <c r="K110" s="425"/>
      <c r="L110" s="409"/>
      <c r="M110" s="409"/>
    </row>
    <row r="111" spans="1:13" x14ac:dyDescent="0.3">
      <c r="A111" s="19">
        <v>98</v>
      </c>
      <c r="B111" s="16" t="s">
        <v>533</v>
      </c>
      <c r="C111" s="16" t="s">
        <v>596</v>
      </c>
      <c r="D111" s="30">
        <v>1</v>
      </c>
      <c r="E111" s="17">
        <v>11745853.130000001</v>
      </c>
      <c r="F111" s="399"/>
      <c r="G111" s="27" t="s">
        <v>137</v>
      </c>
      <c r="H111" s="14" t="s">
        <v>21</v>
      </c>
      <c r="I111" s="21">
        <v>11.465583333333333</v>
      </c>
      <c r="J111" s="21">
        <v>7.3519722222222219</v>
      </c>
      <c r="K111" s="425"/>
      <c r="L111" s="409"/>
      <c r="M111" s="409"/>
    </row>
    <row r="112" spans="1:13" x14ac:dyDescent="0.3">
      <c r="A112" s="19">
        <v>99</v>
      </c>
      <c r="B112" s="16" t="s">
        <v>534</v>
      </c>
      <c r="C112" s="16" t="s">
        <v>596</v>
      </c>
      <c r="D112" s="30">
        <v>1</v>
      </c>
      <c r="E112" s="17">
        <v>11745853.130000001</v>
      </c>
      <c r="F112" s="399"/>
      <c r="G112" s="14" t="s">
        <v>141</v>
      </c>
      <c r="H112" s="14" t="s">
        <v>11</v>
      </c>
      <c r="I112" s="21">
        <v>13.025500000000001</v>
      </c>
      <c r="J112" s="21">
        <v>7.6023611111111107</v>
      </c>
      <c r="K112" s="425"/>
      <c r="L112" s="409"/>
      <c r="M112" s="409"/>
    </row>
    <row r="113" spans="1:13" x14ac:dyDescent="0.3">
      <c r="A113" s="19">
        <v>100</v>
      </c>
      <c r="B113" s="16" t="s">
        <v>535</v>
      </c>
      <c r="C113" s="16" t="s">
        <v>596</v>
      </c>
      <c r="D113" s="30">
        <v>1</v>
      </c>
      <c r="E113" s="17">
        <v>11745853.130000001</v>
      </c>
      <c r="F113" s="399"/>
      <c r="G113" s="14" t="s">
        <v>143</v>
      </c>
      <c r="H113" s="14" t="s">
        <v>60</v>
      </c>
      <c r="I113" s="21">
        <v>12.958777777777778</v>
      </c>
      <c r="J113" s="21">
        <v>7.5662500000000001</v>
      </c>
      <c r="K113" s="425"/>
      <c r="L113" s="409"/>
      <c r="M113" s="409"/>
    </row>
    <row r="114" spans="1:13" x14ac:dyDescent="0.3">
      <c r="A114" s="19">
        <v>101</v>
      </c>
      <c r="B114" s="16" t="s">
        <v>536</v>
      </c>
      <c r="C114" s="16" t="s">
        <v>596</v>
      </c>
      <c r="D114" s="30">
        <v>1</v>
      </c>
      <c r="E114" s="17">
        <v>11745853.130000001</v>
      </c>
      <c r="F114" s="399"/>
      <c r="G114" s="14" t="s">
        <v>144</v>
      </c>
      <c r="H114" s="14" t="s">
        <v>60</v>
      </c>
      <c r="I114" s="21">
        <v>12.919194444444443</v>
      </c>
      <c r="J114" s="21">
        <v>7.6468333333333325</v>
      </c>
      <c r="K114" s="425"/>
      <c r="L114" s="409"/>
      <c r="M114" s="409"/>
    </row>
    <row r="115" spans="1:13" x14ac:dyDescent="0.3">
      <c r="A115" s="19">
        <v>102</v>
      </c>
      <c r="B115" s="16" t="s">
        <v>537</v>
      </c>
      <c r="C115" s="16" t="s">
        <v>596</v>
      </c>
      <c r="D115" s="30">
        <v>1</v>
      </c>
      <c r="E115" s="17">
        <v>11745853.130000001</v>
      </c>
      <c r="F115" s="399"/>
      <c r="G115" s="14" t="s">
        <v>145</v>
      </c>
      <c r="H115" s="14" t="s">
        <v>20</v>
      </c>
      <c r="I115" s="21">
        <v>13.262611111111111</v>
      </c>
      <c r="J115" s="21">
        <v>7.900444444444445</v>
      </c>
      <c r="K115" s="425"/>
      <c r="L115" s="409"/>
      <c r="M115" s="409"/>
    </row>
    <row r="116" spans="1:13" x14ac:dyDescent="0.3">
      <c r="A116" s="19">
        <v>103</v>
      </c>
      <c r="B116" s="16" t="s">
        <v>538</v>
      </c>
      <c r="C116" s="16" t="s">
        <v>596</v>
      </c>
      <c r="D116" s="30">
        <v>1</v>
      </c>
      <c r="E116" s="17">
        <v>11745853.130000001</v>
      </c>
      <c r="F116" s="399"/>
      <c r="G116" s="14" t="s">
        <v>146</v>
      </c>
      <c r="H116" s="14" t="s">
        <v>20</v>
      </c>
      <c r="I116" s="21">
        <v>12.994888888888887</v>
      </c>
      <c r="J116" s="21">
        <v>7.9105000000000008</v>
      </c>
      <c r="K116" s="425"/>
      <c r="L116" s="409"/>
      <c r="M116" s="409"/>
    </row>
    <row r="117" spans="1:13" x14ac:dyDescent="0.3">
      <c r="A117" s="19">
        <v>104</v>
      </c>
      <c r="B117" s="16" t="s">
        <v>539</v>
      </c>
      <c r="C117" s="16" t="s">
        <v>596</v>
      </c>
      <c r="D117" s="30">
        <v>1</v>
      </c>
      <c r="E117" s="17">
        <v>11745853.130000001</v>
      </c>
      <c r="F117" s="399"/>
      <c r="G117" s="14" t="s">
        <v>147</v>
      </c>
      <c r="H117" s="14" t="s">
        <v>64</v>
      </c>
      <c r="I117" s="21">
        <v>12.450416666666666</v>
      </c>
      <c r="J117" s="21">
        <v>7.9596388888888887</v>
      </c>
      <c r="K117" s="425"/>
      <c r="L117" s="409"/>
      <c r="M117" s="409"/>
    </row>
    <row r="118" spans="1:13" x14ac:dyDescent="0.3">
      <c r="A118" s="19">
        <v>105</v>
      </c>
      <c r="B118" s="16" t="s">
        <v>540</v>
      </c>
      <c r="C118" s="16" t="s">
        <v>596</v>
      </c>
      <c r="D118" s="30">
        <v>1</v>
      </c>
      <c r="E118" s="17">
        <v>11745853.130000001</v>
      </c>
      <c r="F118" s="399"/>
      <c r="G118" s="14" t="s">
        <v>88</v>
      </c>
      <c r="H118" s="14" t="s">
        <v>68</v>
      </c>
      <c r="I118" s="21">
        <v>13.07786111111111</v>
      </c>
      <c r="J118" s="21">
        <v>7.7359999999999998</v>
      </c>
      <c r="K118" s="425"/>
      <c r="L118" s="409"/>
      <c r="M118" s="409"/>
    </row>
    <row r="119" spans="1:13" x14ac:dyDescent="0.3">
      <c r="A119" s="19">
        <v>106</v>
      </c>
      <c r="B119" s="16" t="s">
        <v>541</v>
      </c>
      <c r="C119" s="16" t="s">
        <v>596</v>
      </c>
      <c r="D119" s="30">
        <v>1</v>
      </c>
      <c r="E119" s="17">
        <v>11745853.130000001</v>
      </c>
      <c r="F119" s="399"/>
      <c r="G119" s="14" t="s">
        <v>149</v>
      </c>
      <c r="H119" s="14" t="s">
        <v>68</v>
      </c>
      <c r="I119" s="21">
        <v>13.088166666666668</v>
      </c>
      <c r="J119" s="21">
        <v>7.7396944444444449</v>
      </c>
      <c r="K119" s="425"/>
      <c r="L119" s="409"/>
      <c r="M119" s="409"/>
    </row>
    <row r="120" spans="1:13" x14ac:dyDescent="0.3">
      <c r="A120" s="19">
        <v>107</v>
      </c>
      <c r="B120" s="16" t="s">
        <v>542</v>
      </c>
      <c r="C120" s="16" t="s">
        <v>596</v>
      </c>
      <c r="D120" s="30">
        <v>1</v>
      </c>
      <c r="E120" s="17">
        <v>11745853.130000001</v>
      </c>
      <c r="F120" s="399"/>
      <c r="G120" s="14" t="s">
        <v>151</v>
      </c>
      <c r="H120" s="14" t="s">
        <v>18</v>
      </c>
      <c r="I120" s="21">
        <v>13.098027777777778</v>
      </c>
      <c r="J120" s="21">
        <v>7.2195277777777775</v>
      </c>
      <c r="K120" s="425"/>
      <c r="L120" s="409"/>
      <c r="M120" s="409"/>
    </row>
    <row r="121" spans="1:13" x14ac:dyDescent="0.3">
      <c r="A121" s="19">
        <v>108</v>
      </c>
      <c r="B121" s="16" t="s">
        <v>543</v>
      </c>
      <c r="C121" s="16" t="s">
        <v>596</v>
      </c>
      <c r="D121" s="30">
        <v>1</v>
      </c>
      <c r="E121" s="17">
        <v>11745853.130000001</v>
      </c>
      <c r="F121" s="399"/>
      <c r="G121" s="14" t="s">
        <v>152</v>
      </c>
      <c r="H121" s="14" t="s">
        <v>76</v>
      </c>
      <c r="I121" s="21">
        <v>13.034638888888889</v>
      </c>
      <c r="J121" s="21">
        <v>8.2384166666666658</v>
      </c>
      <c r="K121" s="425"/>
      <c r="L121" s="409"/>
      <c r="M121" s="409"/>
    </row>
    <row r="122" spans="1:13" x14ac:dyDescent="0.3">
      <c r="A122" s="19">
        <v>109</v>
      </c>
      <c r="B122" s="16" t="s">
        <v>544</v>
      </c>
      <c r="C122" s="16" t="s">
        <v>596</v>
      </c>
      <c r="D122" s="30">
        <v>1</v>
      </c>
      <c r="E122" s="17">
        <v>11745853.130000001</v>
      </c>
      <c r="F122" s="399"/>
      <c r="G122" s="14" t="s">
        <v>153</v>
      </c>
      <c r="H122" s="14" t="s">
        <v>76</v>
      </c>
      <c r="I122" s="21">
        <v>13.07925</v>
      </c>
      <c r="J122" s="21">
        <v>8.1730833333333326</v>
      </c>
      <c r="K122" s="425"/>
      <c r="L122" s="409"/>
      <c r="M122" s="409"/>
    </row>
    <row r="123" spans="1:13" x14ac:dyDescent="0.3">
      <c r="A123" s="19">
        <v>110</v>
      </c>
      <c r="B123" s="16" t="s">
        <v>545</v>
      </c>
      <c r="C123" s="16" t="s">
        <v>596</v>
      </c>
      <c r="D123" s="30">
        <v>1</v>
      </c>
      <c r="E123" s="17">
        <v>11745853.130000001</v>
      </c>
      <c r="F123" s="399"/>
      <c r="G123" s="14" t="s">
        <v>408</v>
      </c>
      <c r="H123" s="14" t="s">
        <v>39</v>
      </c>
      <c r="I123" s="10">
        <v>12.999277777777777</v>
      </c>
      <c r="J123" s="10">
        <v>7.8365555555555551</v>
      </c>
      <c r="K123" s="425"/>
      <c r="L123" s="409"/>
      <c r="M123" s="409"/>
    </row>
    <row r="124" spans="1:13" x14ac:dyDescent="0.3">
      <c r="A124" s="19">
        <v>111</v>
      </c>
      <c r="B124" s="16" t="s">
        <v>546</v>
      </c>
      <c r="C124" s="16" t="s">
        <v>596</v>
      </c>
      <c r="D124" s="30">
        <v>1</v>
      </c>
      <c r="E124" s="17">
        <v>11745853.130000001</v>
      </c>
      <c r="F124" s="399"/>
      <c r="G124" s="27" t="s">
        <v>88</v>
      </c>
      <c r="H124" s="14" t="s">
        <v>39</v>
      </c>
      <c r="I124" s="14">
        <v>12.857749999999999</v>
      </c>
      <c r="J124" s="21">
        <v>7.862222222222222</v>
      </c>
      <c r="K124" s="425"/>
      <c r="L124" s="409"/>
      <c r="M124" s="409"/>
    </row>
    <row r="125" spans="1:13" x14ac:dyDescent="0.3">
      <c r="A125" s="19">
        <v>112</v>
      </c>
      <c r="B125" s="16" t="s">
        <v>547</v>
      </c>
      <c r="C125" s="16" t="s">
        <v>596</v>
      </c>
      <c r="D125" s="30">
        <v>1</v>
      </c>
      <c r="E125" s="17">
        <v>11745853.130000001</v>
      </c>
      <c r="F125" s="399"/>
      <c r="G125" s="14" t="s">
        <v>156</v>
      </c>
      <c r="H125" s="14" t="s">
        <v>52</v>
      </c>
      <c r="I125" s="21">
        <v>12.170416666666666</v>
      </c>
      <c r="J125" s="21">
        <v>7.738833333333333</v>
      </c>
      <c r="K125" s="425"/>
      <c r="L125" s="409"/>
      <c r="M125" s="409"/>
    </row>
    <row r="126" spans="1:13" x14ac:dyDescent="0.3">
      <c r="A126" s="19">
        <v>113</v>
      </c>
      <c r="B126" s="16" t="s">
        <v>548</v>
      </c>
      <c r="C126" s="16" t="s">
        <v>596</v>
      </c>
      <c r="D126" s="30">
        <v>1</v>
      </c>
      <c r="E126" s="17">
        <v>11745853.130000001</v>
      </c>
      <c r="F126" s="399"/>
      <c r="G126" s="14" t="s">
        <v>158</v>
      </c>
      <c r="H126" s="14" t="s">
        <v>30</v>
      </c>
      <c r="I126" s="21">
        <v>12.15913888888889</v>
      </c>
      <c r="J126" s="21">
        <v>7.6147222222222215</v>
      </c>
      <c r="K126" s="425"/>
      <c r="L126" s="409"/>
      <c r="M126" s="409"/>
    </row>
    <row r="127" spans="1:13" x14ac:dyDescent="0.3">
      <c r="A127" s="19">
        <v>114</v>
      </c>
      <c r="B127" s="16" t="s">
        <v>549</v>
      </c>
      <c r="C127" s="16" t="s">
        <v>596</v>
      </c>
      <c r="D127" s="30">
        <v>1</v>
      </c>
      <c r="E127" s="17">
        <v>11745853.130000001</v>
      </c>
      <c r="F127" s="399"/>
      <c r="G127" s="14" t="s">
        <v>160</v>
      </c>
      <c r="H127" s="14" t="s">
        <v>161</v>
      </c>
      <c r="I127" s="21">
        <v>12.93738888888889</v>
      </c>
      <c r="J127" s="21">
        <v>8.1546666666666674</v>
      </c>
      <c r="K127" s="425"/>
      <c r="L127" s="409"/>
      <c r="M127" s="409"/>
    </row>
    <row r="128" spans="1:13" x14ac:dyDescent="0.3">
      <c r="A128" s="19">
        <v>115</v>
      </c>
      <c r="B128" s="16" t="s">
        <v>550</v>
      </c>
      <c r="C128" s="16" t="s">
        <v>596</v>
      </c>
      <c r="D128" s="30">
        <v>1</v>
      </c>
      <c r="E128" s="17">
        <v>11745853.130000001</v>
      </c>
      <c r="F128" s="399"/>
      <c r="G128" s="14" t="s">
        <v>164</v>
      </c>
      <c r="H128" s="14" t="s">
        <v>43</v>
      </c>
      <c r="I128" s="21">
        <v>12.740916666666665</v>
      </c>
      <c r="J128" s="21">
        <v>8.7340277777777775</v>
      </c>
      <c r="K128" s="425"/>
      <c r="L128" s="409"/>
      <c r="M128" s="409"/>
    </row>
    <row r="129" spans="1:13" x14ac:dyDescent="0.3">
      <c r="A129" s="19">
        <v>116</v>
      </c>
      <c r="B129" s="16" t="s">
        <v>551</v>
      </c>
      <c r="C129" s="16" t="s">
        <v>596</v>
      </c>
      <c r="D129" s="30">
        <v>1</v>
      </c>
      <c r="E129" s="17">
        <v>11745853.130000001</v>
      </c>
      <c r="F129" s="399"/>
      <c r="G129" s="27" t="s">
        <v>165</v>
      </c>
      <c r="H129" s="27" t="s">
        <v>49</v>
      </c>
      <c r="I129" s="21">
        <v>12.296111111111111</v>
      </c>
      <c r="J129" s="21">
        <v>7.5160555555555559</v>
      </c>
      <c r="K129" s="425"/>
      <c r="L129" s="409"/>
      <c r="M129" s="409"/>
    </row>
    <row r="130" spans="1:13" x14ac:dyDescent="0.3">
      <c r="A130" s="19">
        <v>117</v>
      </c>
      <c r="B130" s="16" t="s">
        <v>552</v>
      </c>
      <c r="C130" s="16" t="s">
        <v>596</v>
      </c>
      <c r="D130" s="30">
        <v>1</v>
      </c>
      <c r="E130" s="17">
        <v>11745853.130000001</v>
      </c>
      <c r="F130" s="399"/>
      <c r="G130" s="14" t="s">
        <v>410</v>
      </c>
      <c r="H130" s="27" t="s">
        <v>49</v>
      </c>
      <c r="I130" s="21">
        <v>12.346916666666667</v>
      </c>
      <c r="J130" s="21">
        <v>7.4969166666666665</v>
      </c>
      <c r="K130" s="425"/>
      <c r="L130" s="409"/>
      <c r="M130" s="409"/>
    </row>
    <row r="131" spans="1:13" x14ac:dyDescent="0.3">
      <c r="A131" s="19">
        <v>118</v>
      </c>
      <c r="B131" s="16" t="s">
        <v>553</v>
      </c>
      <c r="C131" s="16" t="s">
        <v>596</v>
      </c>
      <c r="D131" s="30">
        <v>1</v>
      </c>
      <c r="E131" s="17">
        <v>11745853.130000001</v>
      </c>
      <c r="F131" s="399"/>
      <c r="G131" s="27" t="s">
        <v>167</v>
      </c>
      <c r="H131" s="27" t="s">
        <v>46</v>
      </c>
      <c r="I131" s="21">
        <v>12.671027777777777</v>
      </c>
      <c r="J131" s="21">
        <v>7.7237777777777783</v>
      </c>
      <c r="K131" s="425"/>
      <c r="L131" s="409"/>
      <c r="M131" s="409"/>
    </row>
    <row r="132" spans="1:13" x14ac:dyDescent="0.3">
      <c r="A132" s="19">
        <v>119</v>
      </c>
      <c r="B132" s="16" t="s">
        <v>554</v>
      </c>
      <c r="C132" s="16" t="s">
        <v>596</v>
      </c>
      <c r="D132" s="30">
        <v>1</v>
      </c>
      <c r="E132" s="17">
        <v>11745853.130000001</v>
      </c>
      <c r="F132" s="399"/>
      <c r="G132" s="27" t="s">
        <v>168</v>
      </c>
      <c r="H132" s="27" t="s">
        <v>46</v>
      </c>
      <c r="I132" s="21">
        <v>12.461972222222222</v>
      </c>
      <c r="J132" s="21">
        <v>7.7308888888888889</v>
      </c>
      <c r="K132" s="425"/>
      <c r="L132" s="409"/>
      <c r="M132" s="409"/>
    </row>
    <row r="133" spans="1:13" x14ac:dyDescent="0.3">
      <c r="A133" s="19">
        <v>120</v>
      </c>
      <c r="B133" s="16" t="s">
        <v>555</v>
      </c>
      <c r="C133" s="16" t="s">
        <v>596</v>
      </c>
      <c r="D133" s="30">
        <v>1</v>
      </c>
      <c r="E133" s="17">
        <v>11745853.130000001</v>
      </c>
      <c r="F133" s="399"/>
      <c r="G133" s="27" t="s">
        <v>169</v>
      </c>
      <c r="H133" s="27" t="s">
        <v>82</v>
      </c>
      <c r="I133" s="21">
        <v>12.363666666666667</v>
      </c>
      <c r="J133" s="21">
        <v>7.380694444444444</v>
      </c>
      <c r="K133" s="425"/>
      <c r="L133" s="409"/>
      <c r="M133" s="409"/>
    </row>
    <row r="134" spans="1:13" x14ac:dyDescent="0.3">
      <c r="A134" s="19">
        <v>121</v>
      </c>
      <c r="B134" s="16" t="s">
        <v>556</v>
      </c>
      <c r="C134" s="16" t="s">
        <v>596</v>
      </c>
      <c r="D134" s="30">
        <v>1</v>
      </c>
      <c r="E134" s="17">
        <v>11745853.130000001</v>
      </c>
      <c r="F134" s="399"/>
      <c r="G134" s="27" t="s">
        <v>170</v>
      </c>
      <c r="H134" s="27" t="s">
        <v>82</v>
      </c>
      <c r="I134" s="21">
        <v>12.669277777777777</v>
      </c>
      <c r="J134" s="21">
        <v>7.7221944444444448</v>
      </c>
      <c r="K134" s="425"/>
      <c r="L134" s="409"/>
      <c r="M134" s="409"/>
    </row>
    <row r="135" spans="1:13" x14ac:dyDescent="0.3">
      <c r="A135" s="19">
        <v>122</v>
      </c>
      <c r="B135" s="16" t="s">
        <v>557</v>
      </c>
      <c r="C135" s="16" t="s">
        <v>596</v>
      </c>
      <c r="D135" s="30">
        <v>1</v>
      </c>
      <c r="E135" s="17">
        <v>11745853.130000001</v>
      </c>
      <c r="F135" s="399"/>
      <c r="G135" s="27" t="s">
        <v>171</v>
      </c>
      <c r="H135" s="27" t="s">
        <v>96</v>
      </c>
      <c r="I135" s="21">
        <v>12.204749999999999</v>
      </c>
      <c r="J135" s="21">
        <v>7.4770277777777778</v>
      </c>
      <c r="K135" s="425"/>
      <c r="L135" s="409"/>
      <c r="M135" s="409"/>
    </row>
    <row r="136" spans="1:13" x14ac:dyDescent="0.3">
      <c r="A136" s="19">
        <v>123</v>
      </c>
      <c r="B136" s="16" t="s">
        <v>558</v>
      </c>
      <c r="C136" s="16" t="s">
        <v>596</v>
      </c>
      <c r="D136" s="30">
        <v>1</v>
      </c>
      <c r="E136" s="17">
        <v>11745853.130000001</v>
      </c>
      <c r="F136" s="399"/>
      <c r="G136" s="27" t="s">
        <v>172</v>
      </c>
      <c r="H136" s="27" t="s">
        <v>96</v>
      </c>
      <c r="I136" s="21">
        <v>12.248833333333332</v>
      </c>
      <c r="J136" s="21">
        <v>7.5286944444444446</v>
      </c>
      <c r="K136" s="425"/>
      <c r="L136" s="409"/>
      <c r="M136" s="409"/>
    </row>
    <row r="137" spans="1:13" x14ac:dyDescent="0.3">
      <c r="A137" s="19">
        <v>124</v>
      </c>
      <c r="B137" s="16" t="s">
        <v>559</v>
      </c>
      <c r="C137" s="16" t="s">
        <v>596</v>
      </c>
      <c r="D137" s="30">
        <v>1</v>
      </c>
      <c r="E137" s="17">
        <v>11745853.130000001</v>
      </c>
      <c r="F137" s="399"/>
      <c r="G137" s="27" t="s">
        <v>173</v>
      </c>
      <c r="H137" s="27" t="s">
        <v>56</v>
      </c>
      <c r="I137" s="21">
        <v>12.797222222222222</v>
      </c>
      <c r="J137" s="21">
        <v>7.4708888888888891</v>
      </c>
      <c r="K137" s="425"/>
      <c r="L137" s="409"/>
      <c r="M137" s="409"/>
    </row>
    <row r="138" spans="1:13" x14ac:dyDescent="0.3">
      <c r="A138" s="19">
        <v>125</v>
      </c>
      <c r="B138" s="16" t="s">
        <v>560</v>
      </c>
      <c r="C138" s="16" t="s">
        <v>596</v>
      </c>
      <c r="D138" s="30">
        <v>1</v>
      </c>
      <c r="E138" s="17">
        <v>11745853.130000001</v>
      </c>
      <c r="F138" s="399"/>
      <c r="G138" s="27" t="s">
        <v>174</v>
      </c>
      <c r="H138" s="27" t="s">
        <v>99</v>
      </c>
      <c r="I138" s="21">
        <v>12.936805555555555</v>
      </c>
      <c r="J138" s="21">
        <v>7.6946111111111115</v>
      </c>
      <c r="K138" s="425"/>
      <c r="L138" s="409"/>
      <c r="M138" s="409"/>
    </row>
    <row r="139" spans="1:13" x14ac:dyDescent="0.3">
      <c r="A139" s="19">
        <v>126</v>
      </c>
      <c r="B139" s="16" t="s">
        <v>561</v>
      </c>
      <c r="C139" s="16" t="s">
        <v>596</v>
      </c>
      <c r="D139" s="30">
        <v>1</v>
      </c>
      <c r="E139" s="17">
        <v>11745853.130000001</v>
      </c>
      <c r="F139" s="399"/>
      <c r="G139" s="27" t="s">
        <v>175</v>
      </c>
      <c r="H139" s="27" t="s">
        <v>106</v>
      </c>
      <c r="I139" s="21">
        <v>11.716138888888889</v>
      </c>
      <c r="J139" s="21">
        <v>7.0291111111111109</v>
      </c>
      <c r="K139" s="425"/>
      <c r="L139" s="409"/>
      <c r="M139" s="409"/>
    </row>
    <row r="140" spans="1:13" x14ac:dyDescent="0.3">
      <c r="A140" s="19">
        <v>127</v>
      </c>
      <c r="B140" s="16" t="s">
        <v>562</v>
      </c>
      <c r="C140" s="16" t="s">
        <v>596</v>
      </c>
      <c r="D140" s="30">
        <v>1</v>
      </c>
      <c r="E140" s="17">
        <v>11745853.130000001</v>
      </c>
      <c r="F140" s="399"/>
      <c r="G140" s="27" t="s">
        <v>176</v>
      </c>
      <c r="H140" s="27" t="s">
        <v>106</v>
      </c>
      <c r="I140" s="21">
        <v>11.577361111111111</v>
      </c>
      <c r="J140" s="21">
        <v>7.3071111111111113</v>
      </c>
      <c r="K140" s="425"/>
      <c r="L140" s="409"/>
      <c r="M140" s="409"/>
    </row>
    <row r="141" spans="1:13" x14ac:dyDescent="0.3">
      <c r="A141" s="19">
        <v>128</v>
      </c>
      <c r="B141" s="16" t="s">
        <v>563</v>
      </c>
      <c r="C141" s="16" t="s">
        <v>596</v>
      </c>
      <c r="D141" s="30">
        <v>1</v>
      </c>
      <c r="E141" s="17">
        <v>11745853.130000001</v>
      </c>
      <c r="F141" s="399"/>
      <c r="G141" s="27" t="s">
        <v>177</v>
      </c>
      <c r="H141" s="27" t="s">
        <v>51</v>
      </c>
      <c r="I141" s="21">
        <v>11.175555555555555</v>
      </c>
      <c r="J141" s="21">
        <v>7.1223888888888887</v>
      </c>
      <c r="K141" s="425"/>
      <c r="L141" s="409"/>
      <c r="M141" s="409"/>
    </row>
    <row r="142" spans="1:13" x14ac:dyDescent="0.3">
      <c r="A142" s="19">
        <v>129</v>
      </c>
      <c r="B142" s="16" t="s">
        <v>564</v>
      </c>
      <c r="C142" s="16" t="s">
        <v>596</v>
      </c>
      <c r="D142" s="30">
        <v>1</v>
      </c>
      <c r="E142" s="17">
        <v>11745853.130000001</v>
      </c>
      <c r="F142" s="399"/>
      <c r="G142" s="27" t="s">
        <v>403</v>
      </c>
      <c r="H142" s="27" t="s">
        <v>54</v>
      </c>
      <c r="I142" s="10">
        <v>11.866083333333332</v>
      </c>
      <c r="J142" s="10">
        <v>7.4759722222222225</v>
      </c>
      <c r="K142" s="425"/>
      <c r="L142" s="409"/>
      <c r="M142" s="409"/>
    </row>
    <row r="143" spans="1:13" x14ac:dyDescent="0.3">
      <c r="A143" s="19">
        <v>130</v>
      </c>
      <c r="B143" s="16" t="s">
        <v>565</v>
      </c>
      <c r="C143" s="16" t="s">
        <v>596</v>
      </c>
      <c r="D143" s="30">
        <v>1</v>
      </c>
      <c r="E143" s="17">
        <v>11745853.130000001</v>
      </c>
      <c r="F143" s="399"/>
      <c r="G143" s="27" t="s">
        <v>89</v>
      </c>
      <c r="H143" s="27" t="s">
        <v>32</v>
      </c>
      <c r="I143" s="21">
        <v>11.449583333333333</v>
      </c>
      <c r="J143" s="21">
        <v>7.1284166666666664</v>
      </c>
      <c r="K143" s="425"/>
      <c r="L143" s="409"/>
      <c r="M143" s="409"/>
    </row>
    <row r="144" spans="1:13" x14ac:dyDescent="0.3">
      <c r="A144" s="19">
        <v>131</v>
      </c>
      <c r="B144" s="16" t="s">
        <v>566</v>
      </c>
      <c r="C144" s="16" t="s">
        <v>596</v>
      </c>
      <c r="D144" s="30">
        <v>1</v>
      </c>
      <c r="E144" s="17">
        <v>11745853.130000001</v>
      </c>
      <c r="F144" s="399"/>
      <c r="G144" s="14" t="s">
        <v>180</v>
      </c>
      <c r="H144" s="14" t="s">
        <v>91</v>
      </c>
      <c r="I144" s="21">
        <v>11.753805555555555</v>
      </c>
      <c r="J144" s="21">
        <v>7.8566666666666665</v>
      </c>
      <c r="K144" s="425"/>
      <c r="L144" s="409"/>
      <c r="M144" s="409"/>
    </row>
    <row r="145" spans="1:13" x14ac:dyDescent="0.3">
      <c r="A145" s="19">
        <v>132</v>
      </c>
      <c r="B145" s="16" t="s">
        <v>567</v>
      </c>
      <c r="C145" s="16" t="s">
        <v>596</v>
      </c>
      <c r="D145" s="30">
        <v>1</v>
      </c>
      <c r="E145" s="17">
        <v>11745853.130000001</v>
      </c>
      <c r="F145" s="399"/>
      <c r="G145" s="16" t="s">
        <v>181</v>
      </c>
      <c r="H145" s="14" t="s">
        <v>23</v>
      </c>
      <c r="I145" s="21">
        <v>12.737166666666665</v>
      </c>
      <c r="J145" s="21">
        <v>7.2993611111111107</v>
      </c>
      <c r="K145" s="425"/>
      <c r="L145" s="409"/>
      <c r="M145" s="409"/>
    </row>
    <row r="146" spans="1:13" x14ac:dyDescent="0.3">
      <c r="A146" s="19">
        <v>133</v>
      </c>
      <c r="B146" s="16" t="s">
        <v>568</v>
      </c>
      <c r="C146" s="16" t="s">
        <v>596</v>
      </c>
      <c r="D146" s="30">
        <v>1</v>
      </c>
      <c r="E146" s="17">
        <v>11745853.130000001</v>
      </c>
      <c r="F146" s="399"/>
      <c r="G146" s="27" t="s">
        <v>182</v>
      </c>
      <c r="H146" s="27" t="s">
        <v>19</v>
      </c>
      <c r="I146" s="21">
        <v>12.551500000000001</v>
      </c>
      <c r="J146" s="21">
        <v>7.8122222222222222</v>
      </c>
      <c r="K146" s="425"/>
      <c r="L146" s="409"/>
      <c r="M146" s="409"/>
    </row>
    <row r="147" spans="1:13" x14ac:dyDescent="0.3">
      <c r="A147" s="19">
        <v>134</v>
      </c>
      <c r="B147" s="16" t="s">
        <v>569</v>
      </c>
      <c r="C147" s="16" t="s">
        <v>596</v>
      </c>
      <c r="D147" s="30">
        <v>1</v>
      </c>
      <c r="E147" s="17">
        <v>11745853.130000001</v>
      </c>
      <c r="F147" s="399"/>
      <c r="G147" s="27" t="s">
        <v>185</v>
      </c>
      <c r="H147" s="27" t="s">
        <v>62</v>
      </c>
      <c r="I147" s="21">
        <v>12.653722222222223</v>
      </c>
      <c r="J147" s="21">
        <v>7.8580833333333331</v>
      </c>
      <c r="K147" s="425"/>
      <c r="L147" s="409"/>
      <c r="M147" s="409"/>
    </row>
    <row r="148" spans="1:13" x14ac:dyDescent="0.3">
      <c r="A148" s="19">
        <v>135</v>
      </c>
      <c r="B148" s="16" t="s">
        <v>570</v>
      </c>
      <c r="C148" s="16" t="s">
        <v>596</v>
      </c>
      <c r="D148" s="30">
        <v>1</v>
      </c>
      <c r="E148" s="17">
        <v>11745853.130000001</v>
      </c>
      <c r="F148" s="400"/>
      <c r="G148" s="27" t="s">
        <v>65</v>
      </c>
      <c r="H148" s="27" t="s">
        <v>66</v>
      </c>
      <c r="I148" s="21">
        <v>12.952916666666665</v>
      </c>
      <c r="J148" s="21">
        <v>8.529416666666668</v>
      </c>
      <c r="K148" s="426"/>
      <c r="L148" s="410"/>
      <c r="M148" s="410"/>
    </row>
    <row r="149" spans="1:13" ht="15.5" customHeight="1" x14ac:dyDescent="0.3">
      <c r="A149" s="404" t="s">
        <v>572</v>
      </c>
      <c r="B149" s="404"/>
      <c r="C149" s="404"/>
      <c r="D149" s="404"/>
      <c r="E149" s="404"/>
      <c r="F149" s="404"/>
      <c r="G149" s="404"/>
      <c r="H149" s="404"/>
      <c r="I149" s="404"/>
      <c r="J149" s="404"/>
      <c r="K149" s="404"/>
      <c r="L149" s="404"/>
      <c r="M149" s="404"/>
    </row>
    <row r="150" spans="1:13" x14ac:dyDescent="0.3">
      <c r="A150" s="19">
        <v>135</v>
      </c>
      <c r="B150" s="16" t="s">
        <v>573</v>
      </c>
      <c r="C150" s="16" t="s">
        <v>591</v>
      </c>
      <c r="D150" s="30">
        <v>1</v>
      </c>
      <c r="E150" s="17">
        <v>10451726.199999999</v>
      </c>
      <c r="F150" s="398" t="s">
        <v>463</v>
      </c>
      <c r="G150" s="14" t="s">
        <v>138</v>
      </c>
      <c r="H150" s="14" t="s">
        <v>79</v>
      </c>
      <c r="I150" s="21">
        <v>12.847944444444446</v>
      </c>
      <c r="J150" s="21">
        <v>8.2623888888888892</v>
      </c>
      <c r="K150" s="424" t="s">
        <v>837</v>
      </c>
      <c r="L150" s="408">
        <v>188131071.59999999</v>
      </c>
      <c r="M150" s="408">
        <v>188131071.59999996</v>
      </c>
    </row>
    <row r="151" spans="1:13" x14ac:dyDescent="0.3">
      <c r="A151" s="19">
        <v>136</v>
      </c>
      <c r="B151" s="16" t="s">
        <v>574</v>
      </c>
      <c r="C151" s="16" t="s">
        <v>591</v>
      </c>
      <c r="D151" s="30">
        <v>1</v>
      </c>
      <c r="E151" s="17">
        <v>10451726.199999999</v>
      </c>
      <c r="F151" s="399"/>
      <c r="G151" s="14" t="s">
        <v>393</v>
      </c>
      <c r="H151" s="14" t="s">
        <v>79</v>
      </c>
      <c r="I151" s="10">
        <v>12.914194444444444</v>
      </c>
      <c r="J151" s="10">
        <v>8.442166666666667</v>
      </c>
      <c r="K151" s="425"/>
      <c r="L151" s="409"/>
      <c r="M151" s="409"/>
    </row>
    <row r="152" spans="1:13" x14ac:dyDescent="0.3">
      <c r="A152" s="19">
        <v>137</v>
      </c>
      <c r="B152" s="16" t="s">
        <v>575</v>
      </c>
      <c r="C152" s="16" t="s">
        <v>591</v>
      </c>
      <c r="D152" s="30">
        <v>1</v>
      </c>
      <c r="E152" s="17">
        <v>10451726.199999999</v>
      </c>
      <c r="F152" s="399"/>
      <c r="G152" s="14" t="s">
        <v>140</v>
      </c>
      <c r="H152" s="14" t="s">
        <v>36</v>
      </c>
      <c r="I152" s="21">
        <v>12.692555555555556</v>
      </c>
      <c r="J152" s="21">
        <v>7.9888888888888889</v>
      </c>
      <c r="K152" s="425"/>
      <c r="L152" s="409"/>
      <c r="M152" s="409"/>
    </row>
    <row r="153" spans="1:13" x14ac:dyDescent="0.3">
      <c r="A153" s="19">
        <v>138</v>
      </c>
      <c r="B153" s="16" t="s">
        <v>576</v>
      </c>
      <c r="C153" s="16" t="s">
        <v>591</v>
      </c>
      <c r="D153" s="30">
        <v>1</v>
      </c>
      <c r="E153" s="17">
        <v>10451726.199999999</v>
      </c>
      <c r="F153" s="399"/>
      <c r="G153" s="27" t="s">
        <v>142</v>
      </c>
      <c r="H153" s="14" t="s">
        <v>11</v>
      </c>
      <c r="I153" s="21">
        <v>13.007444444444445</v>
      </c>
      <c r="J153" s="21">
        <v>7.5872222222222216</v>
      </c>
      <c r="K153" s="425"/>
      <c r="L153" s="409"/>
      <c r="M153" s="409"/>
    </row>
    <row r="154" spans="1:13" x14ac:dyDescent="0.3">
      <c r="A154" s="19">
        <v>139</v>
      </c>
      <c r="B154" s="16" t="s">
        <v>577</v>
      </c>
      <c r="C154" s="16" t="s">
        <v>591</v>
      </c>
      <c r="D154" s="30">
        <v>1</v>
      </c>
      <c r="E154" s="17">
        <v>10451726.199999999</v>
      </c>
      <c r="F154" s="399"/>
      <c r="G154" s="27" t="s">
        <v>148</v>
      </c>
      <c r="H154" s="14" t="s">
        <v>64</v>
      </c>
      <c r="I154" s="21">
        <v>12.543444444444445</v>
      </c>
      <c r="J154" s="21">
        <v>7.9916111111111112</v>
      </c>
      <c r="K154" s="425"/>
      <c r="L154" s="409"/>
      <c r="M154" s="409"/>
    </row>
    <row r="155" spans="1:13" x14ac:dyDescent="0.3">
      <c r="A155" s="19">
        <v>140</v>
      </c>
      <c r="B155" s="16" t="s">
        <v>578</v>
      </c>
      <c r="C155" s="16" t="s">
        <v>591</v>
      </c>
      <c r="D155" s="30">
        <v>1</v>
      </c>
      <c r="E155" s="17">
        <v>10451726.199999999</v>
      </c>
      <c r="F155" s="399"/>
      <c r="G155" s="14" t="s">
        <v>150</v>
      </c>
      <c r="H155" s="14" t="s">
        <v>18</v>
      </c>
      <c r="I155" s="21">
        <v>13.19725</v>
      </c>
      <c r="J155" s="21">
        <v>7.6327500000000006</v>
      </c>
      <c r="K155" s="425"/>
      <c r="L155" s="409"/>
      <c r="M155" s="409"/>
    </row>
    <row r="156" spans="1:13" x14ac:dyDescent="0.3">
      <c r="A156" s="19">
        <v>141</v>
      </c>
      <c r="B156" s="16" t="s">
        <v>579</v>
      </c>
      <c r="C156" s="16" t="s">
        <v>591</v>
      </c>
      <c r="D156" s="30">
        <v>1</v>
      </c>
      <c r="E156" s="17">
        <v>10451726.199999999</v>
      </c>
      <c r="F156" s="399"/>
      <c r="G156" s="27" t="s">
        <v>154</v>
      </c>
      <c r="H156" s="14" t="s">
        <v>41</v>
      </c>
      <c r="I156" s="21">
        <v>12.974861111111112</v>
      </c>
      <c r="J156" s="21">
        <v>8.2262777777777778</v>
      </c>
      <c r="K156" s="425"/>
      <c r="L156" s="409"/>
      <c r="M156" s="409"/>
    </row>
    <row r="157" spans="1:13" x14ac:dyDescent="0.3">
      <c r="A157" s="19">
        <v>142</v>
      </c>
      <c r="B157" s="16" t="s">
        <v>580</v>
      </c>
      <c r="C157" s="16" t="s">
        <v>591</v>
      </c>
      <c r="D157" s="30">
        <v>1</v>
      </c>
      <c r="E157" s="17">
        <v>10451726.199999999</v>
      </c>
      <c r="F157" s="399"/>
      <c r="G157" s="14" t="s">
        <v>155</v>
      </c>
      <c r="H157" s="14" t="s">
        <v>103</v>
      </c>
      <c r="I157" s="21">
        <v>11.735388888888888</v>
      </c>
      <c r="J157" s="21">
        <v>7.5404166666666663</v>
      </c>
      <c r="K157" s="425"/>
      <c r="L157" s="409"/>
      <c r="M157" s="409"/>
    </row>
    <row r="158" spans="1:13" x14ac:dyDescent="0.3">
      <c r="A158" s="19">
        <v>143</v>
      </c>
      <c r="B158" s="16" t="s">
        <v>581</v>
      </c>
      <c r="C158" s="16" t="s">
        <v>591</v>
      </c>
      <c r="D158" s="30">
        <v>1</v>
      </c>
      <c r="E158" s="17">
        <v>10451726.199999999</v>
      </c>
      <c r="F158" s="399"/>
      <c r="G158" s="14" t="s">
        <v>157</v>
      </c>
      <c r="H158" s="14" t="s">
        <v>52</v>
      </c>
      <c r="I158" s="21">
        <v>12.106694444444445</v>
      </c>
      <c r="J158" s="21">
        <v>7.7391111111111108</v>
      </c>
      <c r="K158" s="425"/>
      <c r="L158" s="409"/>
      <c r="M158" s="409"/>
    </row>
    <row r="159" spans="1:13" x14ac:dyDescent="0.3">
      <c r="A159" s="19">
        <v>144</v>
      </c>
      <c r="B159" s="16" t="s">
        <v>582</v>
      </c>
      <c r="C159" s="16" t="s">
        <v>591</v>
      </c>
      <c r="D159" s="30">
        <v>1</v>
      </c>
      <c r="E159" s="17">
        <v>10451726.199999999</v>
      </c>
      <c r="F159" s="399"/>
      <c r="G159" s="14" t="s">
        <v>159</v>
      </c>
      <c r="H159" s="14" t="s">
        <v>30</v>
      </c>
      <c r="I159" s="21">
        <v>12.241694444444443</v>
      </c>
      <c r="J159" s="21">
        <v>7.5647500000000001</v>
      </c>
      <c r="K159" s="425"/>
      <c r="L159" s="409"/>
      <c r="M159" s="409"/>
    </row>
    <row r="160" spans="1:13" x14ac:dyDescent="0.3">
      <c r="A160" s="19">
        <v>145</v>
      </c>
      <c r="B160" s="16" t="s">
        <v>583</v>
      </c>
      <c r="C160" s="16" t="s">
        <v>591</v>
      </c>
      <c r="D160" s="30">
        <v>1</v>
      </c>
      <c r="E160" s="17">
        <v>10451726.199999999</v>
      </c>
      <c r="F160" s="399"/>
      <c r="G160" s="14" t="s">
        <v>162</v>
      </c>
      <c r="H160" s="14" t="s">
        <v>161</v>
      </c>
      <c r="I160" s="21">
        <v>12.843277777777779</v>
      </c>
      <c r="J160" s="21">
        <v>8.1849444444444455</v>
      </c>
      <c r="K160" s="425"/>
      <c r="L160" s="409"/>
      <c r="M160" s="409"/>
    </row>
    <row r="161" spans="1:13" x14ac:dyDescent="0.3">
      <c r="A161" s="19">
        <v>146</v>
      </c>
      <c r="B161" s="16" t="s">
        <v>584</v>
      </c>
      <c r="C161" s="16" t="s">
        <v>591</v>
      </c>
      <c r="D161" s="30">
        <v>1</v>
      </c>
      <c r="E161" s="17">
        <v>10451726.199999999</v>
      </c>
      <c r="F161" s="399"/>
      <c r="G161" s="14" t="s">
        <v>163</v>
      </c>
      <c r="H161" s="14" t="s">
        <v>43</v>
      </c>
      <c r="I161" s="21">
        <v>12.848722222222223</v>
      </c>
      <c r="J161" s="21">
        <v>8.6451666666666664</v>
      </c>
      <c r="K161" s="425"/>
      <c r="L161" s="409"/>
      <c r="M161" s="409"/>
    </row>
    <row r="162" spans="1:13" x14ac:dyDescent="0.3">
      <c r="A162" s="19">
        <v>147</v>
      </c>
      <c r="B162" s="16" t="s">
        <v>585</v>
      </c>
      <c r="C162" s="16" t="s">
        <v>591</v>
      </c>
      <c r="D162" s="30">
        <v>1</v>
      </c>
      <c r="E162" s="17">
        <v>10451726.199999999</v>
      </c>
      <c r="F162" s="399"/>
      <c r="G162" s="27" t="s">
        <v>404</v>
      </c>
      <c r="H162" s="27" t="s">
        <v>54</v>
      </c>
      <c r="I162" s="10">
        <v>11.938388888888889</v>
      </c>
      <c r="J162" s="10">
        <v>7.4192222222222224</v>
      </c>
      <c r="K162" s="425"/>
      <c r="L162" s="409"/>
      <c r="M162" s="409"/>
    </row>
    <row r="163" spans="1:13" x14ac:dyDescent="0.3">
      <c r="A163" s="19">
        <v>148</v>
      </c>
      <c r="B163" s="16" t="s">
        <v>586</v>
      </c>
      <c r="C163" s="16" t="s">
        <v>591</v>
      </c>
      <c r="D163" s="30">
        <v>1</v>
      </c>
      <c r="E163" s="17">
        <v>10451726.199999999</v>
      </c>
      <c r="F163" s="399"/>
      <c r="G163" s="27" t="s">
        <v>178</v>
      </c>
      <c r="H163" s="27" t="s">
        <v>32</v>
      </c>
      <c r="I163" s="21">
        <v>11.441777777777778</v>
      </c>
      <c r="J163" s="21">
        <v>7.2026666666666666</v>
      </c>
      <c r="K163" s="425"/>
      <c r="L163" s="409"/>
      <c r="M163" s="409"/>
    </row>
    <row r="164" spans="1:13" x14ac:dyDescent="0.3">
      <c r="A164" s="19">
        <v>149</v>
      </c>
      <c r="B164" s="16" t="s">
        <v>587</v>
      </c>
      <c r="C164" s="16" t="s">
        <v>591</v>
      </c>
      <c r="D164" s="30">
        <v>1</v>
      </c>
      <c r="E164" s="17">
        <v>10451726.199999999</v>
      </c>
      <c r="F164" s="399"/>
      <c r="G164" s="14" t="s">
        <v>179</v>
      </c>
      <c r="H164" s="14" t="s">
        <v>91</v>
      </c>
      <c r="I164" s="21">
        <v>11.528388888888889</v>
      </c>
      <c r="J164" s="21">
        <v>7.665805555555556</v>
      </c>
      <c r="K164" s="425"/>
      <c r="L164" s="409"/>
      <c r="M164" s="409"/>
    </row>
    <row r="165" spans="1:13" x14ac:dyDescent="0.3">
      <c r="A165" s="19">
        <v>150</v>
      </c>
      <c r="B165" s="16" t="s">
        <v>588</v>
      </c>
      <c r="C165" s="16" t="s">
        <v>591</v>
      </c>
      <c r="D165" s="30">
        <v>1</v>
      </c>
      <c r="E165" s="17">
        <v>10451726.199999999</v>
      </c>
      <c r="F165" s="399"/>
      <c r="G165" s="14" t="s">
        <v>53</v>
      </c>
      <c r="H165" s="14" t="s">
        <v>23</v>
      </c>
      <c r="I165" s="21">
        <v>12.798444444444444</v>
      </c>
      <c r="J165" s="21">
        <v>7.2381388888888889</v>
      </c>
      <c r="K165" s="425"/>
      <c r="L165" s="409"/>
      <c r="M165" s="409"/>
    </row>
    <row r="166" spans="1:13" x14ac:dyDescent="0.3">
      <c r="A166" s="19">
        <v>151</v>
      </c>
      <c r="B166" s="16" t="s">
        <v>589</v>
      </c>
      <c r="C166" s="16" t="s">
        <v>591</v>
      </c>
      <c r="D166" s="30">
        <v>1</v>
      </c>
      <c r="E166" s="17">
        <v>10451726.199999999</v>
      </c>
      <c r="F166" s="399"/>
      <c r="G166" s="27" t="s">
        <v>183</v>
      </c>
      <c r="H166" s="27" t="s">
        <v>19</v>
      </c>
      <c r="I166" s="21">
        <v>12.513361111111111</v>
      </c>
      <c r="J166" s="21">
        <v>7.8928888888888888</v>
      </c>
      <c r="K166" s="425"/>
      <c r="L166" s="409"/>
      <c r="M166" s="409"/>
    </row>
    <row r="167" spans="1:13" x14ac:dyDescent="0.3">
      <c r="A167" s="19">
        <v>152</v>
      </c>
      <c r="B167" s="16" t="s">
        <v>590</v>
      </c>
      <c r="C167" s="16" t="s">
        <v>591</v>
      </c>
      <c r="D167" s="30">
        <v>1</v>
      </c>
      <c r="E167" s="17">
        <v>10451726.199999999</v>
      </c>
      <c r="F167" s="400"/>
      <c r="G167" s="27" t="s">
        <v>184</v>
      </c>
      <c r="H167" s="27" t="s">
        <v>62</v>
      </c>
      <c r="I167" s="21">
        <v>12.585111111111111</v>
      </c>
      <c r="J167" s="21">
        <v>7.9776666666666669</v>
      </c>
      <c r="K167" s="426"/>
      <c r="L167" s="410"/>
      <c r="M167" s="410"/>
    </row>
    <row r="168" spans="1:13" ht="15.5" customHeight="1" x14ac:dyDescent="0.3">
      <c r="A168" s="404" t="s">
        <v>598</v>
      </c>
      <c r="B168" s="404"/>
      <c r="C168" s="404"/>
      <c r="D168" s="404"/>
      <c r="E168" s="404"/>
      <c r="F168" s="404"/>
      <c r="G168" s="404"/>
      <c r="H168" s="404"/>
      <c r="I168" s="404"/>
      <c r="J168" s="404"/>
      <c r="K168" s="404"/>
      <c r="L168" s="404"/>
      <c r="M168" s="404"/>
    </row>
    <row r="169" spans="1:13" x14ac:dyDescent="0.3">
      <c r="A169" s="19">
        <v>154</v>
      </c>
      <c r="B169" s="16" t="s">
        <v>592</v>
      </c>
      <c r="C169" s="16" t="s">
        <v>596</v>
      </c>
      <c r="D169" s="30">
        <v>1</v>
      </c>
      <c r="E169" s="17">
        <v>11745853.130000001</v>
      </c>
      <c r="F169" s="398" t="s">
        <v>839</v>
      </c>
      <c r="G169" s="22" t="s">
        <v>838</v>
      </c>
      <c r="H169" s="14" t="s">
        <v>103</v>
      </c>
      <c r="I169" s="21">
        <v>11.682555555555554</v>
      </c>
      <c r="J169" s="21">
        <v>7.5090555555555554</v>
      </c>
      <c r="K169" s="424" t="s">
        <v>842</v>
      </c>
      <c r="L169" s="408">
        <v>77084950.620000005</v>
      </c>
      <c r="M169" s="408">
        <v>77084951.620000005</v>
      </c>
    </row>
    <row r="170" spans="1:13" x14ac:dyDescent="0.3">
      <c r="A170" s="19">
        <v>155</v>
      </c>
      <c r="B170" s="16" t="s">
        <v>593</v>
      </c>
      <c r="C170" s="16" t="s">
        <v>596</v>
      </c>
      <c r="D170" s="30">
        <v>1</v>
      </c>
      <c r="E170" s="17">
        <v>11745853.130000001</v>
      </c>
      <c r="F170" s="399"/>
      <c r="G170" s="27" t="s">
        <v>188</v>
      </c>
      <c r="H170" s="14" t="s">
        <v>91</v>
      </c>
      <c r="I170" s="21">
        <v>11.449472222222223</v>
      </c>
      <c r="J170" s="21">
        <v>7.5263611111111111</v>
      </c>
      <c r="K170" s="425"/>
      <c r="L170" s="409"/>
      <c r="M170" s="409"/>
    </row>
    <row r="171" spans="1:13" x14ac:dyDescent="0.3">
      <c r="A171" s="19">
        <v>156</v>
      </c>
      <c r="B171" s="16" t="s">
        <v>594</v>
      </c>
      <c r="C171" s="16" t="s">
        <v>596</v>
      </c>
      <c r="D171" s="30">
        <v>1</v>
      </c>
      <c r="E171" s="17">
        <v>11745853.130000001</v>
      </c>
      <c r="F171" s="399"/>
      <c r="G171" s="27" t="s">
        <v>386</v>
      </c>
      <c r="H171" s="27" t="s">
        <v>66</v>
      </c>
      <c r="I171" s="21">
        <v>12.886194444444444</v>
      </c>
      <c r="J171" s="21">
        <v>8.6919722222222227</v>
      </c>
      <c r="K171" s="425"/>
      <c r="L171" s="409"/>
      <c r="M171" s="409"/>
    </row>
    <row r="172" spans="1:13" x14ac:dyDescent="0.3">
      <c r="A172" s="19">
        <v>157</v>
      </c>
      <c r="B172" s="16" t="s">
        <v>595</v>
      </c>
      <c r="C172" s="16" t="s">
        <v>596</v>
      </c>
      <c r="D172" s="30">
        <v>1</v>
      </c>
      <c r="E172" s="17">
        <v>11745853.130000001</v>
      </c>
      <c r="F172" s="399"/>
      <c r="G172" s="27" t="s">
        <v>189</v>
      </c>
      <c r="H172" s="27" t="s">
        <v>99</v>
      </c>
      <c r="I172" s="21">
        <v>12.743194444444443</v>
      </c>
      <c r="J172" s="21">
        <v>7.7410833333333331</v>
      </c>
      <c r="K172" s="425"/>
      <c r="L172" s="409"/>
      <c r="M172" s="409"/>
    </row>
    <row r="173" spans="1:13" x14ac:dyDescent="0.3">
      <c r="A173" s="19">
        <v>158</v>
      </c>
      <c r="B173" s="16" t="s">
        <v>600</v>
      </c>
      <c r="C173" s="14" t="s">
        <v>599</v>
      </c>
      <c r="D173" s="30">
        <v>1</v>
      </c>
      <c r="E173" s="17">
        <v>10451726.199999999</v>
      </c>
      <c r="F173" s="399"/>
      <c r="G173" s="27" t="s">
        <v>186</v>
      </c>
      <c r="H173" s="14" t="s">
        <v>36</v>
      </c>
      <c r="I173" s="21">
        <v>12.7105</v>
      </c>
      <c r="J173" s="21">
        <v>8.0678333333333327</v>
      </c>
      <c r="K173" s="425"/>
      <c r="L173" s="409"/>
      <c r="M173" s="409"/>
    </row>
    <row r="174" spans="1:13" x14ac:dyDescent="0.3">
      <c r="A174" s="19">
        <v>159</v>
      </c>
      <c r="B174" s="16" t="s">
        <v>601</v>
      </c>
      <c r="C174" s="14" t="s">
        <v>599</v>
      </c>
      <c r="D174" s="30">
        <v>1</v>
      </c>
      <c r="E174" s="17">
        <v>10451726.199999999</v>
      </c>
      <c r="F174" s="399"/>
      <c r="G174" s="27" t="s">
        <v>187</v>
      </c>
      <c r="H174" s="27" t="s">
        <v>56</v>
      </c>
      <c r="I174" s="21">
        <v>12.643194444444443</v>
      </c>
      <c r="J174" s="21">
        <v>7.5536111111111106</v>
      </c>
      <c r="K174" s="425"/>
      <c r="L174" s="409"/>
      <c r="M174" s="409"/>
    </row>
    <row r="175" spans="1:13" x14ac:dyDescent="0.3">
      <c r="A175" s="19">
        <v>160</v>
      </c>
      <c r="B175" s="16" t="s">
        <v>602</v>
      </c>
      <c r="C175" s="14" t="s">
        <v>841</v>
      </c>
      <c r="D175" s="30">
        <v>1</v>
      </c>
      <c r="E175" s="15">
        <v>9198085.700000003</v>
      </c>
      <c r="F175" s="400"/>
      <c r="G175" s="27" t="s">
        <v>190</v>
      </c>
      <c r="H175" s="27" t="s">
        <v>60</v>
      </c>
      <c r="I175" s="14">
        <v>12.909583333333334</v>
      </c>
      <c r="J175" s="14">
        <v>7.601861111111111</v>
      </c>
      <c r="K175" s="426"/>
      <c r="L175" s="410"/>
      <c r="M175" s="410"/>
    </row>
    <row r="176" spans="1:13" ht="15.5" customHeight="1" x14ac:dyDescent="0.3">
      <c r="A176" s="404" t="s">
        <v>862</v>
      </c>
      <c r="B176" s="404"/>
      <c r="C176" s="404"/>
      <c r="D176" s="404"/>
      <c r="E176" s="404"/>
      <c r="F176" s="404"/>
      <c r="G176" s="404"/>
      <c r="H176" s="404"/>
      <c r="I176" s="404"/>
      <c r="J176" s="404"/>
      <c r="K176" s="404"/>
      <c r="L176" s="404"/>
      <c r="M176" s="404"/>
    </row>
    <row r="177" spans="1:13" x14ac:dyDescent="0.3">
      <c r="A177" s="19">
        <v>161</v>
      </c>
      <c r="B177" s="16" t="s">
        <v>604</v>
      </c>
      <c r="C177" s="16" t="s">
        <v>603</v>
      </c>
      <c r="D177" s="11">
        <v>1</v>
      </c>
      <c r="E177" s="17">
        <v>2925808.25</v>
      </c>
      <c r="F177" s="398" t="s">
        <v>839</v>
      </c>
      <c r="G177" s="14" t="s">
        <v>192</v>
      </c>
      <c r="H177" s="14" t="s">
        <v>52</v>
      </c>
      <c r="I177" s="21">
        <v>12.106694444444445</v>
      </c>
      <c r="J177" s="21">
        <v>7.7391111111111108</v>
      </c>
      <c r="K177" s="424" t="s">
        <v>400</v>
      </c>
      <c r="L177" s="408">
        <v>29152199.32</v>
      </c>
      <c r="M177" s="408">
        <v>29152199.32</v>
      </c>
    </row>
    <row r="178" spans="1:13" x14ac:dyDescent="0.3">
      <c r="A178" s="19">
        <v>162</v>
      </c>
      <c r="B178" s="16" t="s">
        <v>605</v>
      </c>
      <c r="C178" s="16" t="s">
        <v>603</v>
      </c>
      <c r="D178" s="11">
        <v>1</v>
      </c>
      <c r="E178" s="17">
        <v>2925808.25</v>
      </c>
      <c r="F178" s="399"/>
      <c r="G178" s="14" t="s">
        <v>193</v>
      </c>
      <c r="H178" s="14" t="s">
        <v>12</v>
      </c>
      <c r="I178" s="21">
        <v>11.377055555555556</v>
      </c>
      <c r="J178" s="21">
        <v>7.5621388888888887</v>
      </c>
      <c r="K178" s="425"/>
      <c r="L178" s="409"/>
      <c r="M178" s="409"/>
    </row>
    <row r="179" spans="1:13" x14ac:dyDescent="0.3">
      <c r="A179" s="19">
        <v>163</v>
      </c>
      <c r="B179" s="16" t="s">
        <v>606</v>
      </c>
      <c r="C179" s="16" t="s">
        <v>603</v>
      </c>
      <c r="D179" s="11">
        <v>1</v>
      </c>
      <c r="E179" s="17">
        <v>2925808.25</v>
      </c>
      <c r="F179" s="399"/>
      <c r="G179" s="14" t="s">
        <v>194</v>
      </c>
      <c r="H179" s="14" t="s">
        <v>106</v>
      </c>
      <c r="I179" s="21">
        <v>11.599027777777778</v>
      </c>
      <c r="J179" s="21">
        <v>7.2222222222222223</v>
      </c>
      <c r="K179" s="425"/>
      <c r="L179" s="409"/>
      <c r="M179" s="409"/>
    </row>
    <row r="180" spans="1:13" x14ac:dyDescent="0.3">
      <c r="A180" s="19">
        <v>164</v>
      </c>
      <c r="B180" s="16" t="s">
        <v>607</v>
      </c>
      <c r="C180" s="16" t="s">
        <v>603</v>
      </c>
      <c r="D180" s="11">
        <v>1</v>
      </c>
      <c r="E180" s="17">
        <v>2925808.25</v>
      </c>
      <c r="F180" s="399"/>
      <c r="G180" s="14" t="s">
        <v>195</v>
      </c>
      <c r="H180" s="14" t="s">
        <v>25</v>
      </c>
      <c r="I180" s="21">
        <v>12.965194444444444</v>
      </c>
      <c r="J180" s="21">
        <v>8.0590833333333336</v>
      </c>
      <c r="K180" s="425"/>
      <c r="L180" s="409"/>
      <c r="M180" s="409"/>
    </row>
    <row r="181" spans="1:13" x14ac:dyDescent="0.3">
      <c r="A181" s="19">
        <v>165</v>
      </c>
      <c r="B181" s="16" t="s">
        <v>608</v>
      </c>
      <c r="C181" s="16" t="s">
        <v>603</v>
      </c>
      <c r="D181" s="11">
        <v>1</v>
      </c>
      <c r="E181" s="17">
        <v>2925808.25</v>
      </c>
      <c r="F181" s="399"/>
      <c r="G181" s="14" t="s">
        <v>196</v>
      </c>
      <c r="H181" s="14" t="s">
        <v>62</v>
      </c>
      <c r="I181" s="21">
        <v>12.617194444444445</v>
      </c>
      <c r="J181" s="21">
        <v>7.8818333333333337</v>
      </c>
      <c r="K181" s="425"/>
      <c r="L181" s="409"/>
      <c r="M181" s="409"/>
    </row>
    <row r="182" spans="1:13" x14ac:dyDescent="0.3">
      <c r="A182" s="19">
        <v>166</v>
      </c>
      <c r="B182" s="16" t="s">
        <v>609</v>
      </c>
      <c r="C182" s="16" t="s">
        <v>603</v>
      </c>
      <c r="D182" s="11">
        <v>1</v>
      </c>
      <c r="E182" s="17">
        <v>2925808.25</v>
      </c>
      <c r="F182" s="399"/>
      <c r="G182" s="14" t="s">
        <v>197</v>
      </c>
      <c r="H182" s="14" t="s">
        <v>39</v>
      </c>
      <c r="I182" s="21">
        <v>12.824222222222222</v>
      </c>
      <c r="J182" s="21">
        <v>7.8931111111111107</v>
      </c>
      <c r="K182" s="425"/>
      <c r="L182" s="409"/>
      <c r="M182" s="409"/>
    </row>
    <row r="183" spans="1:13" x14ac:dyDescent="0.3">
      <c r="A183" s="19">
        <v>167</v>
      </c>
      <c r="B183" s="16" t="s">
        <v>610</v>
      </c>
      <c r="C183" s="16" t="s">
        <v>603</v>
      </c>
      <c r="D183" s="11">
        <v>1</v>
      </c>
      <c r="E183" s="17">
        <v>2925808.25</v>
      </c>
      <c r="F183" s="399"/>
      <c r="G183" s="14" t="s">
        <v>198</v>
      </c>
      <c r="H183" s="14" t="s">
        <v>199</v>
      </c>
      <c r="I183" s="10">
        <v>12.660222222222222</v>
      </c>
      <c r="J183" s="10">
        <v>8.0295833333333348</v>
      </c>
      <c r="K183" s="425"/>
      <c r="L183" s="409"/>
      <c r="M183" s="409"/>
    </row>
    <row r="184" spans="1:13" x14ac:dyDescent="0.3">
      <c r="A184" s="19">
        <v>168</v>
      </c>
      <c r="B184" s="16" t="s">
        <v>611</v>
      </c>
      <c r="C184" s="16" t="s">
        <v>603</v>
      </c>
      <c r="D184" s="11">
        <v>1</v>
      </c>
      <c r="E184" s="17">
        <v>2925808.25</v>
      </c>
      <c r="F184" s="399"/>
      <c r="G184" s="14" t="s">
        <v>396</v>
      </c>
      <c r="H184" s="14" t="s">
        <v>397</v>
      </c>
      <c r="I184" s="28">
        <v>13.118555555555556</v>
      </c>
      <c r="J184" s="28">
        <v>8.3280833333333337</v>
      </c>
      <c r="K184" s="425"/>
      <c r="L184" s="409"/>
      <c r="M184" s="409"/>
    </row>
    <row r="185" spans="1:13" x14ac:dyDescent="0.3">
      <c r="A185" s="19">
        <v>169</v>
      </c>
      <c r="B185" s="16" t="s">
        <v>612</v>
      </c>
      <c r="C185" s="16" t="s">
        <v>603</v>
      </c>
      <c r="D185" s="11">
        <v>1</v>
      </c>
      <c r="E185" s="17">
        <v>2925808.25</v>
      </c>
      <c r="F185" s="399"/>
      <c r="G185" s="14" t="s">
        <v>200</v>
      </c>
      <c r="H185" s="14" t="s">
        <v>49</v>
      </c>
      <c r="I185" s="21">
        <v>12.527861111111111</v>
      </c>
      <c r="J185" s="21">
        <v>7.5331388888888888</v>
      </c>
      <c r="K185" s="425"/>
      <c r="L185" s="409"/>
      <c r="M185" s="409"/>
    </row>
    <row r="186" spans="1:13" x14ac:dyDescent="0.3">
      <c r="A186" s="19">
        <v>170</v>
      </c>
      <c r="B186" s="16" t="s">
        <v>613</v>
      </c>
      <c r="C186" s="16" t="s">
        <v>603</v>
      </c>
      <c r="D186" s="11">
        <v>1</v>
      </c>
      <c r="E186" s="17">
        <v>2819925.07</v>
      </c>
      <c r="F186" s="400"/>
      <c r="G186" s="14" t="s">
        <v>201</v>
      </c>
      <c r="H186" s="14" t="s">
        <v>11</v>
      </c>
      <c r="I186" s="21">
        <v>13.007444444444445</v>
      </c>
      <c r="J186" s="21">
        <v>7.5872222222222216</v>
      </c>
      <c r="K186" s="426"/>
      <c r="L186" s="410"/>
      <c r="M186" s="410"/>
    </row>
    <row r="187" spans="1:13" x14ac:dyDescent="0.3">
      <c r="A187" s="19">
        <v>171</v>
      </c>
      <c r="B187" s="16" t="s">
        <v>614</v>
      </c>
      <c r="C187" s="16" t="s">
        <v>603</v>
      </c>
      <c r="D187" s="11">
        <v>1</v>
      </c>
      <c r="E187" s="17">
        <v>2925808.25</v>
      </c>
      <c r="F187" s="398" t="s">
        <v>843</v>
      </c>
      <c r="G187" s="14" t="s">
        <v>210</v>
      </c>
      <c r="H187" s="14" t="s">
        <v>64</v>
      </c>
      <c r="I187" s="21">
        <v>12.42986111111111</v>
      </c>
      <c r="J187" s="21">
        <v>8.0221944444444446</v>
      </c>
      <c r="K187" s="424" t="s">
        <v>400</v>
      </c>
      <c r="L187" s="408">
        <v>40234941.909999996</v>
      </c>
      <c r="M187" s="408">
        <v>40234941.909999996</v>
      </c>
    </row>
    <row r="188" spans="1:13" x14ac:dyDescent="0.3">
      <c r="A188" s="19">
        <v>172</v>
      </c>
      <c r="B188" s="16" t="s">
        <v>202</v>
      </c>
      <c r="C188" s="16" t="s">
        <v>603</v>
      </c>
      <c r="D188" s="11">
        <v>1</v>
      </c>
      <c r="E188" s="17">
        <v>2925808.25</v>
      </c>
      <c r="F188" s="399"/>
      <c r="G188" s="14" t="s">
        <v>211</v>
      </c>
      <c r="H188" s="14" t="s">
        <v>20</v>
      </c>
      <c r="I188" s="21">
        <v>12.997305555555554</v>
      </c>
      <c r="J188" s="21">
        <v>8.0123055555555549</v>
      </c>
      <c r="K188" s="425"/>
      <c r="L188" s="409"/>
      <c r="M188" s="409"/>
    </row>
    <row r="189" spans="1:13" x14ac:dyDescent="0.3">
      <c r="A189" s="19">
        <v>173</v>
      </c>
      <c r="B189" s="16" t="s">
        <v>203</v>
      </c>
      <c r="C189" s="16" t="s">
        <v>603</v>
      </c>
      <c r="D189" s="11">
        <v>1</v>
      </c>
      <c r="E189" s="17">
        <v>2925808.25</v>
      </c>
      <c r="F189" s="399"/>
      <c r="G189" s="14" t="s">
        <v>212</v>
      </c>
      <c r="H189" s="14" t="s">
        <v>43</v>
      </c>
      <c r="I189" s="21">
        <v>12.834250000000001</v>
      </c>
      <c r="J189" s="21">
        <v>8.7466944444444437</v>
      </c>
      <c r="K189" s="425"/>
      <c r="L189" s="409"/>
      <c r="M189" s="409"/>
    </row>
    <row r="190" spans="1:13" x14ac:dyDescent="0.3">
      <c r="A190" s="19">
        <v>174</v>
      </c>
      <c r="B190" s="16" t="s">
        <v>204</v>
      </c>
      <c r="C190" s="16" t="s">
        <v>603</v>
      </c>
      <c r="D190" s="11">
        <v>1</v>
      </c>
      <c r="E190" s="17">
        <v>2925808.25</v>
      </c>
      <c r="F190" s="399"/>
      <c r="G190" s="14" t="s">
        <v>113</v>
      </c>
      <c r="H190" s="14" t="s">
        <v>76</v>
      </c>
      <c r="I190" s="21">
        <v>13.122972222222222</v>
      </c>
      <c r="J190" s="21">
        <v>8.2451666666666661</v>
      </c>
      <c r="K190" s="425"/>
      <c r="L190" s="409"/>
      <c r="M190" s="409"/>
    </row>
    <row r="191" spans="1:13" x14ac:dyDescent="0.3">
      <c r="A191" s="19">
        <v>175</v>
      </c>
      <c r="B191" s="16" t="s">
        <v>205</v>
      </c>
      <c r="C191" s="16" t="s">
        <v>603</v>
      </c>
      <c r="D191" s="11">
        <v>1</v>
      </c>
      <c r="E191" s="17">
        <v>2925808.25</v>
      </c>
      <c r="F191" s="399"/>
      <c r="G191" s="14" t="s">
        <v>213</v>
      </c>
      <c r="H191" s="14" t="s">
        <v>23</v>
      </c>
      <c r="I191" s="21">
        <v>12.782555555555556</v>
      </c>
      <c r="J191" s="21">
        <v>7.2666833333333329</v>
      </c>
      <c r="K191" s="425"/>
      <c r="L191" s="409"/>
      <c r="M191" s="409"/>
    </row>
    <row r="192" spans="1:13" x14ac:dyDescent="0.3">
      <c r="A192" s="19">
        <v>176</v>
      </c>
      <c r="B192" s="16" t="s">
        <v>206</v>
      </c>
      <c r="C192" s="16" t="s">
        <v>603</v>
      </c>
      <c r="D192" s="11">
        <v>1</v>
      </c>
      <c r="E192" s="17">
        <v>2925808.25</v>
      </c>
      <c r="F192" s="399"/>
      <c r="G192" s="14" t="s">
        <v>214</v>
      </c>
      <c r="H192" s="14" t="s">
        <v>46</v>
      </c>
      <c r="I192" s="21">
        <v>12.685111111111111</v>
      </c>
      <c r="J192" s="21">
        <v>7.7623888888888892</v>
      </c>
      <c r="K192" s="425"/>
      <c r="L192" s="409"/>
      <c r="M192" s="409"/>
    </row>
    <row r="193" spans="1:13" x14ac:dyDescent="0.3">
      <c r="A193" s="19">
        <v>177</v>
      </c>
      <c r="B193" s="16" t="s">
        <v>207</v>
      </c>
      <c r="C193" s="16" t="s">
        <v>603</v>
      </c>
      <c r="D193" s="11">
        <v>1</v>
      </c>
      <c r="E193" s="17">
        <v>2925808.25</v>
      </c>
      <c r="F193" s="399"/>
      <c r="G193" s="14" t="s">
        <v>215</v>
      </c>
      <c r="H193" s="14" t="s">
        <v>18</v>
      </c>
      <c r="I193" s="21">
        <v>13.118444444444444</v>
      </c>
      <c r="J193" s="21">
        <v>7.2335277777777778</v>
      </c>
      <c r="K193" s="425"/>
      <c r="L193" s="409"/>
      <c r="M193" s="409"/>
    </row>
    <row r="194" spans="1:13" x14ac:dyDescent="0.3">
      <c r="A194" s="19">
        <v>178</v>
      </c>
      <c r="B194" s="16" t="s">
        <v>208</v>
      </c>
      <c r="C194" s="16" t="s">
        <v>603</v>
      </c>
      <c r="D194" s="11">
        <v>1</v>
      </c>
      <c r="E194" s="17">
        <v>2925808.25</v>
      </c>
      <c r="F194" s="399"/>
      <c r="G194" s="14" t="s">
        <v>216</v>
      </c>
      <c r="H194" s="14" t="s">
        <v>96</v>
      </c>
      <c r="I194" s="21">
        <v>12.108972222222222</v>
      </c>
      <c r="J194" s="21">
        <v>7.4878888888888886</v>
      </c>
      <c r="K194" s="425"/>
      <c r="L194" s="409"/>
      <c r="M194" s="409"/>
    </row>
    <row r="195" spans="1:13" x14ac:dyDescent="0.3">
      <c r="A195" s="19">
        <v>179</v>
      </c>
      <c r="B195" s="16" t="s">
        <v>209</v>
      </c>
      <c r="C195" s="16" t="s">
        <v>603</v>
      </c>
      <c r="D195" s="11">
        <v>1</v>
      </c>
      <c r="E195" s="17">
        <v>2925808.25</v>
      </c>
      <c r="F195" s="399"/>
      <c r="G195" s="14" t="s">
        <v>217</v>
      </c>
      <c r="H195" s="14" t="s">
        <v>34</v>
      </c>
      <c r="I195" s="21">
        <v>11.592333333333334</v>
      </c>
      <c r="J195" s="21">
        <v>7.5871666666666666</v>
      </c>
      <c r="K195" s="425"/>
      <c r="L195" s="409"/>
      <c r="M195" s="409"/>
    </row>
    <row r="196" spans="1:13" x14ac:dyDescent="0.3">
      <c r="A196" s="19">
        <v>180</v>
      </c>
      <c r="B196" s="16" t="s">
        <v>222</v>
      </c>
      <c r="C196" s="16" t="s">
        <v>603</v>
      </c>
      <c r="D196" s="11">
        <v>1</v>
      </c>
      <c r="E196" s="17">
        <v>2925808.25</v>
      </c>
      <c r="F196" s="399"/>
      <c r="G196" s="14" t="s">
        <v>218</v>
      </c>
      <c r="H196" s="14" t="s">
        <v>30</v>
      </c>
      <c r="I196" s="21">
        <v>12.283055555555556</v>
      </c>
      <c r="J196" s="21">
        <v>7.7557499999999999</v>
      </c>
      <c r="K196" s="425"/>
      <c r="L196" s="409"/>
      <c r="M196" s="409"/>
    </row>
    <row r="197" spans="1:13" x14ac:dyDescent="0.3">
      <c r="A197" s="19">
        <v>181</v>
      </c>
      <c r="B197" s="16" t="s">
        <v>223</v>
      </c>
      <c r="C197" s="16" t="s">
        <v>603</v>
      </c>
      <c r="D197" s="11">
        <v>1</v>
      </c>
      <c r="E197" s="17">
        <v>2925808.25</v>
      </c>
      <c r="F197" s="399"/>
      <c r="G197" s="14" t="s">
        <v>219</v>
      </c>
      <c r="H197" s="14" t="s">
        <v>51</v>
      </c>
      <c r="I197" s="21">
        <v>11.377472222222222</v>
      </c>
      <c r="J197" s="21">
        <v>7.0889999999999995</v>
      </c>
      <c r="K197" s="425"/>
      <c r="L197" s="409"/>
      <c r="M197" s="409"/>
    </row>
    <row r="198" spans="1:13" x14ac:dyDescent="0.3">
      <c r="A198" s="19">
        <v>182</v>
      </c>
      <c r="B198" s="16" t="s">
        <v>224</v>
      </c>
      <c r="C198" s="16" t="s">
        <v>603</v>
      </c>
      <c r="D198" s="11">
        <v>1</v>
      </c>
      <c r="E198" s="17">
        <v>2925808.25</v>
      </c>
      <c r="F198" s="399"/>
      <c r="G198" s="14" t="s">
        <v>220</v>
      </c>
      <c r="H198" s="14" t="s">
        <v>21</v>
      </c>
      <c r="I198" s="29">
        <v>11.498722222222222</v>
      </c>
      <c r="J198" s="21">
        <v>7.3133333333333335</v>
      </c>
      <c r="K198" s="425"/>
      <c r="L198" s="409"/>
      <c r="M198" s="409"/>
    </row>
    <row r="199" spans="1:13" x14ac:dyDescent="0.3">
      <c r="A199" s="19">
        <v>183</v>
      </c>
      <c r="B199" s="16" t="s">
        <v>225</v>
      </c>
      <c r="C199" s="16" t="s">
        <v>603</v>
      </c>
      <c r="D199" s="11">
        <v>1</v>
      </c>
      <c r="E199" s="17">
        <v>2925808.25</v>
      </c>
      <c r="F199" s="399"/>
      <c r="G199" s="14" t="s">
        <v>221</v>
      </c>
      <c r="H199" s="14" t="s">
        <v>54</v>
      </c>
      <c r="I199" s="28">
        <v>12.097416666666668</v>
      </c>
      <c r="J199" s="28">
        <v>7.2640833333333337</v>
      </c>
      <c r="K199" s="425"/>
      <c r="L199" s="409"/>
      <c r="M199" s="409"/>
    </row>
    <row r="200" spans="1:13" x14ac:dyDescent="0.3">
      <c r="A200" s="19">
        <v>184</v>
      </c>
      <c r="B200" s="16" t="s">
        <v>226</v>
      </c>
      <c r="C200" s="16" t="s">
        <v>616</v>
      </c>
      <c r="D200" s="11">
        <v>1</v>
      </c>
      <c r="E200" s="17">
        <v>2199434.66</v>
      </c>
      <c r="F200" s="400"/>
      <c r="G200" s="27" t="s">
        <v>411</v>
      </c>
      <c r="H200" s="27" t="s">
        <v>11</v>
      </c>
      <c r="I200" s="44">
        <v>13.00506</v>
      </c>
      <c r="J200" s="44">
        <v>7.6004399999999999</v>
      </c>
      <c r="K200" s="426"/>
      <c r="L200" s="410"/>
      <c r="M200" s="410"/>
    </row>
    <row r="201" spans="1:13" ht="15.5" customHeight="1" x14ac:dyDescent="0.3">
      <c r="A201" s="404" t="s">
        <v>617</v>
      </c>
      <c r="B201" s="404"/>
      <c r="C201" s="404"/>
      <c r="D201" s="404"/>
      <c r="E201" s="404"/>
      <c r="F201" s="404"/>
      <c r="G201" s="404"/>
      <c r="H201" s="404"/>
      <c r="I201" s="404"/>
      <c r="J201" s="404"/>
      <c r="K201" s="404"/>
      <c r="L201" s="404"/>
      <c r="M201" s="404"/>
    </row>
    <row r="202" spans="1:13" ht="26" x14ac:dyDescent="0.3">
      <c r="A202" s="30">
        <v>185</v>
      </c>
      <c r="B202" s="16" t="s">
        <v>620</v>
      </c>
      <c r="C202" s="16" t="s">
        <v>381</v>
      </c>
      <c r="D202" s="30">
        <v>22</v>
      </c>
      <c r="E202" s="13">
        <v>1672600</v>
      </c>
      <c r="F202" s="398" t="s">
        <v>618</v>
      </c>
      <c r="G202" s="16" t="s">
        <v>309</v>
      </c>
      <c r="H202" s="16" t="s">
        <v>68</v>
      </c>
      <c r="I202" s="21">
        <v>13.081944444444444</v>
      </c>
      <c r="J202" s="21">
        <v>7.7431666666666663</v>
      </c>
      <c r="K202" s="405" t="s">
        <v>619</v>
      </c>
      <c r="L202" s="408">
        <v>25052608.960000001</v>
      </c>
      <c r="M202" s="408">
        <v>25052608.960000001</v>
      </c>
    </row>
    <row r="203" spans="1:13" ht="26" x14ac:dyDescent="0.3">
      <c r="A203" s="30">
        <v>186</v>
      </c>
      <c r="B203" s="16" t="s">
        <v>621</v>
      </c>
      <c r="C203" s="16" t="s">
        <v>381</v>
      </c>
      <c r="D203" s="30">
        <v>22</v>
      </c>
      <c r="E203" s="13">
        <v>1672600</v>
      </c>
      <c r="F203" s="399"/>
      <c r="G203" s="16" t="s">
        <v>372</v>
      </c>
      <c r="H203" s="16" t="s">
        <v>82</v>
      </c>
      <c r="I203" s="21">
        <v>12.405833333333334</v>
      </c>
      <c r="J203" s="21">
        <v>7.415805555555556</v>
      </c>
      <c r="K203" s="406"/>
      <c r="L203" s="409"/>
      <c r="M203" s="409"/>
    </row>
    <row r="204" spans="1:13" ht="26" x14ac:dyDescent="0.3">
      <c r="A204" s="30">
        <v>187</v>
      </c>
      <c r="B204" s="16" t="s">
        <v>622</v>
      </c>
      <c r="C204" s="16" t="s">
        <v>381</v>
      </c>
      <c r="D204" s="30">
        <v>22</v>
      </c>
      <c r="E204" s="13">
        <v>1672600</v>
      </c>
      <c r="F204" s="399"/>
      <c r="G204" s="16" t="s">
        <v>373</v>
      </c>
      <c r="H204" s="16" t="s">
        <v>49</v>
      </c>
      <c r="I204" s="21">
        <v>12.409694444444444</v>
      </c>
      <c r="J204" s="21">
        <v>7.6014722222222222</v>
      </c>
      <c r="K204" s="406"/>
      <c r="L204" s="409"/>
      <c r="M204" s="409"/>
    </row>
    <row r="205" spans="1:13" ht="26" x14ac:dyDescent="0.3">
      <c r="A205" s="30">
        <v>188</v>
      </c>
      <c r="B205" s="16" t="s">
        <v>623</v>
      </c>
      <c r="C205" s="16" t="s">
        <v>381</v>
      </c>
      <c r="D205" s="30">
        <v>22</v>
      </c>
      <c r="E205" s="13">
        <v>1672600</v>
      </c>
      <c r="F205" s="399"/>
      <c r="G205" s="16" t="s">
        <v>374</v>
      </c>
      <c r="H205" s="16" t="s">
        <v>99</v>
      </c>
      <c r="I205" s="21">
        <v>12.850388888888888</v>
      </c>
      <c r="J205" s="21">
        <v>7.7077222222222224</v>
      </c>
      <c r="K205" s="406"/>
      <c r="L205" s="409"/>
      <c r="M205" s="409"/>
    </row>
    <row r="206" spans="1:13" ht="26" x14ac:dyDescent="0.3">
      <c r="A206" s="30">
        <v>189</v>
      </c>
      <c r="B206" s="16" t="s">
        <v>624</v>
      </c>
      <c r="C206" s="16" t="s">
        <v>381</v>
      </c>
      <c r="D206" s="30">
        <v>22</v>
      </c>
      <c r="E206" s="13">
        <v>1672600</v>
      </c>
      <c r="F206" s="399"/>
      <c r="G206" s="16" t="s">
        <v>375</v>
      </c>
      <c r="H206" s="16" t="s">
        <v>106</v>
      </c>
      <c r="I206" s="21">
        <v>11.721527777777778</v>
      </c>
      <c r="J206" s="21">
        <v>7.0319444444444441</v>
      </c>
      <c r="K206" s="406"/>
      <c r="L206" s="409"/>
      <c r="M206" s="409"/>
    </row>
    <row r="207" spans="1:13" ht="26" x14ac:dyDescent="0.3">
      <c r="A207" s="30">
        <v>190</v>
      </c>
      <c r="B207" s="16" t="s">
        <v>625</v>
      </c>
      <c r="C207" s="16" t="s">
        <v>381</v>
      </c>
      <c r="D207" s="30">
        <v>22</v>
      </c>
      <c r="E207" s="13">
        <v>1672600</v>
      </c>
      <c r="F207" s="399"/>
      <c r="G207" s="16" t="s">
        <v>282</v>
      </c>
      <c r="H207" s="16" t="s">
        <v>54</v>
      </c>
      <c r="I207" s="21">
        <v>11.929333333333332</v>
      </c>
      <c r="J207" s="21">
        <v>7.4123333333333337</v>
      </c>
      <c r="K207" s="406"/>
      <c r="L207" s="409"/>
      <c r="M207" s="409"/>
    </row>
    <row r="208" spans="1:13" ht="26" x14ac:dyDescent="0.3">
      <c r="A208" s="30">
        <v>191</v>
      </c>
      <c r="B208" s="16" t="s">
        <v>626</v>
      </c>
      <c r="C208" s="16" t="s">
        <v>381</v>
      </c>
      <c r="D208" s="30">
        <v>22</v>
      </c>
      <c r="E208" s="13">
        <v>1672600</v>
      </c>
      <c r="F208" s="399"/>
      <c r="G208" s="16" t="s">
        <v>376</v>
      </c>
      <c r="H208" s="16" t="s">
        <v>28</v>
      </c>
      <c r="I208" s="21">
        <v>11.66463888888889</v>
      </c>
      <c r="J208" s="21">
        <v>7.8369444444444438</v>
      </c>
      <c r="K208" s="406"/>
      <c r="L208" s="409"/>
      <c r="M208" s="409"/>
    </row>
    <row r="209" spans="1:13" ht="26" x14ac:dyDescent="0.3">
      <c r="A209" s="30">
        <v>192</v>
      </c>
      <c r="B209" s="16" t="s">
        <v>627</v>
      </c>
      <c r="C209" s="16" t="s">
        <v>381</v>
      </c>
      <c r="D209" s="30">
        <v>22</v>
      </c>
      <c r="E209" s="13">
        <v>1672600</v>
      </c>
      <c r="F209" s="399"/>
      <c r="G209" s="16" t="s">
        <v>377</v>
      </c>
      <c r="H209" s="16" t="s">
        <v>34</v>
      </c>
      <c r="I209" s="21">
        <v>11.735555555555555</v>
      </c>
      <c r="J209" s="21">
        <v>7.3501666666666665</v>
      </c>
      <c r="K209" s="406"/>
      <c r="L209" s="409"/>
      <c r="M209" s="409"/>
    </row>
    <row r="210" spans="1:13" ht="26" x14ac:dyDescent="0.3">
      <c r="A210" s="30">
        <v>193</v>
      </c>
      <c r="B210" s="16" t="s">
        <v>628</v>
      </c>
      <c r="C210" s="16" t="s">
        <v>381</v>
      </c>
      <c r="D210" s="30">
        <v>22</v>
      </c>
      <c r="E210" s="13">
        <v>1672600</v>
      </c>
      <c r="F210" s="399"/>
      <c r="G210" s="16" t="s">
        <v>227</v>
      </c>
      <c r="H210" s="16" t="s">
        <v>19</v>
      </c>
      <c r="I210" s="21">
        <v>12.538666666666666</v>
      </c>
      <c r="J210" s="21">
        <v>7.8196111111111106</v>
      </c>
      <c r="K210" s="406"/>
      <c r="L210" s="409"/>
      <c r="M210" s="409"/>
    </row>
    <row r="211" spans="1:13" ht="26" x14ac:dyDescent="0.3">
      <c r="A211" s="30">
        <v>194</v>
      </c>
      <c r="B211" s="16" t="s">
        <v>629</v>
      </c>
      <c r="C211" s="16" t="s">
        <v>381</v>
      </c>
      <c r="D211" s="30">
        <v>22</v>
      </c>
      <c r="E211" s="13">
        <v>1672600</v>
      </c>
      <c r="F211" s="399"/>
      <c r="G211" s="16" t="s">
        <v>320</v>
      </c>
      <c r="H211" s="16" t="s">
        <v>20</v>
      </c>
      <c r="I211" s="21">
        <v>12.975555555555555</v>
      </c>
      <c r="J211" s="21">
        <v>7.9508611111111112</v>
      </c>
      <c r="K211" s="406"/>
      <c r="L211" s="409"/>
      <c r="M211" s="409"/>
    </row>
    <row r="212" spans="1:13" ht="26" x14ac:dyDescent="0.3">
      <c r="A212" s="30">
        <v>195</v>
      </c>
      <c r="B212" s="16" t="s">
        <v>630</v>
      </c>
      <c r="C212" s="16" t="s">
        <v>381</v>
      </c>
      <c r="D212" s="30">
        <v>22</v>
      </c>
      <c r="E212" s="13">
        <v>1672600</v>
      </c>
      <c r="F212" s="399"/>
      <c r="G212" s="16" t="s">
        <v>241</v>
      </c>
      <c r="H212" s="16" t="s">
        <v>36</v>
      </c>
      <c r="I212" s="21">
        <v>12.642972222222221</v>
      </c>
      <c r="J212" s="21">
        <v>8.0459722222222219</v>
      </c>
      <c r="K212" s="406"/>
      <c r="L212" s="409"/>
      <c r="M212" s="409"/>
    </row>
    <row r="213" spans="1:13" ht="26" x14ac:dyDescent="0.3">
      <c r="A213" s="30">
        <v>196</v>
      </c>
      <c r="B213" s="16" t="s">
        <v>631</v>
      </c>
      <c r="C213" s="16" t="s">
        <v>381</v>
      </c>
      <c r="D213" s="30">
        <v>22</v>
      </c>
      <c r="E213" s="13">
        <v>1672600</v>
      </c>
      <c r="F213" s="399"/>
      <c r="G213" s="16" t="s">
        <v>378</v>
      </c>
      <c r="H213" s="16" t="s">
        <v>41</v>
      </c>
      <c r="I213" s="21">
        <v>12.985111111111109</v>
      </c>
      <c r="J213" s="21">
        <v>7.5867222222222219</v>
      </c>
      <c r="K213" s="406"/>
      <c r="L213" s="409"/>
      <c r="M213" s="409"/>
    </row>
    <row r="214" spans="1:13" ht="26" x14ac:dyDescent="0.3">
      <c r="A214" s="30">
        <v>197</v>
      </c>
      <c r="B214" s="16" t="s">
        <v>632</v>
      </c>
      <c r="C214" s="16" t="s">
        <v>381</v>
      </c>
      <c r="D214" s="30">
        <v>22</v>
      </c>
      <c r="E214" s="13">
        <v>1672600</v>
      </c>
      <c r="F214" s="399"/>
      <c r="G214" s="16" t="s">
        <v>139</v>
      </c>
      <c r="H214" s="16" t="s">
        <v>79</v>
      </c>
      <c r="I214" s="21">
        <v>12.886138888888889</v>
      </c>
      <c r="J214" s="21">
        <v>8.3593055555555544</v>
      </c>
      <c r="K214" s="406"/>
      <c r="L214" s="409"/>
      <c r="M214" s="409"/>
    </row>
    <row r="215" spans="1:13" ht="26" x14ac:dyDescent="0.3">
      <c r="A215" s="30">
        <v>198</v>
      </c>
      <c r="B215" s="16" t="s">
        <v>633</v>
      </c>
      <c r="C215" s="16" t="s">
        <v>381</v>
      </c>
      <c r="D215" s="30">
        <v>22</v>
      </c>
      <c r="E215" s="13">
        <v>1672600</v>
      </c>
      <c r="F215" s="399"/>
      <c r="G215" s="16" t="s">
        <v>379</v>
      </c>
      <c r="H215" s="16" t="s">
        <v>11</v>
      </c>
      <c r="I215" s="21">
        <v>13.005583333333334</v>
      </c>
      <c r="J215" s="21">
        <v>7.6069722222222218</v>
      </c>
      <c r="K215" s="406"/>
      <c r="L215" s="409"/>
      <c r="M215" s="409"/>
    </row>
    <row r="216" spans="1:13" ht="26" x14ac:dyDescent="0.3">
      <c r="A216" s="30">
        <v>199</v>
      </c>
      <c r="B216" s="16" t="s">
        <v>634</v>
      </c>
      <c r="C216" s="16" t="s">
        <v>381</v>
      </c>
      <c r="D216" s="30">
        <v>22</v>
      </c>
      <c r="E216" s="13">
        <v>1636208.96</v>
      </c>
      <c r="F216" s="400"/>
      <c r="G216" s="16" t="s">
        <v>380</v>
      </c>
      <c r="H216" s="16" t="s">
        <v>20</v>
      </c>
      <c r="I216" s="21">
        <v>12.983055555555556</v>
      </c>
      <c r="J216" s="21">
        <v>7.9504166666666665</v>
      </c>
      <c r="K216" s="407"/>
      <c r="L216" s="410"/>
      <c r="M216" s="410"/>
    </row>
    <row r="217" spans="1:13" ht="26" x14ac:dyDescent="0.3">
      <c r="A217" s="30">
        <v>200</v>
      </c>
      <c r="B217" s="16" t="s">
        <v>635</v>
      </c>
      <c r="C217" s="31" t="s">
        <v>321</v>
      </c>
      <c r="D217" s="30">
        <v>44</v>
      </c>
      <c r="E217" s="17">
        <v>1768061.14</v>
      </c>
      <c r="F217" s="398" t="s">
        <v>597</v>
      </c>
      <c r="G217" s="14" t="s">
        <v>227</v>
      </c>
      <c r="H217" s="14" t="s">
        <v>19</v>
      </c>
      <c r="I217" s="21">
        <v>12.538666666666666</v>
      </c>
      <c r="J217" s="21">
        <v>7.8196111111111106</v>
      </c>
      <c r="K217" s="411" t="s">
        <v>847</v>
      </c>
      <c r="L217" s="414">
        <v>208226630.41999999</v>
      </c>
      <c r="M217" s="414">
        <v>208226630.41999999</v>
      </c>
    </row>
    <row r="218" spans="1:13" ht="26" x14ac:dyDescent="0.3">
      <c r="A218" s="30">
        <v>201</v>
      </c>
      <c r="B218" s="16" t="s">
        <v>636</v>
      </c>
      <c r="C218" s="31" t="s">
        <v>321</v>
      </c>
      <c r="D218" s="30">
        <v>44</v>
      </c>
      <c r="E218" s="17">
        <v>1768061.14</v>
      </c>
      <c r="F218" s="399"/>
      <c r="G218" s="14" t="s">
        <v>228</v>
      </c>
      <c r="H218" s="14" t="s">
        <v>19</v>
      </c>
      <c r="I218" s="21">
        <v>12.319444444444445</v>
      </c>
      <c r="J218" s="21">
        <v>7.8064722222222223</v>
      </c>
      <c r="K218" s="412"/>
      <c r="L218" s="415"/>
      <c r="M218" s="415"/>
    </row>
    <row r="219" spans="1:13" ht="26" x14ac:dyDescent="0.3">
      <c r="A219" s="30">
        <v>202</v>
      </c>
      <c r="B219" s="16" t="s">
        <v>637</v>
      </c>
      <c r="C219" s="31" t="s">
        <v>321</v>
      </c>
      <c r="D219" s="30">
        <v>44</v>
      </c>
      <c r="E219" s="17">
        <v>1768061.14</v>
      </c>
      <c r="F219" s="399"/>
      <c r="G219" s="14" t="s">
        <v>229</v>
      </c>
      <c r="H219" s="14" t="s">
        <v>19</v>
      </c>
      <c r="I219" s="21">
        <v>12.503222222222222</v>
      </c>
      <c r="J219" s="21">
        <v>7.7399722222222227</v>
      </c>
      <c r="K219" s="412"/>
      <c r="L219" s="415"/>
      <c r="M219" s="415"/>
    </row>
    <row r="220" spans="1:13" ht="26" x14ac:dyDescent="0.3">
      <c r="A220" s="30">
        <v>203</v>
      </c>
      <c r="B220" s="16" t="s">
        <v>638</v>
      </c>
      <c r="C220" s="31" t="s">
        <v>321</v>
      </c>
      <c r="D220" s="30">
        <v>44</v>
      </c>
      <c r="E220" s="17">
        <v>1768061.14</v>
      </c>
      <c r="F220" s="399"/>
      <c r="G220" s="14" t="s">
        <v>230</v>
      </c>
      <c r="H220" s="14" t="s">
        <v>19</v>
      </c>
      <c r="I220" s="21"/>
      <c r="J220" s="21"/>
      <c r="K220" s="412"/>
      <c r="L220" s="415"/>
      <c r="M220" s="415"/>
    </row>
    <row r="221" spans="1:13" ht="26" x14ac:dyDescent="0.3">
      <c r="A221" s="30">
        <v>204</v>
      </c>
      <c r="B221" s="16" t="s">
        <v>639</v>
      </c>
      <c r="C221" s="31" t="s">
        <v>321</v>
      </c>
      <c r="D221" s="30">
        <v>44</v>
      </c>
      <c r="E221" s="17">
        <v>1768061.14</v>
      </c>
      <c r="F221" s="399"/>
      <c r="G221" s="16" t="s">
        <v>231</v>
      </c>
      <c r="H221" s="16" t="s">
        <v>20</v>
      </c>
      <c r="I221" s="21">
        <v>13.012416666666667</v>
      </c>
      <c r="J221" s="21">
        <v>8.0082500000000003</v>
      </c>
      <c r="K221" s="412"/>
      <c r="L221" s="415"/>
      <c r="M221" s="415"/>
    </row>
    <row r="222" spans="1:13" ht="26" x14ac:dyDescent="0.3">
      <c r="A222" s="30">
        <v>205</v>
      </c>
      <c r="B222" s="16" t="s">
        <v>640</v>
      </c>
      <c r="C222" s="31" t="s">
        <v>321</v>
      </c>
      <c r="D222" s="30">
        <v>44</v>
      </c>
      <c r="E222" s="17">
        <v>1768061.14</v>
      </c>
      <c r="F222" s="399"/>
      <c r="G222" s="16" t="s">
        <v>232</v>
      </c>
      <c r="H222" s="16" t="s">
        <v>20</v>
      </c>
      <c r="I222" s="21">
        <v>13.171222222222221</v>
      </c>
      <c r="J222" s="21">
        <v>8.0648888888888894</v>
      </c>
      <c r="K222" s="412"/>
      <c r="L222" s="415"/>
      <c r="M222" s="415"/>
    </row>
    <row r="223" spans="1:13" ht="26" x14ac:dyDescent="0.3">
      <c r="A223" s="30">
        <v>206</v>
      </c>
      <c r="B223" s="16" t="s">
        <v>641</v>
      </c>
      <c r="C223" s="31" t="s">
        <v>321</v>
      </c>
      <c r="D223" s="30">
        <v>44</v>
      </c>
      <c r="E223" s="17">
        <v>1768061.14</v>
      </c>
      <c r="F223" s="399"/>
      <c r="G223" s="16" t="s">
        <v>233</v>
      </c>
      <c r="H223" s="16" t="s">
        <v>20</v>
      </c>
      <c r="I223" s="21">
        <v>13.059750000000001</v>
      </c>
      <c r="J223" s="21">
        <v>8.1412777777777769</v>
      </c>
      <c r="K223" s="412"/>
      <c r="L223" s="415"/>
      <c r="M223" s="415"/>
    </row>
    <row r="224" spans="1:13" ht="26" x14ac:dyDescent="0.3">
      <c r="A224" s="30">
        <v>207</v>
      </c>
      <c r="B224" s="16" t="s">
        <v>642</v>
      </c>
      <c r="C224" s="31" t="s">
        <v>321</v>
      </c>
      <c r="D224" s="30">
        <v>44</v>
      </c>
      <c r="E224" s="17">
        <v>1768061.14</v>
      </c>
      <c r="F224" s="399"/>
      <c r="G224" s="16" t="s">
        <v>234</v>
      </c>
      <c r="H224" s="16" t="s">
        <v>20</v>
      </c>
      <c r="I224" s="14"/>
      <c r="J224" s="14"/>
      <c r="K224" s="412"/>
      <c r="L224" s="415"/>
      <c r="M224" s="415"/>
    </row>
    <row r="225" spans="1:13" ht="26" x14ac:dyDescent="0.3">
      <c r="A225" s="30">
        <v>208</v>
      </c>
      <c r="B225" s="16" t="s">
        <v>643</v>
      </c>
      <c r="C225" s="31" t="s">
        <v>321</v>
      </c>
      <c r="D225" s="30">
        <v>44</v>
      </c>
      <c r="E225" s="17">
        <v>1768061.14</v>
      </c>
      <c r="F225" s="399"/>
      <c r="G225" s="14" t="s">
        <v>235</v>
      </c>
      <c r="H225" s="14" t="s">
        <v>64</v>
      </c>
      <c r="I225" s="21">
        <v>12.470694444444444</v>
      </c>
      <c r="J225" s="21">
        <v>7.9776666666666669</v>
      </c>
      <c r="K225" s="412"/>
      <c r="L225" s="415"/>
      <c r="M225" s="415"/>
    </row>
    <row r="226" spans="1:13" ht="26" x14ac:dyDescent="0.3">
      <c r="A226" s="30">
        <v>209</v>
      </c>
      <c r="B226" s="16" t="s">
        <v>644</v>
      </c>
      <c r="C226" s="31" t="s">
        <v>321</v>
      </c>
      <c r="D226" s="30">
        <v>44</v>
      </c>
      <c r="E226" s="17">
        <v>1768061.14</v>
      </c>
      <c r="F226" s="399"/>
      <c r="G226" s="14" t="s">
        <v>236</v>
      </c>
      <c r="H226" s="14" t="s">
        <v>64</v>
      </c>
      <c r="I226" s="21">
        <v>12.355333333333332</v>
      </c>
      <c r="J226" s="21">
        <v>7.9020277777777785</v>
      </c>
      <c r="K226" s="412"/>
      <c r="L226" s="415"/>
      <c r="M226" s="415"/>
    </row>
    <row r="227" spans="1:13" ht="26" x14ac:dyDescent="0.3">
      <c r="A227" s="30">
        <v>210</v>
      </c>
      <c r="B227" s="16" t="s">
        <v>645</v>
      </c>
      <c r="C227" s="31" t="s">
        <v>321</v>
      </c>
      <c r="D227" s="30">
        <v>44</v>
      </c>
      <c r="E227" s="17">
        <v>1768061.14</v>
      </c>
      <c r="F227" s="399"/>
      <c r="G227" s="14" t="s">
        <v>237</v>
      </c>
      <c r="H227" s="14" t="s">
        <v>64</v>
      </c>
      <c r="I227" s="21">
        <v>12.543444444444445</v>
      </c>
      <c r="J227" s="21">
        <v>7.9916111111111112</v>
      </c>
      <c r="K227" s="412"/>
      <c r="L227" s="415"/>
      <c r="M227" s="415"/>
    </row>
    <row r="228" spans="1:13" ht="26" x14ac:dyDescent="0.3">
      <c r="A228" s="30">
        <v>211</v>
      </c>
      <c r="B228" s="16" t="s">
        <v>646</v>
      </c>
      <c r="C228" s="31" t="s">
        <v>321</v>
      </c>
      <c r="D228" s="30">
        <v>44</v>
      </c>
      <c r="E228" s="17">
        <v>1768061.14</v>
      </c>
      <c r="F228" s="399"/>
      <c r="G228" s="14" t="s">
        <v>238</v>
      </c>
      <c r="H228" s="14" t="s">
        <v>39</v>
      </c>
      <c r="I228" s="21">
        <v>12.860111111111111</v>
      </c>
      <c r="J228" s="21">
        <v>7.8751944444444453</v>
      </c>
      <c r="K228" s="412"/>
      <c r="L228" s="415"/>
      <c r="M228" s="415"/>
    </row>
    <row r="229" spans="1:13" ht="26" x14ac:dyDescent="0.3">
      <c r="A229" s="30">
        <v>212</v>
      </c>
      <c r="B229" s="16" t="s">
        <v>647</v>
      </c>
      <c r="C229" s="31" t="s">
        <v>321</v>
      </c>
      <c r="D229" s="30">
        <v>44</v>
      </c>
      <c r="E229" s="17">
        <v>1768061.14</v>
      </c>
      <c r="F229" s="399"/>
      <c r="G229" s="14" t="s">
        <v>239</v>
      </c>
      <c r="H229" s="14" t="s">
        <v>39</v>
      </c>
      <c r="I229" s="21">
        <v>12.834611111111112</v>
      </c>
      <c r="J229" s="21">
        <v>7.8076111111111111</v>
      </c>
      <c r="K229" s="412"/>
      <c r="L229" s="415"/>
      <c r="M229" s="415"/>
    </row>
    <row r="230" spans="1:13" ht="26" x14ac:dyDescent="0.3">
      <c r="A230" s="30">
        <v>213</v>
      </c>
      <c r="B230" s="16" t="s">
        <v>648</v>
      </c>
      <c r="C230" s="31" t="s">
        <v>321</v>
      </c>
      <c r="D230" s="30">
        <v>44</v>
      </c>
      <c r="E230" s="17">
        <v>1768061.14</v>
      </c>
      <c r="F230" s="399"/>
      <c r="G230" s="14" t="s">
        <v>240</v>
      </c>
      <c r="H230" s="14" t="s">
        <v>39</v>
      </c>
      <c r="I230" s="21">
        <v>12.831916666666666</v>
      </c>
      <c r="J230" s="21">
        <v>7.8024444444444443</v>
      </c>
      <c r="K230" s="412"/>
      <c r="L230" s="415"/>
      <c r="M230" s="415"/>
    </row>
    <row r="231" spans="1:13" ht="26" x14ac:dyDescent="0.3">
      <c r="A231" s="30">
        <v>214</v>
      </c>
      <c r="B231" s="16" t="s">
        <v>649</v>
      </c>
      <c r="C231" s="31" t="s">
        <v>321</v>
      </c>
      <c r="D231" s="30">
        <v>44</v>
      </c>
      <c r="E231" s="17">
        <v>1768061.14</v>
      </c>
      <c r="F231" s="399"/>
      <c r="G231" s="14" t="s">
        <v>241</v>
      </c>
      <c r="H231" s="14" t="s">
        <v>36</v>
      </c>
      <c r="I231" s="21">
        <v>12.642972222222221</v>
      </c>
      <c r="J231" s="21">
        <v>8.0459722222222219</v>
      </c>
      <c r="K231" s="412"/>
      <c r="L231" s="415"/>
      <c r="M231" s="415"/>
    </row>
    <row r="232" spans="1:13" ht="26" x14ac:dyDescent="0.3">
      <c r="A232" s="30">
        <v>215</v>
      </c>
      <c r="B232" s="16" t="s">
        <v>650</v>
      </c>
      <c r="C232" s="31" t="s">
        <v>321</v>
      </c>
      <c r="D232" s="30">
        <v>44</v>
      </c>
      <c r="E232" s="17">
        <v>1768061.14</v>
      </c>
      <c r="F232" s="399"/>
      <c r="G232" s="14" t="s">
        <v>242</v>
      </c>
      <c r="H232" s="14" t="s">
        <v>36</v>
      </c>
      <c r="I232" s="21">
        <v>12.736861111111111</v>
      </c>
      <c r="J232" s="21">
        <v>8.084777777777779</v>
      </c>
      <c r="K232" s="412"/>
      <c r="L232" s="415"/>
      <c r="M232" s="415"/>
    </row>
    <row r="233" spans="1:13" ht="26" x14ac:dyDescent="0.3">
      <c r="A233" s="30">
        <v>216</v>
      </c>
      <c r="B233" s="16" t="s">
        <v>651</v>
      </c>
      <c r="C233" s="31" t="s">
        <v>321</v>
      </c>
      <c r="D233" s="30">
        <v>44</v>
      </c>
      <c r="E233" s="17">
        <v>1768061.14</v>
      </c>
      <c r="F233" s="399"/>
      <c r="G233" s="14" t="s">
        <v>243</v>
      </c>
      <c r="H233" s="14" t="s">
        <v>36</v>
      </c>
      <c r="I233" s="21">
        <v>12.787555555555555</v>
      </c>
      <c r="J233" s="21">
        <v>8.1347222222222211</v>
      </c>
      <c r="K233" s="412"/>
      <c r="L233" s="415"/>
      <c r="M233" s="415"/>
    </row>
    <row r="234" spans="1:13" ht="26" x14ac:dyDescent="0.3">
      <c r="A234" s="30">
        <v>217</v>
      </c>
      <c r="B234" s="16" t="s">
        <v>652</v>
      </c>
      <c r="C234" s="31" t="s">
        <v>321</v>
      </c>
      <c r="D234" s="30">
        <v>44</v>
      </c>
      <c r="E234" s="17">
        <v>1768061.14</v>
      </c>
      <c r="F234" s="399"/>
      <c r="G234" s="14" t="s">
        <v>61</v>
      </c>
      <c r="H234" s="14" t="s">
        <v>62</v>
      </c>
      <c r="I234" s="21">
        <v>12.724611111111111</v>
      </c>
      <c r="J234" s="21">
        <v>7.9512777777777783</v>
      </c>
      <c r="K234" s="412"/>
      <c r="L234" s="415"/>
      <c r="M234" s="415"/>
    </row>
    <row r="235" spans="1:13" ht="26" x14ac:dyDescent="0.3">
      <c r="A235" s="30">
        <v>218</v>
      </c>
      <c r="B235" s="16" t="s">
        <v>653</v>
      </c>
      <c r="C235" s="31" t="s">
        <v>321</v>
      </c>
      <c r="D235" s="30">
        <v>44</v>
      </c>
      <c r="E235" s="17">
        <v>1768061.14</v>
      </c>
      <c r="F235" s="399"/>
      <c r="G235" s="14" t="s">
        <v>196</v>
      </c>
      <c r="H235" s="14" t="s">
        <v>62</v>
      </c>
      <c r="I235" s="21">
        <v>12.617194444444445</v>
      </c>
      <c r="J235" s="21">
        <v>7.8818333333333337</v>
      </c>
      <c r="K235" s="412"/>
      <c r="L235" s="415"/>
      <c r="M235" s="415"/>
    </row>
    <row r="236" spans="1:13" ht="26" x14ac:dyDescent="0.3">
      <c r="A236" s="30">
        <v>219</v>
      </c>
      <c r="B236" s="16" t="s">
        <v>654</v>
      </c>
      <c r="C236" s="31" t="s">
        <v>321</v>
      </c>
      <c r="D236" s="30">
        <v>44</v>
      </c>
      <c r="E236" s="17">
        <v>1768061.14</v>
      </c>
      <c r="F236" s="399"/>
      <c r="G236" s="14" t="s">
        <v>244</v>
      </c>
      <c r="H236" s="14" t="s">
        <v>62</v>
      </c>
      <c r="I236" s="21">
        <v>12.666805555555555</v>
      </c>
      <c r="J236" s="21">
        <v>7.8079999999999998</v>
      </c>
      <c r="K236" s="412"/>
      <c r="L236" s="415"/>
      <c r="M236" s="415"/>
    </row>
    <row r="237" spans="1:13" ht="26" x14ac:dyDescent="0.3">
      <c r="A237" s="30">
        <v>220</v>
      </c>
      <c r="B237" s="16" t="s">
        <v>655</v>
      </c>
      <c r="C237" s="31" t="s">
        <v>321</v>
      </c>
      <c r="D237" s="30">
        <v>44</v>
      </c>
      <c r="E237" s="17">
        <v>1768061.14</v>
      </c>
      <c r="F237" s="399"/>
      <c r="G237" s="14" t="s">
        <v>163</v>
      </c>
      <c r="H237" s="14" t="s">
        <v>43</v>
      </c>
      <c r="I237" s="21">
        <v>12.848722222222223</v>
      </c>
      <c r="J237" s="21">
        <v>8.6451666666666664</v>
      </c>
      <c r="K237" s="412"/>
      <c r="L237" s="415"/>
      <c r="M237" s="415"/>
    </row>
    <row r="238" spans="1:13" ht="26" x14ac:dyDescent="0.3">
      <c r="A238" s="30">
        <v>221</v>
      </c>
      <c r="B238" s="16" t="s">
        <v>656</v>
      </c>
      <c r="C238" s="31" t="s">
        <v>321</v>
      </c>
      <c r="D238" s="30">
        <v>44</v>
      </c>
      <c r="E238" s="17">
        <v>1768061.14</v>
      </c>
      <c r="F238" s="399"/>
      <c r="G238" s="14" t="s">
        <v>245</v>
      </c>
      <c r="H238" s="14" t="s">
        <v>43</v>
      </c>
      <c r="I238" s="21">
        <v>12.834250000000001</v>
      </c>
      <c r="J238" s="21">
        <v>8.7466944444444437</v>
      </c>
      <c r="K238" s="412"/>
      <c r="L238" s="415"/>
      <c r="M238" s="415"/>
    </row>
    <row r="239" spans="1:13" ht="26" x14ac:dyDescent="0.3">
      <c r="A239" s="30">
        <v>222</v>
      </c>
      <c r="B239" s="16" t="s">
        <v>657</v>
      </c>
      <c r="C239" s="31" t="s">
        <v>321</v>
      </c>
      <c r="D239" s="30">
        <v>44</v>
      </c>
      <c r="E239" s="17">
        <v>1768061.14</v>
      </c>
      <c r="F239" s="399"/>
      <c r="G239" s="14" t="s">
        <v>246</v>
      </c>
      <c r="H239" s="14" t="s">
        <v>43</v>
      </c>
      <c r="I239" s="21">
        <v>12.82075</v>
      </c>
      <c r="J239" s="21">
        <v>8.9934444444444441</v>
      </c>
      <c r="K239" s="412"/>
      <c r="L239" s="415"/>
      <c r="M239" s="415"/>
    </row>
    <row r="240" spans="1:13" ht="26" x14ac:dyDescent="0.3">
      <c r="A240" s="30">
        <v>223</v>
      </c>
      <c r="B240" s="16" t="s">
        <v>658</v>
      </c>
      <c r="C240" s="31" t="s">
        <v>321</v>
      </c>
      <c r="D240" s="30">
        <v>44</v>
      </c>
      <c r="E240" s="17">
        <v>1768061.14</v>
      </c>
      <c r="F240" s="399"/>
      <c r="G240" s="14" t="s">
        <v>247</v>
      </c>
      <c r="H240" s="14" t="s">
        <v>76</v>
      </c>
      <c r="I240" s="21">
        <v>13.181083333333333</v>
      </c>
      <c r="J240" s="21">
        <v>8.2375833333333333</v>
      </c>
      <c r="K240" s="412"/>
      <c r="L240" s="415"/>
      <c r="M240" s="415"/>
    </row>
    <row r="241" spans="1:13" ht="26" x14ac:dyDescent="0.3">
      <c r="A241" s="30">
        <v>224</v>
      </c>
      <c r="B241" s="16" t="s">
        <v>659</v>
      </c>
      <c r="C241" s="31" t="s">
        <v>321</v>
      </c>
      <c r="D241" s="30">
        <v>44</v>
      </c>
      <c r="E241" s="17">
        <v>1768061.14</v>
      </c>
      <c r="F241" s="399"/>
      <c r="G241" s="14" t="s">
        <v>248</v>
      </c>
      <c r="H241" s="14" t="s">
        <v>76</v>
      </c>
      <c r="I241" s="21">
        <v>13.175861111111111</v>
      </c>
      <c r="J241" s="21">
        <v>8.2373888888888889</v>
      </c>
      <c r="K241" s="412"/>
      <c r="L241" s="415"/>
      <c r="M241" s="415"/>
    </row>
    <row r="242" spans="1:13" ht="26" x14ac:dyDescent="0.3">
      <c r="A242" s="30">
        <v>225</v>
      </c>
      <c r="B242" s="16" t="s">
        <v>660</v>
      </c>
      <c r="C242" s="31" t="s">
        <v>321</v>
      </c>
      <c r="D242" s="30">
        <v>44</v>
      </c>
      <c r="E242" s="17">
        <v>1768061.14</v>
      </c>
      <c r="F242" s="399"/>
      <c r="G242" s="14" t="s">
        <v>249</v>
      </c>
      <c r="H242" s="14" t="s">
        <v>76</v>
      </c>
      <c r="I242" s="21">
        <v>13.150472222222223</v>
      </c>
      <c r="J242" s="21">
        <v>8.2920555555555548</v>
      </c>
      <c r="K242" s="412"/>
      <c r="L242" s="415"/>
      <c r="M242" s="415"/>
    </row>
    <row r="243" spans="1:13" ht="26" x14ac:dyDescent="0.3">
      <c r="A243" s="30">
        <v>226</v>
      </c>
      <c r="B243" s="16" t="s">
        <v>661</v>
      </c>
      <c r="C243" s="31" t="s">
        <v>321</v>
      </c>
      <c r="D243" s="30">
        <v>44</v>
      </c>
      <c r="E243" s="17">
        <v>1768061.14</v>
      </c>
      <c r="F243" s="399"/>
      <c r="G243" s="14" t="s">
        <v>250</v>
      </c>
      <c r="H243" s="14" t="s">
        <v>79</v>
      </c>
      <c r="I243" s="21">
        <v>12.935194444444445</v>
      </c>
      <c r="J243" s="21">
        <v>8.4418888888888883</v>
      </c>
      <c r="K243" s="412"/>
      <c r="L243" s="415"/>
      <c r="M243" s="415"/>
    </row>
    <row r="244" spans="1:13" ht="26" x14ac:dyDescent="0.3">
      <c r="A244" s="30">
        <v>227</v>
      </c>
      <c r="B244" s="16" t="s">
        <v>662</v>
      </c>
      <c r="C244" s="31" t="s">
        <v>321</v>
      </c>
      <c r="D244" s="30">
        <v>44</v>
      </c>
      <c r="E244" s="17">
        <v>1768061.14</v>
      </c>
      <c r="F244" s="399"/>
      <c r="G244" s="14" t="s">
        <v>251</v>
      </c>
      <c r="H244" s="14" t="s">
        <v>79</v>
      </c>
      <c r="I244" s="21">
        <v>12.990222222222222</v>
      </c>
      <c r="J244" s="21">
        <v>8.3605833333333326</v>
      </c>
      <c r="K244" s="412"/>
      <c r="L244" s="415"/>
      <c r="M244" s="415"/>
    </row>
    <row r="245" spans="1:13" ht="26" x14ac:dyDescent="0.3">
      <c r="A245" s="30">
        <v>228</v>
      </c>
      <c r="B245" s="16" t="s">
        <v>663</v>
      </c>
      <c r="C245" s="31" t="s">
        <v>321</v>
      </c>
      <c r="D245" s="30">
        <v>44</v>
      </c>
      <c r="E245" s="17">
        <v>1768061.14</v>
      </c>
      <c r="F245" s="399"/>
      <c r="G245" s="14" t="s">
        <v>252</v>
      </c>
      <c r="H245" s="14" t="s">
        <v>79</v>
      </c>
      <c r="I245" s="21">
        <v>12.892916666666666</v>
      </c>
      <c r="J245" s="21">
        <v>8.3843055555555548</v>
      </c>
      <c r="K245" s="412"/>
      <c r="L245" s="415"/>
      <c r="M245" s="415"/>
    </row>
    <row r="246" spans="1:13" ht="26" x14ac:dyDescent="0.3">
      <c r="A246" s="30">
        <v>229</v>
      </c>
      <c r="B246" s="16" t="s">
        <v>664</v>
      </c>
      <c r="C246" s="31" t="s">
        <v>321</v>
      </c>
      <c r="D246" s="30">
        <v>44</v>
      </c>
      <c r="E246" s="17">
        <v>1768061.14</v>
      </c>
      <c r="F246" s="399"/>
      <c r="G246" s="14" t="s">
        <v>253</v>
      </c>
      <c r="H246" s="14" t="s">
        <v>66</v>
      </c>
      <c r="I246" s="21">
        <v>13.05388888888889</v>
      </c>
      <c r="J246" s="21">
        <v>8.4907499999999985</v>
      </c>
      <c r="K246" s="412"/>
      <c r="L246" s="415"/>
      <c r="M246" s="415"/>
    </row>
    <row r="247" spans="1:13" ht="26" x14ac:dyDescent="0.3">
      <c r="A247" s="30">
        <v>230</v>
      </c>
      <c r="B247" s="16" t="s">
        <v>665</v>
      </c>
      <c r="C247" s="31" t="s">
        <v>321</v>
      </c>
      <c r="D247" s="30">
        <v>44</v>
      </c>
      <c r="E247" s="17">
        <v>1768061.14</v>
      </c>
      <c r="F247" s="399"/>
      <c r="G247" s="14" t="s">
        <v>399</v>
      </c>
      <c r="H247" s="14" t="s">
        <v>28</v>
      </c>
      <c r="I247" s="21">
        <v>11.546888888888889</v>
      </c>
      <c r="J247" s="21">
        <v>7.6708333333333334</v>
      </c>
      <c r="K247" s="412"/>
      <c r="L247" s="415"/>
      <c r="M247" s="415"/>
    </row>
    <row r="248" spans="1:13" ht="26" x14ac:dyDescent="0.3">
      <c r="A248" s="30">
        <v>231</v>
      </c>
      <c r="B248" s="16" t="s">
        <v>666</v>
      </c>
      <c r="C248" s="31" t="s">
        <v>321</v>
      </c>
      <c r="D248" s="30">
        <v>44</v>
      </c>
      <c r="E248" s="17">
        <v>1768061.14</v>
      </c>
      <c r="F248" s="399"/>
      <c r="G248" s="14" t="s">
        <v>254</v>
      </c>
      <c r="H248" s="14" t="s">
        <v>66</v>
      </c>
      <c r="I248" s="21">
        <v>12.925333333333333</v>
      </c>
      <c r="J248" s="21">
        <v>8.5483611111111113</v>
      </c>
      <c r="K248" s="412"/>
      <c r="L248" s="415"/>
      <c r="M248" s="415"/>
    </row>
    <row r="249" spans="1:13" ht="26" x14ac:dyDescent="0.3">
      <c r="A249" s="30">
        <v>232</v>
      </c>
      <c r="B249" s="16" t="s">
        <v>667</v>
      </c>
      <c r="C249" s="31" t="s">
        <v>321</v>
      </c>
      <c r="D249" s="30">
        <v>44</v>
      </c>
      <c r="E249" s="17">
        <v>1768061.14</v>
      </c>
      <c r="F249" s="399"/>
      <c r="G249" s="14" t="s">
        <v>195</v>
      </c>
      <c r="H249" s="14" t="s">
        <v>25</v>
      </c>
      <c r="I249" s="21">
        <v>12.965194444444444</v>
      </c>
      <c r="J249" s="21">
        <v>8.0590833333333336</v>
      </c>
      <c r="K249" s="412"/>
      <c r="L249" s="415"/>
      <c r="M249" s="415"/>
    </row>
    <row r="250" spans="1:13" ht="26" x14ac:dyDescent="0.3">
      <c r="A250" s="30">
        <v>233</v>
      </c>
      <c r="B250" s="16" t="s">
        <v>668</v>
      </c>
      <c r="C250" s="31" t="s">
        <v>321</v>
      </c>
      <c r="D250" s="30">
        <v>44</v>
      </c>
      <c r="E250" s="17">
        <v>1768061.14</v>
      </c>
      <c r="F250" s="399"/>
      <c r="G250" s="14" t="s">
        <v>255</v>
      </c>
      <c r="H250" s="14" t="s">
        <v>25</v>
      </c>
      <c r="I250" s="21">
        <v>12.876638888888889</v>
      </c>
      <c r="J250" s="21">
        <v>8.2237777777777783</v>
      </c>
      <c r="K250" s="412"/>
      <c r="L250" s="415"/>
      <c r="M250" s="415"/>
    </row>
    <row r="251" spans="1:13" ht="26" x14ac:dyDescent="0.3">
      <c r="A251" s="30">
        <v>234</v>
      </c>
      <c r="B251" s="16" t="s">
        <v>669</v>
      </c>
      <c r="C251" s="31" t="s">
        <v>321</v>
      </c>
      <c r="D251" s="30">
        <v>44</v>
      </c>
      <c r="E251" s="17">
        <v>1768061.14</v>
      </c>
      <c r="F251" s="399"/>
      <c r="G251" s="14" t="s">
        <v>256</v>
      </c>
      <c r="H251" s="14" t="s">
        <v>25</v>
      </c>
      <c r="I251" s="21">
        <v>12.969888888888889</v>
      </c>
      <c r="J251" s="21">
        <v>8.1918888888888883</v>
      </c>
      <c r="K251" s="412"/>
      <c r="L251" s="415"/>
      <c r="M251" s="415"/>
    </row>
    <row r="252" spans="1:13" ht="26" x14ac:dyDescent="0.3">
      <c r="A252" s="30">
        <v>235</v>
      </c>
      <c r="B252" s="16" t="s">
        <v>670</v>
      </c>
      <c r="C252" s="31" t="s">
        <v>321</v>
      </c>
      <c r="D252" s="30">
        <v>44</v>
      </c>
      <c r="E252" s="17">
        <v>1768061.14</v>
      </c>
      <c r="F252" s="399"/>
      <c r="G252" s="14" t="s">
        <v>257</v>
      </c>
      <c r="H252" s="14" t="s">
        <v>25</v>
      </c>
      <c r="I252" s="21">
        <v>12.8963611111111</v>
      </c>
      <c r="J252" s="21">
        <v>8.1940277777777784</v>
      </c>
      <c r="K252" s="412"/>
      <c r="L252" s="415"/>
      <c r="M252" s="415"/>
    </row>
    <row r="253" spans="1:13" ht="26" x14ac:dyDescent="0.3">
      <c r="A253" s="30">
        <v>236</v>
      </c>
      <c r="B253" s="16" t="s">
        <v>671</v>
      </c>
      <c r="C253" s="31" t="s">
        <v>321</v>
      </c>
      <c r="D253" s="30">
        <v>44</v>
      </c>
      <c r="E253" s="17">
        <v>1768061.14</v>
      </c>
      <c r="F253" s="399"/>
      <c r="G253" s="14" t="s">
        <v>258</v>
      </c>
      <c r="H253" s="14" t="s">
        <v>41</v>
      </c>
      <c r="I253" s="21">
        <v>13.03825</v>
      </c>
      <c r="J253" s="21">
        <v>8.3239999999999998</v>
      </c>
      <c r="K253" s="412"/>
      <c r="L253" s="415"/>
      <c r="M253" s="415"/>
    </row>
    <row r="254" spans="1:13" ht="26" x14ac:dyDescent="0.3">
      <c r="A254" s="30">
        <v>237</v>
      </c>
      <c r="B254" s="16" t="s">
        <v>672</v>
      </c>
      <c r="C254" s="31" t="s">
        <v>321</v>
      </c>
      <c r="D254" s="30">
        <v>44</v>
      </c>
      <c r="E254" s="17">
        <v>1768061.14</v>
      </c>
      <c r="F254" s="399"/>
      <c r="G254" s="14" t="s">
        <v>259</v>
      </c>
      <c r="H254" s="14" t="s">
        <v>41</v>
      </c>
      <c r="I254" s="21">
        <v>12.935944444444445</v>
      </c>
      <c r="J254" s="21">
        <v>8.2444722222222211</v>
      </c>
      <c r="K254" s="412"/>
      <c r="L254" s="415"/>
      <c r="M254" s="415"/>
    </row>
    <row r="255" spans="1:13" ht="26" x14ac:dyDescent="0.3">
      <c r="A255" s="30">
        <v>238</v>
      </c>
      <c r="B255" s="16" t="s">
        <v>673</v>
      </c>
      <c r="C255" s="31" t="s">
        <v>321</v>
      </c>
      <c r="D255" s="30">
        <v>44</v>
      </c>
      <c r="E255" s="17">
        <v>1768061.14</v>
      </c>
      <c r="F255" s="399"/>
      <c r="G255" s="14" t="s">
        <v>260</v>
      </c>
      <c r="H255" s="14" t="s">
        <v>41</v>
      </c>
      <c r="I255" s="21">
        <v>13.029611111111112</v>
      </c>
      <c r="J255" s="21">
        <v>8.3315555555555552</v>
      </c>
      <c r="K255" s="412"/>
      <c r="L255" s="415"/>
      <c r="M255" s="415"/>
    </row>
    <row r="256" spans="1:13" ht="26" x14ac:dyDescent="0.3">
      <c r="A256" s="30">
        <v>239</v>
      </c>
      <c r="B256" s="16" t="s">
        <v>674</v>
      </c>
      <c r="C256" s="31" t="s">
        <v>321</v>
      </c>
      <c r="D256" s="30">
        <v>44</v>
      </c>
      <c r="E256" s="17">
        <v>1768061.14</v>
      </c>
      <c r="F256" s="399"/>
      <c r="G256" s="14" t="s">
        <v>261</v>
      </c>
      <c r="H256" s="14" t="s">
        <v>41</v>
      </c>
      <c r="I256" s="21">
        <v>12.999833333333333</v>
      </c>
      <c r="J256" s="21">
        <v>8.272388888888889</v>
      </c>
      <c r="K256" s="412"/>
      <c r="L256" s="415"/>
      <c r="M256" s="415"/>
    </row>
    <row r="257" spans="1:13" ht="26" x14ac:dyDescent="0.3">
      <c r="A257" s="30">
        <v>240</v>
      </c>
      <c r="B257" s="16" t="s">
        <v>675</v>
      </c>
      <c r="C257" s="31" t="s">
        <v>321</v>
      </c>
      <c r="D257" s="30">
        <v>44</v>
      </c>
      <c r="E257" s="17">
        <v>1768061.14</v>
      </c>
      <c r="F257" s="399"/>
      <c r="G257" s="14" t="s">
        <v>262</v>
      </c>
      <c r="H257" s="14" t="s">
        <v>21</v>
      </c>
      <c r="I257" s="21">
        <v>11.556805555555556</v>
      </c>
      <c r="J257" s="21">
        <v>7.2888888888888888</v>
      </c>
      <c r="K257" s="412"/>
      <c r="L257" s="415"/>
      <c r="M257" s="415"/>
    </row>
    <row r="258" spans="1:13" ht="26" x14ac:dyDescent="0.3">
      <c r="A258" s="30">
        <v>241</v>
      </c>
      <c r="B258" s="16" t="s">
        <v>676</v>
      </c>
      <c r="C258" s="31" t="s">
        <v>321</v>
      </c>
      <c r="D258" s="30">
        <v>44</v>
      </c>
      <c r="E258" s="17">
        <v>1768061.14</v>
      </c>
      <c r="F258" s="399"/>
      <c r="G258" s="14" t="s">
        <v>137</v>
      </c>
      <c r="H258" s="14" t="s">
        <v>21</v>
      </c>
      <c r="I258" s="21">
        <v>11.465583333333333</v>
      </c>
      <c r="J258" s="21">
        <v>7.3519722222222219</v>
      </c>
      <c r="K258" s="412"/>
      <c r="L258" s="415"/>
      <c r="M258" s="415"/>
    </row>
    <row r="259" spans="1:13" ht="26" x14ac:dyDescent="0.3">
      <c r="A259" s="30">
        <v>242</v>
      </c>
      <c r="B259" s="16" t="s">
        <v>677</v>
      </c>
      <c r="C259" s="31" t="s">
        <v>321</v>
      </c>
      <c r="D259" s="30">
        <v>44</v>
      </c>
      <c r="E259" s="17">
        <v>1768061.14</v>
      </c>
      <c r="F259" s="399"/>
      <c r="G259" s="14" t="s">
        <v>166</v>
      </c>
      <c r="H259" s="14" t="s">
        <v>21</v>
      </c>
      <c r="I259" s="21">
        <v>11.539444444444444</v>
      </c>
      <c r="J259" s="21">
        <v>7.3037777777777775</v>
      </c>
      <c r="K259" s="412"/>
      <c r="L259" s="415"/>
      <c r="M259" s="415"/>
    </row>
    <row r="260" spans="1:13" ht="26" x14ac:dyDescent="0.3">
      <c r="A260" s="30">
        <v>243</v>
      </c>
      <c r="B260" s="16" t="s">
        <v>678</v>
      </c>
      <c r="C260" s="31" t="s">
        <v>321</v>
      </c>
      <c r="D260" s="30">
        <v>44</v>
      </c>
      <c r="E260" s="17">
        <v>1768061.14</v>
      </c>
      <c r="F260" s="399"/>
      <c r="G260" s="14" t="s">
        <v>192</v>
      </c>
      <c r="H260" s="14" t="s">
        <v>52</v>
      </c>
      <c r="I260" s="21">
        <v>12.106694444444445</v>
      </c>
      <c r="J260" s="21">
        <v>7.7391111111111108</v>
      </c>
      <c r="K260" s="412"/>
      <c r="L260" s="415"/>
      <c r="M260" s="415"/>
    </row>
    <row r="261" spans="1:13" ht="26" x14ac:dyDescent="0.3">
      <c r="A261" s="30">
        <v>244</v>
      </c>
      <c r="B261" s="16" t="s">
        <v>679</v>
      </c>
      <c r="C261" s="31" t="s">
        <v>321</v>
      </c>
      <c r="D261" s="30">
        <v>44</v>
      </c>
      <c r="E261" s="17">
        <v>1768061.14</v>
      </c>
      <c r="F261" s="399"/>
      <c r="G261" s="14" t="s">
        <v>263</v>
      </c>
      <c r="H261" s="14" t="s">
        <v>52</v>
      </c>
      <c r="I261" s="21">
        <v>12.128305555555556</v>
      </c>
      <c r="J261" s="21">
        <v>7.6715277777777784</v>
      </c>
      <c r="K261" s="412"/>
      <c r="L261" s="415"/>
      <c r="M261" s="415"/>
    </row>
    <row r="262" spans="1:13" ht="26" x14ac:dyDescent="0.3">
      <c r="A262" s="30">
        <v>245</v>
      </c>
      <c r="B262" s="16" t="s">
        <v>680</v>
      </c>
      <c r="C262" s="31" t="s">
        <v>321</v>
      </c>
      <c r="D262" s="30">
        <v>44</v>
      </c>
      <c r="E262" s="17">
        <v>1768061.14</v>
      </c>
      <c r="F262" s="399"/>
      <c r="G262" s="14" t="s">
        <v>264</v>
      </c>
      <c r="H262" s="14" t="s">
        <v>52</v>
      </c>
      <c r="I262" s="21">
        <v>12.125333333333334</v>
      </c>
      <c r="J262" s="21">
        <v>7.6753333333333336</v>
      </c>
      <c r="K262" s="412"/>
      <c r="L262" s="415"/>
      <c r="M262" s="415"/>
    </row>
    <row r="263" spans="1:13" ht="26" x14ac:dyDescent="0.3">
      <c r="A263" s="30">
        <v>246</v>
      </c>
      <c r="B263" s="16" t="s">
        <v>681</v>
      </c>
      <c r="C263" s="31" t="s">
        <v>321</v>
      </c>
      <c r="D263" s="30">
        <v>44</v>
      </c>
      <c r="E263" s="17">
        <v>1768061.14</v>
      </c>
      <c r="F263" s="399"/>
      <c r="G263" s="14" t="s">
        <v>193</v>
      </c>
      <c r="H263" s="14" t="s">
        <v>12</v>
      </c>
      <c r="I263" s="21">
        <v>11.377055555555556</v>
      </c>
      <c r="J263" s="21">
        <v>7.5621388888888887</v>
      </c>
      <c r="K263" s="412"/>
      <c r="L263" s="415"/>
      <c r="M263" s="415"/>
    </row>
    <row r="264" spans="1:13" ht="26" x14ac:dyDescent="0.3">
      <c r="A264" s="30">
        <v>247</v>
      </c>
      <c r="B264" s="16" t="s">
        <v>682</v>
      </c>
      <c r="C264" s="31" t="s">
        <v>321</v>
      </c>
      <c r="D264" s="30">
        <v>44</v>
      </c>
      <c r="E264" s="17">
        <v>1768061.14</v>
      </c>
      <c r="F264" s="399"/>
      <c r="G264" s="14" t="s">
        <v>382</v>
      </c>
      <c r="H264" s="14" t="s">
        <v>21</v>
      </c>
      <c r="I264" s="29">
        <v>11.498722222222222</v>
      </c>
      <c r="J264" s="21">
        <v>7.3133333333333335</v>
      </c>
      <c r="K264" s="412"/>
      <c r="L264" s="415"/>
      <c r="M264" s="415"/>
    </row>
    <row r="265" spans="1:13" ht="26" x14ac:dyDescent="0.3">
      <c r="A265" s="30">
        <v>248</v>
      </c>
      <c r="B265" s="16" t="s">
        <v>683</v>
      </c>
      <c r="C265" s="31" t="s">
        <v>321</v>
      </c>
      <c r="D265" s="30">
        <v>44</v>
      </c>
      <c r="E265" s="17">
        <v>1768061.14</v>
      </c>
      <c r="F265" s="399"/>
      <c r="G265" s="14" t="s">
        <v>375</v>
      </c>
      <c r="H265" s="14" t="s">
        <v>275</v>
      </c>
      <c r="I265" s="21">
        <v>11.721527777777778</v>
      </c>
      <c r="J265" s="21">
        <v>7.0319444444444441</v>
      </c>
      <c r="K265" s="412"/>
      <c r="L265" s="415"/>
      <c r="M265" s="415"/>
    </row>
    <row r="266" spans="1:13" ht="26" x14ac:dyDescent="0.3">
      <c r="A266" s="30">
        <v>249</v>
      </c>
      <c r="B266" s="16" t="s">
        <v>684</v>
      </c>
      <c r="C266" s="31" t="s">
        <v>321</v>
      </c>
      <c r="D266" s="30">
        <v>44</v>
      </c>
      <c r="E266" s="17">
        <v>1768061.14</v>
      </c>
      <c r="F266" s="399"/>
      <c r="G266" s="14" t="s">
        <v>265</v>
      </c>
      <c r="H266" s="14" t="s">
        <v>51</v>
      </c>
      <c r="I266" s="21">
        <v>11.174083333333332</v>
      </c>
      <c r="J266" s="21">
        <v>7.1063888888888886</v>
      </c>
      <c r="K266" s="412"/>
      <c r="L266" s="415"/>
      <c r="M266" s="415"/>
    </row>
    <row r="267" spans="1:13" ht="26" x14ac:dyDescent="0.3">
      <c r="A267" s="30">
        <v>250</v>
      </c>
      <c r="B267" s="16" t="s">
        <v>685</v>
      </c>
      <c r="C267" s="31" t="s">
        <v>321</v>
      </c>
      <c r="D267" s="30">
        <v>44</v>
      </c>
      <c r="E267" s="17">
        <v>1768061.14</v>
      </c>
      <c r="F267" s="399"/>
      <c r="G267" s="14" t="s">
        <v>266</v>
      </c>
      <c r="H267" s="14" t="s">
        <v>51</v>
      </c>
      <c r="I267" s="21">
        <v>11.394722222222221</v>
      </c>
      <c r="J267" s="21">
        <v>7.1158888888888887</v>
      </c>
      <c r="K267" s="412"/>
      <c r="L267" s="415"/>
      <c r="M267" s="415"/>
    </row>
    <row r="268" spans="1:13" ht="26" x14ac:dyDescent="0.3">
      <c r="A268" s="30">
        <v>251</v>
      </c>
      <c r="B268" s="16" t="s">
        <v>686</v>
      </c>
      <c r="C268" s="31" t="s">
        <v>321</v>
      </c>
      <c r="D268" s="30">
        <v>44</v>
      </c>
      <c r="E268" s="17">
        <v>1768061.14</v>
      </c>
      <c r="F268" s="399"/>
      <c r="G268" s="14" t="s">
        <v>267</v>
      </c>
      <c r="H268" s="14" t="s">
        <v>51</v>
      </c>
      <c r="I268" s="21">
        <v>11.171833333333332</v>
      </c>
      <c r="J268" s="21">
        <v>7.1283888888888889</v>
      </c>
      <c r="K268" s="412"/>
      <c r="L268" s="415"/>
      <c r="M268" s="415"/>
    </row>
    <row r="269" spans="1:13" ht="26" x14ac:dyDescent="0.3">
      <c r="A269" s="30">
        <v>252</v>
      </c>
      <c r="B269" s="16" t="s">
        <v>687</v>
      </c>
      <c r="C269" s="31" t="s">
        <v>321</v>
      </c>
      <c r="D269" s="30">
        <v>44</v>
      </c>
      <c r="E269" s="17">
        <v>1768061.14</v>
      </c>
      <c r="F269" s="399"/>
      <c r="G269" s="14" t="s">
        <v>268</v>
      </c>
      <c r="H269" s="14" t="s">
        <v>28</v>
      </c>
      <c r="I269" s="32">
        <v>11.76813888888889</v>
      </c>
      <c r="J269" s="32">
        <v>7.8229444444444445</v>
      </c>
      <c r="K269" s="412"/>
      <c r="L269" s="415"/>
      <c r="M269" s="415"/>
    </row>
    <row r="270" spans="1:13" ht="26" x14ac:dyDescent="0.3">
      <c r="A270" s="30">
        <v>253</v>
      </c>
      <c r="B270" s="16" t="s">
        <v>688</v>
      </c>
      <c r="C270" s="31" t="s">
        <v>321</v>
      </c>
      <c r="D270" s="30">
        <v>44</v>
      </c>
      <c r="E270" s="17">
        <v>1768061.14</v>
      </c>
      <c r="F270" s="399"/>
      <c r="G270" s="14" t="s">
        <v>269</v>
      </c>
      <c r="H270" s="14" t="s">
        <v>28</v>
      </c>
      <c r="I270" s="21">
        <v>11.695416666666667</v>
      </c>
      <c r="J270" s="21">
        <v>7.8491388888888887</v>
      </c>
      <c r="K270" s="412"/>
      <c r="L270" s="415"/>
      <c r="M270" s="415"/>
    </row>
    <row r="271" spans="1:13" ht="26" x14ac:dyDescent="0.3">
      <c r="A271" s="30">
        <v>254</v>
      </c>
      <c r="B271" s="16" t="s">
        <v>689</v>
      </c>
      <c r="C271" s="31" t="s">
        <v>321</v>
      </c>
      <c r="D271" s="30">
        <v>44</v>
      </c>
      <c r="E271" s="17">
        <v>1768061.14</v>
      </c>
      <c r="F271" s="399"/>
      <c r="G271" s="14" t="s">
        <v>398</v>
      </c>
      <c r="H271" s="14" t="s">
        <v>76</v>
      </c>
      <c r="I271" s="21"/>
      <c r="J271" s="21"/>
      <c r="K271" s="412"/>
      <c r="L271" s="415"/>
      <c r="M271" s="415"/>
    </row>
    <row r="272" spans="1:13" ht="26" x14ac:dyDescent="0.3">
      <c r="A272" s="30">
        <v>255</v>
      </c>
      <c r="B272" s="16" t="s">
        <v>690</v>
      </c>
      <c r="C272" s="31" t="s">
        <v>321</v>
      </c>
      <c r="D272" s="30">
        <v>44</v>
      </c>
      <c r="E272" s="17">
        <v>1768061.14</v>
      </c>
      <c r="F272" s="399"/>
      <c r="G272" s="14" t="s">
        <v>270</v>
      </c>
      <c r="H272" s="14" t="s">
        <v>28</v>
      </c>
      <c r="I272" s="21">
        <v>11.769527777777778</v>
      </c>
      <c r="J272" s="21">
        <v>7.8279444444444444</v>
      </c>
      <c r="K272" s="412"/>
      <c r="L272" s="415"/>
      <c r="M272" s="415"/>
    </row>
    <row r="273" spans="1:13" ht="26" x14ac:dyDescent="0.3">
      <c r="A273" s="30">
        <v>256</v>
      </c>
      <c r="B273" s="16" t="s">
        <v>691</v>
      </c>
      <c r="C273" s="31" t="s">
        <v>321</v>
      </c>
      <c r="D273" s="30">
        <v>44</v>
      </c>
      <c r="E273" s="17">
        <v>1768061.14</v>
      </c>
      <c r="F273" s="399"/>
      <c r="G273" s="14" t="s">
        <v>271</v>
      </c>
      <c r="H273" s="14" t="s">
        <v>130</v>
      </c>
      <c r="I273" s="21">
        <v>11.597666666666667</v>
      </c>
      <c r="J273" s="21">
        <v>7.4508611111111112</v>
      </c>
      <c r="K273" s="412"/>
      <c r="L273" s="415"/>
      <c r="M273" s="415"/>
    </row>
    <row r="274" spans="1:13" ht="26" x14ac:dyDescent="0.3">
      <c r="A274" s="30">
        <v>257</v>
      </c>
      <c r="B274" s="16" t="s">
        <v>692</v>
      </c>
      <c r="C274" s="31" t="s">
        <v>321</v>
      </c>
      <c r="D274" s="30">
        <v>44</v>
      </c>
      <c r="E274" s="17">
        <v>1768061.14</v>
      </c>
      <c r="F274" s="399"/>
      <c r="G274" s="14" t="s">
        <v>272</v>
      </c>
      <c r="H274" s="14" t="s">
        <v>130</v>
      </c>
      <c r="I274" s="21">
        <v>11.607194444444444</v>
      </c>
      <c r="J274" s="21">
        <v>7.5257777777777779</v>
      </c>
      <c r="K274" s="412"/>
      <c r="L274" s="415"/>
      <c r="M274" s="415"/>
    </row>
    <row r="275" spans="1:13" ht="26" x14ac:dyDescent="0.3">
      <c r="A275" s="30">
        <v>258</v>
      </c>
      <c r="B275" s="16" t="s">
        <v>693</v>
      </c>
      <c r="C275" s="31" t="s">
        <v>321</v>
      </c>
      <c r="D275" s="30">
        <v>44</v>
      </c>
      <c r="E275" s="17">
        <v>1768061.14</v>
      </c>
      <c r="F275" s="399"/>
      <c r="G275" s="14" t="s">
        <v>273</v>
      </c>
      <c r="H275" s="14" t="s">
        <v>130</v>
      </c>
      <c r="I275" s="21">
        <v>11.537555555555555</v>
      </c>
      <c r="J275" s="21">
        <v>7.3625277777777773</v>
      </c>
      <c r="K275" s="412"/>
      <c r="L275" s="415"/>
      <c r="M275" s="415"/>
    </row>
    <row r="276" spans="1:13" ht="26" x14ac:dyDescent="0.3">
      <c r="A276" s="30">
        <v>259</v>
      </c>
      <c r="B276" s="16" t="s">
        <v>694</v>
      </c>
      <c r="C276" s="31" t="s">
        <v>321</v>
      </c>
      <c r="D276" s="30">
        <v>44</v>
      </c>
      <c r="E276" s="17">
        <v>1768061.14</v>
      </c>
      <c r="F276" s="399"/>
      <c r="G276" s="14" t="s">
        <v>274</v>
      </c>
      <c r="H276" s="14" t="s">
        <v>275</v>
      </c>
      <c r="I276" s="21">
        <v>11.599027777777778</v>
      </c>
      <c r="J276" s="21">
        <v>7.2222222222222223</v>
      </c>
      <c r="K276" s="412"/>
      <c r="L276" s="415"/>
      <c r="M276" s="415"/>
    </row>
    <row r="277" spans="1:13" ht="26" x14ac:dyDescent="0.3">
      <c r="A277" s="30">
        <v>260</v>
      </c>
      <c r="B277" s="16" t="s">
        <v>695</v>
      </c>
      <c r="C277" s="31" t="s">
        <v>321</v>
      </c>
      <c r="D277" s="30">
        <v>44</v>
      </c>
      <c r="E277" s="17">
        <v>1768061.14</v>
      </c>
      <c r="F277" s="399"/>
      <c r="G277" s="14" t="s">
        <v>26</v>
      </c>
      <c r="H277" s="14" t="s">
        <v>275</v>
      </c>
      <c r="I277" s="21">
        <v>11.715333333333332</v>
      </c>
      <c r="J277" s="21">
        <v>7.0290833333333333</v>
      </c>
      <c r="K277" s="412"/>
      <c r="L277" s="415"/>
      <c r="M277" s="415"/>
    </row>
    <row r="278" spans="1:13" ht="26" x14ac:dyDescent="0.3">
      <c r="A278" s="30">
        <v>261</v>
      </c>
      <c r="B278" s="16" t="s">
        <v>696</v>
      </c>
      <c r="C278" s="31" t="s">
        <v>321</v>
      </c>
      <c r="D278" s="30">
        <v>44</v>
      </c>
      <c r="E278" s="17">
        <v>1768061.14</v>
      </c>
      <c r="F278" s="399"/>
      <c r="G278" s="16" t="s">
        <v>276</v>
      </c>
      <c r="H278" s="14" t="s">
        <v>275</v>
      </c>
      <c r="I278" s="21">
        <v>11.716138888888889</v>
      </c>
      <c r="J278" s="21">
        <v>7.0291111111111109</v>
      </c>
      <c r="K278" s="412"/>
      <c r="L278" s="415"/>
      <c r="M278" s="415"/>
    </row>
    <row r="279" spans="1:13" ht="26" x14ac:dyDescent="0.3">
      <c r="A279" s="30">
        <v>262</v>
      </c>
      <c r="B279" s="16" t="s">
        <v>697</v>
      </c>
      <c r="C279" s="31" t="s">
        <v>321</v>
      </c>
      <c r="D279" s="30">
        <v>44</v>
      </c>
      <c r="E279" s="17">
        <v>1768061.14</v>
      </c>
      <c r="F279" s="399"/>
      <c r="G279" s="14" t="s">
        <v>277</v>
      </c>
      <c r="H279" s="14" t="s">
        <v>30</v>
      </c>
      <c r="I279" s="21">
        <v>12.226083333333333</v>
      </c>
      <c r="J279" s="21">
        <v>7.6486388888888888</v>
      </c>
      <c r="K279" s="412"/>
      <c r="L279" s="415"/>
      <c r="M279" s="415"/>
    </row>
    <row r="280" spans="1:13" ht="26" x14ac:dyDescent="0.3">
      <c r="A280" s="30">
        <v>263</v>
      </c>
      <c r="B280" s="16" t="s">
        <v>698</v>
      </c>
      <c r="C280" s="31" t="s">
        <v>321</v>
      </c>
      <c r="D280" s="30">
        <v>44</v>
      </c>
      <c r="E280" s="17">
        <v>1768061.14</v>
      </c>
      <c r="F280" s="399"/>
      <c r="G280" s="14" t="s">
        <v>278</v>
      </c>
      <c r="H280" s="14" t="s">
        <v>30</v>
      </c>
      <c r="I280" s="21">
        <v>12.267944444444446</v>
      </c>
      <c r="J280" s="21">
        <v>7.5819999999999999</v>
      </c>
      <c r="K280" s="412"/>
      <c r="L280" s="415"/>
      <c r="M280" s="415"/>
    </row>
    <row r="281" spans="1:13" ht="26" x14ac:dyDescent="0.3">
      <c r="A281" s="30">
        <v>264</v>
      </c>
      <c r="B281" s="16" t="s">
        <v>699</v>
      </c>
      <c r="C281" s="31" t="s">
        <v>321</v>
      </c>
      <c r="D281" s="30">
        <v>44</v>
      </c>
      <c r="E281" s="17">
        <v>1768061.14</v>
      </c>
      <c r="F281" s="399"/>
      <c r="G281" s="14" t="s">
        <v>279</v>
      </c>
      <c r="H281" s="14" t="s">
        <v>30</v>
      </c>
      <c r="I281" s="21">
        <v>12.173333333333332</v>
      </c>
      <c r="J281" s="21">
        <v>7.6739444444444445</v>
      </c>
      <c r="K281" s="412"/>
      <c r="L281" s="415"/>
      <c r="M281" s="415"/>
    </row>
    <row r="282" spans="1:13" ht="26" x14ac:dyDescent="0.3">
      <c r="A282" s="30">
        <v>265</v>
      </c>
      <c r="B282" s="16" t="s">
        <v>700</v>
      </c>
      <c r="C282" s="31" t="s">
        <v>321</v>
      </c>
      <c r="D282" s="30">
        <v>44</v>
      </c>
      <c r="E282" s="17">
        <v>1768061.14</v>
      </c>
      <c r="F282" s="399"/>
      <c r="G282" s="14" t="s">
        <v>280</v>
      </c>
      <c r="H282" s="14" t="s">
        <v>54</v>
      </c>
      <c r="I282" s="21">
        <v>11.866083333333332</v>
      </c>
      <c r="J282" s="21">
        <v>7.4759722222222225</v>
      </c>
      <c r="K282" s="412"/>
      <c r="L282" s="415"/>
      <c r="M282" s="415"/>
    </row>
    <row r="283" spans="1:13" ht="26" x14ac:dyDescent="0.3">
      <c r="A283" s="30">
        <v>266</v>
      </c>
      <c r="B283" s="16" t="s">
        <v>701</v>
      </c>
      <c r="C283" s="31" t="s">
        <v>321</v>
      </c>
      <c r="D283" s="30">
        <v>44</v>
      </c>
      <c r="E283" s="17">
        <v>1768061.14</v>
      </c>
      <c r="F283" s="399"/>
      <c r="G283" s="14" t="s">
        <v>281</v>
      </c>
      <c r="H283" s="14" t="s">
        <v>54</v>
      </c>
      <c r="I283" s="21">
        <v>11.938388888888889</v>
      </c>
      <c r="J283" s="21">
        <v>7.4192222222222224</v>
      </c>
      <c r="K283" s="412"/>
      <c r="L283" s="415"/>
      <c r="M283" s="415"/>
    </row>
    <row r="284" spans="1:13" ht="26" x14ac:dyDescent="0.3">
      <c r="A284" s="30">
        <v>267</v>
      </c>
      <c r="B284" s="16" t="s">
        <v>702</v>
      </c>
      <c r="C284" s="31" t="s">
        <v>321</v>
      </c>
      <c r="D284" s="30">
        <v>44</v>
      </c>
      <c r="E284" s="17">
        <v>1768061.14</v>
      </c>
      <c r="F284" s="399"/>
      <c r="G284" s="14" t="s">
        <v>282</v>
      </c>
      <c r="H284" s="14" t="s">
        <v>54</v>
      </c>
      <c r="I284" s="21">
        <v>11.929333333333332</v>
      </c>
      <c r="J284" s="21">
        <v>7.4123333333333337</v>
      </c>
      <c r="K284" s="412"/>
      <c r="L284" s="415"/>
      <c r="M284" s="415"/>
    </row>
    <row r="285" spans="1:13" ht="26" x14ac:dyDescent="0.3">
      <c r="A285" s="30">
        <v>268</v>
      </c>
      <c r="B285" s="16" t="s">
        <v>703</v>
      </c>
      <c r="C285" s="31" t="s">
        <v>321</v>
      </c>
      <c r="D285" s="30">
        <v>44</v>
      </c>
      <c r="E285" s="17">
        <v>1768061.14</v>
      </c>
      <c r="F285" s="399"/>
      <c r="G285" s="14" t="s">
        <v>283</v>
      </c>
      <c r="H285" s="14" t="s">
        <v>32</v>
      </c>
      <c r="I285" s="21">
        <v>11.449972222222222</v>
      </c>
      <c r="J285" s="21">
        <v>7.270888888888889</v>
      </c>
      <c r="K285" s="412"/>
      <c r="L285" s="415"/>
      <c r="M285" s="415"/>
    </row>
    <row r="286" spans="1:13" ht="26" x14ac:dyDescent="0.3">
      <c r="A286" s="30">
        <v>269</v>
      </c>
      <c r="B286" s="16" t="s">
        <v>704</v>
      </c>
      <c r="C286" s="31" t="s">
        <v>321</v>
      </c>
      <c r="D286" s="30">
        <v>44</v>
      </c>
      <c r="E286" s="17">
        <v>1768061.14</v>
      </c>
      <c r="F286" s="399"/>
      <c r="G286" s="14" t="s">
        <v>385</v>
      </c>
      <c r="H286" s="14" t="s">
        <v>21</v>
      </c>
      <c r="I286" s="21"/>
      <c r="J286" s="21"/>
      <c r="K286" s="412"/>
      <c r="L286" s="415"/>
      <c r="M286" s="415"/>
    </row>
    <row r="287" spans="1:13" ht="26" x14ac:dyDescent="0.3">
      <c r="A287" s="30">
        <v>270</v>
      </c>
      <c r="B287" s="16" t="s">
        <v>705</v>
      </c>
      <c r="C287" s="31" t="s">
        <v>321</v>
      </c>
      <c r="D287" s="30">
        <v>44</v>
      </c>
      <c r="E287" s="17">
        <v>1768061.14</v>
      </c>
      <c r="F287" s="399"/>
      <c r="G287" s="14" t="s">
        <v>284</v>
      </c>
      <c r="H287" s="14" t="s">
        <v>32</v>
      </c>
      <c r="I287" s="21">
        <v>11.387277777777777</v>
      </c>
      <c r="J287" s="21">
        <v>7.1626944444444449</v>
      </c>
      <c r="K287" s="412"/>
      <c r="L287" s="415"/>
      <c r="M287" s="415"/>
    </row>
    <row r="288" spans="1:13" ht="26" x14ac:dyDescent="0.3">
      <c r="A288" s="30">
        <v>271</v>
      </c>
      <c r="B288" s="16" t="s">
        <v>706</v>
      </c>
      <c r="C288" s="31" t="s">
        <v>321</v>
      </c>
      <c r="D288" s="30">
        <v>44</v>
      </c>
      <c r="E288" s="17">
        <v>1768061.14</v>
      </c>
      <c r="F288" s="399"/>
      <c r="G288" s="14" t="s">
        <v>285</v>
      </c>
      <c r="H288" s="14" t="s">
        <v>286</v>
      </c>
      <c r="I288" s="21">
        <v>11.721055555555555</v>
      </c>
      <c r="J288" s="21">
        <v>7.5837222222222218</v>
      </c>
      <c r="K288" s="412"/>
      <c r="L288" s="415"/>
      <c r="M288" s="415"/>
    </row>
    <row r="289" spans="1:13" ht="26" x14ac:dyDescent="0.3">
      <c r="A289" s="30">
        <v>272</v>
      </c>
      <c r="B289" s="16" t="s">
        <v>707</v>
      </c>
      <c r="C289" s="31" t="s">
        <v>321</v>
      </c>
      <c r="D289" s="30">
        <v>44</v>
      </c>
      <c r="E289" s="17">
        <v>1768061.14</v>
      </c>
      <c r="F289" s="399"/>
      <c r="G289" s="14" t="s">
        <v>287</v>
      </c>
      <c r="H289" s="14" t="s">
        <v>286</v>
      </c>
      <c r="I289" s="21">
        <v>11.796666666666667</v>
      </c>
      <c r="J289" s="21">
        <v>7.6111388888888882</v>
      </c>
      <c r="K289" s="412"/>
      <c r="L289" s="415"/>
      <c r="M289" s="415"/>
    </row>
    <row r="290" spans="1:13" ht="26" x14ac:dyDescent="0.3">
      <c r="A290" s="30">
        <v>273</v>
      </c>
      <c r="B290" s="16" t="s">
        <v>708</v>
      </c>
      <c r="C290" s="31" t="s">
        <v>321</v>
      </c>
      <c r="D290" s="30">
        <v>44</v>
      </c>
      <c r="E290" s="17">
        <v>1768061.14</v>
      </c>
      <c r="F290" s="399"/>
      <c r="G290" s="14" t="s">
        <v>288</v>
      </c>
      <c r="H290" s="14" t="s">
        <v>286</v>
      </c>
      <c r="I290" s="21"/>
      <c r="J290" s="21"/>
      <c r="K290" s="412"/>
      <c r="L290" s="415"/>
      <c r="M290" s="415"/>
    </row>
    <row r="291" spans="1:13" ht="26" x14ac:dyDescent="0.3">
      <c r="A291" s="30">
        <v>274</v>
      </c>
      <c r="B291" s="16" t="s">
        <v>709</v>
      </c>
      <c r="C291" s="31" t="s">
        <v>321</v>
      </c>
      <c r="D291" s="30">
        <v>44</v>
      </c>
      <c r="E291" s="17">
        <v>1768061.14</v>
      </c>
      <c r="F291" s="399"/>
      <c r="G291" s="14" t="s">
        <v>289</v>
      </c>
      <c r="H291" s="14" t="s">
        <v>286</v>
      </c>
      <c r="I291" s="21">
        <v>11.763944444444444</v>
      </c>
      <c r="J291" s="21">
        <v>7.5708333333333329</v>
      </c>
      <c r="K291" s="412"/>
      <c r="L291" s="415"/>
      <c r="M291" s="415"/>
    </row>
    <row r="292" spans="1:13" ht="26" x14ac:dyDescent="0.3">
      <c r="A292" s="30">
        <v>275</v>
      </c>
      <c r="B292" s="16" t="s">
        <v>710</v>
      </c>
      <c r="C292" s="31" t="s">
        <v>321</v>
      </c>
      <c r="D292" s="30">
        <v>44</v>
      </c>
      <c r="E292" s="17">
        <v>1768061.14</v>
      </c>
      <c r="F292" s="399"/>
      <c r="G292" s="14" t="s">
        <v>290</v>
      </c>
      <c r="H292" s="14" t="s">
        <v>286</v>
      </c>
      <c r="I292" s="21">
        <v>11.790749999999999</v>
      </c>
      <c r="J292" s="21">
        <v>7.6126944444444442</v>
      </c>
      <c r="K292" s="412"/>
      <c r="L292" s="415"/>
      <c r="M292" s="415"/>
    </row>
    <row r="293" spans="1:13" ht="26" x14ac:dyDescent="0.3">
      <c r="A293" s="30">
        <v>276</v>
      </c>
      <c r="B293" s="16" t="s">
        <v>711</v>
      </c>
      <c r="C293" s="31" t="s">
        <v>321</v>
      </c>
      <c r="D293" s="30">
        <v>44</v>
      </c>
      <c r="E293" s="17">
        <v>1768061.14</v>
      </c>
      <c r="F293" s="399"/>
      <c r="G293" s="14" t="s">
        <v>291</v>
      </c>
      <c r="H293" s="14" t="s">
        <v>60</v>
      </c>
      <c r="I293" s="21">
        <v>12.965666666666666</v>
      </c>
      <c r="J293" s="21">
        <v>7.643638888888888</v>
      </c>
      <c r="K293" s="412"/>
      <c r="L293" s="415"/>
      <c r="M293" s="415"/>
    </row>
    <row r="294" spans="1:13" ht="26" x14ac:dyDescent="0.3">
      <c r="A294" s="30">
        <v>277</v>
      </c>
      <c r="B294" s="16" t="s">
        <v>712</v>
      </c>
      <c r="C294" s="31" t="s">
        <v>321</v>
      </c>
      <c r="D294" s="30">
        <v>44</v>
      </c>
      <c r="E294" s="17">
        <v>1768061.14</v>
      </c>
      <c r="F294" s="399"/>
      <c r="G294" s="14" t="s">
        <v>292</v>
      </c>
      <c r="H294" s="14" t="s">
        <v>60</v>
      </c>
      <c r="I294" s="21">
        <v>12.800722222222223</v>
      </c>
      <c r="J294" s="21">
        <v>7.5542499999999997</v>
      </c>
      <c r="K294" s="412"/>
      <c r="L294" s="415"/>
      <c r="M294" s="415"/>
    </row>
    <row r="295" spans="1:13" ht="26" x14ac:dyDescent="0.3">
      <c r="A295" s="30">
        <v>278</v>
      </c>
      <c r="B295" s="16" t="s">
        <v>713</v>
      </c>
      <c r="C295" s="31" t="s">
        <v>321</v>
      </c>
      <c r="D295" s="30">
        <v>44</v>
      </c>
      <c r="E295" s="17">
        <v>1768061.14</v>
      </c>
      <c r="F295" s="399"/>
      <c r="G295" s="14" t="s">
        <v>293</v>
      </c>
      <c r="H295" s="14" t="s">
        <v>60</v>
      </c>
      <c r="I295" s="21">
        <v>12.961416666666667</v>
      </c>
      <c r="J295" s="21">
        <v>7.732388888888889</v>
      </c>
      <c r="K295" s="412"/>
      <c r="L295" s="415"/>
      <c r="M295" s="415"/>
    </row>
    <row r="296" spans="1:13" ht="26" x14ac:dyDescent="0.3">
      <c r="A296" s="30">
        <v>279</v>
      </c>
      <c r="B296" s="16" t="s">
        <v>714</v>
      </c>
      <c r="C296" s="31" t="s">
        <v>321</v>
      </c>
      <c r="D296" s="30">
        <v>44</v>
      </c>
      <c r="E296" s="17">
        <v>1768061.14</v>
      </c>
      <c r="F296" s="399"/>
      <c r="G296" s="14" t="s">
        <v>288</v>
      </c>
      <c r="H296" s="14" t="s">
        <v>49</v>
      </c>
      <c r="I296" s="21">
        <v>12.440222222222223</v>
      </c>
      <c r="J296" s="21">
        <v>7.4981666666666671</v>
      </c>
      <c r="K296" s="412"/>
      <c r="L296" s="415"/>
      <c r="M296" s="415"/>
    </row>
    <row r="297" spans="1:13" ht="26" x14ac:dyDescent="0.3">
      <c r="A297" s="30">
        <v>280</v>
      </c>
      <c r="B297" s="16" t="s">
        <v>715</v>
      </c>
      <c r="C297" s="31" t="s">
        <v>321</v>
      </c>
      <c r="D297" s="30">
        <v>44</v>
      </c>
      <c r="E297" s="17">
        <v>1768061.14</v>
      </c>
      <c r="F297" s="399"/>
      <c r="G297" s="14" t="s">
        <v>294</v>
      </c>
      <c r="H297" s="14" t="s">
        <v>49</v>
      </c>
      <c r="I297" s="21">
        <v>12.323583333333334</v>
      </c>
      <c r="J297" s="21">
        <v>7.4985555555555559</v>
      </c>
      <c r="K297" s="412"/>
      <c r="L297" s="415"/>
      <c r="M297" s="415"/>
    </row>
    <row r="298" spans="1:13" ht="26" x14ac:dyDescent="0.3">
      <c r="A298" s="30">
        <v>281</v>
      </c>
      <c r="B298" s="16" t="s">
        <v>716</v>
      </c>
      <c r="C298" s="31" t="s">
        <v>321</v>
      </c>
      <c r="D298" s="30">
        <v>44</v>
      </c>
      <c r="E298" s="17">
        <v>1768061.14</v>
      </c>
      <c r="F298" s="399"/>
      <c r="G298" s="14" t="s">
        <v>48</v>
      </c>
      <c r="H298" s="14" t="s">
        <v>49</v>
      </c>
      <c r="I298" s="21">
        <v>12.471083333333333</v>
      </c>
      <c r="J298" s="21">
        <v>7.4683055555555553</v>
      </c>
      <c r="K298" s="412"/>
      <c r="L298" s="415"/>
      <c r="M298" s="415"/>
    </row>
    <row r="299" spans="1:13" ht="26" x14ac:dyDescent="0.3">
      <c r="A299" s="30">
        <v>282</v>
      </c>
      <c r="B299" s="16" t="s">
        <v>717</v>
      </c>
      <c r="C299" s="31" t="s">
        <v>321</v>
      </c>
      <c r="D299" s="30">
        <v>44</v>
      </c>
      <c r="E299" s="17">
        <v>1768061.14</v>
      </c>
      <c r="F299" s="399"/>
      <c r="G299" s="14" t="s">
        <v>295</v>
      </c>
      <c r="H299" s="14" t="s">
        <v>23</v>
      </c>
      <c r="I299" s="21">
        <v>12.753861111111112</v>
      </c>
      <c r="J299" s="21">
        <v>7.2483333333333331</v>
      </c>
      <c r="K299" s="412"/>
      <c r="L299" s="415"/>
      <c r="M299" s="415"/>
    </row>
    <row r="300" spans="1:13" ht="26" x14ac:dyDescent="0.3">
      <c r="A300" s="30">
        <v>283</v>
      </c>
      <c r="B300" s="16" t="s">
        <v>718</v>
      </c>
      <c r="C300" s="31" t="s">
        <v>321</v>
      </c>
      <c r="D300" s="30">
        <v>44</v>
      </c>
      <c r="E300" s="17">
        <v>1768061.14</v>
      </c>
      <c r="F300" s="399"/>
      <c r="G300" s="14" t="s">
        <v>296</v>
      </c>
      <c r="H300" s="14" t="s">
        <v>23</v>
      </c>
      <c r="I300" s="21">
        <v>12.759944444444445</v>
      </c>
      <c r="J300" s="21">
        <v>7.3065833333333332</v>
      </c>
      <c r="K300" s="412"/>
      <c r="L300" s="415"/>
      <c r="M300" s="415"/>
    </row>
    <row r="301" spans="1:13" ht="26" x14ac:dyDescent="0.3">
      <c r="A301" s="30">
        <v>284</v>
      </c>
      <c r="B301" s="16" t="s">
        <v>719</v>
      </c>
      <c r="C301" s="31" t="s">
        <v>321</v>
      </c>
      <c r="D301" s="30">
        <v>44</v>
      </c>
      <c r="E301" s="17">
        <v>1768061.14</v>
      </c>
      <c r="F301" s="399"/>
      <c r="G301" s="14" t="s">
        <v>297</v>
      </c>
      <c r="H301" s="14" t="s">
        <v>23</v>
      </c>
      <c r="I301" s="21">
        <v>12.867416666666667</v>
      </c>
      <c r="J301" s="21">
        <v>7.3313888888888883</v>
      </c>
      <c r="K301" s="412"/>
      <c r="L301" s="415"/>
      <c r="M301" s="415"/>
    </row>
    <row r="302" spans="1:13" ht="26" x14ac:dyDescent="0.3">
      <c r="A302" s="30">
        <v>285</v>
      </c>
      <c r="B302" s="16" t="s">
        <v>720</v>
      </c>
      <c r="C302" s="31" t="s">
        <v>321</v>
      </c>
      <c r="D302" s="30">
        <v>44</v>
      </c>
      <c r="E302" s="17">
        <v>1768061.14</v>
      </c>
      <c r="F302" s="399"/>
      <c r="G302" s="14" t="s">
        <v>298</v>
      </c>
      <c r="H302" s="14" t="s">
        <v>46</v>
      </c>
      <c r="I302" s="21">
        <v>12.695055555555555</v>
      </c>
      <c r="J302" s="21">
        <v>7.7526944444444448</v>
      </c>
      <c r="K302" s="412"/>
      <c r="L302" s="415"/>
      <c r="M302" s="415"/>
    </row>
    <row r="303" spans="1:13" ht="26" x14ac:dyDescent="0.3">
      <c r="A303" s="30">
        <v>286</v>
      </c>
      <c r="B303" s="16" t="s">
        <v>721</v>
      </c>
      <c r="C303" s="31" t="s">
        <v>321</v>
      </c>
      <c r="D303" s="30">
        <v>44</v>
      </c>
      <c r="E303" s="17">
        <v>1768061.14</v>
      </c>
      <c r="F303" s="399"/>
      <c r="G303" s="14" t="s">
        <v>299</v>
      </c>
      <c r="H303" s="14" t="s">
        <v>46</v>
      </c>
      <c r="I303" s="21">
        <v>12.685111111111111</v>
      </c>
      <c r="J303" s="21">
        <v>7.7623888888888892</v>
      </c>
      <c r="K303" s="412"/>
      <c r="L303" s="415"/>
      <c r="M303" s="415"/>
    </row>
    <row r="304" spans="1:13" ht="26" x14ac:dyDescent="0.3">
      <c r="A304" s="30">
        <v>287</v>
      </c>
      <c r="B304" s="16" t="s">
        <v>722</v>
      </c>
      <c r="C304" s="31" t="s">
        <v>321</v>
      </c>
      <c r="D304" s="30">
        <v>44</v>
      </c>
      <c r="E304" s="17">
        <v>1768061.14</v>
      </c>
      <c r="F304" s="399"/>
      <c r="G304" s="14" t="s">
        <v>300</v>
      </c>
      <c r="H304" s="14" t="s">
        <v>46</v>
      </c>
      <c r="I304" s="21">
        <v>12.688222222222223</v>
      </c>
      <c r="J304" s="21">
        <v>7.635527777777777</v>
      </c>
      <c r="K304" s="412"/>
      <c r="L304" s="415"/>
      <c r="M304" s="415"/>
    </row>
    <row r="305" spans="1:13" ht="26" x14ac:dyDescent="0.3">
      <c r="A305" s="30">
        <v>288</v>
      </c>
      <c r="B305" s="16" t="s">
        <v>723</v>
      </c>
      <c r="C305" s="31" t="s">
        <v>321</v>
      </c>
      <c r="D305" s="30">
        <v>44</v>
      </c>
      <c r="E305" s="17">
        <v>1768061.14</v>
      </c>
      <c r="F305" s="399"/>
      <c r="G305" s="14" t="s">
        <v>301</v>
      </c>
      <c r="H305" s="14" t="s">
        <v>82</v>
      </c>
      <c r="I305" s="21">
        <v>12.659694444444444</v>
      </c>
      <c r="J305" s="21">
        <v>7.2119444444444447</v>
      </c>
      <c r="K305" s="412"/>
      <c r="L305" s="415"/>
      <c r="M305" s="415"/>
    </row>
    <row r="306" spans="1:13" ht="26" x14ac:dyDescent="0.3">
      <c r="A306" s="30">
        <v>289</v>
      </c>
      <c r="B306" s="16" t="s">
        <v>724</v>
      </c>
      <c r="C306" s="31" t="s">
        <v>321</v>
      </c>
      <c r="D306" s="30">
        <v>44</v>
      </c>
      <c r="E306" s="17">
        <v>1768061.14</v>
      </c>
      <c r="F306" s="399"/>
      <c r="G306" s="14" t="s">
        <v>302</v>
      </c>
      <c r="H306" s="14" t="s">
        <v>82</v>
      </c>
      <c r="I306" s="21">
        <v>12.599861111111112</v>
      </c>
      <c r="J306" s="21">
        <v>7.1697500000000005</v>
      </c>
      <c r="K306" s="412"/>
      <c r="L306" s="415"/>
      <c r="M306" s="415"/>
    </row>
    <row r="307" spans="1:13" ht="26" x14ac:dyDescent="0.3">
      <c r="A307" s="30">
        <v>290</v>
      </c>
      <c r="B307" s="16" t="s">
        <v>725</v>
      </c>
      <c r="C307" s="31" t="s">
        <v>321</v>
      </c>
      <c r="D307" s="30">
        <v>44</v>
      </c>
      <c r="E307" s="17">
        <v>1768061.14</v>
      </c>
      <c r="F307" s="399"/>
      <c r="G307" s="14" t="s">
        <v>412</v>
      </c>
      <c r="H307" s="14" t="s">
        <v>82</v>
      </c>
      <c r="I307" s="21">
        <v>12.413416666666667</v>
      </c>
      <c r="J307" s="21">
        <v>7.4088055555555563</v>
      </c>
      <c r="K307" s="412"/>
      <c r="L307" s="415"/>
      <c r="M307" s="415"/>
    </row>
    <row r="308" spans="1:13" ht="26" x14ac:dyDescent="0.3">
      <c r="A308" s="30">
        <v>291</v>
      </c>
      <c r="B308" s="16" t="s">
        <v>726</v>
      </c>
      <c r="C308" s="31" t="s">
        <v>321</v>
      </c>
      <c r="D308" s="30">
        <v>44</v>
      </c>
      <c r="E308" s="17">
        <v>1768061.14</v>
      </c>
      <c r="F308" s="399"/>
      <c r="G308" s="14" t="s">
        <v>303</v>
      </c>
      <c r="H308" s="14" t="s">
        <v>82</v>
      </c>
      <c r="I308" s="21">
        <v>12.451694444444444</v>
      </c>
      <c r="J308" s="21">
        <v>7.3059166666666666</v>
      </c>
      <c r="K308" s="412"/>
      <c r="L308" s="415"/>
      <c r="M308" s="415"/>
    </row>
    <row r="309" spans="1:13" ht="26" x14ac:dyDescent="0.3">
      <c r="A309" s="30">
        <v>292</v>
      </c>
      <c r="B309" s="16" t="s">
        <v>727</v>
      </c>
      <c r="C309" s="31" t="s">
        <v>321</v>
      </c>
      <c r="D309" s="30">
        <v>44</v>
      </c>
      <c r="E309" s="17">
        <v>1768061.14</v>
      </c>
      <c r="F309" s="399"/>
      <c r="G309" s="14" t="s">
        <v>304</v>
      </c>
      <c r="H309" s="14" t="s">
        <v>11</v>
      </c>
      <c r="I309" s="14"/>
      <c r="J309" s="14"/>
      <c r="K309" s="412"/>
      <c r="L309" s="415"/>
      <c r="M309" s="415"/>
    </row>
    <row r="310" spans="1:13" ht="26" x14ac:dyDescent="0.3">
      <c r="A310" s="30">
        <v>293</v>
      </c>
      <c r="B310" s="16" t="s">
        <v>728</v>
      </c>
      <c r="C310" s="31" t="s">
        <v>321</v>
      </c>
      <c r="D310" s="30">
        <v>44</v>
      </c>
      <c r="E310" s="17">
        <v>1768061.14</v>
      </c>
      <c r="F310" s="399"/>
      <c r="G310" s="14" t="s">
        <v>305</v>
      </c>
      <c r="H310" s="14" t="s">
        <v>11</v>
      </c>
      <c r="I310" s="21">
        <v>12.99025</v>
      </c>
      <c r="J310" s="21">
        <v>7.5943611111111107</v>
      </c>
      <c r="K310" s="412"/>
      <c r="L310" s="415"/>
      <c r="M310" s="415"/>
    </row>
    <row r="311" spans="1:13" ht="26" x14ac:dyDescent="0.3">
      <c r="A311" s="30">
        <v>294</v>
      </c>
      <c r="B311" s="16" t="s">
        <v>729</v>
      </c>
      <c r="C311" s="31" t="s">
        <v>321</v>
      </c>
      <c r="D311" s="30">
        <v>44</v>
      </c>
      <c r="E311" s="17">
        <v>1768061.14</v>
      </c>
      <c r="F311" s="399"/>
      <c r="G311" s="14" t="s">
        <v>306</v>
      </c>
      <c r="H311" s="14" t="s">
        <v>11</v>
      </c>
      <c r="I311" s="21">
        <v>12.997888888888887</v>
      </c>
      <c r="J311" s="21">
        <v>7.5958611111111107</v>
      </c>
      <c r="K311" s="412"/>
      <c r="L311" s="415"/>
      <c r="M311" s="415"/>
    </row>
    <row r="312" spans="1:13" ht="26" x14ac:dyDescent="0.3">
      <c r="A312" s="30">
        <v>295</v>
      </c>
      <c r="B312" s="16" t="s">
        <v>730</v>
      </c>
      <c r="C312" s="31" t="s">
        <v>321</v>
      </c>
      <c r="D312" s="30">
        <v>44</v>
      </c>
      <c r="E312" s="17">
        <v>1768061.14</v>
      </c>
      <c r="F312" s="399"/>
      <c r="G312" s="14" t="s">
        <v>307</v>
      </c>
      <c r="H312" s="14" t="s">
        <v>11</v>
      </c>
      <c r="I312" s="21"/>
      <c r="J312" s="21"/>
      <c r="K312" s="412"/>
      <c r="L312" s="415"/>
      <c r="M312" s="415"/>
    </row>
    <row r="313" spans="1:13" ht="26" x14ac:dyDescent="0.3">
      <c r="A313" s="30">
        <v>296</v>
      </c>
      <c r="B313" s="16" t="s">
        <v>731</v>
      </c>
      <c r="C313" s="31" t="s">
        <v>321</v>
      </c>
      <c r="D313" s="30">
        <v>44</v>
      </c>
      <c r="E313" s="17">
        <v>1768061.14</v>
      </c>
      <c r="F313" s="399"/>
      <c r="G313" s="14" t="s">
        <v>142</v>
      </c>
      <c r="H313" s="14" t="s">
        <v>11</v>
      </c>
      <c r="I313" s="21">
        <v>13.007444444444445</v>
      </c>
      <c r="J313" s="21">
        <v>7.5872222222222216</v>
      </c>
      <c r="K313" s="412"/>
      <c r="L313" s="415"/>
      <c r="M313" s="415"/>
    </row>
    <row r="314" spans="1:13" ht="26" x14ac:dyDescent="0.3">
      <c r="A314" s="30">
        <v>297</v>
      </c>
      <c r="B314" s="16" t="s">
        <v>732</v>
      </c>
      <c r="C314" s="31" t="s">
        <v>321</v>
      </c>
      <c r="D314" s="30">
        <v>44</v>
      </c>
      <c r="E314" s="17">
        <v>1768061.14</v>
      </c>
      <c r="F314" s="399"/>
      <c r="G314" s="16" t="s">
        <v>374</v>
      </c>
      <c r="H314" s="14" t="s">
        <v>99</v>
      </c>
      <c r="I314" s="21">
        <v>12.850388888888888</v>
      </c>
      <c r="J314" s="21">
        <v>7.7077222222222224</v>
      </c>
      <c r="K314" s="412"/>
      <c r="L314" s="415"/>
      <c r="M314" s="415"/>
    </row>
    <row r="315" spans="1:13" ht="26" x14ac:dyDescent="0.3">
      <c r="A315" s="30">
        <v>298</v>
      </c>
      <c r="B315" s="16" t="s">
        <v>733</v>
      </c>
      <c r="C315" s="31" t="s">
        <v>321</v>
      </c>
      <c r="D315" s="30">
        <v>44</v>
      </c>
      <c r="E315" s="17">
        <v>1768061.14</v>
      </c>
      <c r="F315" s="399"/>
      <c r="G315" s="14" t="s">
        <v>308</v>
      </c>
      <c r="H315" s="14" t="s">
        <v>18</v>
      </c>
      <c r="I315" s="21">
        <v>13.089444444444444</v>
      </c>
      <c r="J315" s="21">
        <v>7.3818333333333328</v>
      </c>
      <c r="K315" s="412"/>
      <c r="L315" s="415"/>
      <c r="M315" s="415"/>
    </row>
    <row r="316" spans="1:13" ht="26" x14ac:dyDescent="0.3">
      <c r="A316" s="30">
        <v>299</v>
      </c>
      <c r="B316" s="16" t="s">
        <v>734</v>
      </c>
      <c r="C316" s="31" t="s">
        <v>321</v>
      </c>
      <c r="D316" s="30">
        <v>44</v>
      </c>
      <c r="E316" s="17">
        <v>1768061.14</v>
      </c>
      <c r="F316" s="399"/>
      <c r="G316" s="14" t="s">
        <v>14</v>
      </c>
      <c r="H316" s="14" t="s">
        <v>18</v>
      </c>
      <c r="I316" s="21">
        <v>13.118444444444444</v>
      </c>
      <c r="J316" s="21">
        <v>7.2335277777777778</v>
      </c>
      <c r="K316" s="412"/>
      <c r="L316" s="415"/>
      <c r="M316" s="415"/>
    </row>
    <row r="317" spans="1:13" ht="26" x14ac:dyDescent="0.3">
      <c r="A317" s="30">
        <v>300</v>
      </c>
      <c r="B317" s="16" t="s">
        <v>735</v>
      </c>
      <c r="C317" s="31" t="s">
        <v>321</v>
      </c>
      <c r="D317" s="30">
        <v>44</v>
      </c>
      <c r="E317" s="17">
        <v>1768061.14</v>
      </c>
      <c r="F317" s="399"/>
      <c r="G317" s="14" t="s">
        <v>85</v>
      </c>
      <c r="H317" s="14" t="s">
        <v>18</v>
      </c>
      <c r="I317" s="21">
        <v>13.149027777777777</v>
      </c>
      <c r="J317" s="21">
        <v>7.6334722222222213</v>
      </c>
      <c r="K317" s="412"/>
      <c r="L317" s="415"/>
      <c r="M317" s="415"/>
    </row>
    <row r="318" spans="1:13" ht="26" x14ac:dyDescent="0.3">
      <c r="A318" s="30">
        <v>301</v>
      </c>
      <c r="B318" s="16" t="s">
        <v>736</v>
      </c>
      <c r="C318" s="31" t="s">
        <v>321</v>
      </c>
      <c r="D318" s="30">
        <v>44</v>
      </c>
      <c r="E318" s="17">
        <v>1768061.14</v>
      </c>
      <c r="F318" s="399"/>
      <c r="G318" s="14" t="s">
        <v>309</v>
      </c>
      <c r="H318" s="14" t="s">
        <v>18</v>
      </c>
      <c r="I318" s="21">
        <v>13.09138888888889</v>
      </c>
      <c r="J318" s="21">
        <v>7.2209166666666667</v>
      </c>
      <c r="K318" s="412"/>
      <c r="L318" s="415"/>
      <c r="M318" s="415"/>
    </row>
    <row r="319" spans="1:13" ht="26" x14ac:dyDescent="0.3">
      <c r="A319" s="30">
        <v>302</v>
      </c>
      <c r="B319" s="16" t="s">
        <v>737</v>
      </c>
      <c r="C319" s="31" t="s">
        <v>321</v>
      </c>
      <c r="D319" s="30">
        <v>44</v>
      </c>
      <c r="E319" s="17">
        <v>1768061.14</v>
      </c>
      <c r="F319" s="399"/>
      <c r="G319" s="14" t="s">
        <v>310</v>
      </c>
      <c r="H319" s="14" t="s">
        <v>18</v>
      </c>
      <c r="I319" s="21">
        <v>13.057222222222222</v>
      </c>
      <c r="J319" s="21">
        <v>7.4836111111111112</v>
      </c>
      <c r="K319" s="412"/>
      <c r="L319" s="415"/>
      <c r="M319" s="415"/>
    </row>
    <row r="320" spans="1:13" ht="26" x14ac:dyDescent="0.3">
      <c r="A320" s="30">
        <v>303</v>
      </c>
      <c r="B320" s="16" t="s">
        <v>738</v>
      </c>
      <c r="C320" s="31" t="s">
        <v>321</v>
      </c>
      <c r="D320" s="30">
        <v>44</v>
      </c>
      <c r="E320" s="17">
        <v>1768061.14</v>
      </c>
      <c r="F320" s="399"/>
      <c r="G320" s="14" t="s">
        <v>311</v>
      </c>
      <c r="H320" s="14" t="s">
        <v>96</v>
      </c>
      <c r="I320" s="21">
        <v>12.230833333333333</v>
      </c>
      <c r="J320" s="21">
        <v>7.261166666666667</v>
      </c>
      <c r="K320" s="412"/>
      <c r="L320" s="415"/>
      <c r="M320" s="415"/>
    </row>
    <row r="321" spans="1:13" ht="26" x14ac:dyDescent="0.3">
      <c r="A321" s="30">
        <v>304</v>
      </c>
      <c r="B321" s="16" t="s">
        <v>739</v>
      </c>
      <c r="C321" s="31" t="s">
        <v>321</v>
      </c>
      <c r="D321" s="30">
        <v>44</v>
      </c>
      <c r="E321" s="17">
        <v>1768061.14</v>
      </c>
      <c r="F321" s="399"/>
      <c r="G321" s="14" t="s">
        <v>312</v>
      </c>
      <c r="H321" s="14" t="s">
        <v>96</v>
      </c>
      <c r="I321" s="21">
        <v>12.255194444444445</v>
      </c>
      <c r="J321" s="21">
        <v>7.3475555555555552</v>
      </c>
      <c r="K321" s="412"/>
      <c r="L321" s="415"/>
      <c r="M321" s="415"/>
    </row>
    <row r="322" spans="1:13" ht="26" x14ac:dyDescent="0.3">
      <c r="A322" s="30">
        <v>305</v>
      </c>
      <c r="B322" s="16" t="s">
        <v>740</v>
      </c>
      <c r="C322" s="31" t="s">
        <v>321</v>
      </c>
      <c r="D322" s="30">
        <v>44</v>
      </c>
      <c r="E322" s="17">
        <v>1768061.14</v>
      </c>
      <c r="F322" s="399"/>
      <c r="G322" s="14" t="s">
        <v>313</v>
      </c>
      <c r="H322" s="14" t="s">
        <v>96</v>
      </c>
      <c r="I322" s="21">
        <v>12.647166666666665</v>
      </c>
      <c r="J322" s="21">
        <v>7.5242500000000003</v>
      </c>
      <c r="K322" s="412"/>
      <c r="L322" s="415"/>
      <c r="M322" s="415"/>
    </row>
    <row r="323" spans="1:13" ht="26" x14ac:dyDescent="0.3">
      <c r="A323" s="30">
        <v>306</v>
      </c>
      <c r="B323" s="16" t="s">
        <v>741</v>
      </c>
      <c r="C323" s="31" t="s">
        <v>321</v>
      </c>
      <c r="D323" s="30">
        <v>44</v>
      </c>
      <c r="E323" s="17">
        <v>1768061.14</v>
      </c>
      <c r="F323" s="399"/>
      <c r="G323" s="14" t="s">
        <v>314</v>
      </c>
      <c r="H323" s="14" t="s">
        <v>96</v>
      </c>
      <c r="I323" s="21">
        <v>12.198</v>
      </c>
      <c r="J323" s="21">
        <v>7.4740833333333336</v>
      </c>
      <c r="K323" s="412"/>
      <c r="L323" s="415"/>
      <c r="M323" s="415"/>
    </row>
    <row r="324" spans="1:13" ht="26" x14ac:dyDescent="0.3">
      <c r="A324" s="30">
        <v>307</v>
      </c>
      <c r="B324" s="16" t="s">
        <v>742</v>
      </c>
      <c r="C324" s="31" t="s">
        <v>321</v>
      </c>
      <c r="D324" s="30">
        <v>44</v>
      </c>
      <c r="E324" s="17">
        <v>1768061.14</v>
      </c>
      <c r="F324" s="399"/>
      <c r="G324" s="14" t="s">
        <v>315</v>
      </c>
      <c r="H324" s="14" t="s">
        <v>56</v>
      </c>
      <c r="I324" s="21">
        <v>12.750222222222222</v>
      </c>
      <c r="J324" s="21">
        <v>7.4558611111111111</v>
      </c>
      <c r="K324" s="412"/>
      <c r="L324" s="415"/>
      <c r="M324" s="415"/>
    </row>
    <row r="325" spans="1:13" ht="26" x14ac:dyDescent="0.3">
      <c r="A325" s="30">
        <v>308</v>
      </c>
      <c r="B325" s="16" t="s">
        <v>743</v>
      </c>
      <c r="C325" s="31" t="s">
        <v>321</v>
      </c>
      <c r="D325" s="30">
        <v>44</v>
      </c>
      <c r="E325" s="17">
        <v>1768061.14</v>
      </c>
      <c r="F325" s="399"/>
      <c r="G325" s="14" t="s">
        <v>313</v>
      </c>
      <c r="H325" s="14" t="s">
        <v>56</v>
      </c>
      <c r="I325" s="21">
        <v>12.647166666666665</v>
      </c>
      <c r="J325" s="21">
        <v>7.5242500000000003</v>
      </c>
      <c r="K325" s="412"/>
      <c r="L325" s="415"/>
      <c r="M325" s="415"/>
    </row>
    <row r="326" spans="1:13" ht="26" x14ac:dyDescent="0.3">
      <c r="A326" s="30">
        <v>309</v>
      </c>
      <c r="B326" s="16" t="s">
        <v>744</v>
      </c>
      <c r="C326" s="31" t="s">
        <v>321</v>
      </c>
      <c r="D326" s="30">
        <v>44</v>
      </c>
      <c r="E326" s="17">
        <v>1768061.14</v>
      </c>
      <c r="F326" s="399"/>
      <c r="G326" s="14" t="s">
        <v>316</v>
      </c>
      <c r="H326" s="14" t="s">
        <v>56</v>
      </c>
      <c r="I326" s="21">
        <v>12.698027777777778</v>
      </c>
      <c r="J326" s="21">
        <v>7.4321666666666673</v>
      </c>
      <c r="K326" s="412"/>
      <c r="L326" s="415"/>
      <c r="M326" s="415"/>
    </row>
    <row r="327" spans="1:13" ht="26" x14ac:dyDescent="0.3">
      <c r="A327" s="30">
        <v>310</v>
      </c>
      <c r="B327" s="16" t="s">
        <v>745</v>
      </c>
      <c r="C327" s="31" t="s">
        <v>321</v>
      </c>
      <c r="D327" s="30">
        <v>44</v>
      </c>
      <c r="E327" s="17">
        <v>1768061.14</v>
      </c>
      <c r="F327" s="399"/>
      <c r="G327" s="14" t="s">
        <v>317</v>
      </c>
      <c r="H327" s="14" t="s">
        <v>99</v>
      </c>
      <c r="I327" s="21">
        <v>13.040472222222222</v>
      </c>
      <c r="J327" s="21">
        <v>7.734</v>
      </c>
      <c r="K327" s="412"/>
      <c r="L327" s="415"/>
      <c r="M327" s="415"/>
    </row>
    <row r="328" spans="1:13" ht="26" x14ac:dyDescent="0.3">
      <c r="A328" s="30">
        <v>311</v>
      </c>
      <c r="B328" s="16" t="s">
        <v>746</v>
      </c>
      <c r="C328" s="31" t="s">
        <v>321</v>
      </c>
      <c r="D328" s="30">
        <v>44</v>
      </c>
      <c r="E328" s="17">
        <v>1768061.14</v>
      </c>
      <c r="F328" s="399"/>
      <c r="G328" s="14" t="s">
        <v>57</v>
      </c>
      <c r="H328" s="14" t="s">
        <v>99</v>
      </c>
      <c r="I328" s="21">
        <v>12.823388888888889</v>
      </c>
      <c r="J328" s="21">
        <v>7.6823055555555557</v>
      </c>
      <c r="K328" s="412"/>
      <c r="L328" s="415"/>
      <c r="M328" s="415"/>
    </row>
    <row r="329" spans="1:13" ht="26" x14ac:dyDescent="0.3">
      <c r="A329" s="30">
        <v>312</v>
      </c>
      <c r="B329" s="16" t="s">
        <v>747</v>
      </c>
      <c r="C329" s="31" t="s">
        <v>321</v>
      </c>
      <c r="D329" s="30">
        <v>44</v>
      </c>
      <c r="E329" s="17">
        <v>1768061.14</v>
      </c>
      <c r="F329" s="399"/>
      <c r="G329" s="14" t="s">
        <v>318</v>
      </c>
      <c r="H329" s="14" t="s">
        <v>99</v>
      </c>
      <c r="I329" s="21">
        <v>12.842527777777779</v>
      </c>
      <c r="J329" s="21">
        <v>7.7434166666666666</v>
      </c>
      <c r="K329" s="412"/>
      <c r="L329" s="415"/>
      <c r="M329" s="415"/>
    </row>
    <row r="330" spans="1:13" ht="26" x14ac:dyDescent="0.3">
      <c r="A330" s="30">
        <v>313</v>
      </c>
      <c r="B330" s="16" t="s">
        <v>748</v>
      </c>
      <c r="C330" s="31" t="s">
        <v>321</v>
      </c>
      <c r="D330" s="30">
        <v>44</v>
      </c>
      <c r="E330" s="17">
        <v>1768061.14</v>
      </c>
      <c r="F330" s="399"/>
      <c r="G330" s="14" t="s">
        <v>319</v>
      </c>
      <c r="H330" s="14" t="s">
        <v>68</v>
      </c>
      <c r="I330" s="21">
        <v>13.218111111111112</v>
      </c>
      <c r="J330" s="21">
        <v>7.6481111111111106</v>
      </c>
      <c r="K330" s="412"/>
      <c r="L330" s="415"/>
      <c r="M330" s="415"/>
    </row>
    <row r="331" spans="1:13" ht="26" x14ac:dyDescent="0.3">
      <c r="A331" s="30">
        <v>314</v>
      </c>
      <c r="B331" s="16" t="s">
        <v>749</v>
      </c>
      <c r="C331" s="31" t="s">
        <v>321</v>
      </c>
      <c r="D331" s="30">
        <v>44</v>
      </c>
      <c r="E331" s="17">
        <v>1768061.14</v>
      </c>
      <c r="F331" s="399"/>
      <c r="G331" s="14" t="s">
        <v>413</v>
      </c>
      <c r="H331" s="14" t="s">
        <v>82</v>
      </c>
      <c r="I331" s="21"/>
      <c r="J331" s="21"/>
      <c r="K331" s="412"/>
      <c r="L331" s="415"/>
      <c r="M331" s="415"/>
    </row>
    <row r="332" spans="1:13" ht="26" x14ac:dyDescent="0.3">
      <c r="A332" s="30">
        <v>315</v>
      </c>
      <c r="B332" s="16" t="s">
        <v>750</v>
      </c>
      <c r="C332" s="31" t="s">
        <v>321</v>
      </c>
      <c r="D332" s="30">
        <v>44</v>
      </c>
      <c r="E332" s="17">
        <v>1768061.14</v>
      </c>
      <c r="F332" s="399"/>
      <c r="G332" s="14" t="s">
        <v>390</v>
      </c>
      <c r="H332" s="14" t="s">
        <v>96</v>
      </c>
      <c r="I332" s="21"/>
      <c r="J332" s="21"/>
      <c r="K332" s="412"/>
      <c r="L332" s="415"/>
      <c r="M332" s="415"/>
    </row>
    <row r="333" spans="1:13" ht="26" x14ac:dyDescent="0.3">
      <c r="A333" s="30">
        <v>316</v>
      </c>
      <c r="B333" s="16" t="s">
        <v>751</v>
      </c>
      <c r="C333" s="31" t="s">
        <v>321</v>
      </c>
      <c r="D333" s="30">
        <v>44</v>
      </c>
      <c r="E333" s="17">
        <v>1768061.14</v>
      </c>
      <c r="F333" s="399"/>
      <c r="G333" s="14" t="s">
        <v>391</v>
      </c>
      <c r="H333" s="14" t="s">
        <v>96</v>
      </c>
      <c r="I333" s="21">
        <v>12.229333333333333</v>
      </c>
      <c r="J333" s="21">
        <v>7.4722222222222223</v>
      </c>
      <c r="K333" s="412"/>
      <c r="L333" s="415"/>
      <c r="M333" s="415"/>
    </row>
    <row r="334" spans="1:13" ht="26" x14ac:dyDescent="0.3">
      <c r="A334" s="30">
        <v>317</v>
      </c>
      <c r="B334" s="16" t="s">
        <v>752</v>
      </c>
      <c r="C334" s="31" t="s">
        <v>322</v>
      </c>
      <c r="D334" s="30">
        <v>44</v>
      </c>
      <c r="E334" s="17">
        <v>1363477.04</v>
      </c>
      <c r="F334" s="400"/>
      <c r="G334" s="16" t="s">
        <v>402</v>
      </c>
      <c r="H334" s="16" t="s">
        <v>161</v>
      </c>
      <c r="I334" s="32">
        <v>12.808194444444446</v>
      </c>
      <c r="J334" s="32">
        <v>8.1214722222222235</v>
      </c>
      <c r="K334" s="413"/>
      <c r="L334" s="416"/>
      <c r="M334" s="416"/>
    </row>
    <row r="335" spans="1:13" ht="26" x14ac:dyDescent="0.3">
      <c r="A335" s="30">
        <v>318</v>
      </c>
      <c r="B335" s="16" t="s">
        <v>760</v>
      </c>
      <c r="C335" s="31" t="s">
        <v>321</v>
      </c>
      <c r="D335" s="30">
        <v>44</v>
      </c>
      <c r="E335" s="17">
        <v>1770000</v>
      </c>
      <c r="F335" s="398" t="s">
        <v>615</v>
      </c>
      <c r="G335" s="14" t="s">
        <v>323</v>
      </c>
      <c r="H335" s="33" t="s">
        <v>130</v>
      </c>
      <c r="I335" s="21">
        <v>11.612805555555555</v>
      </c>
      <c r="J335" s="21">
        <v>7.6119166666666667</v>
      </c>
      <c r="K335" s="398" t="s">
        <v>849</v>
      </c>
      <c r="L335" s="401">
        <v>81420000</v>
      </c>
      <c r="M335" s="401">
        <v>81420000</v>
      </c>
    </row>
    <row r="336" spans="1:13" ht="26" x14ac:dyDescent="0.3">
      <c r="A336" s="30">
        <v>319</v>
      </c>
      <c r="B336" s="16" t="s">
        <v>761</v>
      </c>
      <c r="C336" s="31" t="s">
        <v>321</v>
      </c>
      <c r="D336" s="30">
        <v>44</v>
      </c>
      <c r="E336" s="17">
        <v>1770000</v>
      </c>
      <c r="F336" s="399"/>
      <c r="G336" s="14" t="s">
        <v>190</v>
      </c>
      <c r="H336" s="33" t="s">
        <v>324</v>
      </c>
      <c r="I336" s="14">
        <v>12.909583333333334</v>
      </c>
      <c r="J336" s="14">
        <v>7.601861111111111</v>
      </c>
      <c r="K336" s="399"/>
      <c r="L336" s="402"/>
      <c r="M336" s="402"/>
    </row>
    <row r="337" spans="1:13" ht="26" x14ac:dyDescent="0.3">
      <c r="A337" s="30">
        <v>320</v>
      </c>
      <c r="B337" s="16" t="s">
        <v>762</v>
      </c>
      <c r="C337" s="31" t="s">
        <v>321</v>
      </c>
      <c r="D337" s="30">
        <v>44</v>
      </c>
      <c r="E337" s="17">
        <v>1770000</v>
      </c>
      <c r="F337" s="399"/>
      <c r="G337" s="14" t="s">
        <v>325</v>
      </c>
      <c r="H337" s="33" t="s">
        <v>23</v>
      </c>
      <c r="I337" s="14">
        <v>12.842972222222222</v>
      </c>
      <c r="J337" s="14">
        <v>7.3248055555555549</v>
      </c>
      <c r="K337" s="399"/>
      <c r="L337" s="402"/>
      <c r="M337" s="402"/>
    </row>
    <row r="338" spans="1:13" ht="26" x14ac:dyDescent="0.3">
      <c r="A338" s="30">
        <v>321</v>
      </c>
      <c r="B338" s="16" t="s">
        <v>763</v>
      </c>
      <c r="C338" s="31" t="s">
        <v>321</v>
      </c>
      <c r="D338" s="30">
        <v>44</v>
      </c>
      <c r="E338" s="17">
        <v>1770000</v>
      </c>
      <c r="F338" s="399"/>
      <c r="G338" s="14" t="s">
        <v>326</v>
      </c>
      <c r="H338" s="33" t="s">
        <v>43</v>
      </c>
      <c r="I338" s="14">
        <v>12.765861111111111</v>
      </c>
      <c r="J338" s="14">
        <v>8.6946666666666665</v>
      </c>
      <c r="K338" s="399"/>
      <c r="L338" s="402"/>
      <c r="M338" s="402"/>
    </row>
    <row r="339" spans="1:13" ht="26" x14ac:dyDescent="0.3">
      <c r="A339" s="30">
        <v>322</v>
      </c>
      <c r="B339" s="16" t="s">
        <v>764</v>
      </c>
      <c r="C339" s="31" t="s">
        <v>321</v>
      </c>
      <c r="D339" s="30">
        <v>44</v>
      </c>
      <c r="E339" s="17">
        <v>1770000</v>
      </c>
      <c r="F339" s="399"/>
      <c r="G339" s="14" t="s">
        <v>327</v>
      </c>
      <c r="H339" s="33" t="s">
        <v>62</v>
      </c>
      <c r="I339" s="14">
        <v>12.846722222222223</v>
      </c>
      <c r="J339" s="14">
        <v>7.9637777777777776</v>
      </c>
      <c r="K339" s="399"/>
      <c r="L339" s="402"/>
      <c r="M339" s="402"/>
    </row>
    <row r="340" spans="1:13" ht="26" x14ac:dyDescent="0.3">
      <c r="A340" s="30">
        <v>323</v>
      </c>
      <c r="B340" s="16" t="s">
        <v>765</v>
      </c>
      <c r="C340" s="31" t="s">
        <v>321</v>
      </c>
      <c r="D340" s="30">
        <v>44</v>
      </c>
      <c r="E340" s="17">
        <v>1770000</v>
      </c>
      <c r="F340" s="399"/>
      <c r="G340" s="14" t="s">
        <v>328</v>
      </c>
      <c r="H340" s="33" t="s">
        <v>329</v>
      </c>
      <c r="I340" s="14">
        <v>12.474666666666666</v>
      </c>
      <c r="J340" s="14">
        <v>7.6567777777777781</v>
      </c>
      <c r="K340" s="399"/>
      <c r="L340" s="402"/>
      <c r="M340" s="402"/>
    </row>
    <row r="341" spans="1:13" ht="26" x14ac:dyDescent="0.3">
      <c r="A341" s="30">
        <v>324</v>
      </c>
      <c r="B341" s="16" t="s">
        <v>766</v>
      </c>
      <c r="C341" s="31" t="s">
        <v>321</v>
      </c>
      <c r="D341" s="30">
        <v>44</v>
      </c>
      <c r="E341" s="17">
        <v>1770000</v>
      </c>
      <c r="F341" s="399"/>
      <c r="G341" s="14" t="s">
        <v>330</v>
      </c>
      <c r="H341" s="33" t="s">
        <v>32</v>
      </c>
      <c r="I341" s="14">
        <v>11.462222222222222</v>
      </c>
      <c r="J341" s="14">
        <v>7.1336666666666675</v>
      </c>
      <c r="K341" s="399"/>
      <c r="L341" s="402"/>
      <c r="M341" s="402"/>
    </row>
    <row r="342" spans="1:13" ht="26" x14ac:dyDescent="0.3">
      <c r="A342" s="30">
        <v>325</v>
      </c>
      <c r="B342" s="16" t="s">
        <v>767</v>
      </c>
      <c r="C342" s="31" t="s">
        <v>321</v>
      </c>
      <c r="D342" s="30">
        <v>44</v>
      </c>
      <c r="E342" s="17">
        <v>1770000</v>
      </c>
      <c r="F342" s="399"/>
      <c r="G342" s="14" t="s">
        <v>331</v>
      </c>
      <c r="H342" s="33" t="s">
        <v>12</v>
      </c>
      <c r="I342" s="14">
        <v>11.378472222222223</v>
      </c>
      <c r="J342" s="14">
        <v>7.640416666666666</v>
      </c>
      <c r="K342" s="399"/>
      <c r="L342" s="402"/>
      <c r="M342" s="402"/>
    </row>
    <row r="343" spans="1:13" ht="26" x14ac:dyDescent="0.3">
      <c r="A343" s="30">
        <v>326</v>
      </c>
      <c r="B343" s="16" t="s">
        <v>768</v>
      </c>
      <c r="C343" s="31" t="s">
        <v>321</v>
      </c>
      <c r="D343" s="30">
        <v>44</v>
      </c>
      <c r="E343" s="17">
        <v>1770000</v>
      </c>
      <c r="F343" s="399"/>
      <c r="G343" s="14" t="s">
        <v>332</v>
      </c>
      <c r="H343" s="33" t="s">
        <v>96</v>
      </c>
      <c r="I343" s="14">
        <v>12.137833333333333</v>
      </c>
      <c r="J343" s="14">
        <v>7.5214444444444446</v>
      </c>
      <c r="K343" s="399"/>
      <c r="L343" s="402"/>
      <c r="M343" s="402"/>
    </row>
    <row r="344" spans="1:13" ht="26" x14ac:dyDescent="0.3">
      <c r="A344" s="30">
        <v>327</v>
      </c>
      <c r="B344" s="16" t="s">
        <v>769</v>
      </c>
      <c r="C344" s="31" t="s">
        <v>321</v>
      </c>
      <c r="D344" s="30">
        <v>44</v>
      </c>
      <c r="E344" s="17">
        <v>1770000</v>
      </c>
      <c r="F344" s="399"/>
      <c r="G344" s="14" t="s">
        <v>333</v>
      </c>
      <c r="H344" s="33" t="s">
        <v>41</v>
      </c>
      <c r="I344" s="14">
        <v>13.037805555555556</v>
      </c>
      <c r="J344" s="14">
        <v>8.3461111111111119</v>
      </c>
      <c r="K344" s="399"/>
      <c r="L344" s="402"/>
      <c r="M344" s="402"/>
    </row>
    <row r="345" spans="1:13" ht="26" x14ac:dyDescent="0.3">
      <c r="A345" s="30">
        <v>328</v>
      </c>
      <c r="B345" s="16" t="s">
        <v>770</v>
      </c>
      <c r="C345" s="31" t="s">
        <v>321</v>
      </c>
      <c r="D345" s="30">
        <v>44</v>
      </c>
      <c r="E345" s="17">
        <v>1770000</v>
      </c>
      <c r="F345" s="399"/>
      <c r="G345" s="14" t="s">
        <v>334</v>
      </c>
      <c r="H345" s="33" t="s">
        <v>161</v>
      </c>
      <c r="I345" s="14">
        <v>12.96586111111111</v>
      </c>
      <c r="J345" s="14">
        <v>8.1080277777777781</v>
      </c>
      <c r="K345" s="399"/>
      <c r="L345" s="402"/>
      <c r="M345" s="402"/>
    </row>
    <row r="346" spans="1:13" ht="26" x14ac:dyDescent="0.3">
      <c r="A346" s="30">
        <v>329</v>
      </c>
      <c r="B346" s="16" t="s">
        <v>771</v>
      </c>
      <c r="C346" s="31" t="s">
        <v>321</v>
      </c>
      <c r="D346" s="30">
        <v>44</v>
      </c>
      <c r="E346" s="17">
        <v>1770000</v>
      </c>
      <c r="F346" s="399"/>
      <c r="G346" s="14" t="s">
        <v>335</v>
      </c>
      <c r="H346" s="33" t="s">
        <v>49</v>
      </c>
      <c r="I346" s="14">
        <v>12.483111111111111</v>
      </c>
      <c r="J346" s="14">
        <v>7.488777777777778</v>
      </c>
      <c r="K346" s="399"/>
      <c r="L346" s="402"/>
      <c r="M346" s="402"/>
    </row>
    <row r="347" spans="1:13" ht="26" x14ac:dyDescent="0.3">
      <c r="A347" s="30">
        <v>330</v>
      </c>
      <c r="B347" s="16" t="s">
        <v>772</v>
      </c>
      <c r="C347" s="31" t="s">
        <v>321</v>
      </c>
      <c r="D347" s="30">
        <v>44</v>
      </c>
      <c r="E347" s="17">
        <v>1770000</v>
      </c>
      <c r="F347" s="399"/>
      <c r="G347" s="14" t="s">
        <v>336</v>
      </c>
      <c r="H347" s="33" t="s">
        <v>275</v>
      </c>
      <c r="I347" s="14">
        <v>11.775805555555557</v>
      </c>
      <c r="J347" s="14">
        <v>7.0911944444444446</v>
      </c>
      <c r="K347" s="399"/>
      <c r="L347" s="402"/>
      <c r="M347" s="402"/>
    </row>
    <row r="348" spans="1:13" ht="26" x14ac:dyDescent="0.3">
      <c r="A348" s="30">
        <v>331</v>
      </c>
      <c r="B348" s="16" t="s">
        <v>773</v>
      </c>
      <c r="C348" s="31" t="s">
        <v>321</v>
      </c>
      <c r="D348" s="30">
        <v>44</v>
      </c>
      <c r="E348" s="17">
        <v>1770000</v>
      </c>
      <c r="F348" s="399"/>
      <c r="G348" s="14" t="s">
        <v>337</v>
      </c>
      <c r="H348" s="33" t="s">
        <v>338</v>
      </c>
      <c r="I348" s="14">
        <v>11.5075</v>
      </c>
      <c r="J348" s="14">
        <v>7.3129166666666663</v>
      </c>
      <c r="K348" s="399"/>
      <c r="L348" s="402"/>
      <c r="M348" s="402"/>
    </row>
    <row r="349" spans="1:13" ht="26" x14ac:dyDescent="0.3">
      <c r="A349" s="30">
        <v>332</v>
      </c>
      <c r="B349" s="16" t="s">
        <v>774</v>
      </c>
      <c r="C349" s="31" t="s">
        <v>321</v>
      </c>
      <c r="D349" s="30">
        <v>44</v>
      </c>
      <c r="E349" s="17">
        <v>1770000</v>
      </c>
      <c r="F349" s="399"/>
      <c r="G349" s="14" t="s">
        <v>339</v>
      </c>
      <c r="H349" s="33" t="s">
        <v>36</v>
      </c>
      <c r="I349" s="14">
        <v>12.432944444444443</v>
      </c>
      <c r="J349" s="14">
        <v>8.0605277777777786</v>
      </c>
      <c r="K349" s="399"/>
      <c r="L349" s="402"/>
      <c r="M349" s="402"/>
    </row>
    <row r="350" spans="1:13" ht="26" x14ac:dyDescent="0.3">
      <c r="A350" s="30">
        <v>333</v>
      </c>
      <c r="B350" s="16" t="s">
        <v>775</v>
      </c>
      <c r="C350" s="31" t="s">
        <v>321</v>
      </c>
      <c r="D350" s="30">
        <v>44</v>
      </c>
      <c r="E350" s="17">
        <v>1770000</v>
      </c>
      <c r="F350" s="399"/>
      <c r="G350" s="14" t="s">
        <v>340</v>
      </c>
      <c r="H350" s="33" t="s">
        <v>341</v>
      </c>
      <c r="I350" s="14">
        <v>13.028805555555556</v>
      </c>
      <c r="J350" s="14">
        <v>7.5721388888888885</v>
      </c>
      <c r="K350" s="399"/>
      <c r="L350" s="402"/>
      <c r="M350" s="402"/>
    </row>
    <row r="351" spans="1:13" ht="26" x14ac:dyDescent="0.3">
      <c r="A351" s="30">
        <v>334</v>
      </c>
      <c r="B351" s="16" t="s">
        <v>776</v>
      </c>
      <c r="C351" s="31" t="s">
        <v>321</v>
      </c>
      <c r="D351" s="30">
        <v>44</v>
      </c>
      <c r="E351" s="17">
        <v>1770000</v>
      </c>
      <c r="F351" s="399"/>
      <c r="G351" s="14" t="s">
        <v>342</v>
      </c>
      <c r="H351" s="33" t="s">
        <v>68</v>
      </c>
      <c r="I351" s="14">
        <v>13.180388888888888</v>
      </c>
      <c r="J351" s="14">
        <v>7.879777777777778</v>
      </c>
      <c r="K351" s="399"/>
      <c r="L351" s="402"/>
      <c r="M351" s="402"/>
    </row>
    <row r="352" spans="1:13" ht="26" x14ac:dyDescent="0.3">
      <c r="A352" s="30">
        <v>335</v>
      </c>
      <c r="B352" s="16" t="s">
        <v>777</v>
      </c>
      <c r="C352" s="31" t="s">
        <v>321</v>
      </c>
      <c r="D352" s="30">
        <v>44</v>
      </c>
      <c r="E352" s="17">
        <v>1770000</v>
      </c>
      <c r="F352" s="399"/>
      <c r="G352" s="14" t="s">
        <v>343</v>
      </c>
      <c r="H352" s="33" t="s">
        <v>54</v>
      </c>
      <c r="I352" s="14">
        <v>11.91388888888889</v>
      </c>
      <c r="J352" s="14">
        <v>7.6059999999999999</v>
      </c>
      <c r="K352" s="399"/>
      <c r="L352" s="402"/>
      <c r="M352" s="402"/>
    </row>
    <row r="353" spans="1:13" ht="26" x14ac:dyDescent="0.3">
      <c r="A353" s="30">
        <v>336</v>
      </c>
      <c r="B353" s="16" t="s">
        <v>778</v>
      </c>
      <c r="C353" s="31" t="s">
        <v>321</v>
      </c>
      <c r="D353" s="30">
        <v>44</v>
      </c>
      <c r="E353" s="17">
        <v>1770000</v>
      </c>
      <c r="F353" s="399"/>
      <c r="G353" s="14" t="s">
        <v>344</v>
      </c>
      <c r="H353" s="33" t="s">
        <v>19</v>
      </c>
      <c r="I353" s="14">
        <v>12.413333333333334</v>
      </c>
      <c r="J353" s="14">
        <v>7.7246666666666668</v>
      </c>
      <c r="K353" s="399"/>
      <c r="L353" s="402"/>
      <c r="M353" s="402"/>
    </row>
    <row r="354" spans="1:13" ht="26" x14ac:dyDescent="0.3">
      <c r="A354" s="30">
        <v>337</v>
      </c>
      <c r="B354" s="16" t="s">
        <v>779</v>
      </c>
      <c r="C354" s="31" t="s">
        <v>321</v>
      </c>
      <c r="D354" s="30">
        <v>44</v>
      </c>
      <c r="E354" s="17">
        <v>1770000</v>
      </c>
      <c r="F354" s="399"/>
      <c r="G354" s="14" t="s">
        <v>345</v>
      </c>
      <c r="H354" s="33" t="s">
        <v>28</v>
      </c>
      <c r="I354" s="14">
        <v>11.453055555555554</v>
      </c>
      <c r="J354" s="14">
        <v>7.6761944444444445</v>
      </c>
      <c r="K354" s="399"/>
      <c r="L354" s="402"/>
      <c r="M354" s="402"/>
    </row>
    <row r="355" spans="1:13" ht="26" x14ac:dyDescent="0.3">
      <c r="A355" s="30">
        <v>338</v>
      </c>
      <c r="B355" s="16" t="s">
        <v>780</v>
      </c>
      <c r="C355" s="31" t="s">
        <v>321</v>
      </c>
      <c r="D355" s="30">
        <v>44</v>
      </c>
      <c r="E355" s="17">
        <v>1770000</v>
      </c>
      <c r="F355" s="399"/>
      <c r="G355" s="14" t="s">
        <v>346</v>
      </c>
      <c r="H355" s="33" t="s">
        <v>11</v>
      </c>
      <c r="I355" s="14">
        <v>7.9798888888888886</v>
      </c>
      <c r="J355" s="14">
        <v>7.5847222222222221</v>
      </c>
      <c r="K355" s="399"/>
      <c r="L355" s="402"/>
      <c r="M355" s="402"/>
    </row>
    <row r="356" spans="1:13" ht="26" x14ac:dyDescent="0.3">
      <c r="A356" s="30">
        <v>339</v>
      </c>
      <c r="B356" s="16" t="s">
        <v>781</v>
      </c>
      <c r="C356" s="31" t="s">
        <v>321</v>
      </c>
      <c r="D356" s="30">
        <v>44</v>
      </c>
      <c r="E356" s="17">
        <v>1770000</v>
      </c>
      <c r="F356" s="399"/>
      <c r="G356" s="14" t="s">
        <v>347</v>
      </c>
      <c r="H356" s="33" t="s">
        <v>87</v>
      </c>
      <c r="I356" s="14">
        <v>12.594583333333334</v>
      </c>
      <c r="J356" s="14">
        <v>7.5901666666666667</v>
      </c>
      <c r="K356" s="399"/>
      <c r="L356" s="402"/>
      <c r="M356" s="402"/>
    </row>
    <row r="357" spans="1:13" ht="26" x14ac:dyDescent="0.3">
      <c r="A357" s="30">
        <v>340</v>
      </c>
      <c r="B357" s="16" t="s">
        <v>782</v>
      </c>
      <c r="C357" s="31" t="s">
        <v>321</v>
      </c>
      <c r="D357" s="30">
        <v>44</v>
      </c>
      <c r="E357" s="17">
        <v>1770000</v>
      </c>
      <c r="F357" s="399"/>
      <c r="G357" s="14" t="s">
        <v>348</v>
      </c>
      <c r="H357" s="33" t="s">
        <v>64</v>
      </c>
      <c r="I357" s="14">
        <v>12.510861111111112</v>
      </c>
      <c r="J357" s="14">
        <v>7.9891111111111108</v>
      </c>
      <c r="K357" s="399"/>
      <c r="L357" s="402"/>
      <c r="M357" s="402"/>
    </row>
    <row r="358" spans="1:13" ht="26" x14ac:dyDescent="0.3">
      <c r="A358" s="30">
        <v>341</v>
      </c>
      <c r="B358" s="16" t="s">
        <v>783</v>
      </c>
      <c r="C358" s="31" t="s">
        <v>321</v>
      </c>
      <c r="D358" s="30">
        <v>44</v>
      </c>
      <c r="E358" s="17">
        <v>1770000</v>
      </c>
      <c r="F358" s="399"/>
      <c r="G358" s="14" t="s">
        <v>349</v>
      </c>
      <c r="H358" s="33" t="s">
        <v>76</v>
      </c>
      <c r="I358" s="14">
        <v>13.117027777777778</v>
      </c>
      <c r="J358" s="14">
        <v>8.2967499999999994</v>
      </c>
      <c r="K358" s="399"/>
      <c r="L358" s="402"/>
      <c r="M358" s="402"/>
    </row>
    <row r="359" spans="1:13" ht="26" x14ac:dyDescent="0.3">
      <c r="A359" s="30">
        <v>342</v>
      </c>
      <c r="B359" s="16" t="s">
        <v>784</v>
      </c>
      <c r="C359" s="31" t="s">
        <v>321</v>
      </c>
      <c r="D359" s="30">
        <v>44</v>
      </c>
      <c r="E359" s="17">
        <v>1770000</v>
      </c>
      <c r="F359" s="399"/>
      <c r="G359" s="14" t="s">
        <v>350</v>
      </c>
      <c r="H359" s="33" t="s">
        <v>103</v>
      </c>
      <c r="I359" s="14">
        <v>11.730222222222222</v>
      </c>
      <c r="J359" s="14">
        <v>7.5900277777777774</v>
      </c>
      <c r="K359" s="399"/>
      <c r="L359" s="402"/>
      <c r="M359" s="402"/>
    </row>
    <row r="360" spans="1:13" ht="26" x14ac:dyDescent="0.3">
      <c r="A360" s="30">
        <v>343</v>
      </c>
      <c r="B360" s="16" t="s">
        <v>785</v>
      </c>
      <c r="C360" s="31" t="s">
        <v>321</v>
      </c>
      <c r="D360" s="30">
        <v>44</v>
      </c>
      <c r="E360" s="17">
        <v>1770000</v>
      </c>
      <c r="F360" s="399"/>
      <c r="G360" s="14" t="s">
        <v>351</v>
      </c>
      <c r="H360" s="33" t="s">
        <v>39</v>
      </c>
      <c r="I360" s="14">
        <v>12.786305555555556</v>
      </c>
      <c r="J360" s="14">
        <v>8.0660000000000007</v>
      </c>
      <c r="K360" s="399"/>
      <c r="L360" s="402"/>
      <c r="M360" s="402"/>
    </row>
    <row r="361" spans="1:13" ht="26" x14ac:dyDescent="0.3">
      <c r="A361" s="30">
        <v>344</v>
      </c>
      <c r="B361" s="16" t="s">
        <v>786</v>
      </c>
      <c r="C361" s="31" t="s">
        <v>321</v>
      </c>
      <c r="D361" s="30">
        <v>44</v>
      </c>
      <c r="E361" s="17">
        <v>1770000</v>
      </c>
      <c r="F361" s="399"/>
      <c r="G361" s="14" t="s">
        <v>387</v>
      </c>
      <c r="H361" s="33" t="s">
        <v>41</v>
      </c>
      <c r="I361" s="14">
        <v>13.037805555555556</v>
      </c>
      <c r="J361" s="14">
        <v>8.3461111111111119</v>
      </c>
      <c r="K361" s="399"/>
      <c r="L361" s="402"/>
      <c r="M361" s="402"/>
    </row>
    <row r="362" spans="1:13" ht="26" x14ac:dyDescent="0.3">
      <c r="A362" s="30">
        <v>345</v>
      </c>
      <c r="B362" s="16" t="s">
        <v>787</v>
      </c>
      <c r="C362" s="31" t="s">
        <v>321</v>
      </c>
      <c r="D362" s="30">
        <v>44</v>
      </c>
      <c r="E362" s="17">
        <v>1770000</v>
      </c>
      <c r="F362" s="399"/>
      <c r="G362" s="14" t="s">
        <v>352</v>
      </c>
      <c r="H362" s="33" t="s">
        <v>353</v>
      </c>
      <c r="I362" s="14">
        <v>12.222222222222223</v>
      </c>
      <c r="J362" s="14">
        <v>7.6728888888888891</v>
      </c>
      <c r="K362" s="399"/>
      <c r="L362" s="402"/>
      <c r="M362" s="402"/>
    </row>
    <row r="363" spans="1:13" ht="26" x14ac:dyDescent="0.3">
      <c r="A363" s="30">
        <v>346</v>
      </c>
      <c r="B363" s="16" t="s">
        <v>788</v>
      </c>
      <c r="C363" s="31" t="s">
        <v>321</v>
      </c>
      <c r="D363" s="30">
        <v>44</v>
      </c>
      <c r="E363" s="17">
        <v>1770000</v>
      </c>
      <c r="F363" s="399"/>
      <c r="G363" s="14" t="s">
        <v>354</v>
      </c>
      <c r="H363" s="33" t="s">
        <v>52</v>
      </c>
      <c r="I363" s="14">
        <v>12.101222222222221</v>
      </c>
      <c r="J363" s="14">
        <v>7.5593055555555555</v>
      </c>
      <c r="K363" s="399"/>
      <c r="L363" s="402"/>
      <c r="M363" s="402"/>
    </row>
    <row r="364" spans="1:13" ht="26" x14ac:dyDescent="0.3">
      <c r="A364" s="30">
        <v>347</v>
      </c>
      <c r="B364" s="16" t="s">
        <v>789</v>
      </c>
      <c r="C364" s="31" t="s">
        <v>321</v>
      </c>
      <c r="D364" s="30">
        <v>44</v>
      </c>
      <c r="E364" s="17">
        <v>1770000</v>
      </c>
      <c r="F364" s="399"/>
      <c r="G364" s="14" t="s">
        <v>355</v>
      </c>
      <c r="H364" s="33" t="s">
        <v>99</v>
      </c>
      <c r="I364" s="14">
        <v>12.907333333333334</v>
      </c>
      <c r="J364" s="14">
        <v>7.7250555555555556</v>
      </c>
      <c r="K364" s="399"/>
      <c r="L364" s="402"/>
      <c r="M364" s="402"/>
    </row>
    <row r="365" spans="1:13" ht="26" x14ac:dyDescent="0.3">
      <c r="A365" s="30">
        <v>348</v>
      </c>
      <c r="B365" s="16" t="s">
        <v>790</v>
      </c>
      <c r="C365" s="31" t="s">
        <v>321</v>
      </c>
      <c r="D365" s="30">
        <v>44</v>
      </c>
      <c r="E365" s="17">
        <v>1770000</v>
      </c>
      <c r="F365" s="399"/>
      <c r="G365" s="14" t="s">
        <v>356</v>
      </c>
      <c r="H365" s="33" t="s">
        <v>51</v>
      </c>
      <c r="I365" s="14">
        <v>12.36361111111111</v>
      </c>
      <c r="J365" s="14">
        <v>7.3807222222222215</v>
      </c>
      <c r="K365" s="399"/>
      <c r="L365" s="402"/>
      <c r="M365" s="402"/>
    </row>
    <row r="366" spans="1:13" ht="26" x14ac:dyDescent="0.3">
      <c r="A366" s="30">
        <v>349</v>
      </c>
      <c r="B366" s="16" t="s">
        <v>791</v>
      </c>
      <c r="C366" s="31" t="s">
        <v>321</v>
      </c>
      <c r="D366" s="30">
        <v>44</v>
      </c>
      <c r="E366" s="17">
        <v>1770000</v>
      </c>
      <c r="F366" s="399"/>
      <c r="G366" s="14" t="s">
        <v>357</v>
      </c>
      <c r="H366" s="33" t="s">
        <v>358</v>
      </c>
      <c r="I366" s="14">
        <v>12.989527777777777</v>
      </c>
      <c r="J366" s="14">
        <v>8.3566111111111105</v>
      </c>
      <c r="K366" s="399"/>
      <c r="L366" s="402"/>
      <c r="M366" s="402"/>
    </row>
    <row r="367" spans="1:13" ht="26" x14ac:dyDescent="0.3">
      <c r="A367" s="30">
        <v>350</v>
      </c>
      <c r="B367" s="16" t="s">
        <v>792</v>
      </c>
      <c r="C367" s="31" t="s">
        <v>321</v>
      </c>
      <c r="D367" s="30">
        <v>44</v>
      </c>
      <c r="E367" s="17">
        <v>1770000</v>
      </c>
      <c r="F367" s="399"/>
      <c r="G367" s="14" t="s">
        <v>359</v>
      </c>
      <c r="H367" s="33" t="s">
        <v>82</v>
      </c>
      <c r="I367" s="14">
        <v>12.357694444444444</v>
      </c>
      <c r="J367" s="14">
        <v>7.2602222222222226</v>
      </c>
      <c r="K367" s="399"/>
      <c r="L367" s="402"/>
      <c r="M367" s="402"/>
    </row>
    <row r="368" spans="1:13" ht="26" x14ac:dyDescent="0.3">
      <c r="A368" s="30">
        <v>351</v>
      </c>
      <c r="B368" s="16" t="s">
        <v>793</v>
      </c>
      <c r="C368" s="31" t="s">
        <v>321</v>
      </c>
      <c r="D368" s="30">
        <v>44</v>
      </c>
      <c r="E368" s="17">
        <v>1770000</v>
      </c>
      <c r="F368" s="399"/>
      <c r="G368" s="14" t="s">
        <v>360</v>
      </c>
      <c r="H368" s="33" t="s">
        <v>126</v>
      </c>
      <c r="I368" s="14">
        <v>13.016916666666667</v>
      </c>
      <c r="J368" s="14">
        <v>8.5645555555555557</v>
      </c>
      <c r="K368" s="399"/>
      <c r="L368" s="402"/>
      <c r="M368" s="402"/>
    </row>
    <row r="369" spans="1:13" ht="26" x14ac:dyDescent="0.3">
      <c r="A369" s="30">
        <v>352</v>
      </c>
      <c r="B369" s="16" t="s">
        <v>794</v>
      </c>
      <c r="C369" s="31" t="s">
        <v>321</v>
      </c>
      <c r="D369" s="30">
        <v>44</v>
      </c>
      <c r="E369" s="17">
        <v>1770000</v>
      </c>
      <c r="F369" s="399"/>
      <c r="G369" s="14" t="s">
        <v>361</v>
      </c>
      <c r="H369" s="17" t="s">
        <v>362</v>
      </c>
      <c r="I369" s="14">
        <v>13.014888888888889</v>
      </c>
      <c r="J369" s="14">
        <v>7.6231111111111112</v>
      </c>
      <c r="K369" s="399"/>
      <c r="L369" s="402"/>
      <c r="M369" s="402"/>
    </row>
    <row r="370" spans="1:13" ht="26" x14ac:dyDescent="0.3">
      <c r="A370" s="30">
        <v>353</v>
      </c>
      <c r="B370" s="16" t="s">
        <v>795</v>
      </c>
      <c r="C370" s="31" t="s">
        <v>321</v>
      </c>
      <c r="D370" s="30">
        <v>44</v>
      </c>
      <c r="E370" s="17">
        <v>1770000</v>
      </c>
      <c r="F370" s="399"/>
      <c r="G370" s="14" t="s">
        <v>363</v>
      </c>
      <c r="H370" s="33" t="s">
        <v>23</v>
      </c>
      <c r="I370" s="14">
        <v>12.857999999999999</v>
      </c>
      <c r="J370" s="14">
        <v>7.2352222222222222</v>
      </c>
      <c r="K370" s="399"/>
      <c r="L370" s="402"/>
      <c r="M370" s="402"/>
    </row>
    <row r="371" spans="1:13" ht="26" x14ac:dyDescent="0.3">
      <c r="A371" s="30">
        <v>354</v>
      </c>
      <c r="B371" s="16" t="s">
        <v>796</v>
      </c>
      <c r="C371" s="31" t="s">
        <v>321</v>
      </c>
      <c r="D371" s="30">
        <v>44</v>
      </c>
      <c r="E371" s="17">
        <v>1770000</v>
      </c>
      <c r="F371" s="399"/>
      <c r="G371" s="14" t="s">
        <v>364</v>
      </c>
      <c r="H371" s="33" t="s">
        <v>68</v>
      </c>
      <c r="I371" s="14">
        <v>13.303083333333333</v>
      </c>
      <c r="J371" s="14">
        <v>7.7865277777777777</v>
      </c>
      <c r="K371" s="399"/>
      <c r="L371" s="402"/>
      <c r="M371" s="402"/>
    </row>
    <row r="372" spans="1:13" ht="26" x14ac:dyDescent="0.3">
      <c r="A372" s="30">
        <v>355</v>
      </c>
      <c r="B372" s="16" t="s">
        <v>797</v>
      </c>
      <c r="C372" s="31" t="s">
        <v>321</v>
      </c>
      <c r="D372" s="30">
        <v>44</v>
      </c>
      <c r="E372" s="17">
        <v>1770000</v>
      </c>
      <c r="F372" s="399"/>
      <c r="G372" s="14" t="s">
        <v>365</v>
      </c>
      <c r="H372" s="33" t="s">
        <v>99</v>
      </c>
      <c r="I372" s="14">
        <v>12.848916666666668</v>
      </c>
      <c r="J372" s="14">
        <v>7.7036666666666669</v>
      </c>
      <c r="K372" s="399"/>
      <c r="L372" s="402"/>
      <c r="M372" s="402"/>
    </row>
    <row r="373" spans="1:13" ht="26" x14ac:dyDescent="0.3">
      <c r="A373" s="30">
        <v>356</v>
      </c>
      <c r="B373" s="16" t="s">
        <v>798</v>
      </c>
      <c r="C373" s="31" t="s">
        <v>321</v>
      </c>
      <c r="D373" s="30">
        <v>44</v>
      </c>
      <c r="E373" s="17">
        <v>1770000</v>
      </c>
      <c r="F373" s="399"/>
      <c r="G373" s="14" t="s">
        <v>366</v>
      </c>
      <c r="H373" s="33" t="s">
        <v>41</v>
      </c>
      <c r="I373" s="14">
        <v>13.018111111111113</v>
      </c>
      <c r="J373" s="14">
        <v>8.2859999999999996</v>
      </c>
      <c r="K373" s="399"/>
      <c r="L373" s="402"/>
      <c r="M373" s="402"/>
    </row>
    <row r="374" spans="1:13" ht="26" x14ac:dyDescent="0.3">
      <c r="A374" s="30">
        <v>357</v>
      </c>
      <c r="B374" s="16" t="s">
        <v>799</v>
      </c>
      <c r="C374" s="31" t="s">
        <v>321</v>
      </c>
      <c r="D374" s="30">
        <v>44</v>
      </c>
      <c r="E374" s="17">
        <v>1770000</v>
      </c>
      <c r="F374" s="399"/>
      <c r="G374" s="14" t="s">
        <v>367</v>
      </c>
      <c r="H374" s="33" t="s">
        <v>76</v>
      </c>
      <c r="I374" s="14">
        <v>13.185416666666667</v>
      </c>
      <c r="J374" s="14">
        <v>8.2284722222222229</v>
      </c>
      <c r="K374" s="399"/>
      <c r="L374" s="402"/>
      <c r="M374" s="402"/>
    </row>
    <row r="375" spans="1:13" ht="26" x14ac:dyDescent="0.3">
      <c r="A375" s="30">
        <v>358</v>
      </c>
      <c r="B375" s="16" t="s">
        <v>800</v>
      </c>
      <c r="C375" s="31" t="s">
        <v>321</v>
      </c>
      <c r="D375" s="30">
        <v>44</v>
      </c>
      <c r="E375" s="17">
        <v>1770000</v>
      </c>
      <c r="F375" s="399"/>
      <c r="G375" s="14" t="s">
        <v>388</v>
      </c>
      <c r="H375" s="33" t="s">
        <v>41</v>
      </c>
      <c r="I375" s="14">
        <v>12.978666666666667</v>
      </c>
      <c r="J375" s="14">
        <v>7.9692222222222222</v>
      </c>
      <c r="K375" s="399"/>
      <c r="L375" s="402"/>
      <c r="M375" s="402"/>
    </row>
    <row r="376" spans="1:13" ht="26" x14ac:dyDescent="0.3">
      <c r="A376" s="30">
        <v>359</v>
      </c>
      <c r="B376" s="16" t="s">
        <v>801</v>
      </c>
      <c r="C376" s="31" t="s">
        <v>321</v>
      </c>
      <c r="D376" s="30">
        <v>44</v>
      </c>
      <c r="E376" s="17">
        <v>1770000</v>
      </c>
      <c r="F376" s="399"/>
      <c r="G376" s="14" t="s">
        <v>368</v>
      </c>
      <c r="H376" s="33" t="s">
        <v>39</v>
      </c>
      <c r="I376" s="14">
        <v>13.013722222222222</v>
      </c>
      <c r="J376" s="14">
        <v>7.8332222222222221</v>
      </c>
      <c r="K376" s="399"/>
      <c r="L376" s="402"/>
      <c r="M376" s="402"/>
    </row>
    <row r="377" spans="1:13" ht="26" x14ac:dyDescent="0.3">
      <c r="A377" s="30">
        <v>360</v>
      </c>
      <c r="B377" s="16" t="s">
        <v>802</v>
      </c>
      <c r="C377" s="31" t="s">
        <v>321</v>
      </c>
      <c r="D377" s="30">
        <v>44</v>
      </c>
      <c r="E377" s="17">
        <v>1770000</v>
      </c>
      <c r="F377" s="399"/>
      <c r="G377" s="14" t="s">
        <v>369</v>
      </c>
      <c r="H377" s="33" t="s">
        <v>28</v>
      </c>
      <c r="I377" s="14">
        <v>11.645333333333333</v>
      </c>
      <c r="J377" s="14">
        <v>7.5923888888888884</v>
      </c>
      <c r="K377" s="399"/>
      <c r="L377" s="402"/>
      <c r="M377" s="402"/>
    </row>
    <row r="378" spans="1:13" ht="26" x14ac:dyDescent="0.3">
      <c r="A378" s="30">
        <v>361</v>
      </c>
      <c r="B378" s="16" t="s">
        <v>803</v>
      </c>
      <c r="C378" s="31" t="s">
        <v>321</v>
      </c>
      <c r="D378" s="30">
        <v>44</v>
      </c>
      <c r="E378" s="17">
        <v>1770000</v>
      </c>
      <c r="F378" s="399"/>
      <c r="G378" s="14" t="s">
        <v>384</v>
      </c>
      <c r="H378" s="33" t="s">
        <v>275</v>
      </c>
      <c r="I378" s="14">
        <v>11.613055555555555</v>
      </c>
      <c r="J378" s="14">
        <v>7.2160833333333336</v>
      </c>
      <c r="K378" s="399"/>
      <c r="L378" s="402"/>
      <c r="M378" s="402"/>
    </row>
    <row r="379" spans="1:13" ht="26" x14ac:dyDescent="0.3">
      <c r="A379" s="30">
        <v>362</v>
      </c>
      <c r="B379" s="16" t="s">
        <v>804</v>
      </c>
      <c r="C379" s="31" t="s">
        <v>321</v>
      </c>
      <c r="D379" s="30">
        <v>44</v>
      </c>
      <c r="E379" s="17">
        <v>1770000</v>
      </c>
      <c r="F379" s="399"/>
      <c r="G379" s="14" t="s">
        <v>370</v>
      </c>
      <c r="H379" s="33" t="s">
        <v>103</v>
      </c>
      <c r="I379" s="14">
        <v>11.784305555555555</v>
      </c>
      <c r="J379" s="14">
        <v>7.6322222222222225</v>
      </c>
      <c r="K379" s="399"/>
      <c r="L379" s="402"/>
      <c r="M379" s="402"/>
    </row>
    <row r="380" spans="1:13" ht="26" x14ac:dyDescent="0.3">
      <c r="A380" s="30">
        <v>363</v>
      </c>
      <c r="B380" s="16" t="s">
        <v>805</v>
      </c>
      <c r="C380" s="31" t="s">
        <v>321</v>
      </c>
      <c r="D380" s="30">
        <v>44</v>
      </c>
      <c r="E380" s="17">
        <v>1770000</v>
      </c>
      <c r="F380" s="400"/>
      <c r="G380" s="14" t="s">
        <v>371</v>
      </c>
      <c r="H380" s="33" t="s">
        <v>52</v>
      </c>
      <c r="I380" s="14">
        <v>11.451944444444443</v>
      </c>
      <c r="J380" s="14">
        <v>7.2751666666666663</v>
      </c>
      <c r="K380" s="400"/>
      <c r="L380" s="403"/>
      <c r="M380" s="403"/>
    </row>
    <row r="381" spans="1:13" ht="15.5" customHeight="1" x14ac:dyDescent="0.3">
      <c r="A381" s="404" t="s">
        <v>850</v>
      </c>
      <c r="B381" s="404"/>
      <c r="C381" s="404"/>
      <c r="D381" s="404"/>
      <c r="E381" s="404"/>
      <c r="F381" s="404"/>
      <c r="G381" s="404"/>
      <c r="H381" s="404"/>
      <c r="I381" s="404"/>
      <c r="J381" s="404"/>
      <c r="K381" s="404"/>
      <c r="L381" s="404"/>
      <c r="M381" s="404"/>
    </row>
    <row r="382" spans="1:13" ht="26" x14ac:dyDescent="0.3">
      <c r="A382" s="30">
        <v>364</v>
      </c>
      <c r="B382" s="16" t="s">
        <v>806</v>
      </c>
      <c r="C382" s="31" t="s">
        <v>756</v>
      </c>
      <c r="D382" s="30">
        <v>10</v>
      </c>
      <c r="E382" s="17">
        <v>120000</v>
      </c>
      <c r="F382" s="16" t="s">
        <v>753</v>
      </c>
      <c r="G382" s="14" t="s">
        <v>754</v>
      </c>
      <c r="H382" s="33"/>
      <c r="I382" s="14"/>
      <c r="J382" s="14"/>
      <c r="K382" s="14" t="s">
        <v>758</v>
      </c>
      <c r="L382" s="17">
        <v>1200000</v>
      </c>
      <c r="M382" s="17">
        <v>1200000</v>
      </c>
    </row>
    <row r="383" spans="1:13" ht="26" x14ac:dyDescent="0.3">
      <c r="A383" s="30">
        <v>365</v>
      </c>
      <c r="B383" s="16" t="s">
        <v>807</v>
      </c>
      <c r="C383" s="7" t="s">
        <v>757</v>
      </c>
      <c r="D383" s="19">
        <v>14</v>
      </c>
      <c r="E383" s="35">
        <v>120000</v>
      </c>
      <c r="F383" s="36" t="s">
        <v>753</v>
      </c>
      <c r="G383" s="7" t="s">
        <v>755</v>
      </c>
      <c r="H383" s="12"/>
      <c r="I383" s="12"/>
      <c r="J383" s="12"/>
      <c r="K383" s="16" t="s">
        <v>759</v>
      </c>
      <c r="L383" s="35">
        <v>1680000</v>
      </c>
      <c r="M383" s="35">
        <v>1680000</v>
      </c>
    </row>
    <row r="384" spans="1:13" x14ac:dyDescent="0.3">
      <c r="L384" s="37"/>
      <c r="M384" s="37"/>
    </row>
    <row r="385" spans="7:13" x14ac:dyDescent="0.3">
      <c r="G385" s="37"/>
      <c r="H385" s="37"/>
      <c r="I385" s="37"/>
      <c r="J385" s="37"/>
      <c r="K385" s="37"/>
      <c r="L385" s="37"/>
      <c r="M385" s="37"/>
    </row>
    <row r="386" spans="7:13" x14ac:dyDescent="0.3">
      <c r="L386" s="37"/>
      <c r="M386" s="37"/>
    </row>
    <row r="387" spans="7:13" x14ac:dyDescent="0.3">
      <c r="H387" s="38"/>
      <c r="I387" s="38"/>
      <c r="L387" s="37"/>
      <c r="M387" s="37"/>
    </row>
    <row r="388" spans="7:13" x14ac:dyDescent="0.3">
      <c r="L388" s="37"/>
      <c r="M388" s="37"/>
    </row>
    <row r="389" spans="7:13" x14ac:dyDescent="0.3">
      <c r="L389" s="37"/>
      <c r="M389" s="37"/>
    </row>
    <row r="390" spans="7:13" x14ac:dyDescent="0.3">
      <c r="L390" s="37"/>
      <c r="M390" s="37"/>
    </row>
    <row r="391" spans="7:13" x14ac:dyDescent="0.3">
      <c r="G391" s="37"/>
      <c r="I391" s="38"/>
      <c r="J391" s="39"/>
      <c r="K391" s="39"/>
      <c r="L391" s="39"/>
      <c r="M391" s="39"/>
    </row>
    <row r="392" spans="7:13" x14ac:dyDescent="0.3">
      <c r="G392" s="37"/>
      <c r="H392" s="40"/>
      <c r="I392" s="37"/>
      <c r="L392" s="37"/>
      <c r="M392" s="37"/>
    </row>
    <row r="393" spans="7:13" x14ac:dyDescent="0.3">
      <c r="G393" s="37"/>
      <c r="I393" s="37"/>
      <c r="J393" s="37"/>
      <c r="K393" s="37"/>
      <c r="L393" s="37"/>
      <c r="M393" s="37"/>
    </row>
    <row r="394" spans="7:13" x14ac:dyDescent="0.3">
      <c r="G394" s="38"/>
      <c r="I394" s="38"/>
      <c r="L394" s="37"/>
      <c r="M394" s="37"/>
    </row>
    <row r="395" spans="7:13" x14ac:dyDescent="0.3">
      <c r="L395" s="37"/>
      <c r="M395" s="37"/>
    </row>
    <row r="396" spans="7:13" x14ac:dyDescent="0.3">
      <c r="I396" s="37"/>
      <c r="J396" s="37"/>
      <c r="K396" s="37"/>
      <c r="L396" s="37"/>
      <c r="M396" s="37"/>
    </row>
    <row r="397" spans="7:13" x14ac:dyDescent="0.3">
      <c r="I397" s="37"/>
      <c r="L397" s="37"/>
      <c r="M397" s="37"/>
    </row>
    <row r="398" spans="7:13" x14ac:dyDescent="0.3">
      <c r="I398" s="37"/>
      <c r="L398" s="37"/>
      <c r="M398" s="37"/>
    </row>
    <row r="399" spans="7:13" x14ac:dyDescent="0.3">
      <c r="I399" s="38"/>
      <c r="L399" s="37"/>
      <c r="M399" s="37"/>
    </row>
  </sheetData>
  <mergeCells count="81">
    <mergeCell ref="K177:K186"/>
    <mergeCell ref="L177:L186"/>
    <mergeCell ref="M177:M186"/>
    <mergeCell ref="K187:K200"/>
    <mergeCell ref="L187:L200"/>
    <mergeCell ref="M187:M200"/>
    <mergeCell ref="K106:K148"/>
    <mergeCell ref="L106:L148"/>
    <mergeCell ref="M106:M148"/>
    <mergeCell ref="K150:K167"/>
    <mergeCell ref="L150:L167"/>
    <mergeCell ref="M150:M167"/>
    <mergeCell ref="M16:M18"/>
    <mergeCell ref="L16:L18"/>
    <mergeCell ref="D5:D6"/>
    <mergeCell ref="E5:E6"/>
    <mergeCell ref="F5:F6"/>
    <mergeCell ref="L5:L6"/>
    <mergeCell ref="M5:M6"/>
    <mergeCell ref="L8:L14"/>
    <mergeCell ref="M8:M14"/>
    <mergeCell ref="A7:M7"/>
    <mergeCell ref="F8:F14"/>
    <mergeCell ref="K8:K14"/>
    <mergeCell ref="A48:M48"/>
    <mergeCell ref="K5:K6"/>
    <mergeCell ref="F169:F175"/>
    <mergeCell ref="K169:K175"/>
    <mergeCell ref="L169:L175"/>
    <mergeCell ref="M169:M175"/>
    <mergeCell ref="F45:F47"/>
    <mergeCell ref="K45:K47"/>
    <mergeCell ref="L45:L47"/>
    <mergeCell ref="M45:M47"/>
    <mergeCell ref="A105:M105"/>
    <mergeCell ref="A15:M15"/>
    <mergeCell ref="F16:F17"/>
    <mergeCell ref="K16:K17"/>
    <mergeCell ref="A68:M68"/>
    <mergeCell ref="A44:M44"/>
    <mergeCell ref="A19:M19"/>
    <mergeCell ref="F20:F43"/>
    <mergeCell ref="K20:K43"/>
    <mergeCell ref="L20:L43"/>
    <mergeCell ref="M20:M43"/>
    <mergeCell ref="A4:M4"/>
    <mergeCell ref="A5:A6"/>
    <mergeCell ref="B5:B6"/>
    <mergeCell ref="G5:G6"/>
    <mergeCell ref="H5:H6"/>
    <mergeCell ref="I5:J5"/>
    <mergeCell ref="C5:C6"/>
    <mergeCell ref="A176:M176"/>
    <mergeCell ref="A201:M201"/>
    <mergeCell ref="F49:F67"/>
    <mergeCell ref="K49:K67"/>
    <mergeCell ref="L49:L67"/>
    <mergeCell ref="M49:M67"/>
    <mergeCell ref="A149:M149"/>
    <mergeCell ref="A168:M168"/>
    <mergeCell ref="F177:F186"/>
    <mergeCell ref="F187:F200"/>
    <mergeCell ref="M69:M104"/>
    <mergeCell ref="F69:F104"/>
    <mergeCell ref="K69:K104"/>
    <mergeCell ref="L69:L104"/>
    <mergeCell ref="F150:F167"/>
    <mergeCell ref="F106:F148"/>
    <mergeCell ref="F202:F216"/>
    <mergeCell ref="K202:K216"/>
    <mergeCell ref="L202:L216"/>
    <mergeCell ref="M202:M216"/>
    <mergeCell ref="K217:K334"/>
    <mergeCell ref="L217:L334"/>
    <mergeCell ref="M217:M334"/>
    <mergeCell ref="F217:F334"/>
    <mergeCell ref="F335:F380"/>
    <mergeCell ref="K335:K380"/>
    <mergeCell ref="L335:L380"/>
    <mergeCell ref="M335:M380"/>
    <mergeCell ref="A381:M381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53" orientation="landscape" r:id="rId1"/>
  <rowBreaks count="1" manualBreakCount="1">
    <brk id="3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2526-A445-48F7-A780-3D8F94E37DB0}">
  <sheetPr>
    <tabColor rgb="FF00B050"/>
  </sheetPr>
  <dimension ref="A1:H148"/>
  <sheetViews>
    <sheetView topLeftCell="A132" workbookViewId="0">
      <selection activeCell="C154" sqref="C154"/>
    </sheetView>
  </sheetViews>
  <sheetFormatPr defaultRowHeight="14.5" x14ac:dyDescent="0.35"/>
  <cols>
    <col min="1" max="1" width="5.81640625" style="47" customWidth="1"/>
    <col min="2" max="2" width="38.54296875" customWidth="1"/>
    <col min="3" max="3" width="19.90625" customWidth="1"/>
    <col min="4" max="4" width="12.1796875" customWidth="1"/>
    <col min="5" max="5" width="13.81640625" bestFit="1" customWidth="1"/>
    <col min="6" max="6" width="14.7265625" customWidth="1"/>
    <col min="7" max="7" width="12.453125" customWidth="1"/>
    <col min="8" max="8" width="10.08984375" bestFit="1" customWidth="1"/>
  </cols>
  <sheetData>
    <row r="1" spans="1:6" ht="18.5" x14ac:dyDescent="0.45">
      <c r="A1" s="440" t="s">
        <v>863</v>
      </c>
      <c r="B1" s="440"/>
      <c r="C1" s="440"/>
      <c r="D1" s="440"/>
      <c r="E1" s="440"/>
    </row>
    <row r="2" spans="1:6" ht="18.5" x14ac:dyDescent="0.35">
      <c r="A2" s="441" t="s">
        <v>1193</v>
      </c>
      <c r="B2" s="441"/>
      <c r="C2" s="441"/>
      <c r="D2" s="441"/>
      <c r="E2" s="441"/>
    </row>
    <row r="3" spans="1:6" ht="19" thickBot="1" x14ac:dyDescent="0.4">
      <c r="A3" s="211"/>
      <c r="B3" s="101"/>
      <c r="C3" s="101"/>
      <c r="D3" s="101"/>
      <c r="E3" s="101"/>
    </row>
    <row r="4" spans="1:6" ht="15.5" x14ac:dyDescent="0.35">
      <c r="A4" s="212" t="s">
        <v>0</v>
      </c>
      <c r="B4" s="176" t="s">
        <v>935</v>
      </c>
      <c r="C4" s="176" t="s">
        <v>1198</v>
      </c>
      <c r="D4" s="176" t="s">
        <v>936</v>
      </c>
      <c r="E4" s="177" t="s">
        <v>937</v>
      </c>
    </row>
    <row r="5" spans="1:6" ht="28" x14ac:dyDescent="0.35">
      <c r="A5" s="310">
        <v>1</v>
      </c>
      <c r="B5" s="208" t="s">
        <v>1259</v>
      </c>
      <c r="C5" s="209" t="s">
        <v>1197</v>
      </c>
      <c r="D5" s="214">
        <v>0.7</v>
      </c>
      <c r="E5" s="311">
        <v>33724665.905000001</v>
      </c>
      <c r="F5" s="2"/>
    </row>
    <row r="6" spans="1:6" x14ac:dyDescent="0.35">
      <c r="A6" s="310">
        <v>2</v>
      </c>
      <c r="B6" s="57" t="s">
        <v>1261</v>
      </c>
      <c r="C6" s="210" t="s">
        <v>1190</v>
      </c>
      <c r="D6" s="214">
        <v>0.05</v>
      </c>
      <c r="E6" s="311">
        <v>2408904.7075</v>
      </c>
      <c r="F6" s="2"/>
    </row>
    <row r="7" spans="1:6" x14ac:dyDescent="0.35">
      <c r="A7" s="310">
        <v>3</v>
      </c>
      <c r="B7" s="57" t="s">
        <v>1194</v>
      </c>
      <c r="C7" s="210" t="s">
        <v>1191</v>
      </c>
      <c r="D7" s="214">
        <v>0.05</v>
      </c>
      <c r="E7" s="311">
        <v>2408904.7075</v>
      </c>
      <c r="F7" s="2"/>
    </row>
    <row r="8" spans="1:6" ht="29" x14ac:dyDescent="0.35">
      <c r="A8" s="310">
        <v>4</v>
      </c>
      <c r="B8" s="57" t="s">
        <v>1195</v>
      </c>
      <c r="C8" s="213" t="s">
        <v>1191</v>
      </c>
      <c r="D8" s="214">
        <v>0.1</v>
      </c>
      <c r="E8" s="311">
        <v>4817809.415</v>
      </c>
      <c r="F8" s="2"/>
    </row>
    <row r="9" spans="1:6" ht="29" x14ac:dyDescent="0.35">
      <c r="A9" s="310">
        <v>5</v>
      </c>
      <c r="B9" s="57" t="s">
        <v>1196</v>
      </c>
      <c r="C9" s="210" t="s">
        <v>1192</v>
      </c>
      <c r="D9" s="214">
        <v>0.1</v>
      </c>
      <c r="E9" s="311">
        <v>4817809.415</v>
      </c>
      <c r="F9" s="2"/>
    </row>
    <row r="10" spans="1:6" s="73" customFormat="1" ht="15" thickBot="1" x14ac:dyDescent="0.4">
      <c r="A10" s="312"/>
      <c r="B10" s="313" t="s">
        <v>5</v>
      </c>
      <c r="C10" s="313"/>
      <c r="D10" s="313"/>
      <c r="E10" s="314">
        <f>SUM(E5:E9)</f>
        <v>48178094.150000006</v>
      </c>
      <c r="F10" s="338"/>
    </row>
    <row r="11" spans="1:6" x14ac:dyDescent="0.35">
      <c r="A11" s="58"/>
    </row>
    <row r="12" spans="1:6" ht="15" thickBot="1" x14ac:dyDescent="0.4">
      <c r="A12" s="58"/>
    </row>
    <row r="13" spans="1:6" x14ac:dyDescent="0.35">
      <c r="A13" s="436" t="s">
        <v>1259</v>
      </c>
      <c r="B13" s="437"/>
      <c r="C13" s="437"/>
      <c r="D13" s="437"/>
      <c r="E13" s="437"/>
      <c r="F13" s="438"/>
    </row>
    <row r="14" spans="1:6" ht="29" x14ac:dyDescent="0.35">
      <c r="A14" s="236" t="s">
        <v>0</v>
      </c>
      <c r="B14" s="237" t="s">
        <v>414</v>
      </c>
      <c r="C14" s="237" t="s">
        <v>866</v>
      </c>
      <c r="D14" s="237" t="s">
        <v>1199</v>
      </c>
      <c r="E14" s="237" t="s">
        <v>869</v>
      </c>
      <c r="F14" s="238" t="s">
        <v>946</v>
      </c>
    </row>
    <row r="15" spans="1:6" x14ac:dyDescent="0.35">
      <c r="A15" s="240" t="s">
        <v>1200</v>
      </c>
      <c r="B15" s="239" t="s">
        <v>1201</v>
      </c>
      <c r="C15" s="241"/>
      <c r="D15" s="242"/>
      <c r="E15" s="241"/>
      <c r="F15" s="243"/>
    </row>
    <row r="16" spans="1:6" ht="29" x14ac:dyDescent="0.35">
      <c r="A16" s="252">
        <v>1</v>
      </c>
      <c r="B16" s="253" t="s">
        <v>1202</v>
      </c>
      <c r="C16" s="442" t="s">
        <v>1203</v>
      </c>
      <c r="D16" s="254" t="s">
        <v>1204</v>
      </c>
      <c r="E16" s="255">
        <f>F16/20</f>
        <v>1087867.4012800001</v>
      </c>
      <c r="F16" s="256">
        <f>SUM(F17:F42)</f>
        <v>21757348.025600001</v>
      </c>
    </row>
    <row r="17" spans="1:6" ht="29" x14ac:dyDescent="0.35">
      <c r="A17" s="228" t="s">
        <v>949</v>
      </c>
      <c r="B17" s="216" t="s">
        <v>1205</v>
      </c>
      <c r="C17" s="442"/>
      <c r="D17" s="215">
        <v>1</v>
      </c>
      <c r="E17" s="217">
        <v>200000</v>
      </c>
      <c r="F17" s="229">
        <f>D17*E17*20</f>
        <v>4000000</v>
      </c>
    </row>
    <row r="18" spans="1:6" x14ac:dyDescent="0.35">
      <c r="A18" s="228" t="s">
        <v>951</v>
      </c>
      <c r="B18" s="216" t="s">
        <v>1206</v>
      </c>
      <c r="C18" s="442"/>
      <c r="D18" s="215">
        <v>1</v>
      </c>
      <c r="E18" s="217">
        <v>120000</v>
      </c>
      <c r="F18" s="229">
        <f t="shared" ref="F18:F42" si="0">D18*E18*20</f>
        <v>2400000</v>
      </c>
    </row>
    <row r="19" spans="1:6" x14ac:dyDescent="0.35">
      <c r="A19" s="228" t="s">
        <v>953</v>
      </c>
      <c r="B19" s="216" t="s">
        <v>1207</v>
      </c>
      <c r="C19" s="442"/>
      <c r="D19" s="215">
        <v>15</v>
      </c>
      <c r="E19" s="217">
        <v>10000</v>
      </c>
      <c r="F19" s="229">
        <f t="shared" si="0"/>
        <v>3000000</v>
      </c>
    </row>
    <row r="20" spans="1:6" x14ac:dyDescent="0.35">
      <c r="A20" s="228" t="s">
        <v>955</v>
      </c>
      <c r="B20" s="216" t="s">
        <v>1208</v>
      </c>
      <c r="C20" s="442"/>
      <c r="D20" s="215">
        <v>15</v>
      </c>
      <c r="E20" s="217">
        <v>10333.333333333334</v>
      </c>
      <c r="F20" s="229">
        <f t="shared" si="0"/>
        <v>3100000</v>
      </c>
    </row>
    <row r="21" spans="1:6" x14ac:dyDescent="0.35">
      <c r="A21" s="228" t="s">
        <v>964</v>
      </c>
      <c r="B21" s="216" t="s">
        <v>1209</v>
      </c>
      <c r="C21" s="442"/>
      <c r="D21" s="215">
        <v>15</v>
      </c>
      <c r="E21" s="217">
        <v>10500</v>
      </c>
      <c r="F21" s="229">
        <f t="shared" si="0"/>
        <v>3150000</v>
      </c>
    </row>
    <row r="22" spans="1:6" x14ac:dyDescent="0.35">
      <c r="A22" s="228" t="s">
        <v>966</v>
      </c>
      <c r="B22" s="218" t="s">
        <v>1210</v>
      </c>
      <c r="C22" s="442"/>
      <c r="D22" s="215">
        <v>2</v>
      </c>
      <c r="E22" s="217">
        <v>2500</v>
      </c>
      <c r="F22" s="229">
        <f t="shared" si="0"/>
        <v>100000</v>
      </c>
    </row>
    <row r="23" spans="1:6" x14ac:dyDescent="0.35">
      <c r="A23" s="228" t="s">
        <v>967</v>
      </c>
      <c r="B23" s="218" t="s">
        <v>1211</v>
      </c>
      <c r="C23" s="442"/>
      <c r="D23" s="215">
        <v>2</v>
      </c>
      <c r="E23" s="217">
        <v>2500</v>
      </c>
      <c r="F23" s="229">
        <f t="shared" si="0"/>
        <v>100000</v>
      </c>
    </row>
    <row r="24" spans="1:6" x14ac:dyDescent="0.35">
      <c r="A24" s="228" t="s">
        <v>1061</v>
      </c>
      <c r="B24" s="218" t="s">
        <v>1212</v>
      </c>
      <c r="C24" s="442"/>
      <c r="D24" s="215">
        <v>6</v>
      </c>
      <c r="E24" s="217">
        <v>2500</v>
      </c>
      <c r="F24" s="229">
        <f t="shared" si="0"/>
        <v>300000</v>
      </c>
    </row>
    <row r="25" spans="1:6" x14ac:dyDescent="0.35">
      <c r="A25" s="230" t="s">
        <v>1062</v>
      </c>
      <c r="B25" s="218" t="s">
        <v>1213</v>
      </c>
      <c r="C25" s="442"/>
      <c r="D25" s="215">
        <v>6</v>
      </c>
      <c r="E25" s="217">
        <v>2500</v>
      </c>
      <c r="F25" s="229">
        <f t="shared" si="0"/>
        <v>300000</v>
      </c>
    </row>
    <row r="26" spans="1:6" x14ac:dyDescent="0.35">
      <c r="A26" s="230" t="s">
        <v>1063</v>
      </c>
      <c r="B26" s="218" t="s">
        <v>1214</v>
      </c>
      <c r="C26" s="442"/>
      <c r="D26" s="215">
        <v>6</v>
      </c>
      <c r="E26" s="217">
        <v>2500</v>
      </c>
      <c r="F26" s="229">
        <f t="shared" si="0"/>
        <v>300000</v>
      </c>
    </row>
    <row r="27" spans="1:6" x14ac:dyDescent="0.35">
      <c r="A27" s="230" t="s">
        <v>1064</v>
      </c>
      <c r="B27" s="218" t="s">
        <v>1215</v>
      </c>
      <c r="C27" s="442"/>
      <c r="D27" s="215">
        <v>1</v>
      </c>
      <c r="E27" s="219">
        <v>10000</v>
      </c>
      <c r="F27" s="229">
        <f t="shared" si="0"/>
        <v>200000</v>
      </c>
    </row>
    <row r="28" spans="1:6" x14ac:dyDescent="0.35">
      <c r="A28" s="230" t="s">
        <v>1065</v>
      </c>
      <c r="B28" s="218" t="s">
        <v>1216</v>
      </c>
      <c r="C28" s="442"/>
      <c r="D28" s="215">
        <v>1</v>
      </c>
      <c r="E28" s="219">
        <v>50000</v>
      </c>
      <c r="F28" s="229">
        <f t="shared" si="0"/>
        <v>1000000</v>
      </c>
    </row>
    <row r="29" spans="1:6" x14ac:dyDescent="0.35">
      <c r="A29" s="230" t="s">
        <v>1066</v>
      </c>
      <c r="B29" s="218" t="s">
        <v>1217</v>
      </c>
      <c r="C29" s="442"/>
      <c r="D29" s="215">
        <v>1</v>
      </c>
      <c r="E29" s="219">
        <v>20000</v>
      </c>
      <c r="F29" s="229">
        <f t="shared" si="0"/>
        <v>400000</v>
      </c>
    </row>
    <row r="30" spans="1:6" x14ac:dyDescent="0.35">
      <c r="A30" s="230" t="s">
        <v>1067</v>
      </c>
      <c r="B30" s="218" t="s">
        <v>1218</v>
      </c>
      <c r="C30" s="442"/>
      <c r="D30" s="215">
        <v>1</v>
      </c>
      <c r="E30" s="219">
        <v>60000</v>
      </c>
      <c r="F30" s="229">
        <f t="shared" si="0"/>
        <v>1200000</v>
      </c>
    </row>
    <row r="31" spans="1:6" x14ac:dyDescent="0.35">
      <c r="A31" s="230" t="s">
        <v>1068</v>
      </c>
      <c r="B31" s="218" t="s">
        <v>1219</v>
      </c>
      <c r="C31" s="442"/>
      <c r="D31" s="215">
        <v>1</v>
      </c>
      <c r="E31" s="219">
        <v>30000</v>
      </c>
      <c r="F31" s="229">
        <f t="shared" si="0"/>
        <v>600000</v>
      </c>
    </row>
    <row r="32" spans="1:6" x14ac:dyDescent="0.35">
      <c r="A32" s="230" t="s">
        <v>1069</v>
      </c>
      <c r="B32" s="220" t="s">
        <v>1220</v>
      </c>
      <c r="C32" s="442"/>
      <c r="D32" s="215">
        <v>12</v>
      </c>
      <c r="E32" s="219">
        <v>500</v>
      </c>
      <c r="F32" s="229">
        <f t="shared" si="0"/>
        <v>120000</v>
      </c>
    </row>
    <row r="33" spans="1:6" x14ac:dyDescent="0.35">
      <c r="A33" s="230" t="s">
        <v>1070</v>
      </c>
      <c r="B33" s="220" t="s">
        <v>1221</v>
      </c>
      <c r="C33" s="442"/>
      <c r="D33" s="215">
        <v>2</v>
      </c>
      <c r="E33" s="219">
        <v>5000</v>
      </c>
      <c r="F33" s="229">
        <f t="shared" si="0"/>
        <v>200000</v>
      </c>
    </row>
    <row r="34" spans="1:6" x14ac:dyDescent="0.35">
      <c r="A34" s="230" t="s">
        <v>1071</v>
      </c>
      <c r="B34" s="220" t="s">
        <v>1222</v>
      </c>
      <c r="C34" s="442"/>
      <c r="D34" s="215">
        <v>4</v>
      </c>
      <c r="E34" s="219">
        <v>5000</v>
      </c>
      <c r="F34" s="229">
        <f t="shared" si="0"/>
        <v>400000</v>
      </c>
    </row>
    <row r="35" spans="1:6" x14ac:dyDescent="0.35">
      <c r="A35" s="230" t="s">
        <v>1072</v>
      </c>
      <c r="B35" s="220" t="s">
        <v>1223</v>
      </c>
      <c r="C35" s="442"/>
      <c r="D35" s="215">
        <v>9</v>
      </c>
      <c r="E35" s="219">
        <v>500</v>
      </c>
      <c r="F35" s="229">
        <f t="shared" si="0"/>
        <v>90000</v>
      </c>
    </row>
    <row r="36" spans="1:6" x14ac:dyDescent="0.35">
      <c r="A36" s="230" t="s">
        <v>1073</v>
      </c>
      <c r="B36" s="220" t="s">
        <v>1225</v>
      </c>
      <c r="C36" s="442"/>
      <c r="D36" s="215">
        <v>9</v>
      </c>
      <c r="E36" s="219">
        <v>500</v>
      </c>
      <c r="F36" s="229">
        <f t="shared" si="0"/>
        <v>90000</v>
      </c>
    </row>
    <row r="37" spans="1:6" x14ac:dyDescent="0.35">
      <c r="A37" s="230" t="s">
        <v>1224</v>
      </c>
      <c r="B37" s="220" t="s">
        <v>1227</v>
      </c>
      <c r="C37" s="442"/>
      <c r="D37" s="215">
        <v>9</v>
      </c>
      <c r="E37" s="219">
        <v>500</v>
      </c>
      <c r="F37" s="229">
        <f t="shared" si="0"/>
        <v>90000</v>
      </c>
    </row>
    <row r="38" spans="1:6" x14ac:dyDescent="0.35">
      <c r="A38" s="230" t="s">
        <v>1226</v>
      </c>
      <c r="B38" s="220" t="s">
        <v>1229</v>
      </c>
      <c r="C38" s="442"/>
      <c r="D38" s="215">
        <v>9</v>
      </c>
      <c r="E38" s="219">
        <v>500</v>
      </c>
      <c r="F38" s="229">
        <f t="shared" si="0"/>
        <v>90000</v>
      </c>
    </row>
    <row r="39" spans="1:6" x14ac:dyDescent="0.35">
      <c r="A39" s="230" t="s">
        <v>1228</v>
      </c>
      <c r="B39" s="220" t="s">
        <v>1231</v>
      </c>
      <c r="C39" s="442"/>
      <c r="D39" s="215">
        <v>12</v>
      </c>
      <c r="E39" s="219">
        <v>700</v>
      </c>
      <c r="F39" s="229">
        <f t="shared" si="0"/>
        <v>168000</v>
      </c>
    </row>
    <row r="40" spans="1:6" x14ac:dyDescent="0.35">
      <c r="A40" s="230" t="s">
        <v>1230</v>
      </c>
      <c r="B40" s="220" t="s">
        <v>1233</v>
      </c>
      <c r="C40" s="442"/>
      <c r="D40" s="215">
        <v>2</v>
      </c>
      <c r="E40" s="219">
        <v>3733.70064</v>
      </c>
      <c r="F40" s="229">
        <f t="shared" si="0"/>
        <v>149348.02559999999</v>
      </c>
    </row>
    <row r="41" spans="1:6" x14ac:dyDescent="0.35">
      <c r="A41" s="230" t="s">
        <v>1232</v>
      </c>
      <c r="B41" s="220" t="s">
        <v>1235</v>
      </c>
      <c r="C41" s="442"/>
      <c r="D41" s="215">
        <v>5</v>
      </c>
      <c r="E41" s="219">
        <v>300</v>
      </c>
      <c r="F41" s="229">
        <f t="shared" si="0"/>
        <v>30000</v>
      </c>
    </row>
    <row r="42" spans="1:6" x14ac:dyDescent="0.35">
      <c r="A42" s="230" t="s">
        <v>1234</v>
      </c>
      <c r="B42" s="220" t="s">
        <v>1236</v>
      </c>
      <c r="C42" s="442"/>
      <c r="D42" s="215">
        <v>3</v>
      </c>
      <c r="E42" s="219">
        <v>3000</v>
      </c>
      <c r="F42" s="229">
        <f t="shared" si="0"/>
        <v>180000</v>
      </c>
    </row>
    <row r="43" spans="1:6" x14ac:dyDescent="0.35">
      <c r="A43" s="257" t="s">
        <v>1237</v>
      </c>
      <c r="B43" s="258" t="s">
        <v>1238</v>
      </c>
      <c r="C43" s="245"/>
      <c r="D43" s="245"/>
      <c r="E43" s="246"/>
      <c r="F43" s="247"/>
    </row>
    <row r="44" spans="1:6" ht="29" customHeight="1" x14ac:dyDescent="0.35">
      <c r="A44" s="259">
        <v>2</v>
      </c>
      <c r="B44" s="260" t="s">
        <v>1239</v>
      </c>
      <c r="C44" s="443" t="s">
        <v>1203</v>
      </c>
      <c r="D44" s="249" t="s">
        <v>1240</v>
      </c>
      <c r="E44" s="250">
        <f>F44/28</f>
        <v>427404.20999999996</v>
      </c>
      <c r="F44" s="251">
        <f>SUM(F45:F63)</f>
        <v>11967317.879999999</v>
      </c>
    </row>
    <row r="45" spans="1:6" x14ac:dyDescent="0.35">
      <c r="A45" s="228" t="s">
        <v>949</v>
      </c>
      <c r="B45" s="221" t="s">
        <v>1241</v>
      </c>
      <c r="C45" s="444"/>
      <c r="D45" s="223">
        <v>1</v>
      </c>
      <c r="E45" s="222">
        <v>10000</v>
      </c>
      <c r="F45" s="229">
        <f>D45*E45*28</f>
        <v>280000</v>
      </c>
    </row>
    <row r="46" spans="1:6" ht="29" x14ac:dyDescent="0.35">
      <c r="A46" s="228" t="s">
        <v>951</v>
      </c>
      <c r="B46" s="221" t="s">
        <v>1242</v>
      </c>
      <c r="C46" s="444"/>
      <c r="D46" s="223">
        <v>1</v>
      </c>
      <c r="E46" s="222">
        <v>15000</v>
      </c>
      <c r="F46" s="229">
        <f t="shared" ref="F46:F62" si="1">D46*E46*28</f>
        <v>420000</v>
      </c>
    </row>
    <row r="47" spans="1:6" x14ac:dyDescent="0.35">
      <c r="A47" s="228" t="s">
        <v>953</v>
      </c>
      <c r="B47" s="221" t="s">
        <v>1243</v>
      </c>
      <c r="C47" s="444"/>
      <c r="D47" s="223">
        <v>1</v>
      </c>
      <c r="E47" s="222">
        <v>15000</v>
      </c>
      <c r="F47" s="229">
        <f t="shared" si="1"/>
        <v>420000</v>
      </c>
    </row>
    <row r="48" spans="1:6" x14ac:dyDescent="0.35">
      <c r="A48" s="228" t="s">
        <v>955</v>
      </c>
      <c r="B48" s="221" t="s">
        <v>1244</v>
      </c>
      <c r="C48" s="444"/>
      <c r="D48" s="223">
        <v>1</v>
      </c>
      <c r="E48" s="222">
        <v>15000</v>
      </c>
      <c r="F48" s="229">
        <f t="shared" si="1"/>
        <v>420000</v>
      </c>
    </row>
    <row r="49" spans="1:6" x14ac:dyDescent="0.35">
      <c r="A49" s="228" t="s">
        <v>964</v>
      </c>
      <c r="B49" s="221" t="s">
        <v>1245</v>
      </c>
      <c r="C49" s="444"/>
      <c r="D49" s="223">
        <v>2</v>
      </c>
      <c r="E49" s="222">
        <v>30000</v>
      </c>
      <c r="F49" s="229">
        <f t="shared" si="1"/>
        <v>1680000</v>
      </c>
    </row>
    <row r="50" spans="1:6" x14ac:dyDescent="0.35">
      <c r="A50" s="228" t="s">
        <v>966</v>
      </c>
      <c r="B50" s="221" t="s">
        <v>1246</v>
      </c>
      <c r="C50" s="444"/>
      <c r="D50" s="223">
        <v>2</v>
      </c>
      <c r="E50" s="222">
        <v>27000</v>
      </c>
      <c r="F50" s="229">
        <f t="shared" si="1"/>
        <v>1512000</v>
      </c>
    </row>
    <row r="51" spans="1:6" x14ac:dyDescent="0.35">
      <c r="A51" s="228" t="s">
        <v>967</v>
      </c>
      <c r="B51" s="221" t="s">
        <v>1247</v>
      </c>
      <c r="C51" s="444"/>
      <c r="D51" s="223">
        <v>1</v>
      </c>
      <c r="E51" s="222">
        <v>5000</v>
      </c>
      <c r="F51" s="229">
        <f t="shared" si="1"/>
        <v>140000</v>
      </c>
    </row>
    <row r="52" spans="1:6" x14ac:dyDescent="0.35">
      <c r="A52" s="228" t="s">
        <v>1061</v>
      </c>
      <c r="B52" s="221" t="s">
        <v>1248</v>
      </c>
      <c r="C52" s="444"/>
      <c r="D52" s="223">
        <v>1</v>
      </c>
      <c r="E52" s="222">
        <v>24404.21</v>
      </c>
      <c r="F52" s="229">
        <f t="shared" si="1"/>
        <v>683317.88</v>
      </c>
    </row>
    <row r="53" spans="1:6" x14ac:dyDescent="0.35">
      <c r="A53" s="230" t="s">
        <v>1062</v>
      </c>
      <c r="B53" s="221" t="s">
        <v>1249</v>
      </c>
      <c r="C53" s="444"/>
      <c r="D53" s="223">
        <v>10</v>
      </c>
      <c r="E53" s="222">
        <v>1500</v>
      </c>
      <c r="F53" s="229">
        <f t="shared" si="1"/>
        <v>420000</v>
      </c>
    </row>
    <row r="54" spans="1:6" x14ac:dyDescent="0.35">
      <c r="A54" s="230" t="s">
        <v>1063</v>
      </c>
      <c r="B54" s="221" t="s">
        <v>1250</v>
      </c>
      <c r="C54" s="444"/>
      <c r="D54" s="223">
        <v>2</v>
      </c>
      <c r="E54" s="222">
        <v>7500</v>
      </c>
      <c r="F54" s="229">
        <f t="shared" si="1"/>
        <v>420000</v>
      </c>
    </row>
    <row r="55" spans="1:6" x14ac:dyDescent="0.35">
      <c r="A55" s="230" t="s">
        <v>1064</v>
      </c>
      <c r="B55" s="221" t="s">
        <v>1251</v>
      </c>
      <c r="C55" s="444"/>
      <c r="D55" s="223">
        <v>2</v>
      </c>
      <c r="E55" s="222">
        <v>2500</v>
      </c>
      <c r="F55" s="229">
        <f t="shared" si="1"/>
        <v>140000</v>
      </c>
    </row>
    <row r="56" spans="1:6" x14ac:dyDescent="0.35">
      <c r="A56" s="230" t="s">
        <v>1065</v>
      </c>
      <c r="B56" s="221" t="s">
        <v>1252</v>
      </c>
      <c r="C56" s="444"/>
      <c r="D56" s="223">
        <v>6</v>
      </c>
      <c r="E56" s="222">
        <v>3000</v>
      </c>
      <c r="F56" s="229">
        <f t="shared" si="1"/>
        <v>504000</v>
      </c>
    </row>
    <row r="57" spans="1:6" x14ac:dyDescent="0.35">
      <c r="A57" s="230" t="s">
        <v>1066</v>
      </c>
      <c r="B57" s="221" t="s">
        <v>1253</v>
      </c>
      <c r="C57" s="444"/>
      <c r="D57" s="223">
        <v>5</v>
      </c>
      <c r="E57" s="222">
        <v>2000</v>
      </c>
      <c r="F57" s="229">
        <f t="shared" si="1"/>
        <v>280000</v>
      </c>
    </row>
    <row r="58" spans="1:6" x14ac:dyDescent="0.35">
      <c r="A58" s="230" t="s">
        <v>1067</v>
      </c>
      <c r="B58" s="221" t="s">
        <v>1254</v>
      </c>
      <c r="C58" s="444"/>
      <c r="D58" s="223">
        <v>1</v>
      </c>
      <c r="E58" s="222">
        <v>30000</v>
      </c>
      <c r="F58" s="229">
        <f t="shared" si="1"/>
        <v>840000</v>
      </c>
    </row>
    <row r="59" spans="1:6" x14ac:dyDescent="0.35">
      <c r="A59" s="230" t="s">
        <v>1068</v>
      </c>
      <c r="B59" s="224" t="s">
        <v>1255</v>
      </c>
      <c r="C59" s="444"/>
      <c r="D59" s="223">
        <v>1</v>
      </c>
      <c r="E59" s="222">
        <v>6000</v>
      </c>
      <c r="F59" s="229">
        <f t="shared" si="1"/>
        <v>168000</v>
      </c>
    </row>
    <row r="60" spans="1:6" x14ac:dyDescent="0.35">
      <c r="A60" s="230" t="s">
        <v>1069</v>
      </c>
      <c r="B60" s="224" t="s">
        <v>1256</v>
      </c>
      <c r="C60" s="444"/>
      <c r="D60" s="223">
        <v>1</v>
      </c>
      <c r="E60" s="225">
        <v>20000</v>
      </c>
      <c r="F60" s="229">
        <f t="shared" si="1"/>
        <v>560000</v>
      </c>
    </row>
    <row r="61" spans="1:6" ht="29" x14ac:dyDescent="0.35">
      <c r="A61" s="230" t="s">
        <v>1070</v>
      </c>
      <c r="B61" s="227" t="s">
        <v>1257</v>
      </c>
      <c r="C61" s="444"/>
      <c r="D61" s="223">
        <v>1</v>
      </c>
      <c r="E61" s="222">
        <v>30000</v>
      </c>
      <c r="F61" s="229">
        <f t="shared" si="1"/>
        <v>840000</v>
      </c>
    </row>
    <row r="62" spans="1:6" x14ac:dyDescent="0.35">
      <c r="A62" s="230" t="s">
        <v>1071</v>
      </c>
      <c r="B62" s="221" t="s">
        <v>1258</v>
      </c>
      <c r="C62" s="444"/>
      <c r="D62" s="223">
        <v>2</v>
      </c>
      <c r="E62" s="222">
        <v>15000</v>
      </c>
      <c r="F62" s="229">
        <f t="shared" si="1"/>
        <v>840000</v>
      </c>
    </row>
    <row r="63" spans="1:6" ht="15" thickBot="1" x14ac:dyDescent="0.4">
      <c r="A63" s="231" t="s">
        <v>1072</v>
      </c>
      <c r="B63" s="232" t="s">
        <v>1216</v>
      </c>
      <c r="C63" s="445"/>
      <c r="D63" s="233">
        <v>1</v>
      </c>
      <c r="E63" s="234">
        <v>50000</v>
      </c>
      <c r="F63" s="235">
        <f>D63*E63*28</f>
        <v>1400000</v>
      </c>
    </row>
    <row r="64" spans="1:6" s="73" customFormat="1" ht="16" thickBot="1" x14ac:dyDescent="0.4">
      <c r="A64" s="261"/>
      <c r="B64" s="262" t="s">
        <v>1260</v>
      </c>
      <c r="C64" s="263"/>
      <c r="D64" s="264"/>
      <c r="E64" s="265"/>
      <c r="F64" s="266">
        <f>F44+F16</f>
        <v>33724665.905599996</v>
      </c>
    </row>
    <row r="65" spans="1:6" x14ac:dyDescent="0.35">
      <c r="A65" s="58"/>
    </row>
    <row r="66" spans="1:6" ht="15" thickBot="1" x14ac:dyDescent="0.4">
      <c r="A66" s="58"/>
    </row>
    <row r="67" spans="1:6" s="1" customFormat="1" ht="15" customHeight="1" x14ac:dyDescent="0.35">
      <c r="A67" s="433" t="s">
        <v>1262</v>
      </c>
      <c r="B67" s="434"/>
      <c r="C67" s="434"/>
      <c r="D67" s="434"/>
      <c r="E67" s="434"/>
      <c r="F67" s="435"/>
    </row>
    <row r="68" spans="1:6" x14ac:dyDescent="0.35">
      <c r="A68" s="315" t="s">
        <v>0</v>
      </c>
      <c r="B68" s="267" t="s">
        <v>2</v>
      </c>
      <c r="C68" s="267" t="s">
        <v>1263</v>
      </c>
      <c r="D68" s="267" t="s">
        <v>1264</v>
      </c>
      <c r="E68" s="267" t="s">
        <v>1265</v>
      </c>
      <c r="F68" s="316" t="s">
        <v>1020</v>
      </c>
    </row>
    <row r="69" spans="1:6" ht="58" x14ac:dyDescent="0.35">
      <c r="A69" s="317">
        <v>3</v>
      </c>
      <c r="B69" s="269" t="s">
        <v>1266</v>
      </c>
      <c r="C69" s="109" t="s">
        <v>1267</v>
      </c>
      <c r="D69" s="268"/>
      <c r="E69" s="268"/>
      <c r="F69" s="318"/>
    </row>
    <row r="70" spans="1:6" x14ac:dyDescent="0.35">
      <c r="A70" s="228" t="s">
        <v>949</v>
      </c>
      <c r="B70" s="63" t="s">
        <v>1268</v>
      </c>
      <c r="C70" s="5"/>
      <c r="D70" s="66">
        <v>142</v>
      </c>
      <c r="E70" s="270">
        <v>4000</v>
      </c>
      <c r="F70" s="319">
        <v>568000</v>
      </c>
    </row>
    <row r="71" spans="1:6" x14ac:dyDescent="0.35">
      <c r="A71" s="228" t="s">
        <v>951</v>
      </c>
      <c r="B71" s="63" t="s">
        <v>1269</v>
      </c>
      <c r="C71" s="5"/>
      <c r="D71" s="66">
        <v>48</v>
      </c>
      <c r="E71" s="270">
        <v>5000</v>
      </c>
      <c r="F71" s="319">
        <v>240000</v>
      </c>
    </row>
    <row r="72" spans="1:6" x14ac:dyDescent="0.35">
      <c r="A72" s="228" t="s">
        <v>953</v>
      </c>
      <c r="B72" s="63" t="s">
        <v>1270</v>
      </c>
      <c r="C72" s="5"/>
      <c r="D72" s="66">
        <v>34</v>
      </c>
      <c r="E72" s="270">
        <v>6000</v>
      </c>
      <c r="F72" s="319">
        <v>204000</v>
      </c>
    </row>
    <row r="73" spans="1:6" x14ac:dyDescent="0.35">
      <c r="A73" s="228" t="s">
        <v>955</v>
      </c>
      <c r="B73" s="63" t="s">
        <v>1271</v>
      </c>
      <c r="C73" s="5"/>
      <c r="D73" s="66">
        <v>48</v>
      </c>
      <c r="E73" s="270">
        <v>6000</v>
      </c>
      <c r="F73" s="319">
        <v>288000</v>
      </c>
    </row>
    <row r="74" spans="1:6" x14ac:dyDescent="0.35">
      <c r="A74" s="228" t="s">
        <v>964</v>
      </c>
      <c r="B74" s="63" t="s">
        <v>1272</v>
      </c>
      <c r="C74" s="5"/>
      <c r="D74" s="66">
        <v>12</v>
      </c>
      <c r="E74" s="270">
        <v>6000</v>
      </c>
      <c r="F74" s="319">
        <v>72000</v>
      </c>
    </row>
    <row r="75" spans="1:6" x14ac:dyDescent="0.35">
      <c r="A75" s="228" t="s">
        <v>966</v>
      </c>
      <c r="B75" s="63" t="s">
        <v>1273</v>
      </c>
      <c r="C75" s="5"/>
      <c r="D75" s="66">
        <v>142</v>
      </c>
      <c r="E75" s="270">
        <v>2000</v>
      </c>
      <c r="F75" s="319">
        <v>284000</v>
      </c>
    </row>
    <row r="76" spans="1:6" x14ac:dyDescent="0.35">
      <c r="A76" s="228" t="s">
        <v>967</v>
      </c>
      <c r="B76" s="63" t="s">
        <v>1274</v>
      </c>
      <c r="C76" s="5"/>
      <c r="D76" s="66">
        <v>2</v>
      </c>
      <c r="E76" s="270">
        <v>100000</v>
      </c>
      <c r="F76" s="319">
        <v>200000</v>
      </c>
    </row>
    <row r="77" spans="1:6" x14ac:dyDescent="0.35">
      <c r="A77" s="228" t="s">
        <v>1061</v>
      </c>
      <c r="B77" s="63" t="s">
        <v>1275</v>
      </c>
      <c r="C77" s="5"/>
      <c r="D77" s="66">
        <v>4</v>
      </c>
      <c r="E77" s="270">
        <v>59476.177499999998</v>
      </c>
      <c r="F77" s="319">
        <v>237904.71</v>
      </c>
    </row>
    <row r="78" spans="1:6" x14ac:dyDescent="0.35">
      <c r="A78" s="230" t="s">
        <v>1062</v>
      </c>
      <c r="B78" s="63" t="s">
        <v>1013</v>
      </c>
      <c r="C78" s="5"/>
      <c r="D78" s="66">
        <v>2</v>
      </c>
      <c r="E78" s="270">
        <v>100000</v>
      </c>
      <c r="F78" s="319">
        <v>200000</v>
      </c>
    </row>
    <row r="79" spans="1:6" x14ac:dyDescent="0.35">
      <c r="A79" s="230" t="s">
        <v>1063</v>
      </c>
      <c r="B79" s="63" t="s">
        <v>1276</v>
      </c>
      <c r="C79" s="5"/>
      <c r="D79" s="66">
        <v>1</v>
      </c>
      <c r="E79" s="270">
        <v>100000</v>
      </c>
      <c r="F79" s="319">
        <v>100000</v>
      </c>
    </row>
    <row r="80" spans="1:6" x14ac:dyDescent="0.35">
      <c r="A80" s="230" t="s">
        <v>1064</v>
      </c>
      <c r="B80" s="63" t="s">
        <v>1277</v>
      </c>
      <c r="C80" s="5"/>
      <c r="D80" s="46">
        <v>1</v>
      </c>
      <c r="E80" s="270">
        <v>15000</v>
      </c>
      <c r="F80" s="319">
        <v>15000</v>
      </c>
    </row>
    <row r="81" spans="1:6" ht="15" thickBot="1" x14ac:dyDescent="0.4">
      <c r="A81" s="320"/>
      <c r="B81" s="167" t="s">
        <v>1260</v>
      </c>
      <c r="C81" s="321"/>
      <c r="D81" s="321"/>
      <c r="E81" s="322"/>
      <c r="F81" s="323">
        <f>SUM(F70:F80)</f>
        <v>2408904.71</v>
      </c>
    </row>
    <row r="82" spans="1:6" x14ac:dyDescent="0.35">
      <c r="A82" s="58"/>
    </row>
    <row r="83" spans="1:6" ht="15" thickBot="1" x14ac:dyDescent="0.4">
      <c r="A83" s="58"/>
    </row>
    <row r="84" spans="1:6" x14ac:dyDescent="0.35">
      <c r="A84" s="433" t="s">
        <v>1278</v>
      </c>
      <c r="B84" s="434"/>
      <c r="C84" s="434"/>
      <c r="D84" s="434"/>
      <c r="E84" s="434"/>
      <c r="F84" s="435"/>
    </row>
    <row r="85" spans="1:6" x14ac:dyDescent="0.35">
      <c r="A85" s="315" t="s">
        <v>0</v>
      </c>
      <c r="B85" s="267" t="s">
        <v>2</v>
      </c>
      <c r="C85" s="267" t="s">
        <v>1263</v>
      </c>
      <c r="D85" s="267" t="s">
        <v>1264</v>
      </c>
      <c r="E85" s="267" t="s">
        <v>1265</v>
      </c>
      <c r="F85" s="316" t="s">
        <v>1020</v>
      </c>
    </row>
    <row r="86" spans="1:6" ht="29" x14ac:dyDescent="0.35">
      <c r="A86" s="194">
        <v>4</v>
      </c>
      <c r="B86" s="60" t="s">
        <v>1279</v>
      </c>
      <c r="C86" s="66" t="s">
        <v>1267</v>
      </c>
      <c r="D86" s="5"/>
      <c r="E86" s="5"/>
      <c r="F86" s="324"/>
    </row>
    <row r="87" spans="1:6" x14ac:dyDescent="0.35">
      <c r="A87" s="228" t="s">
        <v>949</v>
      </c>
      <c r="B87" s="63" t="s">
        <v>1268</v>
      </c>
      <c r="C87" s="5"/>
      <c r="D87" s="66">
        <v>142</v>
      </c>
      <c r="E87" s="103">
        <v>4000</v>
      </c>
      <c r="F87" s="325">
        <v>568000</v>
      </c>
    </row>
    <row r="88" spans="1:6" x14ac:dyDescent="0.35">
      <c r="A88" s="228" t="s">
        <v>951</v>
      </c>
      <c r="B88" s="63" t="s">
        <v>1269</v>
      </c>
      <c r="C88" s="5"/>
      <c r="D88" s="66">
        <v>48</v>
      </c>
      <c r="E88" s="103">
        <v>5000</v>
      </c>
      <c r="F88" s="325">
        <v>240000</v>
      </c>
    </row>
    <row r="89" spans="1:6" x14ac:dyDescent="0.35">
      <c r="A89" s="228" t="s">
        <v>953</v>
      </c>
      <c r="B89" s="63" t="s">
        <v>1270</v>
      </c>
      <c r="C89" s="5"/>
      <c r="D89" s="66">
        <v>34</v>
      </c>
      <c r="E89" s="103">
        <v>6000</v>
      </c>
      <c r="F89" s="325">
        <v>204000</v>
      </c>
    </row>
    <row r="90" spans="1:6" x14ac:dyDescent="0.35">
      <c r="A90" s="228" t="s">
        <v>955</v>
      </c>
      <c r="B90" s="63" t="s">
        <v>1271</v>
      </c>
      <c r="C90" s="5"/>
      <c r="D90" s="66">
        <v>48</v>
      </c>
      <c r="E90" s="103">
        <v>6000</v>
      </c>
      <c r="F90" s="325">
        <v>288000</v>
      </c>
    </row>
    <row r="91" spans="1:6" x14ac:dyDescent="0.35">
      <c r="A91" s="228" t="s">
        <v>964</v>
      </c>
      <c r="B91" s="63" t="s">
        <v>1272</v>
      </c>
      <c r="C91" s="5"/>
      <c r="D91" s="66">
        <v>12</v>
      </c>
      <c r="E91" s="103">
        <v>6000</v>
      </c>
      <c r="F91" s="325">
        <v>72000</v>
      </c>
    </row>
    <row r="92" spans="1:6" x14ac:dyDescent="0.35">
      <c r="A92" s="228" t="s">
        <v>966</v>
      </c>
      <c r="B92" s="63" t="s">
        <v>1273</v>
      </c>
      <c r="C92" s="5"/>
      <c r="D92" s="66">
        <v>142</v>
      </c>
      <c r="E92" s="103">
        <v>2000</v>
      </c>
      <c r="F92" s="325">
        <v>284000</v>
      </c>
    </row>
    <row r="93" spans="1:6" x14ac:dyDescent="0.35">
      <c r="A93" s="228" t="s">
        <v>967</v>
      </c>
      <c r="B93" s="63" t="s">
        <v>1274</v>
      </c>
      <c r="C93" s="5"/>
      <c r="D93" s="66">
        <v>2</v>
      </c>
      <c r="E93" s="103">
        <v>100000</v>
      </c>
      <c r="F93" s="325">
        <v>200000</v>
      </c>
    </row>
    <row r="94" spans="1:6" x14ac:dyDescent="0.35">
      <c r="A94" s="228" t="s">
        <v>1061</v>
      </c>
      <c r="B94" s="63" t="s">
        <v>1275</v>
      </c>
      <c r="C94" s="5"/>
      <c r="D94" s="66">
        <v>4</v>
      </c>
      <c r="E94" s="103">
        <v>59476.177499999998</v>
      </c>
      <c r="F94" s="325">
        <v>237904.71</v>
      </c>
    </row>
    <row r="95" spans="1:6" x14ac:dyDescent="0.35">
      <c r="A95" s="230" t="s">
        <v>1062</v>
      </c>
      <c r="B95" s="63" t="s">
        <v>1013</v>
      </c>
      <c r="C95" s="5"/>
      <c r="D95" s="66">
        <v>2</v>
      </c>
      <c r="E95" s="103">
        <v>100000</v>
      </c>
      <c r="F95" s="325">
        <v>200000</v>
      </c>
    </row>
    <row r="96" spans="1:6" x14ac:dyDescent="0.35">
      <c r="A96" s="230" t="s">
        <v>1063</v>
      </c>
      <c r="B96" s="63" t="s">
        <v>1276</v>
      </c>
      <c r="C96" s="5"/>
      <c r="D96" s="66">
        <v>1</v>
      </c>
      <c r="E96" s="103">
        <v>100000</v>
      </c>
      <c r="F96" s="325">
        <v>100000</v>
      </c>
    </row>
    <row r="97" spans="1:6" x14ac:dyDescent="0.35">
      <c r="A97" s="230" t="s">
        <v>1064</v>
      </c>
      <c r="B97" s="63" t="s">
        <v>1277</v>
      </c>
      <c r="C97" s="5"/>
      <c r="D97" s="46">
        <v>1</v>
      </c>
      <c r="E97" s="103">
        <v>15000</v>
      </c>
      <c r="F97" s="325">
        <v>15000</v>
      </c>
    </row>
    <row r="98" spans="1:6" ht="15" thickBot="1" x14ac:dyDescent="0.4">
      <c r="A98" s="326"/>
      <c r="B98" s="167" t="s">
        <v>1260</v>
      </c>
      <c r="C98" s="321"/>
      <c r="D98" s="321"/>
      <c r="E98" s="327"/>
      <c r="F98" s="328">
        <f>SUM(F87:F97)</f>
        <v>2408904.71</v>
      </c>
    </row>
    <row r="99" spans="1:6" x14ac:dyDescent="0.35">
      <c r="A99" s="58"/>
    </row>
    <row r="100" spans="1:6" ht="15" thickBot="1" x14ac:dyDescent="0.4">
      <c r="A100" s="58"/>
    </row>
    <row r="101" spans="1:6" x14ac:dyDescent="0.35">
      <c r="A101" s="436" t="s">
        <v>1280</v>
      </c>
      <c r="B101" s="437"/>
      <c r="C101" s="437"/>
      <c r="D101" s="437"/>
      <c r="E101" s="437"/>
      <c r="F101" s="438"/>
    </row>
    <row r="102" spans="1:6" x14ac:dyDescent="0.35">
      <c r="A102" s="236" t="s">
        <v>0</v>
      </c>
      <c r="B102" s="277" t="s">
        <v>2</v>
      </c>
      <c r="C102" s="277" t="s">
        <v>1263</v>
      </c>
      <c r="D102" s="277" t="s">
        <v>1264</v>
      </c>
      <c r="E102" s="277" t="s">
        <v>1265</v>
      </c>
      <c r="F102" s="293" t="s">
        <v>1020</v>
      </c>
    </row>
    <row r="103" spans="1:6" ht="43.5" x14ac:dyDescent="0.35">
      <c r="A103" s="294" t="s">
        <v>1200</v>
      </c>
      <c r="B103" s="280" t="s">
        <v>1280</v>
      </c>
      <c r="C103" s="281" t="s">
        <v>1281</v>
      </c>
      <c r="D103" s="282"/>
      <c r="E103" s="282"/>
      <c r="F103" s="295">
        <v>4817809.415</v>
      </c>
    </row>
    <row r="104" spans="1:6" ht="29" x14ac:dyDescent="0.35">
      <c r="A104" s="248">
        <v>1</v>
      </c>
      <c r="B104" s="260" t="s">
        <v>1282</v>
      </c>
      <c r="C104" s="279"/>
      <c r="D104" s="279"/>
      <c r="E104" s="279"/>
      <c r="F104" s="296"/>
    </row>
    <row r="105" spans="1:6" x14ac:dyDescent="0.35">
      <c r="A105" s="228" t="s">
        <v>949</v>
      </c>
      <c r="B105" s="221" t="s">
        <v>1283</v>
      </c>
      <c r="C105" s="226"/>
      <c r="D105" s="223">
        <v>12</v>
      </c>
      <c r="E105" s="271">
        <v>5000</v>
      </c>
      <c r="F105" s="297">
        <f>D105*E105</f>
        <v>60000</v>
      </c>
    </row>
    <row r="106" spans="1:6" x14ac:dyDescent="0.35">
      <c r="A106" s="228" t="s">
        <v>951</v>
      </c>
      <c r="B106" s="224" t="s">
        <v>1284</v>
      </c>
      <c r="C106" s="226"/>
      <c r="D106" s="272">
        <v>48</v>
      </c>
      <c r="E106" s="271">
        <v>5000</v>
      </c>
      <c r="F106" s="297">
        <f>D106*E106</f>
        <v>240000</v>
      </c>
    </row>
    <row r="107" spans="1:6" x14ac:dyDescent="0.35">
      <c r="A107" s="228" t="s">
        <v>953</v>
      </c>
      <c r="B107" s="224" t="s">
        <v>1285</v>
      </c>
      <c r="C107" s="226"/>
      <c r="D107" s="273">
        <v>34</v>
      </c>
      <c r="E107" s="271">
        <v>5000</v>
      </c>
      <c r="F107" s="297">
        <f>D107*E107</f>
        <v>170000</v>
      </c>
    </row>
    <row r="108" spans="1:6" x14ac:dyDescent="0.35">
      <c r="A108" s="228" t="s">
        <v>955</v>
      </c>
      <c r="B108" s="224" t="s">
        <v>1286</v>
      </c>
      <c r="C108" s="226"/>
      <c r="D108" s="273">
        <v>48</v>
      </c>
      <c r="E108" s="271">
        <v>5000</v>
      </c>
      <c r="F108" s="297">
        <f>D108*E108</f>
        <v>240000</v>
      </c>
    </row>
    <row r="109" spans="1:6" x14ac:dyDescent="0.35">
      <c r="A109" s="287"/>
      <c r="B109" s="288" t="s">
        <v>911</v>
      </c>
      <c r="C109" s="289"/>
      <c r="D109" s="290"/>
      <c r="E109" s="291"/>
      <c r="F109" s="298">
        <f>SUM(F105:F108)</f>
        <v>710000</v>
      </c>
    </row>
    <row r="110" spans="1:6" x14ac:dyDescent="0.35">
      <c r="A110" s="283">
        <v>2</v>
      </c>
      <c r="B110" s="284" t="s">
        <v>1287</v>
      </c>
      <c r="C110" s="279"/>
      <c r="D110" s="278"/>
      <c r="E110" s="285"/>
      <c r="F110" s="299"/>
    </row>
    <row r="111" spans="1:6" x14ac:dyDescent="0.35">
      <c r="A111" s="228" t="s">
        <v>949</v>
      </c>
      <c r="B111" s="224" t="s">
        <v>1288</v>
      </c>
      <c r="C111" s="226"/>
      <c r="D111" s="273">
        <v>10</v>
      </c>
      <c r="E111" s="274">
        <v>20000</v>
      </c>
      <c r="F111" s="297">
        <f>D111*E111</f>
        <v>200000</v>
      </c>
    </row>
    <row r="112" spans="1:6" x14ac:dyDescent="0.35">
      <c r="A112" s="228" t="s">
        <v>951</v>
      </c>
      <c r="B112" s="224" t="s">
        <v>1289</v>
      </c>
      <c r="C112" s="226"/>
      <c r="D112" s="272">
        <v>34</v>
      </c>
      <c r="E112" s="274">
        <v>6000</v>
      </c>
      <c r="F112" s="297">
        <f>D112*E112</f>
        <v>204000</v>
      </c>
    </row>
    <row r="113" spans="1:6" x14ac:dyDescent="0.35">
      <c r="A113" s="228" t="s">
        <v>953</v>
      </c>
      <c r="B113" s="224" t="s">
        <v>1290</v>
      </c>
      <c r="C113" s="226"/>
      <c r="D113" s="273">
        <v>34</v>
      </c>
      <c r="E113" s="274">
        <v>10000</v>
      </c>
      <c r="F113" s="297">
        <f>D113*E113</f>
        <v>340000</v>
      </c>
    </row>
    <row r="114" spans="1:6" x14ac:dyDescent="0.35">
      <c r="A114" s="228" t="s">
        <v>955</v>
      </c>
      <c r="B114" s="224" t="s">
        <v>1291</v>
      </c>
      <c r="C114" s="226"/>
      <c r="D114" s="273">
        <v>48</v>
      </c>
      <c r="E114" s="274">
        <v>10000</v>
      </c>
      <c r="F114" s="297">
        <f>D114*E114</f>
        <v>480000</v>
      </c>
    </row>
    <row r="115" spans="1:6" x14ac:dyDescent="0.35">
      <c r="A115" s="287"/>
      <c r="B115" s="288" t="s">
        <v>911</v>
      </c>
      <c r="C115" s="289"/>
      <c r="D115" s="290"/>
      <c r="E115" s="291"/>
      <c r="F115" s="298">
        <f>SUM(F111:F114)</f>
        <v>1224000</v>
      </c>
    </row>
    <row r="116" spans="1:6" x14ac:dyDescent="0.35">
      <c r="A116" s="283">
        <v>3</v>
      </c>
      <c r="B116" s="284" t="s">
        <v>1292</v>
      </c>
      <c r="C116" s="279"/>
      <c r="D116" s="292"/>
      <c r="E116" s="285"/>
      <c r="F116" s="299"/>
    </row>
    <row r="117" spans="1:6" x14ac:dyDescent="0.35">
      <c r="A117" s="228" t="s">
        <v>949</v>
      </c>
      <c r="B117" s="224" t="s">
        <v>1293</v>
      </c>
      <c r="C117" s="226"/>
      <c r="D117" s="273">
        <v>3</v>
      </c>
      <c r="E117" s="274">
        <v>100000</v>
      </c>
      <c r="F117" s="297">
        <f>D117*E117</f>
        <v>300000</v>
      </c>
    </row>
    <row r="118" spans="1:6" x14ac:dyDescent="0.35">
      <c r="A118" s="228" t="s">
        <v>951</v>
      </c>
      <c r="B118" s="221" t="s">
        <v>1294</v>
      </c>
      <c r="C118" s="226"/>
      <c r="D118" s="273">
        <v>3</v>
      </c>
      <c r="E118" s="274">
        <v>50000</v>
      </c>
      <c r="F118" s="297">
        <f>D118*E118</f>
        <v>150000</v>
      </c>
    </row>
    <row r="119" spans="1:6" x14ac:dyDescent="0.35">
      <c r="A119" s="287"/>
      <c r="B119" s="288" t="s">
        <v>911</v>
      </c>
      <c r="C119" s="289"/>
      <c r="D119" s="290"/>
      <c r="E119" s="291"/>
      <c r="F119" s="298">
        <f>SUM(F117:F118)</f>
        <v>450000</v>
      </c>
    </row>
    <row r="120" spans="1:6" x14ac:dyDescent="0.35">
      <c r="A120" s="283">
        <v>4</v>
      </c>
      <c r="B120" s="284" t="s">
        <v>1295</v>
      </c>
      <c r="C120" s="279"/>
      <c r="D120" s="278"/>
      <c r="E120" s="285"/>
      <c r="F120" s="299"/>
    </row>
    <row r="121" spans="1:6" ht="29" x14ac:dyDescent="0.35">
      <c r="A121" s="170" t="s">
        <v>949</v>
      </c>
      <c r="B121" s="221" t="s">
        <v>1296</v>
      </c>
      <c r="C121" s="226"/>
      <c r="D121" s="272">
        <v>1</v>
      </c>
      <c r="E121" s="274">
        <v>80000</v>
      </c>
      <c r="F121" s="297">
        <f>D121*E121</f>
        <v>80000</v>
      </c>
    </row>
    <row r="122" spans="1:6" ht="29" x14ac:dyDescent="0.35">
      <c r="A122" s="228" t="s">
        <v>951</v>
      </c>
      <c r="B122" s="221" t="s">
        <v>1297</v>
      </c>
      <c r="C122" s="226"/>
      <c r="D122" s="272">
        <v>1</v>
      </c>
      <c r="E122" s="274">
        <v>50000</v>
      </c>
      <c r="F122" s="297">
        <f>D122*E122</f>
        <v>50000</v>
      </c>
    </row>
    <row r="123" spans="1:6" ht="29" x14ac:dyDescent="0.35">
      <c r="A123" s="228" t="s">
        <v>953</v>
      </c>
      <c r="B123" s="221" t="s">
        <v>1298</v>
      </c>
      <c r="C123" s="226"/>
      <c r="D123" s="272">
        <v>1</v>
      </c>
      <c r="E123" s="274">
        <v>40000</v>
      </c>
      <c r="F123" s="297">
        <f>D123*E123</f>
        <v>40000</v>
      </c>
    </row>
    <row r="124" spans="1:6" x14ac:dyDescent="0.35">
      <c r="A124" s="228" t="s">
        <v>955</v>
      </c>
      <c r="B124" s="224" t="s">
        <v>1299</v>
      </c>
      <c r="C124" s="226"/>
      <c r="D124" s="272">
        <v>1</v>
      </c>
      <c r="E124" s="274">
        <v>200000</v>
      </c>
      <c r="F124" s="297">
        <f>D124*E124</f>
        <v>200000</v>
      </c>
    </row>
    <row r="125" spans="1:6" x14ac:dyDescent="0.35">
      <c r="A125" s="228" t="s">
        <v>964</v>
      </c>
      <c r="B125" s="224" t="s">
        <v>1300</v>
      </c>
      <c r="C125" s="226"/>
      <c r="D125" s="223">
        <v>25</v>
      </c>
      <c r="E125" s="271">
        <v>51552.376600000003</v>
      </c>
      <c r="F125" s="297">
        <f>D125*E125</f>
        <v>1288809.415</v>
      </c>
    </row>
    <row r="126" spans="1:6" x14ac:dyDescent="0.35">
      <c r="A126" s="300"/>
      <c r="B126" s="288" t="s">
        <v>911</v>
      </c>
      <c r="C126" s="289"/>
      <c r="D126" s="290"/>
      <c r="E126" s="291"/>
      <c r="F126" s="298">
        <f>SUM(F121:F125)</f>
        <v>1658809.415</v>
      </c>
    </row>
    <row r="127" spans="1:6" x14ac:dyDescent="0.35">
      <c r="A127" s="248">
        <v>5</v>
      </c>
      <c r="B127" s="301" t="s">
        <v>1307</v>
      </c>
      <c r="C127" s="279"/>
      <c r="D127" s="278"/>
      <c r="E127" s="285"/>
      <c r="F127" s="302"/>
    </row>
    <row r="128" spans="1:6" x14ac:dyDescent="0.35">
      <c r="A128" s="228" t="s">
        <v>949</v>
      </c>
      <c r="B128" s="224" t="s">
        <v>1301</v>
      </c>
      <c r="C128" s="226"/>
      <c r="D128" s="273">
        <v>3</v>
      </c>
      <c r="E128" s="274">
        <v>100000</v>
      </c>
      <c r="F128" s="303">
        <v>200000</v>
      </c>
    </row>
    <row r="129" spans="1:8" x14ac:dyDescent="0.35">
      <c r="A129" s="228" t="s">
        <v>951</v>
      </c>
      <c r="B129" s="224" t="s">
        <v>1302</v>
      </c>
      <c r="C129" s="226"/>
      <c r="D129" s="275">
        <v>1</v>
      </c>
      <c r="E129" s="276">
        <v>250000</v>
      </c>
      <c r="F129" s="303">
        <v>250000</v>
      </c>
    </row>
    <row r="130" spans="1:8" x14ac:dyDescent="0.35">
      <c r="A130" s="228" t="s">
        <v>953</v>
      </c>
      <c r="B130" s="224" t="s">
        <v>1303</v>
      </c>
      <c r="C130" s="226"/>
      <c r="D130" s="275">
        <v>1</v>
      </c>
      <c r="E130" s="276">
        <v>40000</v>
      </c>
      <c r="F130" s="303">
        <v>40000</v>
      </c>
    </row>
    <row r="131" spans="1:8" x14ac:dyDescent="0.35">
      <c r="A131" s="228" t="s">
        <v>955</v>
      </c>
      <c r="B131" s="224" t="s">
        <v>1017</v>
      </c>
      <c r="C131" s="226"/>
      <c r="D131" s="275">
        <v>1</v>
      </c>
      <c r="E131" s="276">
        <v>40000</v>
      </c>
      <c r="F131" s="303">
        <v>40000</v>
      </c>
    </row>
    <row r="132" spans="1:8" x14ac:dyDescent="0.35">
      <c r="A132" s="228" t="s">
        <v>964</v>
      </c>
      <c r="B132" s="224" t="s">
        <v>1304</v>
      </c>
      <c r="C132" s="226"/>
      <c r="D132" s="275">
        <v>1</v>
      </c>
      <c r="E132" s="276">
        <v>60000</v>
      </c>
      <c r="F132" s="303">
        <v>60000</v>
      </c>
    </row>
    <row r="133" spans="1:8" x14ac:dyDescent="0.35">
      <c r="A133" s="228" t="s">
        <v>966</v>
      </c>
      <c r="B133" s="224" t="s">
        <v>1305</v>
      </c>
      <c r="C133" s="226"/>
      <c r="D133" s="275">
        <v>1</v>
      </c>
      <c r="E133" s="276">
        <v>35000</v>
      </c>
      <c r="F133" s="303">
        <v>35000</v>
      </c>
    </row>
    <row r="134" spans="1:8" x14ac:dyDescent="0.35">
      <c r="A134" s="244" t="s">
        <v>967</v>
      </c>
      <c r="B134" s="221" t="s">
        <v>1306</v>
      </c>
      <c r="C134" s="226"/>
      <c r="D134" s="275">
        <v>1</v>
      </c>
      <c r="E134" s="276">
        <v>100000</v>
      </c>
      <c r="F134" s="303">
        <v>100000</v>
      </c>
    </row>
    <row r="135" spans="1:8" x14ac:dyDescent="0.35">
      <c r="A135" s="244" t="s">
        <v>1061</v>
      </c>
      <c r="B135" s="224" t="s">
        <v>1277</v>
      </c>
      <c r="C135" s="226"/>
      <c r="D135" s="275">
        <v>1</v>
      </c>
      <c r="E135" s="276">
        <v>50000</v>
      </c>
      <c r="F135" s="303">
        <v>50000</v>
      </c>
    </row>
    <row r="136" spans="1:8" x14ac:dyDescent="0.35">
      <c r="A136" s="300"/>
      <c r="B136" s="288" t="s">
        <v>911</v>
      </c>
      <c r="C136" s="289"/>
      <c r="D136" s="290"/>
      <c r="E136" s="291"/>
      <c r="F136" s="298">
        <f>SUM(F128:F135)</f>
        <v>775000</v>
      </c>
    </row>
    <row r="137" spans="1:8" ht="15" thickBot="1" x14ac:dyDescent="0.4">
      <c r="A137" s="304"/>
      <c r="B137" s="305" t="s">
        <v>931</v>
      </c>
      <c r="C137" s="306"/>
      <c r="D137" s="307"/>
      <c r="E137" s="308"/>
      <c r="F137" s="309">
        <f>F136+F126+F119+F115+F109</f>
        <v>4817809.415</v>
      </c>
    </row>
    <row r="140" spans="1:8" x14ac:dyDescent="0.35">
      <c r="A140" s="439" t="s">
        <v>1308</v>
      </c>
      <c r="B140" s="439"/>
      <c r="C140" s="439"/>
      <c r="D140" s="439"/>
      <c r="E140" s="439"/>
      <c r="F140" s="439"/>
    </row>
    <row r="141" spans="1:8" x14ac:dyDescent="0.35">
      <c r="A141" s="329" t="s">
        <v>0</v>
      </c>
      <c r="B141" s="267" t="s">
        <v>2</v>
      </c>
      <c r="C141" s="267" t="s">
        <v>1263</v>
      </c>
      <c r="D141" s="267" t="s">
        <v>1264</v>
      </c>
      <c r="E141" s="267" t="s">
        <v>1265</v>
      </c>
      <c r="F141" s="267" t="s">
        <v>1020</v>
      </c>
    </row>
    <row r="142" spans="1:8" ht="29" x14ac:dyDescent="0.35">
      <c r="A142" s="337">
        <v>1</v>
      </c>
      <c r="B142" s="330" t="s">
        <v>1308</v>
      </c>
      <c r="C142" s="331" t="s">
        <v>1281</v>
      </c>
      <c r="D142" s="332"/>
      <c r="E142" s="332"/>
      <c r="F142" s="333">
        <v>4817809.415</v>
      </c>
    </row>
    <row r="143" spans="1:8" x14ac:dyDescent="0.35">
      <c r="A143" s="47" t="s">
        <v>949</v>
      </c>
      <c r="B143" s="57" t="s">
        <v>1309</v>
      </c>
      <c r="C143" s="5"/>
      <c r="D143" s="66">
        <v>4</v>
      </c>
      <c r="E143" s="103">
        <v>150000</v>
      </c>
      <c r="F143" s="103">
        <f>D143*E143</f>
        <v>600000</v>
      </c>
      <c r="G143" s="51"/>
      <c r="H143" s="51"/>
    </row>
    <row r="144" spans="1:8" x14ac:dyDescent="0.35">
      <c r="A144" s="228" t="s">
        <v>951</v>
      </c>
      <c r="B144" s="57" t="s">
        <v>1310</v>
      </c>
      <c r="C144" s="5"/>
      <c r="D144" s="66">
        <v>3</v>
      </c>
      <c r="E144" s="103">
        <v>500000</v>
      </c>
      <c r="F144" s="103">
        <f>D144*E144</f>
        <v>1500000</v>
      </c>
      <c r="G144" s="51"/>
      <c r="H144" s="51"/>
    </row>
    <row r="145" spans="1:8" x14ac:dyDescent="0.35">
      <c r="A145" s="228" t="s">
        <v>953</v>
      </c>
      <c r="B145" s="57" t="s">
        <v>1311</v>
      </c>
      <c r="C145" s="5"/>
      <c r="D145" s="66">
        <v>15</v>
      </c>
      <c r="E145" s="103">
        <v>20596.669999999998</v>
      </c>
      <c r="F145" s="103">
        <f>D145*E145</f>
        <v>308950.05</v>
      </c>
      <c r="G145" s="51"/>
    </row>
    <row r="146" spans="1:8" x14ac:dyDescent="0.35">
      <c r="A146" s="228" t="s">
        <v>955</v>
      </c>
      <c r="B146" s="104" t="s">
        <v>1312</v>
      </c>
      <c r="C146" s="5"/>
      <c r="D146" s="66">
        <v>34</v>
      </c>
      <c r="E146" s="103">
        <v>42510.073299999996</v>
      </c>
      <c r="F146" s="103">
        <f>D146*E146</f>
        <v>1445342.4922</v>
      </c>
      <c r="G146" s="51"/>
      <c r="H146" s="51"/>
    </row>
    <row r="147" spans="1:8" x14ac:dyDescent="0.35">
      <c r="A147" s="228" t="s">
        <v>964</v>
      </c>
      <c r="B147" s="57" t="s">
        <v>1313</v>
      </c>
      <c r="C147" s="5"/>
      <c r="D147" s="66">
        <v>48</v>
      </c>
      <c r="E147" s="103">
        <v>20073.2683</v>
      </c>
      <c r="F147" s="103">
        <f>D147*E147</f>
        <v>963516.87840000005</v>
      </c>
      <c r="G147" s="51"/>
    </row>
    <row r="148" spans="1:8" x14ac:dyDescent="0.35">
      <c r="A148" s="286"/>
      <c r="B148" s="334" t="s">
        <v>1314</v>
      </c>
      <c r="C148" s="332"/>
      <c r="D148" s="332"/>
      <c r="E148" s="335"/>
      <c r="F148" s="336">
        <f>SUM(F143:F147)</f>
        <v>4817809.4205999998</v>
      </c>
    </row>
  </sheetData>
  <mergeCells count="9">
    <mergeCell ref="A84:F84"/>
    <mergeCell ref="A101:F101"/>
    <mergeCell ref="A140:F140"/>
    <mergeCell ref="A1:E1"/>
    <mergeCell ref="A2:E2"/>
    <mergeCell ref="C16:C42"/>
    <mergeCell ref="A13:F13"/>
    <mergeCell ref="C44:C63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C8FD-3ED8-45CD-8F2D-89F19515A175}">
  <sheetPr>
    <tabColor theme="3" tint="0.59999389629810485"/>
  </sheetPr>
  <dimension ref="A1:H134"/>
  <sheetViews>
    <sheetView workbookViewId="0">
      <selection activeCell="H6" sqref="H6"/>
    </sheetView>
  </sheetViews>
  <sheetFormatPr defaultRowHeight="14.5" x14ac:dyDescent="0.35"/>
  <cols>
    <col min="1" max="1" width="6.54296875" style="47" customWidth="1"/>
    <col min="2" max="2" width="27.36328125" customWidth="1"/>
    <col min="3" max="3" width="15.26953125" customWidth="1"/>
    <col min="4" max="4" width="15.7265625" customWidth="1"/>
    <col min="5" max="5" width="16.1796875" customWidth="1"/>
    <col min="6" max="6" width="13.7265625" customWidth="1"/>
    <col min="7" max="8" width="11.08984375" bestFit="1" customWidth="1"/>
  </cols>
  <sheetData>
    <row r="1" spans="1:8" ht="18.5" x14ac:dyDescent="0.45">
      <c r="A1" s="440" t="s">
        <v>863</v>
      </c>
      <c r="B1" s="440"/>
      <c r="C1" s="440"/>
      <c r="D1" s="440"/>
      <c r="E1" s="440"/>
    </row>
    <row r="2" spans="1:8" ht="18.5" x14ac:dyDescent="0.35">
      <c r="A2" s="441" t="s">
        <v>991</v>
      </c>
      <c r="B2" s="441"/>
      <c r="C2" s="441"/>
      <c r="D2" s="441"/>
      <c r="E2" s="441"/>
    </row>
    <row r="3" spans="1:8" ht="18.5" x14ac:dyDescent="0.35">
      <c r="A3" s="101"/>
      <c r="B3" s="101"/>
      <c r="C3" s="101"/>
      <c r="D3" s="101"/>
      <c r="E3" s="101"/>
    </row>
    <row r="4" spans="1:8" ht="18.5" x14ac:dyDescent="0.45">
      <c r="A4" s="446" t="s">
        <v>992</v>
      </c>
      <c r="B4" s="446"/>
      <c r="C4" s="446"/>
      <c r="D4" s="446"/>
      <c r="E4" s="446"/>
    </row>
    <row r="5" spans="1:8" ht="16" thickBot="1" x14ac:dyDescent="0.4">
      <c r="A5" s="97"/>
      <c r="B5" s="97"/>
      <c r="C5" s="97"/>
      <c r="D5" s="97"/>
      <c r="E5" s="97"/>
    </row>
    <row r="6" spans="1:8" ht="15.5" x14ac:dyDescent="0.35">
      <c r="A6" s="175" t="s">
        <v>0</v>
      </c>
      <c r="B6" s="176" t="s">
        <v>935</v>
      </c>
      <c r="C6" s="176" t="s">
        <v>936</v>
      </c>
      <c r="D6" s="176" t="s">
        <v>937</v>
      </c>
      <c r="E6" s="177" t="s">
        <v>861</v>
      </c>
    </row>
    <row r="7" spans="1:8" ht="15.5" x14ac:dyDescent="0.35">
      <c r="A7" s="178">
        <v>1</v>
      </c>
      <c r="B7" s="149" t="s">
        <v>938</v>
      </c>
      <c r="C7" s="99">
        <v>0.6</v>
      </c>
      <c r="D7" s="150">
        <v>14453428.248</v>
      </c>
      <c r="E7" s="179">
        <v>14453428.248</v>
      </c>
      <c r="F7" s="3"/>
      <c r="H7" s="51"/>
    </row>
    <row r="8" spans="1:8" ht="15.5" x14ac:dyDescent="0.35">
      <c r="A8" s="178">
        <v>2</v>
      </c>
      <c r="B8" s="151" t="s">
        <v>939</v>
      </c>
      <c r="C8" s="99">
        <v>0.05</v>
      </c>
      <c r="D8" s="100">
        <v>1204442.3540000001</v>
      </c>
      <c r="E8" s="180">
        <v>1204442.3540000001</v>
      </c>
      <c r="F8" s="121"/>
      <c r="H8" s="51"/>
    </row>
    <row r="9" spans="1:8" ht="15.5" x14ac:dyDescent="0.35">
      <c r="A9" s="178">
        <v>3</v>
      </c>
      <c r="B9" s="152" t="s">
        <v>940</v>
      </c>
      <c r="C9" s="99">
        <v>0.3</v>
      </c>
      <c r="D9" s="100">
        <v>7226734.1239999998</v>
      </c>
      <c r="E9" s="180">
        <v>7226734.1239999998</v>
      </c>
      <c r="F9" s="121"/>
      <c r="H9" s="51"/>
    </row>
    <row r="10" spans="1:8" ht="31" x14ac:dyDescent="0.35">
      <c r="A10" s="178">
        <v>4</v>
      </c>
      <c r="B10" s="153" t="s">
        <v>941</v>
      </c>
      <c r="C10" s="99">
        <v>0.05</v>
      </c>
      <c r="D10" s="100">
        <v>1204442.3540000001</v>
      </c>
      <c r="E10" s="180">
        <v>1204442.3540000001</v>
      </c>
      <c r="F10" s="121"/>
    </row>
    <row r="11" spans="1:8" ht="16" thickBot="1" x14ac:dyDescent="0.4">
      <c r="A11" s="181"/>
      <c r="B11" s="447" t="s">
        <v>942</v>
      </c>
      <c r="C11" s="447"/>
      <c r="D11" s="447"/>
      <c r="E11" s="182">
        <f>SUM(E7:E10)</f>
        <v>24089047.079999998</v>
      </c>
    </row>
    <row r="13" spans="1:8" ht="15" thickBot="1" x14ac:dyDescent="0.4"/>
    <row r="14" spans="1:8" x14ac:dyDescent="0.35">
      <c r="A14" s="456" t="s">
        <v>1015</v>
      </c>
      <c r="B14" s="457"/>
      <c r="C14" s="457"/>
      <c r="D14" s="457"/>
      <c r="E14" s="457"/>
      <c r="F14" s="458"/>
    </row>
    <row r="15" spans="1:8" ht="43.5" x14ac:dyDescent="0.35">
      <c r="A15" s="183" t="s">
        <v>943</v>
      </c>
      <c r="B15" s="107" t="s">
        <v>944</v>
      </c>
      <c r="C15" s="107" t="s">
        <v>3</v>
      </c>
      <c r="D15" s="108" t="s">
        <v>945</v>
      </c>
      <c r="E15" s="108" t="s">
        <v>869</v>
      </c>
      <c r="F15" s="184" t="s">
        <v>946</v>
      </c>
    </row>
    <row r="16" spans="1:8" x14ac:dyDescent="0.35">
      <c r="A16" s="185">
        <v>1</v>
      </c>
      <c r="B16" s="110" t="s">
        <v>947</v>
      </c>
      <c r="C16" s="111"/>
      <c r="D16" s="110"/>
      <c r="E16" s="110"/>
      <c r="F16" s="186"/>
    </row>
    <row r="17" spans="1:6" x14ac:dyDescent="0.35">
      <c r="A17" s="187"/>
      <c r="B17" s="112" t="s">
        <v>948</v>
      </c>
      <c r="C17" s="112"/>
      <c r="D17" s="112"/>
      <c r="E17" s="112"/>
      <c r="F17" s="188"/>
    </row>
    <row r="18" spans="1:6" x14ac:dyDescent="0.35">
      <c r="A18" s="189" t="s">
        <v>949</v>
      </c>
      <c r="B18" s="57" t="s">
        <v>950</v>
      </c>
      <c r="C18" s="395" t="s">
        <v>994</v>
      </c>
      <c r="D18" s="66">
        <v>10</v>
      </c>
      <c r="E18" s="103">
        <v>35000</v>
      </c>
      <c r="F18" s="190">
        <f>E18*D18</f>
        <v>350000</v>
      </c>
    </row>
    <row r="19" spans="1:6" x14ac:dyDescent="0.35">
      <c r="A19" s="189" t="s">
        <v>951</v>
      </c>
      <c r="B19" s="57" t="s">
        <v>952</v>
      </c>
      <c r="C19" s="396"/>
      <c r="D19" s="66">
        <v>10</v>
      </c>
      <c r="E19" s="103">
        <v>95000</v>
      </c>
      <c r="F19" s="190">
        <f>E19*D19</f>
        <v>950000</v>
      </c>
    </row>
    <row r="20" spans="1:6" x14ac:dyDescent="0.35">
      <c r="A20" s="189" t="s">
        <v>953</v>
      </c>
      <c r="B20" s="57" t="s">
        <v>954</v>
      </c>
      <c r="C20" s="396"/>
      <c r="D20" s="66">
        <v>10</v>
      </c>
      <c r="E20" s="103">
        <v>33000</v>
      </c>
      <c r="F20" s="190">
        <f>E20*D20</f>
        <v>330000</v>
      </c>
    </row>
    <row r="21" spans="1:6" x14ac:dyDescent="0.35">
      <c r="A21" s="189" t="s">
        <v>955</v>
      </c>
      <c r="B21" s="57" t="s">
        <v>956</v>
      </c>
      <c r="C21" s="397"/>
      <c r="D21" s="66">
        <v>10</v>
      </c>
      <c r="E21" s="103">
        <v>8600</v>
      </c>
      <c r="F21" s="190">
        <f>E21*D21</f>
        <v>86000</v>
      </c>
    </row>
    <row r="22" spans="1:6" x14ac:dyDescent="0.35">
      <c r="A22" s="191"/>
      <c r="B22" s="114" t="s">
        <v>957</v>
      </c>
      <c r="C22" s="115"/>
      <c r="D22" s="116"/>
      <c r="E22" s="117"/>
      <c r="F22" s="192">
        <f>SUM(F18:F21)</f>
        <v>1716000</v>
      </c>
    </row>
    <row r="23" spans="1:6" x14ac:dyDescent="0.35">
      <c r="A23" s="185">
        <v>2</v>
      </c>
      <c r="B23" s="113" t="s">
        <v>958</v>
      </c>
      <c r="C23" s="113"/>
      <c r="D23" s="113"/>
      <c r="E23" s="113"/>
      <c r="F23" s="193"/>
    </row>
    <row r="24" spans="1:6" x14ac:dyDescent="0.35">
      <c r="A24" s="191"/>
      <c r="B24" s="112" t="s">
        <v>959</v>
      </c>
      <c r="C24" s="112"/>
      <c r="D24" s="112"/>
      <c r="E24" s="112"/>
      <c r="F24" s="188"/>
    </row>
    <row r="25" spans="1:6" x14ac:dyDescent="0.35">
      <c r="A25" s="194" t="s">
        <v>949</v>
      </c>
      <c r="B25" s="57" t="s">
        <v>960</v>
      </c>
      <c r="C25" s="395" t="s">
        <v>993</v>
      </c>
      <c r="D25" s="66">
        <v>20</v>
      </c>
      <c r="E25" s="103">
        <v>20000</v>
      </c>
      <c r="F25" s="190">
        <f t="shared" ref="F25:F31" si="0">E25*D25</f>
        <v>400000</v>
      </c>
    </row>
    <row r="26" spans="1:6" x14ac:dyDescent="0.35">
      <c r="A26" s="194" t="s">
        <v>951</v>
      </c>
      <c r="B26" s="57" t="s">
        <v>961</v>
      </c>
      <c r="C26" s="396"/>
      <c r="D26" s="66">
        <v>20</v>
      </c>
      <c r="E26" s="103">
        <v>12000</v>
      </c>
      <c r="F26" s="190">
        <f t="shared" si="0"/>
        <v>240000</v>
      </c>
    </row>
    <row r="27" spans="1:6" x14ac:dyDescent="0.35">
      <c r="A27" s="194" t="s">
        <v>953</v>
      </c>
      <c r="B27" s="57" t="s">
        <v>962</v>
      </c>
      <c r="C27" s="396"/>
      <c r="D27" s="66">
        <v>20</v>
      </c>
      <c r="E27" s="103">
        <v>22000</v>
      </c>
      <c r="F27" s="190">
        <f t="shared" si="0"/>
        <v>440000</v>
      </c>
    </row>
    <row r="28" spans="1:6" x14ac:dyDescent="0.35">
      <c r="A28" s="194" t="s">
        <v>955</v>
      </c>
      <c r="B28" s="57" t="s">
        <v>963</v>
      </c>
      <c r="C28" s="396"/>
      <c r="D28" s="66">
        <v>20</v>
      </c>
      <c r="E28" s="103">
        <v>50250</v>
      </c>
      <c r="F28" s="190">
        <f t="shared" si="0"/>
        <v>1005000</v>
      </c>
    </row>
    <row r="29" spans="1:6" x14ac:dyDescent="0.35">
      <c r="A29" s="194" t="s">
        <v>964</v>
      </c>
      <c r="B29" s="57" t="s">
        <v>965</v>
      </c>
      <c r="C29" s="396"/>
      <c r="D29" s="66">
        <v>20</v>
      </c>
      <c r="E29" s="103">
        <v>30000</v>
      </c>
      <c r="F29" s="190">
        <f t="shared" si="0"/>
        <v>600000</v>
      </c>
    </row>
    <row r="30" spans="1:6" ht="29" x14ac:dyDescent="0.35">
      <c r="A30" s="194" t="s">
        <v>966</v>
      </c>
      <c r="B30" s="57" t="s">
        <v>995</v>
      </c>
      <c r="C30" s="396"/>
      <c r="D30" s="66">
        <v>20</v>
      </c>
      <c r="E30" s="103">
        <v>60000</v>
      </c>
      <c r="F30" s="190">
        <f t="shared" si="0"/>
        <v>1200000</v>
      </c>
    </row>
    <row r="31" spans="1:6" x14ac:dyDescent="0.35">
      <c r="A31" s="194" t="s">
        <v>967</v>
      </c>
      <c r="B31" s="57" t="s">
        <v>968</v>
      </c>
      <c r="C31" s="397"/>
      <c r="D31" s="66">
        <v>20</v>
      </c>
      <c r="E31" s="103">
        <v>187000</v>
      </c>
      <c r="F31" s="190">
        <f t="shared" si="0"/>
        <v>3740000</v>
      </c>
    </row>
    <row r="32" spans="1:6" x14ac:dyDescent="0.35">
      <c r="A32" s="195"/>
      <c r="B32" s="114" t="s">
        <v>957</v>
      </c>
      <c r="C32" s="118"/>
      <c r="D32" s="118"/>
      <c r="E32" s="118"/>
      <c r="F32" s="196">
        <f>SUM(F25:F31)</f>
        <v>7625000</v>
      </c>
    </row>
    <row r="33" spans="1:6" x14ac:dyDescent="0.35">
      <c r="A33" s="185">
        <v>3</v>
      </c>
      <c r="B33" s="464" t="s">
        <v>969</v>
      </c>
      <c r="C33" s="464"/>
      <c r="D33" s="464"/>
      <c r="E33" s="464"/>
      <c r="F33" s="465"/>
    </row>
    <row r="34" spans="1:6" x14ac:dyDescent="0.35">
      <c r="A34" s="189" t="s">
        <v>949</v>
      </c>
      <c r="B34" s="57" t="s">
        <v>970</v>
      </c>
      <c r="C34" s="395" t="s">
        <v>996</v>
      </c>
      <c r="D34" s="66">
        <v>10</v>
      </c>
      <c r="E34" s="103">
        <v>38466.925000000003</v>
      </c>
      <c r="F34" s="190">
        <f t="shared" ref="F34:F39" si="1">E34*D34</f>
        <v>384669.25</v>
      </c>
    </row>
    <row r="35" spans="1:6" x14ac:dyDescent="0.35">
      <c r="A35" s="189" t="s">
        <v>951</v>
      </c>
      <c r="B35" s="57" t="s">
        <v>971</v>
      </c>
      <c r="C35" s="396"/>
      <c r="D35" s="66">
        <v>10</v>
      </c>
      <c r="E35" s="103">
        <v>10000</v>
      </c>
      <c r="F35" s="190">
        <f t="shared" si="1"/>
        <v>100000</v>
      </c>
    </row>
    <row r="36" spans="1:6" ht="29" x14ac:dyDescent="0.35">
      <c r="A36" s="189" t="s">
        <v>953</v>
      </c>
      <c r="B36" s="57" t="s">
        <v>972</v>
      </c>
      <c r="C36" s="396"/>
      <c r="D36" s="66">
        <v>10</v>
      </c>
      <c r="E36" s="103">
        <v>60000</v>
      </c>
      <c r="F36" s="190">
        <f t="shared" si="1"/>
        <v>600000</v>
      </c>
    </row>
    <row r="37" spans="1:6" x14ac:dyDescent="0.35">
      <c r="A37" s="189" t="s">
        <v>955</v>
      </c>
      <c r="B37" s="57" t="s">
        <v>973</v>
      </c>
      <c r="C37" s="396"/>
      <c r="D37" s="66">
        <v>10</v>
      </c>
      <c r="E37" s="103">
        <v>56000</v>
      </c>
      <c r="F37" s="190">
        <f t="shared" si="1"/>
        <v>560000</v>
      </c>
    </row>
    <row r="38" spans="1:6" x14ac:dyDescent="0.35">
      <c r="A38" s="189" t="s">
        <v>964</v>
      </c>
      <c r="B38" s="57" t="s">
        <v>974</v>
      </c>
      <c r="C38" s="396"/>
      <c r="D38" s="66">
        <v>10</v>
      </c>
      <c r="E38" s="103">
        <v>2000</v>
      </c>
      <c r="F38" s="190">
        <f t="shared" si="1"/>
        <v>20000</v>
      </c>
    </row>
    <row r="39" spans="1:6" x14ac:dyDescent="0.35">
      <c r="A39" s="189" t="s">
        <v>966</v>
      </c>
      <c r="B39" s="57" t="s">
        <v>975</v>
      </c>
      <c r="C39" s="397"/>
      <c r="D39" s="66">
        <v>10</v>
      </c>
      <c r="E39" s="103">
        <v>30000</v>
      </c>
      <c r="F39" s="190">
        <f t="shared" si="1"/>
        <v>300000</v>
      </c>
    </row>
    <row r="40" spans="1:6" x14ac:dyDescent="0.35">
      <c r="A40" s="191"/>
      <c r="B40" s="114" t="s">
        <v>957</v>
      </c>
      <c r="C40" s="466"/>
      <c r="D40" s="466"/>
      <c r="E40" s="466"/>
      <c r="F40" s="196">
        <f>SUM(F34:F39)</f>
        <v>1964669.25</v>
      </c>
    </row>
    <row r="41" spans="1:6" x14ac:dyDescent="0.35">
      <c r="A41" s="185">
        <v>4</v>
      </c>
      <c r="B41" s="464" t="s">
        <v>976</v>
      </c>
      <c r="C41" s="464"/>
      <c r="D41" s="464"/>
      <c r="E41" s="464"/>
      <c r="F41" s="465"/>
    </row>
    <row r="42" spans="1:6" ht="29" x14ac:dyDescent="0.35">
      <c r="A42" s="189" t="s">
        <v>949</v>
      </c>
      <c r="B42" s="57" t="s">
        <v>977</v>
      </c>
      <c r="C42" s="395" t="s">
        <v>997</v>
      </c>
      <c r="D42" s="66">
        <v>10</v>
      </c>
      <c r="E42" s="103">
        <v>20000</v>
      </c>
      <c r="F42" s="190">
        <f t="shared" ref="F42:F47" si="2">E42*D42</f>
        <v>200000</v>
      </c>
    </row>
    <row r="43" spans="1:6" x14ac:dyDescent="0.35">
      <c r="A43" s="189" t="s">
        <v>951</v>
      </c>
      <c r="B43" s="57" t="s">
        <v>978</v>
      </c>
      <c r="C43" s="396"/>
      <c r="D43" s="66">
        <v>10</v>
      </c>
      <c r="E43" s="103">
        <v>5000</v>
      </c>
      <c r="F43" s="190">
        <f t="shared" si="2"/>
        <v>50000</v>
      </c>
    </row>
    <row r="44" spans="1:6" ht="29" x14ac:dyDescent="0.35">
      <c r="A44" s="189" t="s">
        <v>953</v>
      </c>
      <c r="B44" s="57" t="s">
        <v>998</v>
      </c>
      <c r="C44" s="396"/>
      <c r="D44" s="66">
        <v>10</v>
      </c>
      <c r="E44" s="103">
        <v>60000</v>
      </c>
      <c r="F44" s="190">
        <f t="shared" si="2"/>
        <v>600000</v>
      </c>
    </row>
    <row r="45" spans="1:6" x14ac:dyDescent="0.35">
      <c r="A45" s="189" t="s">
        <v>955</v>
      </c>
      <c r="B45" s="57" t="s">
        <v>979</v>
      </c>
      <c r="C45" s="396"/>
      <c r="D45" s="66">
        <v>10</v>
      </c>
      <c r="E45" s="103">
        <v>25800</v>
      </c>
      <c r="F45" s="190">
        <f t="shared" si="2"/>
        <v>258000</v>
      </c>
    </row>
    <row r="46" spans="1:6" x14ac:dyDescent="0.35">
      <c r="A46" s="189" t="s">
        <v>964</v>
      </c>
      <c r="B46" s="57" t="s">
        <v>980</v>
      </c>
      <c r="C46" s="396"/>
      <c r="D46" s="66">
        <v>10</v>
      </c>
      <c r="E46" s="103">
        <v>2000</v>
      </c>
      <c r="F46" s="190">
        <f t="shared" si="2"/>
        <v>20000</v>
      </c>
    </row>
    <row r="47" spans="1:6" x14ac:dyDescent="0.35">
      <c r="A47" s="189" t="s">
        <v>966</v>
      </c>
      <c r="B47" s="57" t="s">
        <v>981</v>
      </c>
      <c r="C47" s="397"/>
      <c r="D47" s="66">
        <v>10</v>
      </c>
      <c r="E47" s="103">
        <v>90000</v>
      </c>
      <c r="F47" s="190">
        <f t="shared" si="2"/>
        <v>900000</v>
      </c>
    </row>
    <row r="48" spans="1:6" x14ac:dyDescent="0.35">
      <c r="A48" s="191"/>
      <c r="B48" s="114" t="s">
        <v>957</v>
      </c>
      <c r="C48" s="118"/>
      <c r="D48" s="118"/>
      <c r="E48" s="118"/>
      <c r="F48" s="196">
        <f>SUM(F42:F47)</f>
        <v>2028000</v>
      </c>
    </row>
    <row r="49" spans="1:6" x14ac:dyDescent="0.35">
      <c r="A49" s="467" t="s">
        <v>982</v>
      </c>
      <c r="B49" s="464"/>
      <c r="C49" s="464"/>
      <c r="D49" s="464"/>
      <c r="E49" s="464"/>
      <c r="F49" s="465"/>
    </row>
    <row r="50" spans="1:6" x14ac:dyDescent="0.35">
      <c r="A50" s="189">
        <v>5</v>
      </c>
      <c r="B50" s="468" t="s">
        <v>983</v>
      </c>
      <c r="C50" s="468"/>
      <c r="D50" s="468"/>
      <c r="E50" s="468"/>
      <c r="F50" s="469"/>
    </row>
    <row r="51" spans="1:6" x14ac:dyDescent="0.35">
      <c r="A51" s="189" t="s">
        <v>949</v>
      </c>
      <c r="B51" s="57" t="s">
        <v>984</v>
      </c>
      <c r="C51" s="395" t="s">
        <v>994</v>
      </c>
      <c r="D51" s="66">
        <v>10</v>
      </c>
      <c r="E51" s="103">
        <v>20000</v>
      </c>
      <c r="F51" s="190">
        <f t="shared" ref="F51:F57" si="3">E51*D51</f>
        <v>200000</v>
      </c>
    </row>
    <row r="52" spans="1:6" x14ac:dyDescent="0.35">
      <c r="A52" s="189" t="s">
        <v>951</v>
      </c>
      <c r="B52" s="57" t="s">
        <v>985</v>
      </c>
      <c r="C52" s="396"/>
      <c r="D52" s="66">
        <v>10</v>
      </c>
      <c r="E52" s="103">
        <v>5000</v>
      </c>
      <c r="F52" s="190">
        <f t="shared" si="3"/>
        <v>50000</v>
      </c>
    </row>
    <row r="53" spans="1:6" ht="29" x14ac:dyDescent="0.35">
      <c r="A53" s="189" t="s">
        <v>953</v>
      </c>
      <c r="B53" s="57" t="s">
        <v>986</v>
      </c>
      <c r="C53" s="396"/>
      <c r="D53" s="66">
        <v>10</v>
      </c>
      <c r="E53" s="103">
        <v>22975.9</v>
      </c>
      <c r="F53" s="190">
        <f t="shared" si="3"/>
        <v>229759</v>
      </c>
    </row>
    <row r="54" spans="1:6" x14ac:dyDescent="0.35">
      <c r="A54" s="189" t="s">
        <v>955</v>
      </c>
      <c r="B54" s="57" t="s">
        <v>987</v>
      </c>
      <c r="C54" s="396"/>
      <c r="D54" s="66">
        <v>10</v>
      </c>
      <c r="E54" s="103">
        <v>32000</v>
      </c>
      <c r="F54" s="190">
        <f t="shared" si="3"/>
        <v>320000</v>
      </c>
    </row>
    <row r="55" spans="1:6" x14ac:dyDescent="0.35">
      <c r="A55" s="189" t="s">
        <v>964</v>
      </c>
      <c r="B55" s="57" t="s">
        <v>988</v>
      </c>
      <c r="C55" s="396"/>
      <c r="D55" s="66">
        <v>10</v>
      </c>
      <c r="E55" s="103">
        <v>16000</v>
      </c>
      <c r="F55" s="190">
        <f t="shared" si="3"/>
        <v>160000</v>
      </c>
    </row>
    <row r="56" spans="1:6" x14ac:dyDescent="0.35">
      <c r="A56" s="189" t="s">
        <v>966</v>
      </c>
      <c r="B56" s="57" t="s">
        <v>989</v>
      </c>
      <c r="C56" s="396"/>
      <c r="D56" s="66">
        <v>10</v>
      </c>
      <c r="E56" s="103">
        <v>14000</v>
      </c>
      <c r="F56" s="190">
        <f t="shared" si="3"/>
        <v>140000</v>
      </c>
    </row>
    <row r="57" spans="1:6" x14ac:dyDescent="0.35">
      <c r="A57" s="189" t="s">
        <v>967</v>
      </c>
      <c r="B57" s="57" t="s">
        <v>990</v>
      </c>
      <c r="C57" s="397"/>
      <c r="D57" s="66">
        <v>10</v>
      </c>
      <c r="E57" s="103">
        <v>2000</v>
      </c>
      <c r="F57" s="190">
        <f t="shared" si="3"/>
        <v>20000</v>
      </c>
    </row>
    <row r="58" spans="1:6" x14ac:dyDescent="0.35">
      <c r="A58" s="195"/>
      <c r="B58" s="114" t="s">
        <v>957</v>
      </c>
      <c r="C58" s="466"/>
      <c r="D58" s="466"/>
      <c r="E58" s="466"/>
      <c r="F58" s="196">
        <f>SUM(F51:F57)</f>
        <v>1119759</v>
      </c>
    </row>
    <row r="59" spans="1:6" ht="15" thickBot="1" x14ac:dyDescent="0.4">
      <c r="A59" s="197"/>
      <c r="B59" s="198" t="s">
        <v>5</v>
      </c>
      <c r="C59" s="199"/>
      <c r="D59" s="199"/>
      <c r="E59" s="199"/>
      <c r="F59" s="200">
        <f>F58+F48+F40+F32+F22</f>
        <v>14453428.25</v>
      </c>
    </row>
    <row r="60" spans="1:6" x14ac:dyDescent="0.35">
      <c r="A60" s="125"/>
      <c r="B60" s="126"/>
      <c r="C60" s="127"/>
      <c r="D60" s="127"/>
      <c r="E60" s="127"/>
      <c r="F60" s="128"/>
    </row>
    <row r="61" spans="1:6" ht="15" thickBot="1" x14ac:dyDescent="0.4"/>
    <row r="62" spans="1:6" x14ac:dyDescent="0.35">
      <c r="A62" s="459" t="s">
        <v>1018</v>
      </c>
      <c r="B62" s="460"/>
      <c r="C62" s="460"/>
      <c r="D62" s="460"/>
      <c r="E62" s="460"/>
      <c r="F62" s="461"/>
    </row>
    <row r="63" spans="1:6" x14ac:dyDescent="0.35">
      <c r="A63" s="170"/>
      <c r="F63" s="171"/>
    </row>
    <row r="64" spans="1:6" x14ac:dyDescent="0.35">
      <c r="A64" s="172" t="s">
        <v>999</v>
      </c>
      <c r="B64" s="105" t="s">
        <v>2</v>
      </c>
      <c r="C64" s="462" t="s">
        <v>3</v>
      </c>
      <c r="D64" s="463"/>
      <c r="E64" s="105" t="s">
        <v>869</v>
      </c>
      <c r="F64" s="173" t="s">
        <v>946</v>
      </c>
    </row>
    <row r="65" spans="1:6" x14ac:dyDescent="0.35">
      <c r="A65" s="162">
        <v>1</v>
      </c>
      <c r="B65" s="123" t="s">
        <v>1001</v>
      </c>
      <c r="C65" s="449"/>
      <c r="D65" s="450"/>
      <c r="E65" s="450"/>
      <c r="F65" s="451"/>
    </row>
    <row r="66" spans="1:6" ht="26.5" customHeight="1" x14ac:dyDescent="0.35">
      <c r="A66" s="158" t="s">
        <v>1002</v>
      </c>
      <c r="B66" s="57" t="s">
        <v>1003</v>
      </c>
      <c r="C66" s="452" t="s">
        <v>1016</v>
      </c>
      <c r="D66" s="453"/>
      <c r="E66" s="119">
        <v>150000</v>
      </c>
      <c r="F66" s="159">
        <v>150000</v>
      </c>
    </row>
    <row r="67" spans="1:6" ht="26.5" customHeight="1" x14ac:dyDescent="0.35">
      <c r="A67" s="158" t="s">
        <v>1004</v>
      </c>
      <c r="B67" s="54" t="s">
        <v>1005</v>
      </c>
      <c r="C67" s="454"/>
      <c r="D67" s="455"/>
      <c r="E67" s="119">
        <v>150000</v>
      </c>
      <c r="F67" s="159">
        <v>300000</v>
      </c>
    </row>
    <row r="68" spans="1:6" x14ac:dyDescent="0.35">
      <c r="A68" s="162">
        <v>2</v>
      </c>
      <c r="B68" s="123" t="s">
        <v>1006</v>
      </c>
      <c r="C68" s="449"/>
      <c r="D68" s="450"/>
      <c r="E68" s="450"/>
      <c r="F68" s="451"/>
    </row>
    <row r="69" spans="1:6" ht="29" x14ac:dyDescent="0.35">
      <c r="A69" s="158" t="s">
        <v>1002</v>
      </c>
      <c r="B69" s="54" t="s">
        <v>1007</v>
      </c>
      <c r="C69" s="46"/>
      <c r="D69" s="46"/>
      <c r="E69" s="119">
        <v>4577.95694</v>
      </c>
      <c r="F69" s="159">
        <v>457795.69400000002</v>
      </c>
    </row>
    <row r="70" spans="1:6" x14ac:dyDescent="0.35">
      <c r="A70" s="158" t="s">
        <v>1004</v>
      </c>
      <c r="B70" s="54" t="s">
        <v>1008</v>
      </c>
      <c r="C70" s="106"/>
      <c r="D70" s="106"/>
      <c r="E70" s="119">
        <v>40000</v>
      </c>
      <c r="F70" s="159">
        <v>40000</v>
      </c>
    </row>
    <row r="71" spans="1:6" x14ac:dyDescent="0.35">
      <c r="A71" s="162">
        <v>3</v>
      </c>
      <c r="B71" s="123" t="s">
        <v>1009</v>
      </c>
      <c r="C71" s="449"/>
      <c r="D71" s="450"/>
      <c r="E71" s="450"/>
      <c r="F71" s="451"/>
    </row>
    <row r="72" spans="1:6" x14ac:dyDescent="0.35">
      <c r="A72" s="158" t="s">
        <v>1002</v>
      </c>
      <c r="B72" s="5" t="s">
        <v>1010</v>
      </c>
      <c r="C72" s="5"/>
      <c r="D72" s="5"/>
      <c r="E72" s="119">
        <v>30000</v>
      </c>
      <c r="F72" s="159">
        <v>30000</v>
      </c>
    </row>
    <row r="73" spans="1:6" x14ac:dyDescent="0.35">
      <c r="A73" s="158" t="s">
        <v>1004</v>
      </c>
      <c r="B73" s="5" t="s">
        <v>1011</v>
      </c>
      <c r="C73" s="5"/>
      <c r="D73" s="5"/>
      <c r="E73" s="119">
        <v>30000</v>
      </c>
      <c r="F73" s="159">
        <v>30000</v>
      </c>
    </row>
    <row r="74" spans="1:6" x14ac:dyDescent="0.35">
      <c r="A74" s="158" t="s">
        <v>1012</v>
      </c>
      <c r="B74" s="5" t="s">
        <v>1017</v>
      </c>
      <c r="C74" s="5"/>
      <c r="D74" s="5"/>
      <c r="E74" s="119">
        <v>196646.66</v>
      </c>
      <c r="F74" s="159">
        <v>196646.66</v>
      </c>
    </row>
    <row r="75" spans="1:6" ht="15" thickBot="1" x14ac:dyDescent="0.4">
      <c r="A75" s="165"/>
      <c r="B75" s="167" t="s">
        <v>1014</v>
      </c>
      <c r="C75" s="167"/>
      <c r="D75" s="167"/>
      <c r="E75" s="167"/>
      <c r="F75" s="174">
        <f>SUM(F66:F74)</f>
        <v>1204442.3540000001</v>
      </c>
    </row>
    <row r="77" spans="1:6" ht="15" thickBot="1" x14ac:dyDescent="0.4"/>
    <row r="78" spans="1:6" x14ac:dyDescent="0.35">
      <c r="A78" s="436" t="s">
        <v>1081</v>
      </c>
      <c r="B78" s="437"/>
      <c r="C78" s="437"/>
      <c r="D78" s="437"/>
      <c r="E78" s="437"/>
      <c r="F78" s="438"/>
    </row>
    <row r="79" spans="1:6" ht="43.5" x14ac:dyDescent="0.35">
      <c r="A79" s="154" t="s">
        <v>999</v>
      </c>
      <c r="B79" s="131" t="s">
        <v>2</v>
      </c>
      <c r="C79" s="131" t="s">
        <v>1000</v>
      </c>
      <c r="D79" s="131" t="s">
        <v>1019</v>
      </c>
      <c r="E79" s="131" t="s">
        <v>869</v>
      </c>
      <c r="F79" s="155" t="s">
        <v>1020</v>
      </c>
    </row>
    <row r="80" spans="1:6" s="73" customFormat="1" x14ac:dyDescent="0.35">
      <c r="A80" s="156">
        <v>1</v>
      </c>
      <c r="B80" s="45" t="s">
        <v>1021</v>
      </c>
      <c r="C80" s="45" t="s">
        <v>1022</v>
      </c>
      <c r="D80" s="45" t="s">
        <v>1026</v>
      </c>
      <c r="E80" s="129"/>
      <c r="F80" s="157"/>
    </row>
    <row r="81" spans="1:6" x14ac:dyDescent="0.35">
      <c r="A81" s="158" t="s">
        <v>949</v>
      </c>
      <c r="B81" s="5" t="s">
        <v>1023</v>
      </c>
      <c r="C81" s="5">
        <v>1</v>
      </c>
      <c r="D81" s="5">
        <v>40</v>
      </c>
      <c r="E81" s="119">
        <v>3000</v>
      </c>
      <c r="F81" s="159">
        <v>120000</v>
      </c>
    </row>
    <row r="82" spans="1:6" x14ac:dyDescent="0.35">
      <c r="A82" s="158" t="s">
        <v>951</v>
      </c>
      <c r="B82" s="5" t="s">
        <v>1024</v>
      </c>
      <c r="C82" s="5">
        <v>1</v>
      </c>
      <c r="D82" s="5">
        <v>40</v>
      </c>
      <c r="E82" s="119">
        <v>7000</v>
      </c>
      <c r="F82" s="159">
        <v>280000</v>
      </c>
    </row>
    <row r="83" spans="1:6" x14ac:dyDescent="0.35">
      <c r="A83" s="158" t="s">
        <v>953</v>
      </c>
      <c r="B83" s="5" t="s">
        <v>1033</v>
      </c>
      <c r="C83" s="5">
        <v>1</v>
      </c>
      <c r="D83" s="5">
        <v>40</v>
      </c>
      <c r="E83" s="119">
        <v>1700</v>
      </c>
      <c r="F83" s="159">
        <v>68000</v>
      </c>
    </row>
    <row r="84" spans="1:6" x14ac:dyDescent="0.35">
      <c r="A84" s="158" t="s">
        <v>955</v>
      </c>
      <c r="B84" s="5" t="s">
        <v>1025</v>
      </c>
      <c r="C84" s="5">
        <v>60</v>
      </c>
      <c r="D84" s="5">
        <v>1</v>
      </c>
      <c r="E84" s="119">
        <v>10000</v>
      </c>
      <c r="F84" s="159">
        <v>600000</v>
      </c>
    </row>
    <row r="85" spans="1:6" x14ac:dyDescent="0.35">
      <c r="A85" s="158" t="s">
        <v>964</v>
      </c>
      <c r="B85" s="5" t="s">
        <v>1027</v>
      </c>
      <c r="C85" s="5">
        <v>34</v>
      </c>
      <c r="D85" s="5">
        <v>1</v>
      </c>
      <c r="E85" s="119">
        <v>20000</v>
      </c>
      <c r="F85" s="159">
        <v>680000</v>
      </c>
    </row>
    <row r="86" spans="1:6" x14ac:dyDescent="0.35">
      <c r="A86" s="158" t="s">
        <v>966</v>
      </c>
      <c r="B86" s="5" t="s">
        <v>1028</v>
      </c>
      <c r="C86" s="5">
        <v>4</v>
      </c>
      <c r="D86" s="5">
        <v>1</v>
      </c>
      <c r="E86" s="119">
        <v>100000</v>
      </c>
      <c r="F86" s="159">
        <v>400000</v>
      </c>
    </row>
    <row r="87" spans="1:6" s="73" customFormat="1" x14ac:dyDescent="0.35">
      <c r="A87" s="160"/>
      <c r="B87" s="132" t="s">
        <v>1029</v>
      </c>
      <c r="C87" s="132"/>
      <c r="D87" s="132"/>
      <c r="E87" s="133"/>
      <c r="F87" s="161">
        <f>SUM(F81:F86)</f>
        <v>2148000</v>
      </c>
    </row>
    <row r="88" spans="1:6" ht="29" x14ac:dyDescent="0.35">
      <c r="A88" s="158">
        <v>2</v>
      </c>
      <c r="B88" s="54" t="s">
        <v>1034</v>
      </c>
      <c r="C88" s="5">
        <v>1</v>
      </c>
      <c r="D88" s="5">
        <v>1</v>
      </c>
      <c r="E88" s="119">
        <v>722671.41</v>
      </c>
      <c r="F88" s="159">
        <f>C88*D88*E88</f>
        <v>722671.41</v>
      </c>
    </row>
    <row r="89" spans="1:6" ht="29" x14ac:dyDescent="0.35">
      <c r="A89" s="158">
        <v>3</v>
      </c>
      <c r="B89" s="49" t="s">
        <v>1035</v>
      </c>
      <c r="C89" s="5">
        <v>1</v>
      </c>
      <c r="D89" s="5">
        <v>1</v>
      </c>
      <c r="E89" s="119">
        <v>350000</v>
      </c>
      <c r="F89" s="159">
        <f>C89*D89*E89</f>
        <v>350000</v>
      </c>
    </row>
    <row r="90" spans="1:6" x14ac:dyDescent="0.35">
      <c r="A90" s="162"/>
      <c r="B90" s="134" t="s">
        <v>1029</v>
      </c>
      <c r="C90" s="124"/>
      <c r="D90" s="124"/>
      <c r="E90" s="135"/>
      <c r="F90" s="161">
        <f>SUM(F88:F89)</f>
        <v>1072671.4100000001</v>
      </c>
    </row>
    <row r="91" spans="1:6" x14ac:dyDescent="0.35">
      <c r="A91" s="158">
        <v>4</v>
      </c>
      <c r="B91" s="49" t="s">
        <v>1036</v>
      </c>
      <c r="C91" s="5"/>
      <c r="D91" s="5"/>
      <c r="E91" s="119"/>
      <c r="F91" s="159"/>
    </row>
    <row r="92" spans="1:6" ht="43.5" x14ac:dyDescent="0.35">
      <c r="A92" s="158" t="s">
        <v>949</v>
      </c>
      <c r="B92" s="49" t="s">
        <v>1037</v>
      </c>
      <c r="C92" s="5">
        <v>3</v>
      </c>
      <c r="D92" s="5">
        <v>3</v>
      </c>
      <c r="E92" s="119">
        <v>27777.777777777777</v>
      </c>
      <c r="F92" s="159">
        <f>C92*D92*E92</f>
        <v>250000</v>
      </c>
    </row>
    <row r="93" spans="1:6" x14ac:dyDescent="0.35">
      <c r="A93" s="158" t="s">
        <v>951</v>
      </c>
      <c r="B93" s="49" t="s">
        <v>1038</v>
      </c>
      <c r="C93" s="5">
        <v>3</v>
      </c>
      <c r="D93" s="5">
        <v>3</v>
      </c>
      <c r="E93" s="119">
        <v>5000</v>
      </c>
      <c r="F93" s="159">
        <v>45000</v>
      </c>
    </row>
    <row r="94" spans="1:6" x14ac:dyDescent="0.35">
      <c r="A94" s="158" t="s">
        <v>953</v>
      </c>
      <c r="B94" s="49" t="s">
        <v>1039</v>
      </c>
      <c r="C94" s="5">
        <v>50</v>
      </c>
      <c r="D94" s="5">
        <v>3</v>
      </c>
      <c r="E94" s="119">
        <v>1500</v>
      </c>
      <c r="F94" s="159">
        <v>225000</v>
      </c>
    </row>
    <row r="95" spans="1:6" x14ac:dyDescent="0.35">
      <c r="A95" s="158" t="s">
        <v>955</v>
      </c>
      <c r="B95" s="49" t="s">
        <v>1040</v>
      </c>
      <c r="C95" s="5">
        <v>50</v>
      </c>
      <c r="D95" s="5">
        <v>3</v>
      </c>
      <c r="E95" s="119">
        <v>1800</v>
      </c>
      <c r="F95" s="159">
        <v>270000</v>
      </c>
    </row>
    <row r="96" spans="1:6" x14ac:dyDescent="0.35">
      <c r="A96" s="158" t="s">
        <v>964</v>
      </c>
      <c r="B96" s="49" t="s">
        <v>1041</v>
      </c>
      <c r="C96" s="5">
        <v>50</v>
      </c>
      <c r="D96" s="5">
        <v>3</v>
      </c>
      <c r="E96" s="119">
        <v>1800</v>
      </c>
      <c r="F96" s="159">
        <v>270000</v>
      </c>
    </row>
    <row r="97" spans="1:6" x14ac:dyDescent="0.35">
      <c r="A97" s="158" t="s">
        <v>966</v>
      </c>
      <c r="B97" s="49" t="s">
        <v>1042</v>
      </c>
      <c r="C97" s="5">
        <v>150</v>
      </c>
      <c r="D97" s="5">
        <v>3</v>
      </c>
      <c r="E97" s="119">
        <v>250</v>
      </c>
      <c r="F97" s="159">
        <v>112000</v>
      </c>
    </row>
    <row r="98" spans="1:6" x14ac:dyDescent="0.35">
      <c r="A98" s="158" t="s">
        <v>967</v>
      </c>
      <c r="B98" s="49" t="s">
        <v>1043</v>
      </c>
      <c r="C98" s="5">
        <v>25</v>
      </c>
      <c r="D98" s="5">
        <v>1</v>
      </c>
      <c r="E98" s="119">
        <v>2000</v>
      </c>
      <c r="F98" s="159">
        <v>50000</v>
      </c>
    </row>
    <row r="99" spans="1:6" x14ac:dyDescent="0.35">
      <c r="A99" s="158" t="s">
        <v>1061</v>
      </c>
      <c r="B99" s="49" t="s">
        <v>1060</v>
      </c>
      <c r="C99" s="5">
        <v>100</v>
      </c>
      <c r="D99" s="5">
        <v>3</v>
      </c>
      <c r="E99" s="119">
        <v>170</v>
      </c>
      <c r="F99" s="159">
        <v>51000</v>
      </c>
    </row>
    <row r="100" spans="1:6" ht="29" x14ac:dyDescent="0.35">
      <c r="A100" s="158" t="s">
        <v>1062</v>
      </c>
      <c r="B100" s="49" t="s">
        <v>1044</v>
      </c>
      <c r="C100" s="5">
        <v>1</v>
      </c>
      <c r="D100" s="5">
        <v>5</v>
      </c>
      <c r="E100" s="119">
        <v>20000</v>
      </c>
      <c r="F100" s="159">
        <v>100000</v>
      </c>
    </row>
    <row r="101" spans="1:6" x14ac:dyDescent="0.35">
      <c r="A101" s="158" t="s">
        <v>1063</v>
      </c>
      <c r="B101" s="49" t="s">
        <v>1030</v>
      </c>
      <c r="C101" s="5">
        <v>1</v>
      </c>
      <c r="D101" s="5">
        <v>1</v>
      </c>
      <c r="E101" s="119">
        <v>100000</v>
      </c>
      <c r="F101" s="159">
        <v>100000</v>
      </c>
    </row>
    <row r="102" spans="1:6" ht="43.5" x14ac:dyDescent="0.35">
      <c r="A102" s="158" t="s">
        <v>1064</v>
      </c>
      <c r="B102" s="49" t="s">
        <v>1045</v>
      </c>
      <c r="C102" s="5">
        <v>1</v>
      </c>
      <c r="D102" s="5">
        <v>1</v>
      </c>
      <c r="E102" s="119">
        <v>150000</v>
      </c>
      <c r="F102" s="159">
        <v>150000</v>
      </c>
    </row>
    <row r="103" spans="1:6" ht="29" x14ac:dyDescent="0.35">
      <c r="A103" s="158" t="s">
        <v>1065</v>
      </c>
      <c r="B103" s="49" t="s">
        <v>1046</v>
      </c>
      <c r="C103" s="5">
        <v>200</v>
      </c>
      <c r="D103" s="5">
        <v>1</v>
      </c>
      <c r="E103" s="119">
        <v>500</v>
      </c>
      <c r="F103" s="159">
        <v>100000</v>
      </c>
    </row>
    <row r="104" spans="1:6" x14ac:dyDescent="0.35">
      <c r="A104" s="158" t="s">
        <v>1066</v>
      </c>
      <c r="B104" s="49" t="s">
        <v>1047</v>
      </c>
      <c r="C104" s="5">
        <v>1</v>
      </c>
      <c r="D104" s="5">
        <v>1</v>
      </c>
      <c r="E104" s="119">
        <v>300000</v>
      </c>
      <c r="F104" s="159">
        <v>300000</v>
      </c>
    </row>
    <row r="105" spans="1:6" ht="29" x14ac:dyDescent="0.35">
      <c r="A105" s="158" t="s">
        <v>1067</v>
      </c>
      <c r="B105" s="49" t="s">
        <v>1048</v>
      </c>
      <c r="C105" s="5">
        <v>1</v>
      </c>
      <c r="D105" s="5">
        <v>1</v>
      </c>
      <c r="E105" s="119">
        <v>200000</v>
      </c>
      <c r="F105" s="159">
        <v>200000</v>
      </c>
    </row>
    <row r="106" spans="1:6" x14ac:dyDescent="0.35">
      <c r="A106" s="158" t="s">
        <v>1068</v>
      </c>
      <c r="B106" s="49" t="s">
        <v>1049</v>
      </c>
      <c r="C106" s="5">
        <v>100</v>
      </c>
      <c r="D106" s="5">
        <v>1</v>
      </c>
      <c r="E106" s="119">
        <v>5000</v>
      </c>
      <c r="F106" s="159">
        <v>500000</v>
      </c>
    </row>
    <row r="107" spans="1:6" x14ac:dyDescent="0.35">
      <c r="A107" s="158" t="s">
        <v>1069</v>
      </c>
      <c r="B107" s="49" t="s">
        <v>1050</v>
      </c>
      <c r="C107" s="5">
        <v>100</v>
      </c>
      <c r="D107" s="5">
        <v>1</v>
      </c>
      <c r="E107" s="119">
        <v>1670.6270999999999</v>
      </c>
      <c r="F107" s="159">
        <f>C107*D107*E107</f>
        <v>167062.71</v>
      </c>
    </row>
    <row r="108" spans="1:6" x14ac:dyDescent="0.35">
      <c r="A108" s="158" t="s">
        <v>1070</v>
      </c>
      <c r="B108" s="49" t="s">
        <v>1051</v>
      </c>
      <c r="C108" s="5">
        <v>100</v>
      </c>
      <c r="D108" s="5">
        <v>1</v>
      </c>
      <c r="E108" s="119">
        <v>4000</v>
      </c>
      <c r="F108" s="159">
        <v>400000</v>
      </c>
    </row>
    <row r="109" spans="1:6" x14ac:dyDescent="0.35">
      <c r="A109" s="158" t="s">
        <v>1071</v>
      </c>
      <c r="B109" s="49" t="s">
        <v>1052</v>
      </c>
      <c r="C109" s="5">
        <v>1</v>
      </c>
      <c r="D109" s="5">
        <v>1</v>
      </c>
      <c r="E109" s="119">
        <v>140000</v>
      </c>
      <c r="F109" s="159">
        <v>140000</v>
      </c>
    </row>
    <row r="110" spans="1:6" x14ac:dyDescent="0.35">
      <c r="A110" s="158" t="s">
        <v>1072</v>
      </c>
      <c r="B110" s="49" t="s">
        <v>1031</v>
      </c>
      <c r="C110" s="5">
        <v>1</v>
      </c>
      <c r="D110" s="5">
        <v>4</v>
      </c>
      <c r="E110" s="119">
        <v>10000</v>
      </c>
      <c r="F110" s="159">
        <v>40000</v>
      </c>
    </row>
    <row r="111" spans="1:6" ht="29" x14ac:dyDescent="0.35">
      <c r="A111" s="158" t="s">
        <v>1073</v>
      </c>
      <c r="B111" s="49" t="s">
        <v>1053</v>
      </c>
      <c r="C111" s="5">
        <v>1</v>
      </c>
      <c r="D111" s="5">
        <v>1</v>
      </c>
      <c r="E111" s="119">
        <v>200000</v>
      </c>
      <c r="F111" s="159">
        <v>200000</v>
      </c>
    </row>
    <row r="112" spans="1:6" x14ac:dyDescent="0.35">
      <c r="A112" s="158">
        <v>5</v>
      </c>
      <c r="B112" s="49" t="s">
        <v>1032</v>
      </c>
      <c r="C112" s="5"/>
      <c r="D112" s="5"/>
      <c r="E112" s="119"/>
      <c r="F112" s="159"/>
    </row>
    <row r="113" spans="1:6" x14ac:dyDescent="0.35">
      <c r="A113" s="158" t="s">
        <v>949</v>
      </c>
      <c r="B113" s="49" t="s">
        <v>1054</v>
      </c>
      <c r="C113" s="5">
        <v>6</v>
      </c>
      <c r="D113" s="5">
        <v>2</v>
      </c>
      <c r="E113" s="119">
        <v>10000</v>
      </c>
      <c r="F113" s="159">
        <v>120000</v>
      </c>
    </row>
    <row r="114" spans="1:6" x14ac:dyDescent="0.35">
      <c r="A114" s="158">
        <v>6</v>
      </c>
      <c r="B114" s="49" t="s">
        <v>1055</v>
      </c>
      <c r="C114" s="5"/>
      <c r="D114" s="5"/>
      <c r="E114" s="119"/>
      <c r="F114" s="159"/>
    </row>
    <row r="115" spans="1:6" x14ac:dyDescent="0.35">
      <c r="A115" s="158" t="s">
        <v>949</v>
      </c>
      <c r="B115" s="49" t="s">
        <v>1056</v>
      </c>
      <c r="C115" s="5">
        <v>2</v>
      </c>
      <c r="D115" s="5">
        <v>2</v>
      </c>
      <c r="E115" s="119">
        <v>10000</v>
      </c>
      <c r="F115" s="159">
        <v>40000</v>
      </c>
    </row>
    <row r="116" spans="1:6" x14ac:dyDescent="0.35">
      <c r="A116" s="158" t="s">
        <v>951</v>
      </c>
      <c r="B116" s="49" t="s">
        <v>1057</v>
      </c>
      <c r="C116" s="5">
        <v>1</v>
      </c>
      <c r="D116" s="5">
        <v>2</v>
      </c>
      <c r="E116" s="119">
        <v>6000</v>
      </c>
      <c r="F116" s="159">
        <v>12000</v>
      </c>
    </row>
    <row r="117" spans="1:6" x14ac:dyDescent="0.35">
      <c r="A117" s="158">
        <v>7</v>
      </c>
      <c r="B117" s="49" t="s">
        <v>1058</v>
      </c>
      <c r="C117" s="5"/>
      <c r="D117" s="5"/>
      <c r="E117" s="119"/>
      <c r="F117" s="159"/>
    </row>
    <row r="118" spans="1:6" x14ac:dyDescent="0.35">
      <c r="A118" s="158" t="s">
        <v>949</v>
      </c>
      <c r="B118" s="49" t="s">
        <v>1056</v>
      </c>
      <c r="C118" s="5">
        <v>3</v>
      </c>
      <c r="D118" s="5">
        <v>2</v>
      </c>
      <c r="E118" s="119">
        <v>10000</v>
      </c>
      <c r="F118" s="159">
        <v>60000</v>
      </c>
    </row>
    <row r="119" spans="1:6" x14ac:dyDescent="0.35">
      <c r="A119" s="158" t="s">
        <v>951</v>
      </c>
      <c r="B119" s="49" t="s">
        <v>1031</v>
      </c>
      <c r="C119" s="5">
        <v>3</v>
      </c>
      <c r="D119" s="5">
        <v>1</v>
      </c>
      <c r="E119" s="119">
        <v>8000</v>
      </c>
      <c r="F119" s="159">
        <v>24000</v>
      </c>
    </row>
    <row r="120" spans="1:6" x14ac:dyDescent="0.35">
      <c r="A120" s="158">
        <v>8</v>
      </c>
      <c r="B120" s="49" t="s">
        <v>1059</v>
      </c>
      <c r="C120" s="5"/>
      <c r="D120" s="5"/>
      <c r="E120" s="119"/>
      <c r="F120" s="159"/>
    </row>
    <row r="121" spans="1:6" x14ac:dyDescent="0.35">
      <c r="A121" s="158" t="s">
        <v>949</v>
      </c>
      <c r="B121" s="49" t="s">
        <v>1056</v>
      </c>
      <c r="C121" s="5">
        <v>4</v>
      </c>
      <c r="D121" s="5">
        <v>1</v>
      </c>
      <c r="E121" s="119">
        <v>10000</v>
      </c>
      <c r="F121" s="159">
        <v>40000</v>
      </c>
    </row>
    <row r="122" spans="1:6" x14ac:dyDescent="0.35">
      <c r="A122" s="158" t="s">
        <v>951</v>
      </c>
      <c r="B122" s="49" t="s">
        <v>1031</v>
      </c>
      <c r="C122" s="5">
        <v>4</v>
      </c>
      <c r="D122" s="5">
        <v>1</v>
      </c>
      <c r="E122" s="119">
        <v>10000</v>
      </c>
      <c r="F122" s="159">
        <v>40000</v>
      </c>
    </row>
    <row r="123" spans="1:6" s="73" customFormat="1" x14ac:dyDescent="0.35">
      <c r="A123" s="163"/>
      <c r="B123" s="91" t="s">
        <v>1029</v>
      </c>
      <c r="C123" s="90"/>
      <c r="D123" s="90"/>
      <c r="E123" s="138"/>
      <c r="F123" s="164">
        <f>SUM(F92:F122)</f>
        <v>4006062.71</v>
      </c>
    </row>
    <row r="124" spans="1:6" s="73" customFormat="1" ht="15" thickBot="1" x14ac:dyDescent="0.4">
      <c r="A124" s="165"/>
      <c r="B124" s="166" t="s">
        <v>5</v>
      </c>
      <c r="C124" s="167"/>
      <c r="D124" s="167"/>
      <c r="E124" s="168"/>
      <c r="F124" s="169">
        <f>F123+F90+F87</f>
        <v>7226734.1200000001</v>
      </c>
    </row>
    <row r="125" spans="1:6" x14ac:dyDescent="0.35">
      <c r="F125" s="51"/>
    </row>
    <row r="127" spans="1:6" x14ac:dyDescent="0.35">
      <c r="A127" s="448" t="s">
        <v>1074</v>
      </c>
      <c r="B127" s="448"/>
      <c r="C127" s="448"/>
      <c r="D127" s="448"/>
      <c r="E127" s="448"/>
      <c r="F127" s="448"/>
    </row>
    <row r="128" spans="1:6" s="140" customFormat="1" ht="43.5" x14ac:dyDescent="0.35">
      <c r="A128" s="143" t="s">
        <v>0</v>
      </c>
      <c r="B128" s="131" t="s">
        <v>2</v>
      </c>
      <c r="C128" s="131" t="s">
        <v>1000</v>
      </c>
      <c r="D128" s="131" t="s">
        <v>1019</v>
      </c>
      <c r="E128" s="131" t="s">
        <v>869</v>
      </c>
      <c r="F128" s="131" t="s">
        <v>946</v>
      </c>
    </row>
    <row r="129" spans="1:6" ht="29" x14ac:dyDescent="0.35">
      <c r="A129" s="136">
        <v>1</v>
      </c>
      <c r="B129" s="144" t="s">
        <v>1074</v>
      </c>
      <c r="C129" s="137"/>
      <c r="D129" s="137"/>
      <c r="E129" s="137"/>
      <c r="F129" s="137"/>
    </row>
    <row r="130" spans="1:6" x14ac:dyDescent="0.35">
      <c r="A130" s="46" t="s">
        <v>949</v>
      </c>
      <c r="B130" s="54" t="s">
        <v>1075</v>
      </c>
      <c r="C130" s="46">
        <v>4</v>
      </c>
      <c r="D130" s="141" t="s">
        <v>1076</v>
      </c>
      <c r="E130" s="139">
        <v>50000</v>
      </c>
      <c r="F130" s="120">
        <f>C130*D130*E130</f>
        <v>400000</v>
      </c>
    </row>
    <row r="131" spans="1:6" x14ac:dyDescent="0.35">
      <c r="A131" s="46" t="s">
        <v>951</v>
      </c>
      <c r="B131" s="54" t="s">
        <v>1077</v>
      </c>
      <c r="C131" s="46">
        <v>4</v>
      </c>
      <c r="D131" s="141" t="s">
        <v>1076</v>
      </c>
      <c r="E131" s="139">
        <v>78055.294299999994</v>
      </c>
      <c r="F131" s="120">
        <f>C131*D131*E131</f>
        <v>624442.35439999995</v>
      </c>
    </row>
    <row r="132" spans="1:6" x14ac:dyDescent="0.35">
      <c r="A132" s="46" t="s">
        <v>953</v>
      </c>
      <c r="B132" s="54" t="s">
        <v>1078</v>
      </c>
      <c r="C132" s="46">
        <v>34</v>
      </c>
      <c r="D132" s="46">
        <v>1</v>
      </c>
      <c r="E132" s="139">
        <v>5000</v>
      </c>
      <c r="F132" s="120">
        <f>C132*D132*E132</f>
        <v>170000</v>
      </c>
    </row>
    <row r="133" spans="1:6" x14ac:dyDescent="0.35">
      <c r="A133" s="46" t="s">
        <v>955</v>
      </c>
      <c r="B133" s="54" t="s">
        <v>1079</v>
      </c>
      <c r="C133" s="46">
        <v>1</v>
      </c>
      <c r="D133" s="142" t="s">
        <v>1080</v>
      </c>
      <c r="E133" s="139">
        <v>10000</v>
      </c>
      <c r="F133" s="120">
        <f>C133*D133*E133</f>
        <v>10000</v>
      </c>
    </row>
    <row r="134" spans="1:6" x14ac:dyDescent="0.35">
      <c r="A134" s="130"/>
      <c r="B134" s="145" t="s">
        <v>861</v>
      </c>
      <c r="C134" s="122"/>
      <c r="D134" s="146"/>
      <c r="E134" s="147"/>
      <c r="F134" s="148">
        <f>SUM(F130:F133)</f>
        <v>1204442.3544000001</v>
      </c>
    </row>
  </sheetData>
  <mergeCells count="24">
    <mergeCell ref="C58:E58"/>
    <mergeCell ref="C51:C57"/>
    <mergeCell ref="C25:C31"/>
    <mergeCell ref="A78:F78"/>
    <mergeCell ref="A127:F127"/>
    <mergeCell ref="C68:F68"/>
    <mergeCell ref="C71:F71"/>
    <mergeCell ref="C66:D67"/>
    <mergeCell ref="A62:F62"/>
    <mergeCell ref="C64:D64"/>
    <mergeCell ref="B33:F33"/>
    <mergeCell ref="C40:E40"/>
    <mergeCell ref="B41:F41"/>
    <mergeCell ref="A49:F49"/>
    <mergeCell ref="B50:F50"/>
    <mergeCell ref="C65:F65"/>
    <mergeCell ref="C34:C39"/>
    <mergeCell ref="C42:C47"/>
    <mergeCell ref="A1:E1"/>
    <mergeCell ref="A2:E2"/>
    <mergeCell ref="A4:E4"/>
    <mergeCell ref="B11:D11"/>
    <mergeCell ref="C18:C21"/>
    <mergeCell ref="A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8DC9-719A-421D-B0B7-86D9DA34B261}">
  <sheetPr>
    <tabColor theme="2" tint="-0.499984740745262"/>
  </sheetPr>
  <dimension ref="A1:K15"/>
  <sheetViews>
    <sheetView workbookViewId="0">
      <selection activeCell="B25" sqref="B25"/>
    </sheetView>
  </sheetViews>
  <sheetFormatPr defaultRowHeight="14.5" x14ac:dyDescent="0.35"/>
  <cols>
    <col min="1" max="1" width="6.1796875" style="47" customWidth="1"/>
    <col min="2" max="2" width="25.7265625" customWidth="1"/>
    <col min="3" max="3" width="8.7265625" style="47"/>
    <col min="4" max="4" width="23" style="58" customWidth="1"/>
    <col min="5" max="5" width="26.453125" customWidth="1"/>
    <col min="6" max="6" width="15.26953125" customWidth="1"/>
    <col min="7" max="7" width="14.90625" customWidth="1"/>
    <col min="8" max="8" width="25.90625" customWidth="1"/>
    <col min="9" max="9" width="16.08984375" style="8" customWidth="1"/>
    <col min="10" max="11" width="16.08984375" customWidth="1"/>
  </cols>
  <sheetData>
    <row r="1" spans="1:11" ht="21" x14ac:dyDescent="0.5">
      <c r="A1" s="472" t="s">
        <v>863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11" ht="18.5" x14ac:dyDescent="0.45">
      <c r="A2" s="440" t="s">
        <v>864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</row>
    <row r="4" spans="1:11" ht="18.5" x14ac:dyDescent="0.45">
      <c r="A4" s="440" t="s">
        <v>865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</row>
    <row r="6" spans="1:11" x14ac:dyDescent="0.35">
      <c r="A6" s="61" t="s">
        <v>0</v>
      </c>
      <c r="B6" s="61" t="s">
        <v>2</v>
      </c>
      <c r="C6" s="61" t="s">
        <v>191</v>
      </c>
      <c r="D6" s="61" t="s">
        <v>866</v>
      </c>
      <c r="E6" s="61" t="s">
        <v>867</v>
      </c>
      <c r="F6" s="61" t="s">
        <v>416</v>
      </c>
      <c r="G6" s="61" t="s">
        <v>4</v>
      </c>
      <c r="H6" s="61" t="s">
        <v>868</v>
      </c>
      <c r="I6" s="62" t="s">
        <v>869</v>
      </c>
      <c r="J6" s="61" t="s">
        <v>870</v>
      </c>
      <c r="K6" s="61" t="s">
        <v>861</v>
      </c>
    </row>
    <row r="7" spans="1:11" x14ac:dyDescent="0.35">
      <c r="A7" s="471">
        <v>1</v>
      </c>
      <c r="B7" s="49" t="s">
        <v>871</v>
      </c>
      <c r="C7" s="53">
        <v>28</v>
      </c>
      <c r="D7" s="369" t="s">
        <v>889</v>
      </c>
      <c r="E7" s="369" t="s">
        <v>874</v>
      </c>
      <c r="F7" s="369" t="s">
        <v>875</v>
      </c>
      <c r="G7" s="369" t="s">
        <v>876</v>
      </c>
      <c r="H7" s="369" t="s">
        <v>890</v>
      </c>
      <c r="I7" s="70">
        <v>570000</v>
      </c>
      <c r="J7" s="71">
        <f>I7*28</f>
        <v>15960000</v>
      </c>
      <c r="K7" s="470">
        <f>SUM(J7:J9)</f>
        <v>23130856.711199999</v>
      </c>
    </row>
    <row r="8" spans="1:11" x14ac:dyDescent="0.35">
      <c r="A8" s="471"/>
      <c r="B8" s="49" t="s">
        <v>872</v>
      </c>
      <c r="C8" s="53">
        <v>28</v>
      </c>
      <c r="D8" s="369"/>
      <c r="E8" s="369"/>
      <c r="F8" s="369"/>
      <c r="G8" s="369"/>
      <c r="H8" s="369"/>
      <c r="I8" s="70">
        <v>250000</v>
      </c>
      <c r="J8" s="71">
        <f>I8*28</f>
        <v>7000000</v>
      </c>
      <c r="K8" s="471"/>
    </row>
    <row r="9" spans="1:11" ht="29" x14ac:dyDescent="0.35">
      <c r="A9" s="471"/>
      <c r="B9" s="49" t="s">
        <v>873</v>
      </c>
      <c r="C9" s="53">
        <v>28</v>
      </c>
      <c r="D9" s="369"/>
      <c r="E9" s="369"/>
      <c r="F9" s="369"/>
      <c r="G9" s="369"/>
      <c r="H9" s="369"/>
      <c r="I9" s="70">
        <v>6102.0254000000004</v>
      </c>
      <c r="J9" s="71">
        <f>I9*28</f>
        <v>170856.71120000002</v>
      </c>
      <c r="K9" s="471"/>
    </row>
    <row r="10" spans="1:11" ht="87" x14ac:dyDescent="0.35">
      <c r="A10" s="66">
        <v>2</v>
      </c>
      <c r="B10" s="63" t="s">
        <v>891</v>
      </c>
      <c r="C10" s="66">
        <v>3</v>
      </c>
      <c r="D10" s="55" t="s">
        <v>892</v>
      </c>
      <c r="E10" s="57" t="s">
        <v>882</v>
      </c>
      <c r="F10" s="57" t="s">
        <v>877</v>
      </c>
      <c r="G10" s="57" t="s">
        <v>878</v>
      </c>
      <c r="H10" s="65" t="s">
        <v>893</v>
      </c>
      <c r="I10" s="70">
        <v>4337133</v>
      </c>
      <c r="J10" s="71">
        <f>I10*3</f>
        <v>13011399</v>
      </c>
      <c r="K10" s="470">
        <f>SUM(J10:J14)</f>
        <v>25047235.439999998</v>
      </c>
    </row>
    <row r="11" spans="1:11" ht="87" x14ac:dyDescent="0.35">
      <c r="A11" s="66">
        <v>3</v>
      </c>
      <c r="B11" s="63" t="s">
        <v>888</v>
      </c>
      <c r="C11" s="66">
        <v>3</v>
      </c>
      <c r="D11" s="54" t="s">
        <v>894</v>
      </c>
      <c r="E11" s="57" t="s">
        <v>883</v>
      </c>
      <c r="F11" s="57" t="s">
        <v>877</v>
      </c>
      <c r="G11" s="57" t="s">
        <v>880</v>
      </c>
      <c r="H11" s="65" t="s">
        <v>895</v>
      </c>
      <c r="I11" s="70">
        <v>750000</v>
      </c>
      <c r="J11" s="71">
        <f>I11*3</f>
        <v>2250000</v>
      </c>
      <c r="K11" s="471"/>
    </row>
    <row r="12" spans="1:11" ht="43.5" x14ac:dyDescent="0.35">
      <c r="A12" s="66">
        <v>4</v>
      </c>
      <c r="B12" s="63" t="s">
        <v>884</v>
      </c>
      <c r="C12" s="66">
        <v>3</v>
      </c>
      <c r="D12" s="54" t="s">
        <v>896</v>
      </c>
      <c r="E12" s="57" t="s">
        <v>885</v>
      </c>
      <c r="F12" s="57" t="s">
        <v>879</v>
      </c>
      <c r="G12" s="57" t="s">
        <v>880</v>
      </c>
      <c r="H12" s="65" t="s">
        <v>897</v>
      </c>
      <c r="I12" s="70">
        <v>400000</v>
      </c>
      <c r="J12" s="71">
        <f>I12*3</f>
        <v>1200000</v>
      </c>
      <c r="K12" s="471"/>
    </row>
    <row r="13" spans="1:11" ht="87" x14ac:dyDescent="0.35">
      <c r="A13" s="66">
        <v>5</v>
      </c>
      <c r="B13" s="64" t="s">
        <v>899</v>
      </c>
      <c r="C13" s="67">
        <v>3</v>
      </c>
      <c r="D13" s="68" t="s">
        <v>898</v>
      </c>
      <c r="E13" s="69" t="s">
        <v>886</v>
      </c>
      <c r="F13" s="69" t="s">
        <v>881</v>
      </c>
      <c r="G13" s="69" t="s">
        <v>880</v>
      </c>
      <c r="H13" s="65" t="s">
        <v>900</v>
      </c>
      <c r="I13" s="72">
        <v>2461945.48</v>
      </c>
      <c r="J13" s="71">
        <f>I13*3</f>
        <v>7385836.4399999995</v>
      </c>
      <c r="K13" s="471"/>
    </row>
    <row r="14" spans="1:11" ht="85.5" customHeight="1" x14ac:dyDescent="0.35">
      <c r="A14" s="66">
        <v>6</v>
      </c>
      <c r="B14" s="63" t="s">
        <v>901</v>
      </c>
      <c r="C14" s="66">
        <v>3</v>
      </c>
      <c r="D14" s="54" t="s">
        <v>902</v>
      </c>
      <c r="E14" s="57" t="s">
        <v>887</v>
      </c>
      <c r="F14" s="57" t="s">
        <v>881</v>
      </c>
      <c r="G14" s="57" t="s">
        <v>880</v>
      </c>
      <c r="H14" s="57" t="s">
        <v>903</v>
      </c>
      <c r="I14" s="70">
        <v>400000</v>
      </c>
      <c r="J14" s="71">
        <f>I14*3</f>
        <v>1200000</v>
      </c>
      <c r="K14" s="471"/>
    </row>
    <row r="15" spans="1:11" ht="22" customHeight="1" x14ac:dyDescent="0.35">
      <c r="A15" s="76"/>
      <c r="B15" s="77" t="s">
        <v>861</v>
      </c>
      <c r="C15" s="76"/>
      <c r="D15" s="78"/>
      <c r="E15" s="79"/>
      <c r="F15" s="79"/>
      <c r="G15" s="79"/>
      <c r="H15" s="79"/>
      <c r="I15" s="80"/>
      <c r="J15" s="79"/>
      <c r="K15" s="81">
        <f>SUM(K7:K14)</f>
        <v>48178092.151199996</v>
      </c>
    </row>
  </sheetData>
  <mergeCells count="11">
    <mergeCell ref="A1:K1"/>
    <mergeCell ref="A2:K2"/>
    <mergeCell ref="A4:K4"/>
    <mergeCell ref="A7:A9"/>
    <mergeCell ref="D7:D9"/>
    <mergeCell ref="E7:E9"/>
    <mergeCell ref="F7:F9"/>
    <mergeCell ref="G7:G9"/>
    <mergeCell ref="H7:H9"/>
    <mergeCell ref="K7:K9"/>
    <mergeCell ref="K10:K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D57E-6FA0-4062-9F4D-8F776465E241}">
  <sheetPr>
    <tabColor theme="9"/>
  </sheetPr>
  <dimension ref="A1:K32"/>
  <sheetViews>
    <sheetView workbookViewId="0">
      <selection activeCell="A3" sqref="A3:D3"/>
    </sheetView>
  </sheetViews>
  <sheetFormatPr defaultRowHeight="14.5" x14ac:dyDescent="0.35"/>
  <cols>
    <col min="2" max="2" width="27.6328125" customWidth="1"/>
    <col min="3" max="3" width="46.81640625" style="1" customWidth="1"/>
    <col min="4" max="4" width="19.26953125" style="8" customWidth="1"/>
  </cols>
  <sheetData>
    <row r="1" spans="1:11" ht="21" x14ac:dyDescent="0.5">
      <c r="A1" s="472" t="s">
        <v>863</v>
      </c>
      <c r="B1" s="472"/>
      <c r="C1" s="472"/>
      <c r="D1" s="472"/>
      <c r="E1" s="82"/>
      <c r="F1" s="82"/>
      <c r="G1" s="82"/>
      <c r="H1" s="82"/>
      <c r="I1" s="82"/>
      <c r="J1" s="82"/>
      <c r="K1" s="82"/>
    </row>
    <row r="2" spans="1:11" ht="21" x14ac:dyDescent="0.5">
      <c r="A2" s="472" t="s">
        <v>904</v>
      </c>
      <c r="B2" s="472"/>
      <c r="C2" s="472"/>
      <c r="D2" s="472"/>
      <c r="E2" s="82"/>
      <c r="F2" s="82"/>
      <c r="G2" s="82"/>
      <c r="H2" s="82"/>
      <c r="I2" s="82"/>
      <c r="J2" s="82"/>
      <c r="K2" s="82"/>
    </row>
    <row r="3" spans="1:11" ht="21" x14ac:dyDescent="0.5">
      <c r="A3" s="472"/>
      <c r="B3" s="472"/>
      <c r="C3" s="472"/>
      <c r="D3" s="472"/>
      <c r="E3" s="82"/>
      <c r="F3" s="82"/>
      <c r="G3" s="82"/>
      <c r="H3" s="82"/>
      <c r="I3" s="82"/>
      <c r="J3" s="82"/>
      <c r="K3" s="82"/>
    </row>
    <row r="4" spans="1:11" ht="21" x14ac:dyDescent="0.5">
      <c r="A4" s="472" t="s">
        <v>905</v>
      </c>
      <c r="B4" s="472"/>
      <c r="C4" s="472"/>
      <c r="D4" s="472"/>
      <c r="E4" s="82"/>
      <c r="F4" s="82"/>
      <c r="G4" s="82"/>
      <c r="H4" s="82"/>
      <c r="I4" s="82"/>
      <c r="J4" s="82"/>
      <c r="K4" s="82"/>
    </row>
    <row r="6" spans="1:11" s="4" customFormat="1" ht="15.5" x14ac:dyDescent="0.35">
      <c r="A6" s="86" t="s">
        <v>0</v>
      </c>
      <c r="B6" s="86" t="s">
        <v>932</v>
      </c>
      <c r="C6" s="87" t="s">
        <v>933</v>
      </c>
      <c r="D6" s="88" t="s">
        <v>934</v>
      </c>
    </row>
    <row r="7" spans="1:11" s="4" customFormat="1" ht="15.5" x14ac:dyDescent="0.35">
      <c r="A7" s="473">
        <v>1</v>
      </c>
      <c r="B7" s="473" t="s">
        <v>912</v>
      </c>
      <c r="C7" s="84" t="s">
        <v>906</v>
      </c>
      <c r="D7" s="85">
        <v>8400000</v>
      </c>
    </row>
    <row r="8" spans="1:11" s="4" customFormat="1" ht="15.5" x14ac:dyDescent="0.35">
      <c r="A8" s="473"/>
      <c r="B8" s="473"/>
      <c r="C8" s="84" t="s">
        <v>907</v>
      </c>
      <c r="D8" s="85">
        <v>4000000</v>
      </c>
    </row>
    <row r="9" spans="1:11" s="4" customFormat="1" ht="15.5" x14ac:dyDescent="0.35">
      <c r="A9" s="473"/>
      <c r="B9" s="473"/>
      <c r="C9" s="84" t="s">
        <v>908</v>
      </c>
      <c r="D9" s="85">
        <v>1500000</v>
      </c>
    </row>
    <row r="10" spans="1:11" s="4" customFormat="1" ht="15.5" x14ac:dyDescent="0.35">
      <c r="A10" s="473"/>
      <c r="B10" s="473"/>
      <c r="C10" s="84" t="s">
        <v>909</v>
      </c>
      <c r="D10" s="85">
        <v>1500000</v>
      </c>
    </row>
    <row r="11" spans="1:11" s="4" customFormat="1" ht="31" x14ac:dyDescent="0.35">
      <c r="A11" s="473"/>
      <c r="B11" s="473"/>
      <c r="C11" s="84" t="s">
        <v>910</v>
      </c>
      <c r="D11" s="85">
        <v>5100000</v>
      </c>
    </row>
    <row r="12" spans="1:11" s="74" customFormat="1" ht="15.5" x14ac:dyDescent="0.35">
      <c r="A12" s="79"/>
      <c r="B12" s="79" t="s">
        <v>911</v>
      </c>
      <c r="C12" s="89"/>
      <c r="D12" s="80">
        <f>SUM(D7:D11)</f>
        <v>20500000</v>
      </c>
    </row>
    <row r="13" spans="1:11" s="4" customFormat="1" ht="15.5" x14ac:dyDescent="0.35">
      <c r="A13" s="473">
        <v>2</v>
      </c>
      <c r="B13" s="473" t="s">
        <v>913</v>
      </c>
      <c r="C13" s="84" t="s">
        <v>914</v>
      </c>
      <c r="D13" s="85">
        <v>2500000</v>
      </c>
    </row>
    <row r="14" spans="1:11" s="4" customFormat="1" ht="15.5" x14ac:dyDescent="0.35">
      <c r="A14" s="473"/>
      <c r="B14" s="473"/>
      <c r="C14" s="84" t="s">
        <v>915</v>
      </c>
      <c r="D14" s="85">
        <v>2500000</v>
      </c>
    </row>
    <row r="15" spans="1:11" s="4" customFormat="1" ht="15.5" x14ac:dyDescent="0.35">
      <c r="A15" s="473"/>
      <c r="B15" s="473"/>
      <c r="C15" s="84" t="s">
        <v>916</v>
      </c>
      <c r="D15" s="85">
        <v>3500000</v>
      </c>
    </row>
    <row r="16" spans="1:11" s="4" customFormat="1" ht="15.5" x14ac:dyDescent="0.35">
      <c r="A16" s="473"/>
      <c r="B16" s="473"/>
      <c r="C16" s="84" t="s">
        <v>917</v>
      </c>
      <c r="D16" s="85">
        <v>1000000</v>
      </c>
    </row>
    <row r="17" spans="1:4" s="4" customFormat="1" ht="15.5" x14ac:dyDescent="0.35">
      <c r="A17" s="473"/>
      <c r="B17" s="473"/>
      <c r="C17" s="84" t="s">
        <v>918</v>
      </c>
      <c r="D17" s="85">
        <v>1000000</v>
      </c>
    </row>
    <row r="18" spans="1:4" s="4" customFormat="1" ht="15.5" x14ac:dyDescent="0.35">
      <c r="A18" s="473"/>
      <c r="B18" s="473"/>
      <c r="C18" s="84" t="s">
        <v>919</v>
      </c>
      <c r="D18" s="85">
        <v>1000000</v>
      </c>
    </row>
    <row r="19" spans="1:4" s="4" customFormat="1" ht="15.5" x14ac:dyDescent="0.35">
      <c r="A19" s="473"/>
      <c r="B19" s="473"/>
      <c r="C19" s="84" t="s">
        <v>920</v>
      </c>
      <c r="D19" s="85">
        <v>1000000</v>
      </c>
    </row>
    <row r="20" spans="1:4" s="4" customFormat="1" ht="31" x14ac:dyDescent="0.35">
      <c r="A20" s="473"/>
      <c r="B20" s="473"/>
      <c r="C20" s="84" t="s">
        <v>921</v>
      </c>
      <c r="D20" s="85">
        <v>500000</v>
      </c>
    </row>
    <row r="21" spans="1:4" s="4" customFormat="1" ht="15.5" x14ac:dyDescent="0.35">
      <c r="A21" s="473"/>
      <c r="B21" s="473"/>
      <c r="C21" s="84" t="s">
        <v>919</v>
      </c>
      <c r="D21" s="85">
        <v>1500000</v>
      </c>
    </row>
    <row r="22" spans="1:4" s="4" customFormat="1" ht="46.5" x14ac:dyDescent="0.35">
      <c r="A22" s="473"/>
      <c r="B22" s="473"/>
      <c r="C22" s="84" t="s">
        <v>922</v>
      </c>
      <c r="D22" s="85">
        <v>7000000</v>
      </c>
    </row>
    <row r="23" spans="1:4" s="73" customFormat="1" x14ac:dyDescent="0.35">
      <c r="A23" s="90"/>
      <c r="B23" s="90" t="s">
        <v>911</v>
      </c>
      <c r="C23" s="91"/>
      <c r="D23" s="92">
        <f>SUM(D13:D22)</f>
        <v>21500000</v>
      </c>
    </row>
    <row r="24" spans="1:4" s="4" customFormat="1" ht="15.5" x14ac:dyDescent="0.35">
      <c r="A24" s="473">
        <v>3</v>
      </c>
      <c r="B24" s="473" t="s">
        <v>923</v>
      </c>
      <c r="C24" s="84" t="s">
        <v>924</v>
      </c>
      <c r="D24" s="85">
        <v>800000</v>
      </c>
    </row>
    <row r="25" spans="1:4" s="4" customFormat="1" ht="15.5" x14ac:dyDescent="0.35">
      <c r="A25" s="473"/>
      <c r="B25" s="473"/>
      <c r="C25" s="84" t="s">
        <v>925</v>
      </c>
      <c r="D25" s="85">
        <v>150000</v>
      </c>
    </row>
    <row r="26" spans="1:4" s="4" customFormat="1" ht="15.5" x14ac:dyDescent="0.35">
      <c r="A26" s="473"/>
      <c r="B26" s="473"/>
      <c r="C26" s="84" t="s">
        <v>926</v>
      </c>
      <c r="D26" s="85">
        <v>32000</v>
      </c>
    </row>
    <row r="27" spans="1:4" s="4" customFormat="1" ht="15.5" x14ac:dyDescent="0.35">
      <c r="A27" s="473"/>
      <c r="B27" s="473"/>
      <c r="C27" s="84" t="s">
        <v>927</v>
      </c>
      <c r="D27" s="85">
        <v>150000</v>
      </c>
    </row>
    <row r="28" spans="1:4" s="4" customFormat="1" ht="15.5" x14ac:dyDescent="0.35">
      <c r="A28" s="473"/>
      <c r="B28" s="473"/>
      <c r="C28" s="84" t="s">
        <v>928</v>
      </c>
      <c r="D28" s="85">
        <v>100000</v>
      </c>
    </row>
    <row r="29" spans="1:4" s="4" customFormat="1" ht="15.5" x14ac:dyDescent="0.35">
      <c r="A29" s="473"/>
      <c r="B29" s="473"/>
      <c r="C29" s="84" t="s">
        <v>929</v>
      </c>
      <c r="D29" s="85">
        <v>1232000</v>
      </c>
    </row>
    <row r="30" spans="1:4" s="4" customFormat="1" ht="15.5" x14ac:dyDescent="0.35">
      <c r="A30" s="473"/>
      <c r="B30" s="473"/>
      <c r="C30" s="84" t="s">
        <v>930</v>
      </c>
      <c r="D30" s="85">
        <v>3714094.15</v>
      </c>
    </row>
    <row r="31" spans="1:4" s="73" customFormat="1" x14ac:dyDescent="0.35">
      <c r="A31" s="90"/>
      <c r="B31" s="90" t="s">
        <v>911</v>
      </c>
      <c r="C31" s="91"/>
      <c r="D31" s="92">
        <f>SUM(D24:D30)</f>
        <v>6178094.1500000004</v>
      </c>
    </row>
    <row r="32" spans="1:4" ht="15.5" x14ac:dyDescent="0.35">
      <c r="A32" s="93"/>
      <c r="B32" s="93" t="s">
        <v>931</v>
      </c>
      <c r="C32" s="94"/>
      <c r="D32" s="95">
        <f>D31+D23+D12</f>
        <v>48178094.149999999</v>
      </c>
    </row>
  </sheetData>
  <mergeCells count="10">
    <mergeCell ref="B24:B30"/>
    <mergeCell ref="A24:A30"/>
    <mergeCell ref="A13:A22"/>
    <mergeCell ref="A7:A11"/>
    <mergeCell ref="A1:D1"/>
    <mergeCell ref="A2:D2"/>
    <mergeCell ref="A3:D3"/>
    <mergeCell ref="A4:D4"/>
    <mergeCell ref="B7:B11"/>
    <mergeCell ref="B13:B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CC79-AC87-4E44-9B36-CC18B42342CB}">
  <sheetPr>
    <tabColor theme="5" tint="-0.249977111117893"/>
  </sheetPr>
  <dimension ref="B2:S69"/>
  <sheetViews>
    <sheetView zoomScale="49" workbookViewId="0">
      <selection activeCell="I8" sqref="I8"/>
    </sheetView>
  </sheetViews>
  <sheetFormatPr defaultRowHeight="14.5" x14ac:dyDescent="0.35"/>
  <cols>
    <col min="2" max="3" width="5.7265625" customWidth="1"/>
    <col min="4" max="4" width="30.26953125" customWidth="1"/>
    <col min="5" max="5" width="16.1796875" customWidth="1"/>
    <col min="6" max="6" width="15.453125" customWidth="1"/>
    <col min="7" max="7" width="11.7265625" customWidth="1"/>
    <col min="8" max="8" width="20.81640625" customWidth="1"/>
    <col min="9" max="9" width="18.54296875" customWidth="1"/>
    <col min="10" max="10" width="21" customWidth="1"/>
    <col min="11" max="11" width="14.26953125" customWidth="1"/>
    <col min="12" max="12" width="20.81640625" customWidth="1"/>
  </cols>
  <sheetData>
    <row r="2" spans="2:19" ht="20.149999999999999" customHeight="1" x14ac:dyDescent="0.35">
      <c r="B2" s="475" t="s">
        <v>1082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2:19" ht="34.5" customHeight="1" x14ac:dyDescent="0.35">
      <c r="B3" s="476" t="s">
        <v>1083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</row>
    <row r="4" spans="2:19" ht="36.75" customHeight="1" x14ac:dyDescent="0.35">
      <c r="B4" s="102" t="s">
        <v>999</v>
      </c>
      <c r="C4" s="102"/>
      <c r="D4" s="59" t="s">
        <v>1084</v>
      </c>
      <c r="E4" s="59" t="s">
        <v>1085</v>
      </c>
      <c r="F4" s="201" t="s">
        <v>8</v>
      </c>
      <c r="G4" s="60" t="s">
        <v>1086</v>
      </c>
      <c r="H4" s="477" t="s">
        <v>1087</v>
      </c>
      <c r="I4" s="477"/>
      <c r="J4" s="477"/>
      <c r="K4" s="477"/>
      <c r="L4" s="477"/>
    </row>
    <row r="5" spans="2:19" ht="163.5" customHeight="1" x14ac:dyDescent="0.35">
      <c r="B5" s="475"/>
      <c r="C5" s="475"/>
      <c r="D5" s="475"/>
      <c r="E5" s="475"/>
      <c r="F5" s="475"/>
      <c r="G5" s="475"/>
      <c r="H5" s="202" t="s">
        <v>1088</v>
      </c>
      <c r="I5" s="96" t="s">
        <v>1089</v>
      </c>
      <c r="J5" s="98" t="s">
        <v>1090</v>
      </c>
      <c r="K5" s="96" t="s">
        <v>1091</v>
      </c>
      <c r="L5" s="203" t="s">
        <v>1092</v>
      </c>
      <c r="P5" s="207"/>
      <c r="Q5" s="9"/>
      <c r="S5" s="9"/>
    </row>
    <row r="6" spans="2:19" ht="24.75" customHeight="1" x14ac:dyDescent="0.35">
      <c r="B6" s="204"/>
      <c r="C6" s="204"/>
      <c r="D6" s="475" t="s">
        <v>1093</v>
      </c>
      <c r="E6" s="475"/>
      <c r="F6" s="475"/>
      <c r="G6" s="475"/>
      <c r="H6" s="475"/>
      <c r="I6" s="475"/>
      <c r="J6" s="475"/>
      <c r="K6" s="475"/>
      <c r="L6" s="475"/>
      <c r="P6" s="207"/>
      <c r="Q6" s="9"/>
      <c r="S6" s="9"/>
    </row>
    <row r="7" spans="2:19" ht="33" customHeight="1" x14ac:dyDescent="0.35">
      <c r="B7" s="83">
        <v>1</v>
      </c>
      <c r="C7" s="83">
        <v>1</v>
      </c>
      <c r="D7" s="49" t="s">
        <v>1094</v>
      </c>
      <c r="E7" s="75" t="s">
        <v>1095</v>
      </c>
      <c r="F7" s="75" t="s">
        <v>1095</v>
      </c>
      <c r="G7" s="474" t="s">
        <v>1093</v>
      </c>
      <c r="H7" s="83">
        <v>1</v>
      </c>
      <c r="I7" s="83"/>
      <c r="J7" s="83"/>
      <c r="K7" s="83"/>
      <c r="L7" s="83"/>
      <c r="P7" s="207"/>
      <c r="Q7" s="9"/>
      <c r="S7" s="9"/>
    </row>
    <row r="8" spans="2:19" ht="33" customHeight="1" x14ac:dyDescent="0.35">
      <c r="B8" s="83">
        <v>2</v>
      </c>
      <c r="C8" s="83">
        <v>2</v>
      </c>
      <c r="D8" s="49" t="s">
        <v>1096</v>
      </c>
      <c r="E8" s="75"/>
      <c r="F8" s="75"/>
      <c r="G8" s="474"/>
      <c r="H8" s="83">
        <v>1</v>
      </c>
      <c r="I8" s="83"/>
      <c r="J8" s="83"/>
      <c r="K8" s="83"/>
      <c r="L8" s="83"/>
      <c r="P8" s="207"/>
      <c r="Q8" s="9"/>
      <c r="S8" s="9"/>
    </row>
    <row r="9" spans="2:19" ht="33" customHeight="1" x14ac:dyDescent="0.35">
      <c r="B9" s="83">
        <v>3</v>
      </c>
      <c r="C9" s="83">
        <v>3</v>
      </c>
      <c r="D9" s="49" t="s">
        <v>1097</v>
      </c>
      <c r="E9" s="75"/>
      <c r="F9" s="75"/>
      <c r="G9" s="474"/>
      <c r="H9" s="83">
        <v>1</v>
      </c>
      <c r="I9" s="83"/>
      <c r="J9" s="83"/>
      <c r="K9" s="83"/>
      <c r="L9" s="83"/>
      <c r="P9" s="207"/>
      <c r="Q9" s="9"/>
      <c r="S9" s="9"/>
    </row>
    <row r="10" spans="2:19" ht="20.149999999999999" customHeight="1" x14ac:dyDescent="0.35">
      <c r="B10" s="83">
        <v>5</v>
      </c>
      <c r="C10" s="83">
        <v>5</v>
      </c>
      <c r="D10" s="5" t="s">
        <v>1098</v>
      </c>
      <c r="E10" s="83" t="s">
        <v>1099</v>
      </c>
      <c r="F10" s="83" t="s">
        <v>1099</v>
      </c>
      <c r="G10" s="474"/>
      <c r="H10" s="83">
        <v>1</v>
      </c>
      <c r="I10" s="83"/>
      <c r="J10" s="83"/>
      <c r="K10" s="83"/>
      <c r="L10" s="83"/>
      <c r="P10" s="207"/>
      <c r="S10" s="9"/>
    </row>
    <row r="11" spans="2:19" ht="32.25" customHeight="1" x14ac:dyDescent="0.35">
      <c r="B11" s="83">
        <v>6</v>
      </c>
      <c r="C11" s="83">
        <v>6</v>
      </c>
      <c r="D11" s="205" t="s">
        <v>1100</v>
      </c>
      <c r="E11" s="83"/>
      <c r="F11" s="83"/>
      <c r="G11" s="474"/>
      <c r="H11" s="83">
        <v>1</v>
      </c>
      <c r="I11" s="83"/>
      <c r="J11" s="83"/>
      <c r="K11" s="83"/>
      <c r="L11" s="83"/>
      <c r="P11" s="207"/>
      <c r="S11" s="9"/>
    </row>
    <row r="12" spans="2:19" ht="20.149999999999999" customHeight="1" x14ac:dyDescent="0.35">
      <c r="B12" s="83">
        <v>7</v>
      </c>
      <c r="C12" s="83">
        <v>7</v>
      </c>
      <c r="D12" s="5" t="s">
        <v>1101</v>
      </c>
      <c r="E12" s="83" t="s">
        <v>1102</v>
      </c>
      <c r="F12" s="83" t="s">
        <v>1102</v>
      </c>
      <c r="G12" s="474"/>
      <c r="H12" s="83"/>
      <c r="I12" s="83"/>
      <c r="J12" s="83">
        <v>1</v>
      </c>
      <c r="K12" s="83"/>
      <c r="L12" s="83"/>
      <c r="S12" s="9"/>
    </row>
    <row r="13" spans="2:19" ht="20.149999999999999" customHeight="1" x14ac:dyDescent="0.35">
      <c r="B13" s="83">
        <v>8</v>
      </c>
      <c r="C13" s="83">
        <v>8</v>
      </c>
      <c r="D13" s="5" t="s">
        <v>1103</v>
      </c>
      <c r="E13" s="83"/>
      <c r="F13" s="83"/>
      <c r="G13" s="474"/>
      <c r="H13" s="5"/>
      <c r="I13" s="83"/>
      <c r="J13" s="83"/>
      <c r="K13" s="83">
        <v>1</v>
      </c>
      <c r="L13" s="83"/>
    </row>
    <row r="14" spans="2:19" ht="20.149999999999999" customHeight="1" x14ac:dyDescent="0.35">
      <c r="B14" s="83">
        <v>9</v>
      </c>
      <c r="C14" s="83">
        <v>9</v>
      </c>
      <c r="D14" s="5" t="s">
        <v>1104</v>
      </c>
      <c r="E14" s="83" t="s">
        <v>1105</v>
      </c>
      <c r="F14" s="83" t="s">
        <v>1105</v>
      </c>
      <c r="G14" s="474"/>
      <c r="H14" s="5"/>
      <c r="I14" s="83"/>
      <c r="J14" s="83"/>
      <c r="K14" s="83">
        <v>1</v>
      </c>
      <c r="L14" s="83"/>
    </row>
    <row r="15" spans="2:19" ht="20.149999999999999" customHeight="1" x14ac:dyDescent="0.35">
      <c r="B15" s="83">
        <v>10</v>
      </c>
      <c r="C15" s="83">
        <v>10</v>
      </c>
      <c r="D15" s="5" t="s">
        <v>1106</v>
      </c>
      <c r="E15" s="83"/>
      <c r="F15" s="83"/>
      <c r="G15" s="474"/>
      <c r="H15" s="83"/>
      <c r="I15" s="83"/>
      <c r="J15" s="83">
        <v>1</v>
      </c>
      <c r="K15" s="83"/>
      <c r="L15" s="83"/>
    </row>
    <row r="16" spans="2:19" ht="20.149999999999999" customHeight="1" x14ac:dyDescent="0.35">
      <c r="B16" s="83">
        <v>11</v>
      </c>
      <c r="C16" s="83">
        <v>11</v>
      </c>
      <c r="D16" s="5" t="s">
        <v>1107</v>
      </c>
      <c r="E16" s="83" t="s">
        <v>1108</v>
      </c>
      <c r="F16" s="83" t="s">
        <v>1108</v>
      </c>
      <c r="G16" s="474"/>
      <c r="H16" s="83">
        <v>1</v>
      </c>
      <c r="I16" s="83"/>
      <c r="J16" s="83"/>
      <c r="K16" s="83"/>
      <c r="L16" s="83"/>
    </row>
    <row r="17" spans="2:12" ht="20.149999999999999" customHeight="1" x14ac:dyDescent="0.35">
      <c r="B17" s="83">
        <v>13</v>
      </c>
      <c r="C17" s="83">
        <v>13</v>
      </c>
      <c r="D17" s="5" t="s">
        <v>1109</v>
      </c>
      <c r="E17" s="83" t="s">
        <v>1110</v>
      </c>
      <c r="F17" s="83" t="s">
        <v>1110</v>
      </c>
      <c r="G17" s="474"/>
      <c r="H17" s="83"/>
      <c r="I17" s="83">
        <v>1</v>
      </c>
      <c r="J17" s="83"/>
      <c r="K17" s="83"/>
      <c r="L17" s="83"/>
    </row>
    <row r="18" spans="2:12" ht="20.149999999999999" customHeight="1" x14ac:dyDescent="0.35">
      <c r="B18" s="83">
        <v>14</v>
      </c>
      <c r="C18" s="83">
        <v>14</v>
      </c>
      <c r="D18" s="5" t="s">
        <v>1111</v>
      </c>
      <c r="E18" s="83"/>
      <c r="F18" s="83"/>
      <c r="G18" s="474"/>
      <c r="H18" s="83">
        <v>1</v>
      </c>
      <c r="I18" s="83"/>
      <c r="J18" s="83"/>
      <c r="K18" s="83"/>
      <c r="L18" s="83"/>
    </row>
    <row r="19" spans="2:12" ht="20.149999999999999" customHeight="1" x14ac:dyDescent="0.35">
      <c r="B19" s="83">
        <v>15</v>
      </c>
      <c r="C19" s="83">
        <v>15</v>
      </c>
      <c r="D19" s="5" t="s">
        <v>1112</v>
      </c>
      <c r="E19" s="83" t="s">
        <v>1113</v>
      </c>
      <c r="F19" s="83" t="s">
        <v>1113</v>
      </c>
      <c r="G19" s="474"/>
      <c r="H19" s="83">
        <v>1</v>
      </c>
      <c r="I19" s="83"/>
      <c r="J19" s="83"/>
      <c r="K19" s="83"/>
      <c r="L19" s="83"/>
    </row>
    <row r="20" spans="2:12" ht="20.149999999999999" customHeight="1" x14ac:dyDescent="0.35">
      <c r="B20" s="83">
        <v>16</v>
      </c>
      <c r="C20" s="83">
        <v>16</v>
      </c>
      <c r="D20" s="5" t="s">
        <v>1114</v>
      </c>
      <c r="E20" s="83"/>
      <c r="F20" s="83"/>
      <c r="G20" s="474"/>
      <c r="H20" s="83"/>
      <c r="I20" s="83"/>
      <c r="J20" s="83"/>
      <c r="K20" s="83">
        <v>1</v>
      </c>
      <c r="L20" s="83"/>
    </row>
    <row r="21" spans="2:12" ht="20.149999999999999" customHeight="1" x14ac:dyDescent="0.35">
      <c r="B21" s="83">
        <v>17</v>
      </c>
      <c r="C21" s="83">
        <v>17</v>
      </c>
      <c r="D21" s="5" t="s">
        <v>1115</v>
      </c>
      <c r="E21" s="83" t="s">
        <v>1116</v>
      </c>
      <c r="F21" s="83" t="s">
        <v>1116</v>
      </c>
      <c r="G21" s="474"/>
      <c r="H21" s="5"/>
      <c r="I21" s="83"/>
      <c r="J21" s="83"/>
      <c r="K21" s="83"/>
      <c r="L21" s="83">
        <v>1</v>
      </c>
    </row>
    <row r="22" spans="2:12" ht="20.149999999999999" customHeight="1" x14ac:dyDescent="0.35">
      <c r="B22" s="83">
        <v>18</v>
      </c>
      <c r="C22" s="83">
        <v>18</v>
      </c>
      <c r="D22" s="5" t="s">
        <v>1117</v>
      </c>
      <c r="E22" s="83"/>
      <c r="F22" s="83"/>
      <c r="G22" s="474"/>
      <c r="H22" s="5"/>
      <c r="I22" s="83"/>
      <c r="J22" s="83"/>
      <c r="K22" s="83"/>
      <c r="L22" s="83">
        <v>1</v>
      </c>
    </row>
    <row r="23" spans="2:12" ht="20.149999999999999" customHeight="1" x14ac:dyDescent="0.35">
      <c r="B23" s="83">
        <v>19</v>
      </c>
      <c r="C23" s="83">
        <v>19</v>
      </c>
      <c r="D23" s="5" t="s">
        <v>1118</v>
      </c>
      <c r="E23" s="83" t="s">
        <v>1119</v>
      </c>
      <c r="F23" s="83" t="s">
        <v>1119</v>
      </c>
      <c r="G23" s="474"/>
      <c r="H23" s="83"/>
      <c r="I23" s="83">
        <v>1</v>
      </c>
      <c r="J23" s="83"/>
      <c r="K23" s="83"/>
      <c r="L23" s="83"/>
    </row>
    <row r="24" spans="2:12" ht="20.149999999999999" customHeight="1" x14ac:dyDescent="0.35">
      <c r="B24" s="83">
        <v>20</v>
      </c>
      <c r="C24" s="83">
        <v>20</v>
      </c>
      <c r="D24" s="5" t="s">
        <v>1120</v>
      </c>
      <c r="E24" s="83"/>
      <c r="F24" s="83"/>
      <c r="G24" s="474"/>
      <c r="H24" s="83">
        <v>1</v>
      </c>
      <c r="I24" s="83"/>
      <c r="J24" s="83"/>
      <c r="K24" s="83"/>
      <c r="L24" s="83"/>
    </row>
    <row r="25" spans="2:12" ht="20.149999999999999" customHeight="1" x14ac:dyDescent="0.35">
      <c r="B25" s="83">
        <v>22</v>
      </c>
      <c r="C25" s="83">
        <v>22</v>
      </c>
      <c r="D25" s="5" t="s">
        <v>1121</v>
      </c>
      <c r="E25" s="83" t="s">
        <v>1122</v>
      </c>
      <c r="F25" s="83" t="s">
        <v>1122</v>
      </c>
      <c r="G25" s="474" t="s">
        <v>1123</v>
      </c>
      <c r="H25" s="83">
        <v>1</v>
      </c>
      <c r="I25" s="83"/>
      <c r="J25" s="83"/>
      <c r="K25" s="83"/>
      <c r="L25" s="83"/>
    </row>
    <row r="26" spans="2:12" ht="20.149999999999999" customHeight="1" x14ac:dyDescent="0.35">
      <c r="B26" s="83">
        <v>24</v>
      </c>
      <c r="C26" s="83">
        <v>24</v>
      </c>
      <c r="D26" s="5" t="s">
        <v>1124</v>
      </c>
      <c r="E26" s="83"/>
      <c r="F26" s="83"/>
      <c r="G26" s="474"/>
      <c r="H26" s="83">
        <v>1</v>
      </c>
      <c r="I26" s="83"/>
      <c r="J26" s="83"/>
      <c r="K26" s="83"/>
      <c r="L26" s="83"/>
    </row>
    <row r="27" spans="2:12" ht="20.149999999999999" customHeight="1" x14ac:dyDescent="0.35">
      <c r="B27" s="83">
        <v>25</v>
      </c>
      <c r="C27" s="83">
        <v>25</v>
      </c>
      <c r="D27" s="5" t="s">
        <v>1125</v>
      </c>
      <c r="E27" s="83" t="s">
        <v>1126</v>
      </c>
      <c r="F27" s="83" t="s">
        <v>1126</v>
      </c>
      <c r="G27" s="474"/>
      <c r="H27" s="83"/>
      <c r="I27" s="83">
        <v>1</v>
      </c>
      <c r="J27" s="83"/>
      <c r="K27" s="83"/>
      <c r="L27" s="83"/>
    </row>
    <row r="28" spans="2:12" ht="20.149999999999999" customHeight="1" x14ac:dyDescent="0.35">
      <c r="B28" s="83">
        <v>26</v>
      </c>
      <c r="C28" s="83">
        <v>26</v>
      </c>
      <c r="D28" s="5" t="s">
        <v>1127</v>
      </c>
      <c r="E28" s="83"/>
      <c r="F28" s="83"/>
      <c r="G28" s="474"/>
      <c r="H28" s="83"/>
      <c r="I28" s="5"/>
      <c r="J28" s="83"/>
      <c r="K28" s="83"/>
      <c r="L28" s="83">
        <v>1</v>
      </c>
    </row>
    <row r="29" spans="2:12" ht="20.149999999999999" customHeight="1" x14ac:dyDescent="0.35">
      <c r="B29" s="83">
        <v>27</v>
      </c>
      <c r="C29" s="83">
        <v>27</v>
      </c>
      <c r="D29" s="5" t="s">
        <v>1128</v>
      </c>
      <c r="E29" s="83" t="s">
        <v>1129</v>
      </c>
      <c r="F29" s="83" t="s">
        <v>1129</v>
      </c>
      <c r="G29" s="474"/>
      <c r="H29" s="83"/>
      <c r="I29" s="5"/>
      <c r="J29" s="83"/>
      <c r="K29" s="83"/>
      <c r="L29" s="83">
        <v>1</v>
      </c>
    </row>
    <row r="30" spans="2:12" ht="20.149999999999999" customHeight="1" x14ac:dyDescent="0.35">
      <c r="B30" s="83">
        <v>28</v>
      </c>
      <c r="C30" s="83">
        <v>28</v>
      </c>
      <c r="D30" s="5" t="s">
        <v>1130</v>
      </c>
      <c r="E30" s="83"/>
      <c r="F30" s="83"/>
      <c r="G30" s="474"/>
      <c r="H30" s="83"/>
      <c r="I30" s="83">
        <v>1</v>
      </c>
      <c r="J30" s="83"/>
      <c r="K30" s="83"/>
      <c r="L30" s="83"/>
    </row>
    <row r="31" spans="2:12" ht="20.149999999999999" customHeight="1" x14ac:dyDescent="0.35">
      <c r="B31" s="83">
        <v>29</v>
      </c>
      <c r="C31" s="83">
        <v>29</v>
      </c>
      <c r="D31" s="5" t="s">
        <v>1131</v>
      </c>
      <c r="E31" s="83" t="s">
        <v>1132</v>
      </c>
      <c r="F31" s="83" t="s">
        <v>1132</v>
      </c>
      <c r="G31" s="474"/>
      <c r="H31" s="83"/>
      <c r="I31" s="5"/>
      <c r="J31" s="83">
        <v>1</v>
      </c>
      <c r="K31" s="83"/>
      <c r="L31" s="83"/>
    </row>
    <row r="32" spans="2:12" ht="20.149999999999999" customHeight="1" x14ac:dyDescent="0.35">
      <c r="B32" s="83">
        <v>31</v>
      </c>
      <c r="C32" s="83">
        <v>31</v>
      </c>
      <c r="D32" s="5" t="s">
        <v>1133</v>
      </c>
      <c r="E32" s="83" t="s">
        <v>1134</v>
      </c>
      <c r="F32" s="83" t="s">
        <v>1134</v>
      </c>
      <c r="G32" s="474"/>
      <c r="H32" s="83"/>
      <c r="I32" s="83">
        <v>1</v>
      </c>
      <c r="J32" s="83"/>
      <c r="K32" s="83"/>
      <c r="L32" s="83"/>
    </row>
    <row r="33" spans="2:12" ht="20.149999999999999" customHeight="1" x14ac:dyDescent="0.35">
      <c r="B33" s="83">
        <v>32</v>
      </c>
      <c r="C33" s="83">
        <v>32</v>
      </c>
      <c r="D33" s="5" t="s">
        <v>1135</v>
      </c>
      <c r="E33" s="83"/>
      <c r="F33" s="83"/>
      <c r="G33" s="474"/>
      <c r="H33" s="83"/>
      <c r="I33" s="83"/>
      <c r="J33" s="83">
        <v>1</v>
      </c>
      <c r="K33" s="83"/>
      <c r="L33" s="83"/>
    </row>
    <row r="34" spans="2:12" ht="20.149999999999999" customHeight="1" x14ac:dyDescent="0.35">
      <c r="B34" s="83">
        <v>33</v>
      </c>
      <c r="C34" s="83">
        <v>33</v>
      </c>
      <c r="D34" s="5" t="s">
        <v>1136</v>
      </c>
      <c r="E34" s="83" t="s">
        <v>1137</v>
      </c>
      <c r="F34" s="83" t="s">
        <v>1137</v>
      </c>
      <c r="G34" s="474"/>
      <c r="H34" s="83"/>
      <c r="I34" s="83">
        <v>1</v>
      </c>
      <c r="J34" s="83"/>
      <c r="K34" s="83"/>
      <c r="L34" s="83"/>
    </row>
    <row r="35" spans="2:12" ht="20.149999999999999" customHeight="1" x14ac:dyDescent="0.35">
      <c r="B35" s="83">
        <v>35</v>
      </c>
      <c r="C35" s="83">
        <v>35</v>
      </c>
      <c r="D35" s="5">
        <v>0</v>
      </c>
      <c r="E35" s="83" t="s">
        <v>1138</v>
      </c>
      <c r="F35" s="83" t="s">
        <v>1138</v>
      </c>
      <c r="G35" s="474"/>
      <c r="H35" s="83"/>
      <c r="I35" s="83"/>
      <c r="J35" s="83">
        <v>1</v>
      </c>
      <c r="K35" s="83"/>
      <c r="L35" s="83"/>
    </row>
    <row r="36" spans="2:12" ht="20.149999999999999" customHeight="1" x14ac:dyDescent="0.35">
      <c r="B36" s="83">
        <v>36</v>
      </c>
      <c r="C36" s="83">
        <v>36</v>
      </c>
      <c r="D36" s="5" t="s">
        <v>1139</v>
      </c>
      <c r="E36" s="83"/>
      <c r="F36" s="83"/>
      <c r="G36" s="474"/>
      <c r="H36" s="83"/>
      <c r="I36" s="83">
        <v>1</v>
      </c>
      <c r="J36" s="5"/>
      <c r="K36" s="83"/>
      <c r="L36" s="83"/>
    </row>
    <row r="37" spans="2:12" ht="20.149999999999999" customHeight="1" x14ac:dyDescent="0.35">
      <c r="B37" s="83">
        <v>37</v>
      </c>
      <c r="C37" s="83">
        <v>37</v>
      </c>
      <c r="D37" s="5" t="s">
        <v>1140</v>
      </c>
      <c r="E37" s="83" t="s">
        <v>1141</v>
      </c>
      <c r="F37" s="83" t="s">
        <v>1141</v>
      </c>
      <c r="G37" s="474"/>
      <c r="H37" s="83"/>
      <c r="I37" s="83">
        <v>1</v>
      </c>
      <c r="J37" s="5"/>
      <c r="K37" s="83"/>
      <c r="L37" s="83"/>
    </row>
    <row r="38" spans="2:12" ht="20.149999999999999" customHeight="1" x14ac:dyDescent="0.35">
      <c r="B38" s="83">
        <v>38</v>
      </c>
      <c r="C38" s="83">
        <v>38</v>
      </c>
      <c r="D38" s="5" t="s">
        <v>1142</v>
      </c>
      <c r="E38" s="83"/>
      <c r="F38" s="83"/>
      <c r="G38" s="474"/>
      <c r="H38" s="83"/>
      <c r="I38" s="83"/>
      <c r="J38" s="83">
        <v>1</v>
      </c>
      <c r="K38" s="83"/>
      <c r="L38" s="83"/>
    </row>
    <row r="39" spans="2:12" ht="20.149999999999999" customHeight="1" x14ac:dyDescent="0.35">
      <c r="B39" s="83">
        <v>39</v>
      </c>
      <c r="C39" s="83">
        <v>39</v>
      </c>
      <c r="D39" s="5" t="s">
        <v>1143</v>
      </c>
      <c r="E39" s="83" t="s">
        <v>1144</v>
      </c>
      <c r="F39" s="83" t="s">
        <v>1144</v>
      </c>
      <c r="G39" s="474"/>
      <c r="H39" s="83"/>
      <c r="I39" s="83"/>
      <c r="J39" s="5"/>
      <c r="K39" s="83"/>
      <c r="L39" s="83">
        <v>1</v>
      </c>
    </row>
    <row r="40" spans="2:12" ht="20.149999999999999" customHeight="1" x14ac:dyDescent="0.35">
      <c r="B40" s="83">
        <v>41</v>
      </c>
      <c r="C40" s="83">
        <v>41</v>
      </c>
      <c r="D40" s="5" t="s">
        <v>1145</v>
      </c>
      <c r="E40" s="83" t="s">
        <v>1146</v>
      </c>
      <c r="F40" s="83" t="s">
        <v>1146</v>
      </c>
      <c r="G40" s="474" t="s">
        <v>1147</v>
      </c>
      <c r="H40" s="83">
        <v>1</v>
      </c>
      <c r="I40" s="83"/>
      <c r="J40" s="83"/>
      <c r="K40" s="83"/>
      <c r="L40" s="83"/>
    </row>
    <row r="41" spans="2:12" ht="20.149999999999999" customHeight="1" x14ac:dyDescent="0.35">
      <c r="B41" s="83">
        <v>42</v>
      </c>
      <c r="C41" s="83">
        <v>42</v>
      </c>
      <c r="D41" s="5" t="s">
        <v>1148</v>
      </c>
      <c r="E41" s="83"/>
      <c r="F41" s="83"/>
      <c r="G41" s="474"/>
      <c r="H41" s="83"/>
      <c r="I41" s="83"/>
      <c r="J41" s="83">
        <v>1</v>
      </c>
      <c r="K41" s="83"/>
      <c r="L41" s="83"/>
    </row>
    <row r="42" spans="2:12" ht="20.149999999999999" customHeight="1" x14ac:dyDescent="0.35">
      <c r="B42" s="83">
        <v>43</v>
      </c>
      <c r="C42" s="83">
        <v>43</v>
      </c>
      <c r="D42" s="5" t="s">
        <v>1145</v>
      </c>
      <c r="E42" s="83" t="s">
        <v>1149</v>
      </c>
      <c r="F42" s="83" t="s">
        <v>1149</v>
      </c>
      <c r="G42" s="474"/>
      <c r="H42" s="83"/>
      <c r="I42" s="83">
        <v>1</v>
      </c>
      <c r="J42" s="83"/>
      <c r="K42" s="83"/>
      <c r="L42" s="83"/>
    </row>
    <row r="43" spans="2:12" ht="20.149999999999999" customHeight="1" x14ac:dyDescent="0.35">
      <c r="B43" s="83">
        <v>44</v>
      </c>
      <c r="C43" s="83">
        <v>44</v>
      </c>
      <c r="D43" s="5" t="s">
        <v>1150</v>
      </c>
      <c r="E43" s="83"/>
      <c r="F43" s="83"/>
      <c r="G43" s="474"/>
      <c r="H43" s="83"/>
      <c r="I43" s="83"/>
      <c r="J43" s="83"/>
      <c r="K43" s="83">
        <v>1</v>
      </c>
      <c r="L43" s="83"/>
    </row>
    <row r="44" spans="2:12" ht="20.149999999999999" customHeight="1" x14ac:dyDescent="0.35">
      <c r="B44" s="83">
        <v>45</v>
      </c>
      <c r="C44" s="83">
        <v>45</v>
      </c>
      <c r="D44" s="5" t="s">
        <v>1151</v>
      </c>
      <c r="E44" s="83" t="s">
        <v>1152</v>
      </c>
      <c r="F44" s="83" t="s">
        <v>1152</v>
      </c>
      <c r="G44" s="474"/>
      <c r="H44" s="83"/>
      <c r="I44" s="83"/>
      <c r="J44" s="83">
        <v>1</v>
      </c>
      <c r="K44" s="83"/>
      <c r="L44" s="83"/>
    </row>
    <row r="45" spans="2:12" ht="20.149999999999999" customHeight="1" x14ac:dyDescent="0.35">
      <c r="B45" s="83">
        <v>47</v>
      </c>
      <c r="C45" s="83">
        <v>47</v>
      </c>
      <c r="D45" s="5" t="s">
        <v>1153</v>
      </c>
      <c r="E45" s="83" t="s">
        <v>1154</v>
      </c>
      <c r="F45" s="83" t="s">
        <v>1154</v>
      </c>
      <c r="G45" s="474"/>
      <c r="H45" s="83">
        <v>1</v>
      </c>
      <c r="I45" s="83"/>
      <c r="J45" s="83"/>
      <c r="K45" s="83"/>
      <c r="L45" s="83"/>
    </row>
    <row r="46" spans="2:12" ht="20.149999999999999" customHeight="1" x14ac:dyDescent="0.35">
      <c r="B46" s="83">
        <v>49</v>
      </c>
      <c r="C46" s="83">
        <v>49</v>
      </c>
      <c r="D46" s="5" t="s">
        <v>1155</v>
      </c>
      <c r="E46" s="83" t="s">
        <v>1156</v>
      </c>
      <c r="F46" s="83" t="s">
        <v>1156</v>
      </c>
      <c r="G46" s="474"/>
      <c r="H46" s="83"/>
      <c r="I46" s="83"/>
      <c r="J46" s="83"/>
      <c r="K46" s="83">
        <v>1</v>
      </c>
      <c r="L46" s="83"/>
    </row>
    <row r="47" spans="2:12" ht="20.149999999999999" customHeight="1" x14ac:dyDescent="0.35">
      <c r="B47" s="83">
        <v>50</v>
      </c>
      <c r="C47" s="83">
        <v>50</v>
      </c>
      <c r="D47" s="5" t="s">
        <v>1157</v>
      </c>
      <c r="E47" s="83"/>
      <c r="F47" s="83"/>
      <c r="G47" s="474"/>
      <c r="H47" s="83"/>
      <c r="I47" s="83"/>
      <c r="J47" s="83">
        <v>1</v>
      </c>
      <c r="K47" s="5"/>
      <c r="L47" s="83"/>
    </row>
    <row r="48" spans="2:12" ht="20.149999999999999" customHeight="1" x14ac:dyDescent="0.35">
      <c r="B48" s="83">
        <v>51</v>
      </c>
      <c r="C48" s="83">
        <v>51</v>
      </c>
      <c r="D48" s="5" t="s">
        <v>1158</v>
      </c>
      <c r="E48" s="83" t="s">
        <v>1159</v>
      </c>
      <c r="F48" s="83" t="s">
        <v>1159</v>
      </c>
      <c r="G48" s="474"/>
      <c r="H48" s="83">
        <v>1</v>
      </c>
      <c r="I48" s="83"/>
      <c r="J48" s="83"/>
      <c r="K48" s="5"/>
      <c r="L48" s="83"/>
    </row>
    <row r="49" spans="2:12" ht="20.149999999999999" customHeight="1" x14ac:dyDescent="0.35">
      <c r="B49" s="83">
        <v>52</v>
      </c>
      <c r="C49" s="83">
        <v>52</v>
      </c>
      <c r="D49" s="5" t="s">
        <v>1160</v>
      </c>
      <c r="E49" s="83"/>
      <c r="F49" s="83"/>
      <c r="G49" s="474"/>
      <c r="H49" s="83">
        <v>1</v>
      </c>
      <c r="I49" s="83"/>
      <c r="J49" s="83"/>
      <c r="K49" s="5"/>
      <c r="L49" s="83"/>
    </row>
    <row r="50" spans="2:12" ht="20.149999999999999" customHeight="1" x14ac:dyDescent="0.35">
      <c r="B50" s="83">
        <v>53</v>
      </c>
      <c r="C50" s="83">
        <v>53</v>
      </c>
      <c r="D50" s="5" t="s">
        <v>1161</v>
      </c>
      <c r="E50" s="83"/>
      <c r="F50" s="83"/>
      <c r="G50" s="474"/>
      <c r="H50" s="83">
        <v>1</v>
      </c>
      <c r="I50" s="83"/>
      <c r="J50" s="83"/>
      <c r="K50" s="5"/>
      <c r="L50" s="83"/>
    </row>
    <row r="51" spans="2:12" ht="20.149999999999999" customHeight="1" x14ac:dyDescent="0.35">
      <c r="B51" s="83">
        <v>54</v>
      </c>
      <c r="C51" s="83">
        <v>54</v>
      </c>
      <c r="D51" s="5" t="s">
        <v>1162</v>
      </c>
      <c r="E51" s="83"/>
      <c r="F51" s="83"/>
      <c r="G51" s="474"/>
      <c r="H51" s="83"/>
      <c r="I51" s="83"/>
      <c r="J51" s="83"/>
      <c r="K51" s="83">
        <v>1</v>
      </c>
      <c r="L51" s="83"/>
    </row>
    <row r="52" spans="2:12" ht="20.149999999999999" customHeight="1" x14ac:dyDescent="0.35">
      <c r="B52" s="83">
        <v>55</v>
      </c>
      <c r="C52" s="83">
        <v>55</v>
      </c>
      <c r="D52" s="5" t="s">
        <v>1163</v>
      </c>
      <c r="E52" s="83" t="s">
        <v>1164</v>
      </c>
      <c r="F52" s="83" t="s">
        <v>1164</v>
      </c>
      <c r="G52" s="474"/>
      <c r="H52" s="83"/>
      <c r="I52" s="83"/>
      <c r="J52" s="83">
        <v>1</v>
      </c>
      <c r="K52" s="83"/>
      <c r="L52" s="83"/>
    </row>
    <row r="53" spans="2:12" ht="20.149999999999999" customHeight="1" x14ac:dyDescent="0.35">
      <c r="B53" s="83">
        <v>57</v>
      </c>
      <c r="C53" s="83">
        <v>57</v>
      </c>
      <c r="D53" s="5" t="s">
        <v>1165</v>
      </c>
      <c r="E53" s="83" t="s">
        <v>1166</v>
      </c>
      <c r="F53" s="83" t="s">
        <v>1166</v>
      </c>
      <c r="G53" s="474"/>
      <c r="H53" s="83">
        <v>1</v>
      </c>
      <c r="I53" s="83"/>
      <c r="J53" s="83"/>
      <c r="K53" s="5"/>
      <c r="L53" s="83"/>
    </row>
    <row r="54" spans="2:12" ht="20.149999999999999" customHeight="1" x14ac:dyDescent="0.35">
      <c r="B54" s="83">
        <v>58</v>
      </c>
      <c r="C54" s="83">
        <v>58</v>
      </c>
      <c r="D54" s="5" t="s">
        <v>1167</v>
      </c>
      <c r="E54" s="83"/>
      <c r="F54" s="83"/>
      <c r="G54" s="474"/>
      <c r="H54" s="83">
        <v>1</v>
      </c>
      <c r="I54" s="83"/>
      <c r="J54" s="83"/>
      <c r="K54" s="5"/>
      <c r="L54" s="83"/>
    </row>
    <row r="55" spans="2:12" ht="20.149999999999999" customHeight="1" x14ac:dyDescent="0.35">
      <c r="B55" s="83">
        <v>61</v>
      </c>
      <c r="C55" s="83">
        <v>61</v>
      </c>
      <c r="D55" s="5" t="s">
        <v>1168</v>
      </c>
      <c r="E55" s="83"/>
      <c r="F55" s="83"/>
      <c r="G55" s="474"/>
      <c r="H55" s="83">
        <v>1</v>
      </c>
      <c r="I55" s="83"/>
      <c r="J55" s="83"/>
      <c r="K55" s="5"/>
      <c r="L55" s="83"/>
    </row>
    <row r="56" spans="2:12" ht="20.149999999999999" customHeight="1" x14ac:dyDescent="0.35">
      <c r="B56" s="83">
        <v>62</v>
      </c>
      <c r="C56" s="83">
        <v>62</v>
      </c>
      <c r="D56" s="5" t="s">
        <v>1169</v>
      </c>
      <c r="E56" s="83" t="s">
        <v>1170</v>
      </c>
      <c r="F56" s="83" t="s">
        <v>1170</v>
      </c>
      <c r="G56" s="474"/>
      <c r="H56" s="83"/>
      <c r="I56" s="83"/>
      <c r="J56" s="83"/>
      <c r="K56" s="83">
        <v>1</v>
      </c>
      <c r="L56" s="83"/>
    </row>
    <row r="57" spans="2:12" ht="20.149999999999999" customHeight="1" x14ac:dyDescent="0.35">
      <c r="B57" s="83">
        <v>63</v>
      </c>
      <c r="C57" s="83">
        <v>63</v>
      </c>
      <c r="D57" s="5" t="s">
        <v>1171</v>
      </c>
      <c r="E57" s="83"/>
      <c r="F57" s="83"/>
      <c r="G57" s="474"/>
      <c r="H57" s="83"/>
      <c r="I57" s="83"/>
      <c r="J57" s="83"/>
      <c r="K57" s="83"/>
      <c r="L57" s="83">
        <v>1</v>
      </c>
    </row>
    <row r="58" spans="2:12" ht="20.149999999999999" customHeight="1" x14ac:dyDescent="0.35">
      <c r="B58" s="83">
        <v>64</v>
      </c>
      <c r="C58" s="83">
        <v>64</v>
      </c>
      <c r="D58" s="5" t="s">
        <v>1172</v>
      </c>
      <c r="E58" s="83" t="s">
        <v>1173</v>
      </c>
      <c r="F58" s="83" t="s">
        <v>1173</v>
      </c>
      <c r="G58" s="474" t="s">
        <v>1174</v>
      </c>
      <c r="H58" s="83"/>
      <c r="I58" s="83"/>
      <c r="J58" s="83"/>
      <c r="K58" s="83">
        <v>1</v>
      </c>
      <c r="L58" s="83"/>
    </row>
    <row r="59" spans="2:12" ht="20.149999999999999" customHeight="1" x14ac:dyDescent="0.35">
      <c r="B59" s="83">
        <v>66</v>
      </c>
      <c r="C59" s="83">
        <v>66</v>
      </c>
      <c r="D59" s="5" t="s">
        <v>1175</v>
      </c>
      <c r="E59" s="83" t="s">
        <v>1176</v>
      </c>
      <c r="F59" s="83" t="s">
        <v>1176</v>
      </c>
      <c r="G59" s="474"/>
      <c r="H59" s="83"/>
      <c r="I59" s="83"/>
      <c r="J59" s="83"/>
      <c r="K59" s="83">
        <v>1</v>
      </c>
      <c r="L59" s="83"/>
    </row>
    <row r="60" spans="2:12" ht="20.149999999999999" customHeight="1" x14ac:dyDescent="0.35">
      <c r="B60" s="83">
        <v>67</v>
      </c>
      <c r="C60" s="83">
        <v>67</v>
      </c>
      <c r="D60" s="5" t="s">
        <v>1177</v>
      </c>
      <c r="E60" s="83"/>
      <c r="F60" s="83"/>
      <c r="G60" s="474"/>
      <c r="H60" s="83"/>
      <c r="I60" s="83"/>
      <c r="J60" s="83"/>
      <c r="K60" s="83"/>
      <c r="L60" s="83">
        <v>1</v>
      </c>
    </row>
    <row r="61" spans="2:12" ht="20.149999999999999" customHeight="1" x14ac:dyDescent="0.35">
      <c r="B61" s="83">
        <v>68</v>
      </c>
      <c r="C61" s="83">
        <v>68</v>
      </c>
      <c r="D61" s="5" t="s">
        <v>1178</v>
      </c>
      <c r="E61" s="83" t="s">
        <v>1179</v>
      </c>
      <c r="F61" s="83" t="s">
        <v>1179</v>
      </c>
      <c r="G61" s="474"/>
      <c r="H61" s="83">
        <v>1</v>
      </c>
      <c r="I61" s="83"/>
      <c r="J61" s="83"/>
      <c r="K61" s="83"/>
      <c r="L61" s="5"/>
    </row>
    <row r="62" spans="2:12" ht="20.149999999999999" customHeight="1" x14ac:dyDescent="0.35">
      <c r="B62" s="83">
        <v>70</v>
      </c>
      <c r="C62" s="83">
        <v>70</v>
      </c>
      <c r="D62" s="5" t="s">
        <v>1180</v>
      </c>
      <c r="E62" s="83" t="s">
        <v>1181</v>
      </c>
      <c r="F62" s="83" t="s">
        <v>1181</v>
      </c>
      <c r="G62" s="474"/>
      <c r="H62" s="83"/>
      <c r="I62" s="83"/>
      <c r="J62" s="83"/>
      <c r="K62" s="83"/>
      <c r="L62" s="83">
        <v>1</v>
      </c>
    </row>
    <row r="63" spans="2:12" ht="20.149999999999999" customHeight="1" x14ac:dyDescent="0.35">
      <c r="B63" s="83">
        <v>71</v>
      </c>
      <c r="C63" s="83">
        <v>71</v>
      </c>
      <c r="D63" s="5" t="s">
        <v>1182</v>
      </c>
      <c r="E63" s="83"/>
      <c r="F63" s="83"/>
      <c r="G63" s="474"/>
      <c r="H63" s="83"/>
      <c r="I63" s="83"/>
      <c r="J63" s="83"/>
      <c r="K63" s="83"/>
      <c r="L63" s="83">
        <v>1</v>
      </c>
    </row>
    <row r="64" spans="2:12" ht="20.149999999999999" customHeight="1" x14ac:dyDescent="0.35">
      <c r="B64" s="83">
        <v>72</v>
      </c>
      <c r="C64" s="83">
        <v>72</v>
      </c>
      <c r="D64" s="5" t="s">
        <v>1183</v>
      </c>
      <c r="E64" s="83" t="s">
        <v>1184</v>
      </c>
      <c r="F64" s="83" t="s">
        <v>1184</v>
      </c>
      <c r="G64" s="474"/>
      <c r="H64" s="83"/>
      <c r="I64" s="83"/>
      <c r="J64" s="83"/>
      <c r="K64" s="83">
        <v>1</v>
      </c>
      <c r="L64" s="5"/>
    </row>
    <row r="65" spans="2:12" ht="20.149999999999999" customHeight="1" x14ac:dyDescent="0.35">
      <c r="B65" s="83">
        <v>74</v>
      </c>
      <c r="C65" s="83">
        <v>74</v>
      </c>
      <c r="D65" s="5" t="s">
        <v>1185</v>
      </c>
      <c r="E65" s="83" t="s">
        <v>1186</v>
      </c>
      <c r="F65" s="83" t="s">
        <v>1186</v>
      </c>
      <c r="G65" s="474"/>
      <c r="H65" s="83"/>
      <c r="I65" s="83"/>
      <c r="J65" s="83"/>
      <c r="K65" s="83"/>
      <c r="L65" s="83">
        <v>1</v>
      </c>
    </row>
    <row r="66" spans="2:12" ht="20.149999999999999" customHeight="1" x14ac:dyDescent="0.35">
      <c r="B66" s="83">
        <v>76</v>
      </c>
      <c r="C66" s="83">
        <v>76</v>
      </c>
      <c r="D66" s="5" t="s">
        <v>1187</v>
      </c>
      <c r="E66" s="83" t="s">
        <v>1188</v>
      </c>
      <c r="F66" s="83" t="s">
        <v>1188</v>
      </c>
      <c r="G66" s="474"/>
      <c r="H66" s="83"/>
      <c r="I66" s="83">
        <v>1</v>
      </c>
      <c r="J66" s="83"/>
      <c r="K66" s="83"/>
      <c r="L66" s="5"/>
    </row>
    <row r="67" spans="2:12" ht="20.149999999999999" customHeight="1" x14ac:dyDescent="0.35">
      <c r="B67" s="83"/>
      <c r="C67" s="83"/>
      <c r="D67" s="206" t="s">
        <v>1189</v>
      </c>
      <c r="E67" s="83"/>
      <c r="F67" s="83"/>
      <c r="G67" s="83"/>
      <c r="H67" s="75">
        <f>SUM(H7:H66)</f>
        <v>20</v>
      </c>
      <c r="I67" s="75">
        <f>SUM(I7:I66)</f>
        <v>10</v>
      </c>
      <c r="J67" s="75">
        <f>SUM(J7:J66)</f>
        <v>10</v>
      </c>
      <c r="K67" s="75">
        <f>SUM(K7:K66)</f>
        <v>10</v>
      </c>
      <c r="L67" s="75">
        <f>SUM(L7:L66)</f>
        <v>10</v>
      </c>
    </row>
    <row r="68" spans="2:12" ht="15.5" x14ac:dyDescent="0.35">
      <c r="B68" s="83"/>
      <c r="C68" s="83"/>
      <c r="D68" s="5"/>
      <c r="E68" s="5"/>
      <c r="F68" s="5"/>
      <c r="G68" s="5"/>
      <c r="H68" s="5"/>
      <c r="I68" s="5"/>
      <c r="J68" s="5"/>
      <c r="K68" s="5"/>
      <c r="L68" s="5"/>
    </row>
    <row r="69" spans="2:12" ht="15.5" x14ac:dyDescent="0.35">
      <c r="B69" s="83"/>
      <c r="C69" s="83"/>
      <c r="D69" s="5"/>
      <c r="E69" s="5"/>
      <c r="F69" s="5"/>
      <c r="G69" s="5"/>
      <c r="H69" s="5"/>
      <c r="I69" s="5"/>
      <c r="J69" s="5"/>
      <c r="K69" s="5"/>
      <c r="L69" s="5"/>
    </row>
  </sheetData>
  <mergeCells count="9">
    <mergeCell ref="G40:G57"/>
    <mergeCell ref="G58:G66"/>
    <mergeCell ref="B2:L2"/>
    <mergeCell ref="B3:L3"/>
    <mergeCell ref="H4:L4"/>
    <mergeCell ref="B5:G5"/>
    <mergeCell ref="D6:L6"/>
    <mergeCell ref="G7:G24"/>
    <mergeCell ref="G25:G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1C22-FEFD-48EE-9E1B-ACDED7E479EC}">
  <sheetPr>
    <tabColor theme="9" tint="-0.249977111117893"/>
  </sheetPr>
  <dimension ref="A1:XEZ39"/>
  <sheetViews>
    <sheetView workbookViewId="0">
      <selection sqref="A1:XFD2"/>
    </sheetView>
  </sheetViews>
  <sheetFormatPr defaultColWidth="9" defaultRowHeight="14.5" x14ac:dyDescent="0.35"/>
  <cols>
    <col min="1" max="1" width="6.7265625" style="479" customWidth="1"/>
    <col min="2" max="14" width="16.81640625" style="479" customWidth="1"/>
    <col min="15" max="15" width="17.6328125" style="479" customWidth="1"/>
    <col min="16" max="16" width="24.54296875" style="479" customWidth="1"/>
    <col min="17" max="16380" width="9" style="479"/>
    <col min="16381" max="16384" width="9" style="489"/>
  </cols>
  <sheetData>
    <row r="1" spans="1:15" customFormat="1" ht="21" x14ac:dyDescent="0.5">
      <c r="A1" s="504" t="s">
        <v>1332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customFormat="1" ht="17" x14ac:dyDescent="0.4">
      <c r="A2" s="505" t="s">
        <v>1346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</row>
    <row r="3" spans="1:15" s="479" customFormat="1" x14ac:dyDescent="0.35">
      <c r="A3" s="478"/>
    </row>
    <row r="4" spans="1:15" s="479" customFormat="1" ht="19" thickBot="1" x14ac:dyDescent="0.5">
      <c r="A4" s="506" t="s">
        <v>0</v>
      </c>
      <c r="B4" s="507" t="s">
        <v>8</v>
      </c>
      <c r="C4" s="508" t="s">
        <v>1334</v>
      </c>
      <c r="D4" s="508" t="s">
        <v>1335</v>
      </c>
      <c r="E4" s="508" t="s">
        <v>1336</v>
      </c>
      <c r="F4" s="508" t="s">
        <v>1337</v>
      </c>
      <c r="G4" s="508" t="s">
        <v>1338</v>
      </c>
      <c r="H4" s="508" t="s">
        <v>1339</v>
      </c>
      <c r="I4" s="508" t="s">
        <v>1340</v>
      </c>
      <c r="J4" s="508" t="s">
        <v>1341</v>
      </c>
      <c r="K4" s="508" t="s">
        <v>1342</v>
      </c>
      <c r="L4" s="508" t="s">
        <v>1343</v>
      </c>
      <c r="M4" s="508" t="s">
        <v>1344</v>
      </c>
      <c r="N4" s="508" t="s">
        <v>1345</v>
      </c>
      <c r="O4" s="508" t="s">
        <v>1333</v>
      </c>
    </row>
    <row r="5" spans="1:15" s="479" customFormat="1" ht="17" x14ac:dyDescent="0.4">
      <c r="A5" s="480">
        <v>1</v>
      </c>
      <c r="B5" s="481" t="s">
        <v>1149</v>
      </c>
      <c r="C5" s="482">
        <v>72755640.920000002</v>
      </c>
      <c r="D5" s="482">
        <v>73171560.739999995</v>
      </c>
      <c r="E5" s="482">
        <v>72779006.180000007</v>
      </c>
      <c r="F5" s="482">
        <v>72462868.409999996</v>
      </c>
      <c r="G5" s="482">
        <v>72062964.950000003</v>
      </c>
      <c r="H5" s="482">
        <v>77739210.609999999</v>
      </c>
      <c r="I5" s="482">
        <v>77706818.079999998</v>
      </c>
      <c r="J5" s="482">
        <v>77572186.450000003</v>
      </c>
      <c r="K5" s="482">
        <v>77526938</v>
      </c>
      <c r="L5" s="482">
        <v>77327900.909999996</v>
      </c>
      <c r="M5" s="482">
        <v>77225526.560000002</v>
      </c>
      <c r="N5" s="482">
        <v>78034925.739999995</v>
      </c>
      <c r="O5" s="482">
        <f t="shared" ref="O5:O38" si="0">SUM(C5:N5)</f>
        <v>906365547.54999995</v>
      </c>
    </row>
    <row r="6" spans="1:15" s="479" customFormat="1" ht="17" x14ac:dyDescent="0.4">
      <c r="A6" s="483">
        <v>2</v>
      </c>
      <c r="B6" s="484" t="s">
        <v>1099</v>
      </c>
      <c r="C6" s="485">
        <v>52288966.030000001</v>
      </c>
      <c r="D6" s="485">
        <v>53534294.57</v>
      </c>
      <c r="E6" s="485">
        <v>52831379.630000003</v>
      </c>
      <c r="F6" s="485">
        <v>52674754.509999998</v>
      </c>
      <c r="G6" s="485">
        <v>52343559.329999998</v>
      </c>
      <c r="H6" s="485">
        <v>55858261.68</v>
      </c>
      <c r="I6" s="485">
        <v>55625611.469999999</v>
      </c>
      <c r="J6" s="485">
        <v>55657145.229999997</v>
      </c>
      <c r="K6" s="485">
        <v>55686429.979999997</v>
      </c>
      <c r="L6" s="485">
        <v>55447224.43</v>
      </c>
      <c r="M6" s="485">
        <v>55427213.439999998</v>
      </c>
      <c r="N6" s="485">
        <v>55776906.439999998</v>
      </c>
      <c r="O6" s="485">
        <f t="shared" si="0"/>
        <v>653151746.74000001</v>
      </c>
    </row>
    <row r="7" spans="1:15" s="479" customFormat="1" ht="17" x14ac:dyDescent="0.4">
      <c r="A7" s="483">
        <v>3</v>
      </c>
      <c r="B7" s="484" t="s">
        <v>1102</v>
      </c>
      <c r="C7" s="485">
        <v>36969677.329999998</v>
      </c>
      <c r="D7" s="485">
        <v>37632239.590000004</v>
      </c>
      <c r="E7" s="485">
        <v>37236736.100000001</v>
      </c>
      <c r="F7" s="485">
        <v>37077878.850000001</v>
      </c>
      <c r="G7" s="485">
        <v>36871834.170000002</v>
      </c>
      <c r="H7" s="485">
        <v>39594939.859999999</v>
      </c>
      <c r="I7" s="485">
        <v>39080636.509999998</v>
      </c>
      <c r="J7" s="485">
        <v>39014428.049999997</v>
      </c>
      <c r="K7" s="485">
        <v>38980889.560000002</v>
      </c>
      <c r="L7" s="485">
        <v>38768459.5</v>
      </c>
      <c r="M7" s="485">
        <v>38707698.149999999</v>
      </c>
      <c r="N7" s="485">
        <v>38831948.119999997</v>
      </c>
      <c r="O7" s="485">
        <f t="shared" si="0"/>
        <v>458767365.79000002</v>
      </c>
    </row>
    <row r="8" spans="1:15" s="479" customFormat="1" ht="17" x14ac:dyDescent="0.4">
      <c r="A8" s="483">
        <v>4</v>
      </c>
      <c r="B8" s="484" t="s">
        <v>1126</v>
      </c>
      <c r="C8" s="485">
        <v>57187659.590000004</v>
      </c>
      <c r="D8" s="485">
        <v>57116480.049999997</v>
      </c>
      <c r="E8" s="485">
        <v>56820623.960000001</v>
      </c>
      <c r="F8" s="485">
        <v>56540662.049999997</v>
      </c>
      <c r="G8" s="485">
        <v>56511330.859999999</v>
      </c>
      <c r="H8" s="485">
        <v>61076377.659999996</v>
      </c>
      <c r="I8" s="485">
        <v>61166846.740000002</v>
      </c>
      <c r="J8" s="485">
        <v>60934819.270000003</v>
      </c>
      <c r="K8" s="485">
        <v>60559796.979999997</v>
      </c>
      <c r="L8" s="485">
        <v>60454226.789999999</v>
      </c>
      <c r="M8" s="485">
        <v>60103890.130000003</v>
      </c>
      <c r="N8" s="485">
        <v>60701692.579999998</v>
      </c>
      <c r="O8" s="485">
        <f t="shared" si="0"/>
        <v>709174406.65999997</v>
      </c>
    </row>
    <row r="9" spans="1:15" s="479" customFormat="1" ht="17" x14ac:dyDescent="0.4">
      <c r="A9" s="483">
        <v>5</v>
      </c>
      <c r="B9" s="484" t="s">
        <v>1173</v>
      </c>
      <c r="C9" s="485">
        <v>45784317.560000002</v>
      </c>
      <c r="D9" s="485">
        <v>46020028.700000003</v>
      </c>
      <c r="E9" s="485">
        <v>45639156.079999998</v>
      </c>
      <c r="F9" s="485">
        <v>45720822.130000003</v>
      </c>
      <c r="G9" s="485">
        <v>45551277.469999999</v>
      </c>
      <c r="H9" s="485">
        <v>48062698.130000003</v>
      </c>
      <c r="I9" s="485">
        <v>48063088.390000001</v>
      </c>
      <c r="J9" s="485">
        <v>47913297.43</v>
      </c>
      <c r="K9" s="485">
        <v>48145734.439999998</v>
      </c>
      <c r="L9" s="485">
        <v>48479060.740000002</v>
      </c>
      <c r="M9" s="485">
        <v>48051497.609999999</v>
      </c>
      <c r="N9" s="485">
        <v>48493055.670000002</v>
      </c>
      <c r="O9" s="485">
        <f t="shared" si="0"/>
        <v>565924034.35000002</v>
      </c>
    </row>
    <row r="10" spans="1:15" s="479" customFormat="1" ht="17" x14ac:dyDescent="0.4">
      <c r="A10" s="483">
        <v>6</v>
      </c>
      <c r="B10" s="484" t="s">
        <v>1105</v>
      </c>
      <c r="C10" s="485">
        <v>41240844.670000002</v>
      </c>
      <c r="D10" s="485">
        <v>40944124.200000003</v>
      </c>
      <c r="E10" s="485">
        <v>40670959.700000003</v>
      </c>
      <c r="F10" s="485">
        <v>40480036.369999997</v>
      </c>
      <c r="G10" s="485">
        <v>40741807.369999997</v>
      </c>
      <c r="H10" s="485">
        <v>43563271.869999997</v>
      </c>
      <c r="I10" s="485">
        <v>43595249.450000003</v>
      </c>
      <c r="J10" s="485">
        <v>43582055.140000001</v>
      </c>
      <c r="K10" s="485">
        <v>43528607.210000001</v>
      </c>
      <c r="L10" s="485">
        <v>43565874.82</v>
      </c>
      <c r="M10" s="485">
        <v>43511628</v>
      </c>
      <c r="N10" s="485">
        <v>44048591.729999997</v>
      </c>
      <c r="O10" s="485">
        <f t="shared" si="0"/>
        <v>509473050.52999997</v>
      </c>
    </row>
    <row r="11" spans="1:15" s="479" customFormat="1" ht="17" x14ac:dyDescent="0.4">
      <c r="A11" s="483">
        <v>7</v>
      </c>
      <c r="B11" s="484" t="s">
        <v>1152</v>
      </c>
      <c r="C11" s="485">
        <v>28900374</v>
      </c>
      <c r="D11" s="485">
        <v>28898992.670000002</v>
      </c>
      <c r="E11" s="485">
        <v>28744791.93</v>
      </c>
      <c r="F11" s="485">
        <v>28744791.93</v>
      </c>
      <c r="G11" s="485">
        <v>28598087.280000001</v>
      </c>
      <c r="H11" s="485">
        <v>30862251.82</v>
      </c>
      <c r="I11" s="485">
        <v>30928915.440000001</v>
      </c>
      <c r="J11" s="485">
        <v>30936708.18</v>
      </c>
      <c r="K11" s="485">
        <v>30831614.059999999</v>
      </c>
      <c r="L11" s="485">
        <v>30857664.420000002</v>
      </c>
      <c r="M11" s="485">
        <v>30869429.899999999</v>
      </c>
      <c r="N11" s="485">
        <v>31070203.059999999</v>
      </c>
      <c r="O11" s="485">
        <f t="shared" si="0"/>
        <v>360243824.69</v>
      </c>
    </row>
    <row r="12" spans="1:15" s="479" customFormat="1" ht="17" x14ac:dyDescent="0.4">
      <c r="A12" s="483">
        <v>8</v>
      </c>
      <c r="B12" s="484" t="s">
        <v>1154</v>
      </c>
      <c r="C12" s="485">
        <v>33864173.689999998</v>
      </c>
      <c r="D12" s="485">
        <v>33880199.020000003</v>
      </c>
      <c r="E12" s="485">
        <v>33522033.09</v>
      </c>
      <c r="F12" s="485">
        <v>33360730.780000001</v>
      </c>
      <c r="G12" s="485">
        <v>33011335.760000002</v>
      </c>
      <c r="H12" s="485">
        <v>35174102.950000003</v>
      </c>
      <c r="I12" s="485">
        <v>35238201.219999999</v>
      </c>
      <c r="J12" s="485">
        <v>35178611.020000003</v>
      </c>
      <c r="K12" s="485">
        <v>35199735.829999998</v>
      </c>
      <c r="L12" s="485">
        <v>35099887.890000001</v>
      </c>
      <c r="M12" s="485">
        <v>35050330.170000002</v>
      </c>
      <c r="N12" s="485">
        <v>35428955.740000002</v>
      </c>
      <c r="O12" s="485">
        <f t="shared" si="0"/>
        <v>414008297.16000003</v>
      </c>
    </row>
    <row r="13" spans="1:15" s="479" customFormat="1" ht="17" x14ac:dyDescent="0.4">
      <c r="A13" s="483">
        <v>9</v>
      </c>
      <c r="B13" s="484" t="s">
        <v>1176</v>
      </c>
      <c r="C13" s="485">
        <v>47696452.719999999</v>
      </c>
      <c r="D13" s="485">
        <v>47700893.399999999</v>
      </c>
      <c r="E13" s="485">
        <v>47304595.950000003</v>
      </c>
      <c r="F13" s="485">
        <v>47198742.909999996</v>
      </c>
      <c r="G13" s="485">
        <v>47198742.909999996</v>
      </c>
      <c r="H13" s="485">
        <v>50339318.590000004</v>
      </c>
      <c r="I13" s="485">
        <v>49878075.299999997</v>
      </c>
      <c r="J13" s="485">
        <v>49940719.109999999</v>
      </c>
      <c r="K13" s="485">
        <v>49864913.880000003</v>
      </c>
      <c r="L13" s="485">
        <v>49828193.880000003</v>
      </c>
      <c r="M13" s="485">
        <v>49765022.789999999</v>
      </c>
      <c r="N13" s="485">
        <v>50273396.700000003</v>
      </c>
      <c r="O13" s="485">
        <f t="shared" si="0"/>
        <v>586989068.1400001</v>
      </c>
    </row>
    <row r="14" spans="1:15" s="479" customFormat="1" ht="17" x14ac:dyDescent="0.4">
      <c r="A14" s="483">
        <v>10</v>
      </c>
      <c r="B14" s="484" t="s">
        <v>1122</v>
      </c>
      <c r="C14" s="485">
        <v>72619948.969999999</v>
      </c>
      <c r="D14" s="485">
        <v>71776680.349999994</v>
      </c>
      <c r="E14" s="485">
        <v>71309281.840000004</v>
      </c>
      <c r="F14" s="485">
        <v>70986182.769999996</v>
      </c>
      <c r="G14" s="485">
        <v>70777682.579999998</v>
      </c>
      <c r="H14" s="485">
        <v>75208124.829999998</v>
      </c>
      <c r="I14" s="485">
        <v>75215205.340000004</v>
      </c>
      <c r="J14" s="485">
        <v>74756539.180000007</v>
      </c>
      <c r="K14" s="485">
        <v>74390943.319999993</v>
      </c>
      <c r="L14" s="485">
        <v>74351873.680000007</v>
      </c>
      <c r="M14" s="485">
        <v>74190602.640000001</v>
      </c>
      <c r="N14" s="485">
        <v>75254406.700000003</v>
      </c>
      <c r="O14" s="485">
        <f t="shared" si="0"/>
        <v>880837472.19999993</v>
      </c>
    </row>
    <row r="15" spans="1:15" s="479" customFormat="1" ht="17" x14ac:dyDescent="0.4">
      <c r="A15" s="483">
        <v>11</v>
      </c>
      <c r="B15" s="484" t="s">
        <v>1129</v>
      </c>
      <c r="C15" s="485">
        <v>36766422.609999999</v>
      </c>
      <c r="D15" s="485">
        <v>36724191.899999999</v>
      </c>
      <c r="E15" s="485">
        <v>36594000.909999996</v>
      </c>
      <c r="F15" s="485">
        <v>36594000.909999996</v>
      </c>
      <c r="G15" s="485">
        <v>36595502.57</v>
      </c>
      <c r="H15" s="485">
        <v>39472835.270000003</v>
      </c>
      <c r="I15" s="485">
        <v>39483805.240000002</v>
      </c>
      <c r="J15" s="485">
        <v>39261902.770000003</v>
      </c>
      <c r="K15" s="485">
        <v>39384028.880000003</v>
      </c>
      <c r="L15" s="485">
        <v>39493198.409999996</v>
      </c>
      <c r="M15" s="485">
        <v>39508864.57</v>
      </c>
      <c r="N15" s="485">
        <v>39870583.350000001</v>
      </c>
      <c r="O15" s="485">
        <f t="shared" si="0"/>
        <v>459749337.39000005</v>
      </c>
    </row>
    <row r="16" spans="1:15" s="479" customFormat="1" ht="17" x14ac:dyDescent="0.4">
      <c r="A16" s="483">
        <v>12</v>
      </c>
      <c r="B16" s="484" t="s">
        <v>1108</v>
      </c>
      <c r="C16" s="485">
        <v>71349653.25</v>
      </c>
      <c r="D16" s="485">
        <v>71926565.909999996</v>
      </c>
      <c r="E16" s="485">
        <v>71503159.969999999</v>
      </c>
      <c r="F16" s="485">
        <v>71437659.969999999</v>
      </c>
      <c r="G16" s="485">
        <v>71066125.260000005</v>
      </c>
      <c r="H16" s="485">
        <v>75976896.030000001</v>
      </c>
      <c r="I16" s="485">
        <v>75733581.510000005</v>
      </c>
      <c r="J16" s="485">
        <v>75653925.040000007</v>
      </c>
      <c r="K16" s="485">
        <v>75718748.840000004</v>
      </c>
      <c r="L16" s="485">
        <v>75778049.599999994</v>
      </c>
      <c r="M16" s="485">
        <v>75615439.719999999</v>
      </c>
      <c r="N16" s="485">
        <v>76713226.689999998</v>
      </c>
      <c r="O16" s="485">
        <f t="shared" si="0"/>
        <v>888473031.78999996</v>
      </c>
    </row>
    <row r="17" spans="1:15" s="479" customFormat="1" ht="17" x14ac:dyDescent="0.4">
      <c r="A17" s="483">
        <v>13</v>
      </c>
      <c r="B17" s="484" t="s">
        <v>1156</v>
      </c>
      <c r="C17" s="485">
        <v>60451279.020000003</v>
      </c>
      <c r="D17" s="485">
        <v>60760700.759999998</v>
      </c>
      <c r="E17" s="485">
        <v>60403839.890000001</v>
      </c>
      <c r="F17" s="485">
        <v>60116448.469999999</v>
      </c>
      <c r="G17" s="485">
        <v>60075947.130000003</v>
      </c>
      <c r="H17" s="485">
        <v>64429562.850000001</v>
      </c>
      <c r="I17" s="485">
        <v>64292162.340000004</v>
      </c>
      <c r="J17" s="485">
        <v>64307684.079999998</v>
      </c>
      <c r="K17" s="485">
        <v>64505142.460000001</v>
      </c>
      <c r="L17" s="485">
        <v>64120923.439999998</v>
      </c>
      <c r="M17" s="485">
        <v>63979269.689999998</v>
      </c>
      <c r="N17" s="485">
        <v>64054997.68</v>
      </c>
      <c r="O17" s="485">
        <f t="shared" si="0"/>
        <v>751497957.81000006</v>
      </c>
    </row>
    <row r="18" spans="1:15" s="479" customFormat="1" ht="17" x14ac:dyDescent="0.4">
      <c r="A18" s="483">
        <v>14</v>
      </c>
      <c r="B18" s="484" t="s">
        <v>1146</v>
      </c>
      <c r="C18" s="485">
        <v>74007461.390000001</v>
      </c>
      <c r="D18" s="485">
        <v>75153867.189999998</v>
      </c>
      <c r="E18" s="485">
        <v>74257264.069999993</v>
      </c>
      <c r="F18" s="485">
        <v>73803700.129999995</v>
      </c>
      <c r="G18" s="485">
        <v>74108412.200000003</v>
      </c>
      <c r="H18" s="485">
        <v>78203023.609999999</v>
      </c>
      <c r="I18" s="485">
        <v>77623809.359999999</v>
      </c>
      <c r="J18" s="485">
        <v>77849389.829999998</v>
      </c>
      <c r="K18" s="485">
        <v>77918120.890000001</v>
      </c>
      <c r="L18" s="485">
        <v>77598230.170000002</v>
      </c>
      <c r="M18" s="485">
        <v>77516529.409999996</v>
      </c>
      <c r="N18" s="485">
        <v>78352196.069999993</v>
      </c>
      <c r="O18" s="485">
        <f t="shared" si="0"/>
        <v>916392004.31999993</v>
      </c>
    </row>
    <row r="19" spans="1:15" s="479" customFormat="1" ht="17" x14ac:dyDescent="0.4">
      <c r="A19" s="483">
        <v>15</v>
      </c>
      <c r="B19" s="484" t="s">
        <v>1132</v>
      </c>
      <c r="C19" s="485">
        <v>44747286.640000001</v>
      </c>
      <c r="D19" s="485">
        <v>44740018.840000004</v>
      </c>
      <c r="E19" s="485">
        <v>44602194.560000002</v>
      </c>
      <c r="F19" s="485">
        <v>44535954.439999998</v>
      </c>
      <c r="G19" s="485">
        <v>44468195.609999999</v>
      </c>
      <c r="H19" s="485">
        <v>47418157.270000003</v>
      </c>
      <c r="I19" s="485">
        <v>47201490.850000001</v>
      </c>
      <c r="J19" s="485">
        <v>47385279.950000003</v>
      </c>
      <c r="K19" s="485">
        <v>47078116.460000001</v>
      </c>
      <c r="L19" s="485">
        <v>47161711.509999998</v>
      </c>
      <c r="M19" s="485">
        <v>47103646.280000001</v>
      </c>
      <c r="N19" s="485">
        <v>47985807.350000001</v>
      </c>
      <c r="O19" s="485">
        <f t="shared" si="0"/>
        <v>554427859.75999999</v>
      </c>
    </row>
    <row r="20" spans="1:15" s="479" customFormat="1" ht="17" x14ac:dyDescent="0.4">
      <c r="A20" s="483">
        <v>16</v>
      </c>
      <c r="B20" s="484" t="s">
        <v>1110</v>
      </c>
      <c r="C20" s="485">
        <v>56724953.5</v>
      </c>
      <c r="D20" s="485">
        <v>57056170.600000001</v>
      </c>
      <c r="E20" s="485">
        <v>56578174.549999997</v>
      </c>
      <c r="F20" s="485">
        <v>56506307.68</v>
      </c>
      <c r="G20" s="485">
        <v>56334960.909999996</v>
      </c>
      <c r="H20" s="485">
        <v>60157941.600000001</v>
      </c>
      <c r="I20" s="485">
        <v>60135961.850000001</v>
      </c>
      <c r="J20" s="485">
        <v>59735323.380000003</v>
      </c>
      <c r="K20" s="485">
        <v>59688126.850000001</v>
      </c>
      <c r="L20" s="485">
        <v>59850928.159999996</v>
      </c>
      <c r="M20" s="485">
        <v>59547987.240000002</v>
      </c>
      <c r="N20" s="485">
        <v>59925140.649999999</v>
      </c>
      <c r="O20" s="485">
        <f t="shared" si="0"/>
        <v>702241976.97000003</v>
      </c>
    </row>
    <row r="21" spans="1:15" s="479" customFormat="1" ht="17" x14ac:dyDescent="0.4">
      <c r="A21" s="483">
        <v>17</v>
      </c>
      <c r="B21" s="484" t="s">
        <v>1159</v>
      </c>
      <c r="C21" s="485">
        <v>98505903.260000005</v>
      </c>
      <c r="D21" s="485">
        <v>99465940.480000004</v>
      </c>
      <c r="E21" s="485">
        <v>98705278.400000006</v>
      </c>
      <c r="F21" s="485">
        <v>98469903.170000002</v>
      </c>
      <c r="G21" s="485">
        <v>98094082.870000005</v>
      </c>
      <c r="H21" s="485">
        <v>104620497</v>
      </c>
      <c r="I21" s="485">
        <v>104679752.13</v>
      </c>
      <c r="J21" s="485">
        <v>104519775.34999999</v>
      </c>
      <c r="K21" s="485">
        <v>104687026.52</v>
      </c>
      <c r="L21" s="485">
        <v>104809586.37</v>
      </c>
      <c r="M21" s="485">
        <v>104920502.69</v>
      </c>
      <c r="N21" s="485">
        <v>106444871.88</v>
      </c>
      <c r="O21" s="485">
        <f t="shared" si="0"/>
        <v>1227923120.1199999</v>
      </c>
    </row>
    <row r="22" spans="1:15" s="479" customFormat="1" ht="17" x14ac:dyDescent="0.4">
      <c r="A22" s="483">
        <v>18</v>
      </c>
      <c r="B22" s="484" t="s">
        <v>1113</v>
      </c>
      <c r="C22" s="485">
        <v>36631959.18</v>
      </c>
      <c r="D22" s="485">
        <v>37137938.969999999</v>
      </c>
      <c r="E22" s="485">
        <v>36581736.960000001</v>
      </c>
      <c r="F22" s="485">
        <v>36577328.229999997</v>
      </c>
      <c r="G22" s="485">
        <v>36355541.549999997</v>
      </c>
      <c r="H22" s="485">
        <v>39425874.710000001</v>
      </c>
      <c r="I22" s="485">
        <v>39320630.5</v>
      </c>
      <c r="J22" s="485">
        <v>39374661.590000004</v>
      </c>
      <c r="K22" s="485">
        <v>39306479.649999999</v>
      </c>
      <c r="L22" s="485">
        <v>39192477.799999997</v>
      </c>
      <c r="M22" s="485">
        <v>39169436.43</v>
      </c>
      <c r="N22" s="485">
        <v>39550154.100000001</v>
      </c>
      <c r="O22" s="485">
        <f t="shared" si="0"/>
        <v>458624219.67000002</v>
      </c>
    </row>
    <row r="23" spans="1:15" s="479" customFormat="1" ht="17" x14ac:dyDescent="0.4">
      <c r="A23" s="483">
        <v>19</v>
      </c>
      <c r="B23" s="484" t="s">
        <v>1164</v>
      </c>
      <c r="C23" s="485">
        <v>63108420.729999997</v>
      </c>
      <c r="D23" s="485">
        <v>63203310.020000003</v>
      </c>
      <c r="E23" s="485">
        <v>62838575.340000004</v>
      </c>
      <c r="F23" s="485">
        <v>62867148.630000003</v>
      </c>
      <c r="G23" s="485">
        <v>62844455.590000004</v>
      </c>
      <c r="H23" s="485">
        <v>67396363.790000007</v>
      </c>
      <c r="I23" s="485">
        <v>67254088.329999998</v>
      </c>
      <c r="J23" s="485">
        <v>67107081.549999997</v>
      </c>
      <c r="K23" s="485">
        <v>67063236.68</v>
      </c>
      <c r="L23" s="485">
        <v>67026862.119999997</v>
      </c>
      <c r="M23" s="485">
        <v>66938470.689999998</v>
      </c>
      <c r="N23" s="485">
        <v>67846974.109999999</v>
      </c>
      <c r="O23" s="485">
        <f t="shared" si="0"/>
        <v>785494987.58000004</v>
      </c>
    </row>
    <row r="24" spans="1:15" s="479" customFormat="1" ht="17" x14ac:dyDescent="0.4">
      <c r="A24" s="483">
        <v>20</v>
      </c>
      <c r="B24" s="484" t="s">
        <v>1179</v>
      </c>
      <c r="C24" s="485">
        <v>54585030.840000004</v>
      </c>
      <c r="D24" s="485">
        <v>55015419.75</v>
      </c>
      <c r="E24" s="485">
        <v>54461744.990000002</v>
      </c>
      <c r="F24" s="485">
        <v>54247794.100000001</v>
      </c>
      <c r="G24" s="485">
        <v>54024283.729999997</v>
      </c>
      <c r="H24" s="485">
        <v>57560730.020000003</v>
      </c>
      <c r="I24" s="485">
        <v>57442838.009999998</v>
      </c>
      <c r="J24" s="485">
        <v>57395427.759999998</v>
      </c>
      <c r="K24" s="485">
        <v>57263997.380000003</v>
      </c>
      <c r="L24" s="485">
        <v>56966068.219999999</v>
      </c>
      <c r="M24" s="485">
        <v>57119760.539999999</v>
      </c>
      <c r="N24" s="485">
        <v>57955666.259999998</v>
      </c>
      <c r="O24" s="485">
        <f t="shared" si="0"/>
        <v>674038761.5999999</v>
      </c>
    </row>
    <row r="25" spans="1:15" s="479" customFormat="1" ht="17" x14ac:dyDescent="0.4">
      <c r="A25" s="483">
        <v>21</v>
      </c>
      <c r="B25" s="484" t="s">
        <v>1095</v>
      </c>
      <c r="C25" s="485">
        <v>144260149.47999999</v>
      </c>
      <c r="D25" s="485">
        <v>146143790.62</v>
      </c>
      <c r="E25" s="485">
        <v>144769546.11000001</v>
      </c>
      <c r="F25" s="485">
        <v>144322576.63999999</v>
      </c>
      <c r="G25" s="485">
        <v>143453563.81999999</v>
      </c>
      <c r="H25" s="485">
        <v>151836435.02000001</v>
      </c>
      <c r="I25" s="485">
        <v>151123609.84</v>
      </c>
      <c r="J25" s="485">
        <v>149981948.88</v>
      </c>
      <c r="K25" s="485">
        <v>149553257.16</v>
      </c>
      <c r="L25" s="485">
        <v>148869483.13</v>
      </c>
      <c r="M25" s="485">
        <v>147513475.81</v>
      </c>
      <c r="N25" s="485">
        <v>147014878.38999999</v>
      </c>
      <c r="O25" s="485">
        <f t="shared" si="0"/>
        <v>1768842714.9000001</v>
      </c>
    </row>
    <row r="26" spans="1:15" s="479" customFormat="1" ht="17" x14ac:dyDescent="0.4">
      <c r="A26" s="483">
        <v>22</v>
      </c>
      <c r="B26" s="484" t="s">
        <v>1116</v>
      </c>
      <c r="C26" s="485">
        <v>45216610.539999999</v>
      </c>
      <c r="D26" s="485">
        <v>45710253.530000001</v>
      </c>
      <c r="E26" s="485">
        <v>45277405.049999997</v>
      </c>
      <c r="F26" s="485">
        <v>45219776.369999997</v>
      </c>
      <c r="G26" s="485">
        <v>45250559.039999999</v>
      </c>
      <c r="H26" s="485">
        <v>47950887.25</v>
      </c>
      <c r="I26" s="485">
        <v>47591422.82</v>
      </c>
      <c r="J26" s="485">
        <v>47613566.170000002</v>
      </c>
      <c r="K26" s="485">
        <v>47216796.590000004</v>
      </c>
      <c r="L26" s="485">
        <v>47093624.469999999</v>
      </c>
      <c r="M26" s="485">
        <v>46909826.789999999</v>
      </c>
      <c r="N26" s="485">
        <v>47726910.619999997</v>
      </c>
      <c r="O26" s="485">
        <f t="shared" si="0"/>
        <v>558777639.24000001</v>
      </c>
    </row>
    <row r="27" spans="1:15" s="479" customFormat="1" ht="17" x14ac:dyDescent="0.4">
      <c r="A27" s="483">
        <v>23</v>
      </c>
      <c r="B27" s="484" t="s">
        <v>1181</v>
      </c>
      <c r="C27" s="485">
        <v>25317646.550000001</v>
      </c>
      <c r="D27" s="485">
        <v>25193017.82</v>
      </c>
      <c r="E27" s="485">
        <v>24877537.379999999</v>
      </c>
      <c r="F27" s="485">
        <v>24818764.969999999</v>
      </c>
      <c r="G27" s="485">
        <v>24727426.75</v>
      </c>
      <c r="H27" s="485">
        <v>26406392.870000001</v>
      </c>
      <c r="I27" s="485">
        <v>26270078.809999999</v>
      </c>
      <c r="J27" s="485">
        <v>26254778.43</v>
      </c>
      <c r="K27" s="485">
        <v>26261495.09</v>
      </c>
      <c r="L27" s="485">
        <v>26140500.710000001</v>
      </c>
      <c r="M27" s="485">
        <v>26077716.59</v>
      </c>
      <c r="N27" s="485">
        <v>26394293.09</v>
      </c>
      <c r="O27" s="485">
        <f t="shared" si="0"/>
        <v>308739649.06</v>
      </c>
    </row>
    <row r="28" spans="1:15" s="479" customFormat="1" ht="17" x14ac:dyDescent="0.4">
      <c r="A28" s="483">
        <v>24</v>
      </c>
      <c r="B28" s="484" t="s">
        <v>1327</v>
      </c>
      <c r="C28" s="485">
        <v>75945036.269999996</v>
      </c>
      <c r="D28" s="485">
        <v>75547601.329999998</v>
      </c>
      <c r="E28" s="485">
        <v>75424154.400000006</v>
      </c>
      <c r="F28" s="485">
        <v>75228313.689999998</v>
      </c>
      <c r="G28" s="485">
        <v>74953392.799999997</v>
      </c>
      <c r="H28" s="485">
        <v>78941507.579999998</v>
      </c>
      <c r="I28" s="485">
        <v>79139727.430000007</v>
      </c>
      <c r="J28" s="485">
        <v>78995697.409999996</v>
      </c>
      <c r="K28" s="485">
        <v>78995549.709999993</v>
      </c>
      <c r="L28" s="485">
        <v>78878658.840000004</v>
      </c>
      <c r="M28" s="485">
        <v>78781008.469999999</v>
      </c>
      <c r="N28" s="485">
        <v>79667448.170000002</v>
      </c>
      <c r="O28" s="485">
        <f t="shared" si="0"/>
        <v>930498096.10000002</v>
      </c>
    </row>
    <row r="29" spans="1:15" s="479" customFormat="1" ht="17" x14ac:dyDescent="0.4">
      <c r="A29" s="483">
        <v>25</v>
      </c>
      <c r="B29" s="484" t="s">
        <v>1166</v>
      </c>
      <c r="C29" s="485">
        <v>76620188.730000004</v>
      </c>
      <c r="D29" s="485">
        <v>76512675.640000001</v>
      </c>
      <c r="E29" s="485">
        <v>76217741.230000004</v>
      </c>
      <c r="F29" s="485">
        <v>76022365.099999994</v>
      </c>
      <c r="G29" s="485">
        <v>76002365.099999994</v>
      </c>
      <c r="H29" s="485">
        <v>81237439.769999996</v>
      </c>
      <c r="I29" s="485">
        <v>79779182.069999993</v>
      </c>
      <c r="J29" s="485">
        <v>79581541.090000004</v>
      </c>
      <c r="K29" s="485">
        <v>79536096.560000002</v>
      </c>
      <c r="L29" s="485">
        <v>79559121.700000003</v>
      </c>
      <c r="M29" s="485">
        <v>79642708.439999998</v>
      </c>
      <c r="N29" s="485">
        <v>80578576.650000006</v>
      </c>
      <c r="O29" s="485">
        <f t="shared" si="0"/>
        <v>941290002.08000028</v>
      </c>
    </row>
    <row r="30" spans="1:15" s="479" customFormat="1" ht="17" x14ac:dyDescent="0.4">
      <c r="A30" s="483">
        <v>26</v>
      </c>
      <c r="B30" s="484" t="s">
        <v>1137</v>
      </c>
      <c r="C30" s="485">
        <v>59495348.450000003</v>
      </c>
      <c r="D30" s="485">
        <v>59253163.780000001</v>
      </c>
      <c r="E30" s="485">
        <v>59138429.759999998</v>
      </c>
      <c r="F30" s="485">
        <v>58975489.689999998</v>
      </c>
      <c r="G30" s="485">
        <v>58802093.990000002</v>
      </c>
      <c r="H30" s="485">
        <v>62572439.240000002</v>
      </c>
      <c r="I30" s="485">
        <v>62280397.200000003</v>
      </c>
      <c r="J30" s="485">
        <v>62063829.909999996</v>
      </c>
      <c r="K30" s="485">
        <v>61993319.189999998</v>
      </c>
      <c r="L30" s="485">
        <v>61776270.329999998</v>
      </c>
      <c r="M30" s="485">
        <v>61592939.43</v>
      </c>
      <c r="N30" s="485">
        <v>61993782.990000002</v>
      </c>
      <c r="O30" s="485">
        <f t="shared" si="0"/>
        <v>729937503.96000004</v>
      </c>
    </row>
    <row r="31" spans="1:15" s="479" customFormat="1" ht="17" x14ac:dyDescent="0.4">
      <c r="A31" s="483">
        <v>27</v>
      </c>
      <c r="B31" s="484" t="s">
        <v>1138</v>
      </c>
      <c r="C31" s="485">
        <v>46171098.630000003</v>
      </c>
      <c r="D31" s="485">
        <v>45842991.200000003</v>
      </c>
      <c r="E31" s="485">
        <v>45658210.719999999</v>
      </c>
      <c r="F31" s="485">
        <v>45666329.909999996</v>
      </c>
      <c r="G31" s="485">
        <v>45489194.409999996</v>
      </c>
      <c r="H31" s="485">
        <v>48807798.539999999</v>
      </c>
      <c r="I31" s="485">
        <v>48572052.869999997</v>
      </c>
      <c r="J31" s="485">
        <v>48624286.539999999</v>
      </c>
      <c r="K31" s="485">
        <v>48678410.469999999</v>
      </c>
      <c r="L31" s="485">
        <v>48722065.25</v>
      </c>
      <c r="M31" s="485">
        <v>48616642.640000001</v>
      </c>
      <c r="N31" s="485">
        <v>49327551.009999998</v>
      </c>
      <c r="O31" s="485">
        <f t="shared" si="0"/>
        <v>570176632.19000006</v>
      </c>
    </row>
    <row r="32" spans="1:15" s="479" customFormat="1" ht="17" x14ac:dyDescent="0.4">
      <c r="A32" s="483">
        <v>28</v>
      </c>
      <c r="B32" s="484" t="s">
        <v>1184</v>
      </c>
      <c r="C32" s="485">
        <v>47414988.100000001</v>
      </c>
      <c r="D32" s="485">
        <v>47768019.789999999</v>
      </c>
      <c r="E32" s="485">
        <v>47435902.140000001</v>
      </c>
      <c r="F32" s="485">
        <v>47355371.119999997</v>
      </c>
      <c r="G32" s="485">
        <v>47276187.710000001</v>
      </c>
      <c r="H32" s="485">
        <v>50517856.020000003</v>
      </c>
      <c r="I32" s="485">
        <v>50273799.210000001</v>
      </c>
      <c r="J32" s="485">
        <v>50141234.109999999</v>
      </c>
      <c r="K32" s="485">
        <v>50161417.869999997</v>
      </c>
      <c r="L32" s="485">
        <v>50197927.490000002</v>
      </c>
      <c r="M32" s="485">
        <v>50010264.759999998</v>
      </c>
      <c r="N32" s="485">
        <v>50511850.990000002</v>
      </c>
      <c r="O32" s="485">
        <f t="shared" si="0"/>
        <v>589064819.31000006</v>
      </c>
    </row>
    <row r="33" spans="1:15" s="479" customFormat="1" ht="17" x14ac:dyDescent="0.4">
      <c r="A33" s="483">
        <v>29</v>
      </c>
      <c r="B33" s="484" t="s">
        <v>1186</v>
      </c>
      <c r="C33" s="485">
        <v>52284141.469999999</v>
      </c>
      <c r="D33" s="485">
        <v>52512393.740000002</v>
      </c>
      <c r="E33" s="485">
        <v>52245790.170000002</v>
      </c>
      <c r="F33" s="485">
        <v>52227198.43</v>
      </c>
      <c r="G33" s="485">
        <v>52346897.159999996</v>
      </c>
      <c r="H33" s="485">
        <v>55955467.469999999</v>
      </c>
      <c r="I33" s="485">
        <v>56243722.409999996</v>
      </c>
      <c r="J33" s="485">
        <v>56142272.829999998</v>
      </c>
      <c r="K33" s="485">
        <v>56268742.689999998</v>
      </c>
      <c r="L33" s="485">
        <v>55925260.170000002</v>
      </c>
      <c r="M33" s="485">
        <v>55764317.210000001</v>
      </c>
      <c r="N33" s="485">
        <v>56967461.200000003</v>
      </c>
      <c r="O33" s="485">
        <f t="shared" si="0"/>
        <v>654883664.95000005</v>
      </c>
    </row>
    <row r="34" spans="1:15" s="479" customFormat="1" ht="17" x14ac:dyDescent="0.4">
      <c r="A34" s="483">
        <v>30</v>
      </c>
      <c r="B34" s="484" t="s">
        <v>1119</v>
      </c>
      <c r="C34" s="485">
        <v>49346306.450000003</v>
      </c>
      <c r="D34" s="485">
        <v>49693597.340000004</v>
      </c>
      <c r="E34" s="485">
        <v>49018305.850000001</v>
      </c>
      <c r="F34" s="485">
        <v>48938305.850000001</v>
      </c>
      <c r="G34" s="485">
        <v>48938305.850000001</v>
      </c>
      <c r="H34" s="485">
        <v>52597103.280000001</v>
      </c>
      <c r="I34" s="485">
        <v>52534517.939999998</v>
      </c>
      <c r="J34" s="485">
        <v>52062648.509999998</v>
      </c>
      <c r="K34" s="485">
        <v>52082515.840000004</v>
      </c>
      <c r="L34" s="485">
        <v>52020671.659999996</v>
      </c>
      <c r="M34" s="485">
        <v>52020671.659999996</v>
      </c>
      <c r="N34" s="485">
        <v>52403560.57</v>
      </c>
      <c r="O34" s="485">
        <f t="shared" si="0"/>
        <v>611656510.79999995</v>
      </c>
    </row>
    <row r="35" spans="1:15" s="479" customFormat="1" ht="17" x14ac:dyDescent="0.4">
      <c r="A35" s="483">
        <v>31</v>
      </c>
      <c r="B35" s="484" t="s">
        <v>1170</v>
      </c>
      <c r="C35" s="485">
        <v>18635501.420000002</v>
      </c>
      <c r="D35" s="485">
        <v>18635501.420000002</v>
      </c>
      <c r="E35" s="485">
        <v>18635501.420000002</v>
      </c>
      <c r="F35" s="485">
        <v>18515192.18</v>
      </c>
      <c r="G35" s="485">
        <v>18515192.18</v>
      </c>
      <c r="H35" s="485">
        <v>19947759.539999999</v>
      </c>
      <c r="I35" s="485">
        <v>19947759.539999999</v>
      </c>
      <c r="J35" s="485">
        <v>19974096.699999999</v>
      </c>
      <c r="K35" s="485">
        <v>19988560.18</v>
      </c>
      <c r="L35" s="485">
        <v>19777456.18</v>
      </c>
      <c r="M35" s="485">
        <v>19726080.350000001</v>
      </c>
      <c r="N35" s="485">
        <v>19915105.73</v>
      </c>
      <c r="O35" s="485">
        <f t="shared" si="0"/>
        <v>232213706.83999997</v>
      </c>
    </row>
    <row r="36" spans="1:15" s="479" customFormat="1" ht="17" x14ac:dyDescent="0.4">
      <c r="A36" s="483">
        <v>32</v>
      </c>
      <c r="B36" s="484" t="s">
        <v>1188</v>
      </c>
      <c r="C36" s="485">
        <v>38287401.799999997</v>
      </c>
      <c r="D36" s="485">
        <v>38343246.25</v>
      </c>
      <c r="E36" s="485">
        <v>37853842.399999999</v>
      </c>
      <c r="F36" s="485">
        <v>37636111.890000001</v>
      </c>
      <c r="G36" s="485">
        <v>37221200.020000003</v>
      </c>
      <c r="H36" s="485">
        <v>40159607.43</v>
      </c>
      <c r="I36" s="485">
        <v>40134057.82</v>
      </c>
      <c r="J36" s="485">
        <v>39914471.159999996</v>
      </c>
      <c r="K36" s="485">
        <v>39847256.770000003</v>
      </c>
      <c r="L36" s="485">
        <v>39687515.009999998</v>
      </c>
      <c r="M36" s="485">
        <v>39676973.539999999</v>
      </c>
      <c r="N36" s="485">
        <v>40238829.659999996</v>
      </c>
      <c r="O36" s="485">
        <f t="shared" si="0"/>
        <v>469000513.75</v>
      </c>
    </row>
    <row r="37" spans="1:15" s="479" customFormat="1" ht="17" x14ac:dyDescent="0.4">
      <c r="A37" s="483">
        <v>33</v>
      </c>
      <c r="B37" s="484" t="s">
        <v>1141</v>
      </c>
      <c r="C37" s="485">
        <v>41382087.5</v>
      </c>
      <c r="D37" s="485">
        <v>41297171.380000003</v>
      </c>
      <c r="E37" s="485">
        <v>40797468.009999998</v>
      </c>
      <c r="F37" s="485">
        <v>40457633.68</v>
      </c>
      <c r="G37" s="485">
        <v>40428233.810000002</v>
      </c>
      <c r="H37" s="485">
        <v>43331196.009999998</v>
      </c>
      <c r="I37" s="485">
        <v>43156759.909999996</v>
      </c>
      <c r="J37" s="485">
        <v>43032529.340000004</v>
      </c>
      <c r="K37" s="485">
        <v>42825643.920000002</v>
      </c>
      <c r="L37" s="485">
        <v>42802763.539999999</v>
      </c>
      <c r="M37" s="485">
        <v>42518192.719999999</v>
      </c>
      <c r="N37" s="485">
        <v>43007052.979999997</v>
      </c>
      <c r="O37" s="485">
        <f t="shared" si="0"/>
        <v>505036732.80000007</v>
      </c>
    </row>
    <row r="38" spans="1:15" s="479" customFormat="1" ht="17.5" thickBot="1" x14ac:dyDescent="0.45">
      <c r="A38" s="486">
        <v>34</v>
      </c>
      <c r="B38" s="487" t="s">
        <v>1144</v>
      </c>
      <c r="C38" s="488">
        <v>50974749.729999997</v>
      </c>
      <c r="D38" s="488">
        <v>51180318.57</v>
      </c>
      <c r="E38" s="488">
        <v>50992440.18</v>
      </c>
      <c r="F38" s="488">
        <v>50922865.43</v>
      </c>
      <c r="G38" s="488">
        <v>50806086.159999996</v>
      </c>
      <c r="H38" s="488">
        <v>55208964.100000001</v>
      </c>
      <c r="I38" s="488">
        <v>55110465.75</v>
      </c>
      <c r="J38" s="488">
        <v>54590863.979999997</v>
      </c>
      <c r="K38" s="488">
        <v>53930740.939999998</v>
      </c>
      <c r="L38" s="488">
        <v>53854887.659999996</v>
      </c>
      <c r="M38" s="488">
        <v>53959610.340000004</v>
      </c>
      <c r="N38" s="488">
        <v>54686356.200000003</v>
      </c>
      <c r="O38" s="488">
        <f t="shared" si="0"/>
        <v>636218349.04000008</v>
      </c>
    </row>
    <row r="39" spans="1:15" s="479" customFormat="1" ht="15.5" x14ac:dyDescent="0.35">
      <c r="A39" s="509" t="s">
        <v>861</v>
      </c>
      <c r="B39" s="510"/>
      <c r="C39" s="511">
        <f t="shared" ref="C39:O39" si="1">SUM(C5:C38)</f>
        <v>1857537681.02</v>
      </c>
      <c r="D39" s="511">
        <f t="shared" si="1"/>
        <v>1865493360.1199999</v>
      </c>
      <c r="E39" s="511">
        <f t="shared" si="1"/>
        <v>1851726808.9200006</v>
      </c>
      <c r="F39" s="511">
        <f t="shared" si="1"/>
        <v>1846710011.3900001</v>
      </c>
      <c r="G39" s="511">
        <f t="shared" si="1"/>
        <v>1841846828.8999999</v>
      </c>
      <c r="H39" s="511">
        <f t="shared" si="1"/>
        <v>1967611294.2699997</v>
      </c>
      <c r="I39" s="511">
        <f t="shared" si="1"/>
        <v>1961824321.6799998</v>
      </c>
      <c r="J39" s="511">
        <f t="shared" si="1"/>
        <v>1957050725.4200003</v>
      </c>
      <c r="K39" s="511">
        <f t="shared" si="1"/>
        <v>1954668430.8500001</v>
      </c>
      <c r="L39" s="511">
        <f t="shared" si="1"/>
        <v>1951484609</v>
      </c>
      <c r="M39" s="511">
        <f t="shared" si="1"/>
        <v>1947133175.3999999</v>
      </c>
      <c r="N39" s="511">
        <f t="shared" si="1"/>
        <v>1967047358.8699999</v>
      </c>
      <c r="O39" s="511">
        <f t="shared" si="1"/>
        <v>22970134605.84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Matching Grant Utiliztn Summary</vt:lpstr>
      <vt:lpstr>Matching Grant by Sector -2022</vt:lpstr>
      <vt:lpstr>Exp by Output - 2022</vt:lpstr>
      <vt:lpstr>Agric - 2%</vt:lpstr>
      <vt:lpstr>Sport Development - 1% </vt:lpstr>
      <vt:lpstr>QUALITY ASSURANCE - 2%</vt:lpstr>
      <vt:lpstr>Supervision &amp; Proj Monitrn - 2%</vt:lpstr>
      <vt:lpstr>Appendix - Sport - Schs List</vt:lpstr>
      <vt:lpstr>LGEA - SALARY</vt:lpstr>
      <vt:lpstr>LGEA - OVERHEAD</vt:lpstr>
      <vt:lpstr>'Exp by Output - 2022'!Print_Area</vt:lpstr>
    </vt:vector>
  </TitlesOfParts>
  <Company>Central Bank of Nigeria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Auwal</dc:creator>
  <cp:lastModifiedBy>Muhammed</cp:lastModifiedBy>
  <cp:lastPrinted>2025-12-14T18:43:36Z</cp:lastPrinted>
  <dcterms:created xsi:type="dcterms:W3CDTF">2022-12-02T09:53:51Z</dcterms:created>
  <dcterms:modified xsi:type="dcterms:W3CDTF">2026-03-03T09:25:31Z</dcterms:modified>
</cp:coreProperties>
</file>