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19416" windowHeight="10296" firstSheet="35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2">'SUMMARY OF REVENUE F.iii'!$A$1:$E$129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22" l="1"/>
  <c r="E93" i="22" s="1"/>
  <c r="D96" i="22"/>
  <c r="C96" i="22"/>
  <c r="E94" i="22"/>
  <c r="D94" i="22"/>
  <c r="D93" i="22" s="1"/>
  <c r="C94" i="22"/>
  <c r="C93" i="22"/>
  <c r="E89" i="22"/>
  <c r="D89" i="22"/>
  <c r="D88" i="22" s="1"/>
  <c r="C89" i="22"/>
  <c r="E88" i="22"/>
  <c r="C88" i="22"/>
  <c r="E85" i="22"/>
  <c r="D85" i="22"/>
  <c r="D84" i="22" s="1"/>
  <c r="C85" i="22"/>
  <c r="E84" i="22"/>
  <c r="C84" i="22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E8" i="22" s="1"/>
  <c r="E7" i="22" s="1"/>
  <c r="D9" i="22"/>
  <c r="C9" i="22"/>
  <c r="C8" i="22" s="1"/>
  <c r="C7" i="22" s="1"/>
  <c r="D8" i="22"/>
  <c r="D7" i="22" s="1"/>
  <c r="E20" i="21"/>
  <c r="D20" i="21"/>
  <c r="C20" i="21"/>
  <c r="E18" i="21"/>
  <c r="E13" i="21" s="1"/>
  <c r="D18" i="21"/>
  <c r="C18" i="21"/>
  <c r="E14" i="21"/>
  <c r="D14" i="21"/>
  <c r="D13" i="21" s="1"/>
  <c r="C14" i="21"/>
  <c r="C13" i="21"/>
  <c r="E9" i="21"/>
  <c r="D9" i="21"/>
  <c r="D8" i="21" s="1"/>
  <c r="D7" i="21" s="1"/>
  <c r="D15" i="11" s="1"/>
  <c r="C9" i="21"/>
  <c r="E8" i="21"/>
  <c r="C8" i="21"/>
  <c r="C7" i="21" s="1"/>
  <c r="C15" i="11" s="1"/>
  <c r="F83" i="40"/>
  <c r="E83" i="40"/>
  <c r="D83" i="40"/>
  <c r="F77" i="40"/>
  <c r="E77" i="40"/>
  <c r="D77" i="40"/>
  <c r="F70" i="40"/>
  <c r="E70" i="40"/>
  <c r="D70" i="40"/>
  <c r="F56" i="40"/>
  <c r="E56" i="40"/>
  <c r="D56" i="40"/>
  <c r="F49" i="40"/>
  <c r="E49" i="40"/>
  <c r="D49" i="40"/>
  <c r="F40" i="40"/>
  <c r="E40" i="40"/>
  <c r="D40" i="40"/>
  <c r="F34" i="40"/>
  <c r="E34" i="40"/>
  <c r="D34" i="40"/>
  <c r="F28" i="40"/>
  <c r="E28" i="40"/>
  <c r="D28" i="40"/>
  <c r="F17" i="40"/>
  <c r="E17" i="40"/>
  <c r="E6" i="40" s="1"/>
  <c r="D14" i="14" s="1"/>
  <c r="D17" i="40"/>
  <c r="F7" i="40"/>
  <c r="F6" i="40" s="1"/>
  <c r="E14" i="14" s="1"/>
  <c r="E7" i="40"/>
  <c r="D7" i="40"/>
  <c r="D6" i="40" s="1"/>
  <c r="C14" i="14" s="1"/>
  <c r="E96" i="39"/>
  <c r="D96" i="39"/>
  <c r="C96" i="39"/>
  <c r="E94" i="39"/>
  <c r="D94" i="39"/>
  <c r="D93" i="39" s="1"/>
  <c r="C94" i="39"/>
  <c r="E93" i="39"/>
  <c r="C93" i="39"/>
  <c r="E89" i="39"/>
  <c r="D89" i="39"/>
  <c r="D88" i="39" s="1"/>
  <c r="C89" i="39"/>
  <c r="E88" i="39"/>
  <c r="C88" i="39"/>
  <c r="E85" i="39"/>
  <c r="D85" i="39"/>
  <c r="C85" i="39"/>
  <c r="C84" i="39" s="1"/>
  <c r="C7" i="39" s="1"/>
  <c r="E84" i="39"/>
  <c r="D84" i="39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E8" i="39"/>
  <c r="E7" i="39" s="1"/>
  <c r="D8" i="39"/>
  <c r="D7" i="39" s="1"/>
  <c r="D14" i="11" s="1"/>
  <c r="C8" i="39"/>
  <c r="E20" i="38"/>
  <c r="D20" i="38"/>
  <c r="C20" i="38"/>
  <c r="E18" i="38"/>
  <c r="D18" i="38"/>
  <c r="C18" i="38"/>
  <c r="E14" i="38"/>
  <c r="E13" i="38" s="1"/>
  <c r="E7" i="38" s="1"/>
  <c r="E14" i="11" s="1"/>
  <c r="D14" i="38"/>
  <c r="C14" i="38"/>
  <c r="D13" i="38"/>
  <c r="C13" i="38"/>
  <c r="E9" i="38"/>
  <c r="D9" i="38"/>
  <c r="C9" i="38"/>
  <c r="C8" i="38" s="1"/>
  <c r="C7" i="38" s="1"/>
  <c r="E8" i="38"/>
  <c r="D8" i="38"/>
  <c r="D7" i="38"/>
  <c r="F81" i="37"/>
  <c r="E81" i="37"/>
  <c r="D81" i="37"/>
  <c r="F75" i="37"/>
  <c r="E75" i="37"/>
  <c r="D75" i="37"/>
  <c r="F68" i="37"/>
  <c r="E68" i="37"/>
  <c r="D68" i="37"/>
  <c r="F56" i="37"/>
  <c r="E56" i="37"/>
  <c r="D56" i="37"/>
  <c r="F49" i="37"/>
  <c r="E49" i="37"/>
  <c r="D49" i="37"/>
  <c r="F40" i="37"/>
  <c r="E40" i="37"/>
  <c r="D40" i="37"/>
  <c r="F34" i="37"/>
  <c r="E34" i="37"/>
  <c r="D34" i="37"/>
  <c r="D6" i="37" s="1"/>
  <c r="F28" i="37"/>
  <c r="E28" i="37"/>
  <c r="D28" i="37"/>
  <c r="F17" i="37"/>
  <c r="E17" i="37"/>
  <c r="D17" i="37"/>
  <c r="F7" i="37"/>
  <c r="E7" i="37"/>
  <c r="E6" i="37" s="1"/>
  <c r="D7" i="37"/>
  <c r="E96" i="36"/>
  <c r="D96" i="36"/>
  <c r="C96" i="36"/>
  <c r="E94" i="36"/>
  <c r="E93" i="36" s="1"/>
  <c r="D94" i="36"/>
  <c r="C94" i="36"/>
  <c r="D93" i="36"/>
  <c r="C93" i="36"/>
  <c r="E89" i="36"/>
  <c r="D89" i="36"/>
  <c r="C89" i="36"/>
  <c r="C88" i="36" s="1"/>
  <c r="C7" i="36" s="1"/>
  <c r="E88" i="36"/>
  <c r="D88" i="36"/>
  <c r="E85" i="36"/>
  <c r="D85" i="36"/>
  <c r="C85" i="36"/>
  <c r="E84" i="36"/>
  <c r="D84" i="36"/>
  <c r="C84" i="36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E8" i="36" s="1"/>
  <c r="D9" i="36"/>
  <c r="C9" i="36"/>
  <c r="D8" i="36"/>
  <c r="D7" i="36" s="1"/>
  <c r="C8" i="36"/>
  <c r="E20" i="35"/>
  <c r="D20" i="35"/>
  <c r="C20" i="35"/>
  <c r="E18" i="35"/>
  <c r="D18" i="35"/>
  <c r="C18" i="35"/>
  <c r="E14" i="35"/>
  <c r="E13" i="35" s="1"/>
  <c r="D14" i="35"/>
  <c r="D13" i="35" s="1"/>
  <c r="D7" i="35" s="1"/>
  <c r="D13" i="11" s="1"/>
  <c r="C14" i="35"/>
  <c r="C13" i="35"/>
  <c r="E9" i="35"/>
  <c r="D9" i="35"/>
  <c r="C9" i="35"/>
  <c r="C8" i="35" s="1"/>
  <c r="C7" i="35" s="1"/>
  <c r="C13" i="11" s="1"/>
  <c r="E8" i="35"/>
  <c r="E7" i="35" s="1"/>
  <c r="D8" i="35"/>
  <c r="F83" i="34"/>
  <c r="E83" i="34"/>
  <c r="D83" i="34"/>
  <c r="F77" i="34"/>
  <c r="E77" i="34"/>
  <c r="D77" i="34"/>
  <c r="F70" i="34"/>
  <c r="E70" i="34"/>
  <c r="D70" i="34"/>
  <c r="F58" i="34"/>
  <c r="E58" i="34"/>
  <c r="D58" i="34"/>
  <c r="F51" i="34"/>
  <c r="E51" i="34"/>
  <c r="D51" i="34"/>
  <c r="F42" i="34"/>
  <c r="E42" i="34"/>
  <c r="D42" i="34"/>
  <c r="F36" i="34"/>
  <c r="E36" i="34"/>
  <c r="D36" i="34"/>
  <c r="F30" i="34"/>
  <c r="E30" i="34"/>
  <c r="D30" i="34"/>
  <c r="F19" i="34"/>
  <c r="E19" i="34"/>
  <c r="D19" i="34"/>
  <c r="F7" i="34"/>
  <c r="F6" i="34" s="1"/>
  <c r="E7" i="34"/>
  <c r="E6" i="34" s="1"/>
  <c r="D12" i="14" s="1"/>
  <c r="D7" i="34"/>
  <c r="D6" i="34"/>
  <c r="E96" i="33"/>
  <c r="D96" i="33"/>
  <c r="C96" i="33"/>
  <c r="E94" i="33"/>
  <c r="E93" i="33" s="1"/>
  <c r="D94" i="33"/>
  <c r="C94" i="33"/>
  <c r="D93" i="33"/>
  <c r="C93" i="33"/>
  <c r="E89" i="33"/>
  <c r="D89" i="33"/>
  <c r="C89" i="33"/>
  <c r="C88" i="33" s="1"/>
  <c r="E88" i="33"/>
  <c r="D88" i="33"/>
  <c r="E85" i="33"/>
  <c r="D85" i="33"/>
  <c r="C85" i="33"/>
  <c r="E84" i="33"/>
  <c r="D84" i="33"/>
  <c r="C84" i="33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8" i="33" s="1"/>
  <c r="E8" i="33"/>
  <c r="E7" i="33" s="1"/>
  <c r="D8" i="33"/>
  <c r="D7" i="33" s="1"/>
  <c r="D12" i="11" s="1"/>
  <c r="E21" i="32"/>
  <c r="D21" i="32"/>
  <c r="C21" i="32"/>
  <c r="E19" i="32"/>
  <c r="D19" i="32"/>
  <c r="C19" i="32"/>
  <c r="E15" i="32"/>
  <c r="E14" i="32" s="1"/>
  <c r="D15" i="32"/>
  <c r="C15" i="32"/>
  <c r="D14" i="32"/>
  <c r="C14" i="32"/>
  <c r="E9" i="32"/>
  <c r="D9" i="32"/>
  <c r="C9" i="32"/>
  <c r="C8" i="32" s="1"/>
  <c r="C7" i="32" s="1"/>
  <c r="E8" i="32"/>
  <c r="E7" i="32" s="1"/>
  <c r="D8" i="32"/>
  <c r="D7" i="32"/>
  <c r="F81" i="31"/>
  <c r="E81" i="31"/>
  <c r="D81" i="31"/>
  <c r="F75" i="31"/>
  <c r="E75" i="31"/>
  <c r="D75" i="31"/>
  <c r="F68" i="31"/>
  <c r="E68" i="31"/>
  <c r="D68" i="31"/>
  <c r="F56" i="31"/>
  <c r="E56" i="31"/>
  <c r="D56" i="31"/>
  <c r="F49" i="31"/>
  <c r="E49" i="31"/>
  <c r="D49" i="31"/>
  <c r="F40" i="31"/>
  <c r="E40" i="31"/>
  <c r="D40" i="31"/>
  <c r="F34" i="31"/>
  <c r="E34" i="31"/>
  <c r="D34" i="31"/>
  <c r="F28" i="31"/>
  <c r="E28" i="31"/>
  <c r="D28" i="31"/>
  <c r="F17" i="31"/>
  <c r="E17" i="31"/>
  <c r="D17" i="31"/>
  <c r="F7" i="31"/>
  <c r="F6" i="31" s="1"/>
  <c r="E11" i="14" s="1"/>
  <c r="E7" i="31"/>
  <c r="D7" i="31"/>
  <c r="D6" i="31" s="1"/>
  <c r="C11" i="14" s="1"/>
  <c r="E96" i="30"/>
  <c r="D96" i="30"/>
  <c r="C96" i="30"/>
  <c r="E94" i="30"/>
  <c r="E93" i="30" s="1"/>
  <c r="D94" i="30"/>
  <c r="C94" i="30"/>
  <c r="D93" i="30"/>
  <c r="C93" i="30"/>
  <c r="E89" i="30"/>
  <c r="D89" i="30"/>
  <c r="C89" i="30"/>
  <c r="C88" i="30" s="1"/>
  <c r="E88" i="30"/>
  <c r="D88" i="30"/>
  <c r="E85" i="30"/>
  <c r="E84" i="30" s="1"/>
  <c r="D85" i="30"/>
  <c r="C85" i="30"/>
  <c r="D84" i="30"/>
  <c r="C84" i="30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8" i="30" s="1"/>
  <c r="E8" i="30"/>
  <c r="D8" i="30"/>
  <c r="D7" i="30"/>
  <c r="E20" i="29"/>
  <c r="D20" i="29"/>
  <c r="C20" i="29"/>
  <c r="E18" i="29"/>
  <c r="D18" i="29"/>
  <c r="C18" i="29"/>
  <c r="E14" i="29"/>
  <c r="E13" i="29" s="1"/>
  <c r="D14" i="29"/>
  <c r="C14" i="29"/>
  <c r="C13" i="29" s="1"/>
  <c r="D13" i="29"/>
  <c r="E9" i="29"/>
  <c r="E8" i="29" s="1"/>
  <c r="E7" i="29" s="1"/>
  <c r="D9" i="29"/>
  <c r="C9" i="29"/>
  <c r="C8" i="29" s="1"/>
  <c r="C7" i="29" s="1"/>
  <c r="D8" i="29"/>
  <c r="D7" i="29" s="1"/>
  <c r="D11" i="11" s="1"/>
  <c r="F69" i="28"/>
  <c r="E69" i="28"/>
  <c r="D69" i="28"/>
  <c r="F63" i="28"/>
  <c r="E63" i="28"/>
  <c r="D63" i="28"/>
  <c r="F56" i="28"/>
  <c r="E56" i="28"/>
  <c r="D56" i="28"/>
  <c r="F44" i="28"/>
  <c r="E44" i="28"/>
  <c r="D44" i="28"/>
  <c r="F37" i="28"/>
  <c r="E37" i="28"/>
  <c r="D37" i="28"/>
  <c r="F28" i="28"/>
  <c r="E28" i="28"/>
  <c r="D28" i="28"/>
  <c r="F22" i="28"/>
  <c r="E22" i="28"/>
  <c r="D22" i="28"/>
  <c r="F16" i="28"/>
  <c r="E16" i="28"/>
  <c r="D16" i="28"/>
  <c r="F14" i="28"/>
  <c r="F11" i="28" s="1"/>
  <c r="E14" i="28"/>
  <c r="D14" i="28"/>
  <c r="E11" i="28"/>
  <c r="D11" i="28"/>
  <c r="F7" i="28"/>
  <c r="E7" i="28"/>
  <c r="D7" i="28"/>
  <c r="D6" i="28" s="1"/>
  <c r="C10" i="14" s="1"/>
  <c r="E6" i="28"/>
  <c r="E97" i="27"/>
  <c r="D97" i="27"/>
  <c r="C97" i="27"/>
  <c r="E95" i="27"/>
  <c r="D95" i="27"/>
  <c r="D94" i="27" s="1"/>
  <c r="C95" i="27"/>
  <c r="E94" i="27"/>
  <c r="C94" i="27"/>
  <c r="E90" i="27"/>
  <c r="D90" i="27"/>
  <c r="C90" i="27"/>
  <c r="E89" i="27"/>
  <c r="D89" i="27"/>
  <c r="C89" i="27"/>
  <c r="E87" i="27"/>
  <c r="E86" i="27" s="1"/>
  <c r="E85" i="27" s="1"/>
  <c r="D87" i="27"/>
  <c r="D86" i="27" s="1"/>
  <c r="D85" i="27" s="1"/>
  <c r="C87" i="27"/>
  <c r="C86" i="27"/>
  <c r="C85" i="27" s="1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E8" i="27" s="1"/>
  <c r="D9" i="27"/>
  <c r="C9" i="27"/>
  <c r="C8" i="27" s="1"/>
  <c r="C7" i="27" s="1"/>
  <c r="D8" i="27"/>
  <c r="D7" i="27" s="1"/>
  <c r="E27" i="26"/>
  <c r="D27" i="26"/>
  <c r="C27" i="26"/>
  <c r="E22" i="26"/>
  <c r="E20" i="26" s="1"/>
  <c r="D22" i="26"/>
  <c r="C22" i="26"/>
  <c r="D20" i="26"/>
  <c r="C20" i="26"/>
  <c r="E18" i="26"/>
  <c r="D18" i="26"/>
  <c r="C18" i="26"/>
  <c r="E14" i="26"/>
  <c r="D14" i="26"/>
  <c r="C14" i="26"/>
  <c r="E13" i="26"/>
  <c r="D13" i="26"/>
  <c r="C13" i="26"/>
  <c r="E9" i="26"/>
  <c r="D9" i="26"/>
  <c r="D8" i="26" s="1"/>
  <c r="D7" i="26" s="1"/>
  <c r="C9" i="26"/>
  <c r="E8" i="26"/>
  <c r="C8" i="26"/>
  <c r="C7" i="26" s="1"/>
  <c r="F81" i="25"/>
  <c r="E81" i="25"/>
  <c r="D81" i="25"/>
  <c r="F75" i="25"/>
  <c r="E75" i="25"/>
  <c r="D75" i="25"/>
  <c r="F68" i="25"/>
  <c r="E68" i="25"/>
  <c r="D68" i="25"/>
  <c r="F56" i="25"/>
  <c r="E56" i="25"/>
  <c r="D56" i="25"/>
  <c r="F49" i="25"/>
  <c r="E49" i="25"/>
  <c r="D49" i="25"/>
  <c r="F40" i="25"/>
  <c r="E40" i="25"/>
  <c r="D40" i="25"/>
  <c r="F34" i="25"/>
  <c r="E34" i="25"/>
  <c r="D34" i="25"/>
  <c r="F28" i="25"/>
  <c r="E28" i="25"/>
  <c r="D28" i="25"/>
  <c r="F17" i="25"/>
  <c r="E17" i="25"/>
  <c r="D17" i="25"/>
  <c r="F7" i="25"/>
  <c r="F6" i="25" s="1"/>
  <c r="E9" i="14" s="1"/>
  <c r="E7" i="25"/>
  <c r="D7" i="25"/>
  <c r="D6" i="25" s="1"/>
  <c r="E96" i="24"/>
  <c r="D96" i="24"/>
  <c r="C96" i="24"/>
  <c r="E94" i="24"/>
  <c r="E93" i="24" s="1"/>
  <c r="D94" i="24"/>
  <c r="C94" i="24"/>
  <c r="C93" i="24" s="1"/>
  <c r="D93" i="24"/>
  <c r="E89" i="24"/>
  <c r="E88" i="24" s="1"/>
  <c r="D89" i="24"/>
  <c r="C89" i="24"/>
  <c r="C88" i="24" s="1"/>
  <c r="C23" i="12" s="1"/>
  <c r="D88" i="24"/>
  <c r="E85" i="24"/>
  <c r="E84" i="24" s="1"/>
  <c r="D85" i="24"/>
  <c r="C85" i="24"/>
  <c r="C84" i="24" s="1"/>
  <c r="D84" i="24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D8" i="24" s="1"/>
  <c r="D7" i="24" s="1"/>
  <c r="C9" i="24"/>
  <c r="E8" i="24"/>
  <c r="E7" i="24" s="1"/>
  <c r="C8" i="24"/>
  <c r="E20" i="23"/>
  <c r="D20" i="23"/>
  <c r="C20" i="23"/>
  <c r="E18" i="23"/>
  <c r="D18" i="23"/>
  <c r="C18" i="23"/>
  <c r="E14" i="23"/>
  <c r="E13" i="23" s="1"/>
  <c r="D14" i="23"/>
  <c r="C14" i="23"/>
  <c r="C13" i="23" s="1"/>
  <c r="D13" i="23"/>
  <c r="E9" i="23"/>
  <c r="E8" i="23" s="1"/>
  <c r="E7" i="23" s="1"/>
  <c r="D9" i="23"/>
  <c r="C9" i="23"/>
  <c r="C8" i="23" s="1"/>
  <c r="C7" i="23" s="1"/>
  <c r="D8" i="23"/>
  <c r="D7" i="23" s="1"/>
  <c r="D9" i="11" s="1"/>
  <c r="F81" i="3"/>
  <c r="E81" i="3"/>
  <c r="D81" i="3"/>
  <c r="F75" i="3"/>
  <c r="E75" i="3"/>
  <c r="D75" i="3"/>
  <c r="F68" i="3"/>
  <c r="E68" i="3"/>
  <c r="D68" i="3"/>
  <c r="F56" i="3"/>
  <c r="E56" i="3"/>
  <c r="D56" i="3"/>
  <c r="F49" i="3"/>
  <c r="E49" i="3"/>
  <c r="D49" i="3"/>
  <c r="F40" i="3"/>
  <c r="E40" i="3"/>
  <c r="D40" i="3"/>
  <c r="F34" i="3"/>
  <c r="E34" i="3"/>
  <c r="D34" i="3"/>
  <c r="F28" i="3"/>
  <c r="E28" i="3"/>
  <c r="D28" i="3"/>
  <c r="F17" i="3"/>
  <c r="E17" i="3"/>
  <c r="E6" i="3" s="1"/>
  <c r="D17" i="3"/>
  <c r="F7" i="3"/>
  <c r="F6" i="3" s="1"/>
  <c r="E7" i="3"/>
  <c r="D7" i="3"/>
  <c r="D6" i="3" s="1"/>
  <c r="C8" i="14" s="1"/>
  <c r="E96" i="16"/>
  <c r="D96" i="16"/>
  <c r="C96" i="16"/>
  <c r="E94" i="16"/>
  <c r="D94" i="16"/>
  <c r="D93" i="16" s="1"/>
  <c r="C94" i="16"/>
  <c r="E93" i="16"/>
  <c r="C93" i="16"/>
  <c r="E89" i="16"/>
  <c r="D89" i="16"/>
  <c r="D88" i="16" s="1"/>
  <c r="D23" i="12" s="1"/>
  <c r="C89" i="16"/>
  <c r="E88" i="16"/>
  <c r="C88" i="16"/>
  <c r="E85" i="16"/>
  <c r="D85" i="16"/>
  <c r="D84" i="16" s="1"/>
  <c r="C85" i="16"/>
  <c r="E84" i="16"/>
  <c r="C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D8" i="16" s="1"/>
  <c r="C9" i="16"/>
  <c r="E8" i="16"/>
  <c r="E7" i="16" s="1"/>
  <c r="C8" i="16"/>
  <c r="C7" i="16" s="1"/>
  <c r="E20" i="15"/>
  <c r="D20" i="15"/>
  <c r="C20" i="15"/>
  <c r="E18" i="15"/>
  <c r="D18" i="15"/>
  <c r="C18" i="15"/>
  <c r="E14" i="15"/>
  <c r="E13" i="15" s="1"/>
  <c r="D14" i="15"/>
  <c r="C14" i="15"/>
  <c r="C13" i="15" s="1"/>
  <c r="D13" i="15"/>
  <c r="E9" i="15"/>
  <c r="D9" i="15"/>
  <c r="C9" i="15"/>
  <c r="E8" i="15"/>
  <c r="D8" i="15"/>
  <c r="C8" i="15"/>
  <c r="C7" i="15" s="1"/>
  <c r="C8" i="11" s="1"/>
  <c r="D7" i="15"/>
  <c r="E96" i="20"/>
  <c r="D96" i="20"/>
  <c r="C96" i="20"/>
  <c r="E94" i="20"/>
  <c r="D94" i="20"/>
  <c r="D93" i="20" s="1"/>
  <c r="C94" i="20"/>
  <c r="E93" i="20"/>
  <c r="C93" i="20"/>
  <c r="E89" i="20"/>
  <c r="D89" i="20"/>
  <c r="C89" i="20"/>
  <c r="E88" i="20"/>
  <c r="D88" i="20"/>
  <c r="C88" i="20"/>
  <c r="E85" i="20"/>
  <c r="D85" i="20"/>
  <c r="D84" i="20" s="1"/>
  <c r="C85" i="20"/>
  <c r="E84" i="20"/>
  <c r="C84" i="20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8" i="20" s="1"/>
  <c r="C7" i="20" s="1"/>
  <c r="E8" i="20"/>
  <c r="E7" i="20" s="1"/>
  <c r="D8" i="20"/>
  <c r="E20" i="19"/>
  <c r="D20" i="19"/>
  <c r="C20" i="19"/>
  <c r="E18" i="19"/>
  <c r="D18" i="19"/>
  <c r="C18" i="19"/>
  <c r="E14" i="19"/>
  <c r="E13" i="19" s="1"/>
  <c r="E7" i="19" s="1"/>
  <c r="E7" i="11" s="1"/>
  <c r="D14" i="19"/>
  <c r="C14" i="19"/>
  <c r="D13" i="19"/>
  <c r="C13" i="19"/>
  <c r="E9" i="19"/>
  <c r="D9" i="19"/>
  <c r="C9" i="19"/>
  <c r="C8" i="19" s="1"/>
  <c r="C7" i="19" s="1"/>
  <c r="C7" i="11" s="1"/>
  <c r="E8" i="19"/>
  <c r="D8" i="19"/>
  <c r="D7" i="19"/>
  <c r="E96" i="18"/>
  <c r="D96" i="18"/>
  <c r="C96" i="18"/>
  <c r="E94" i="18"/>
  <c r="D94" i="18"/>
  <c r="C94" i="18"/>
  <c r="C93" i="18" s="1"/>
  <c r="E93" i="18"/>
  <c r="D93" i="18"/>
  <c r="E89" i="18"/>
  <c r="E88" i="18" s="1"/>
  <c r="E23" i="12" s="1"/>
  <c r="D89" i="18"/>
  <c r="C89" i="18"/>
  <c r="D88" i="18"/>
  <c r="C88" i="18"/>
  <c r="E85" i="18"/>
  <c r="D85" i="18"/>
  <c r="C85" i="18"/>
  <c r="C84" i="18" s="1"/>
  <c r="E84" i="18"/>
  <c r="D84" i="18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D8" i="18" s="1"/>
  <c r="D7" i="18" s="1"/>
  <c r="C9" i="18"/>
  <c r="E8" i="18"/>
  <c r="E7" i="18" s="1"/>
  <c r="C8" i="18"/>
  <c r="C7" i="18" s="1"/>
  <c r="E20" i="17"/>
  <c r="D20" i="17"/>
  <c r="C20" i="17"/>
  <c r="E18" i="17"/>
  <c r="D18" i="17"/>
  <c r="C18" i="17"/>
  <c r="E14" i="17"/>
  <c r="E13" i="17" s="1"/>
  <c r="D14" i="17"/>
  <c r="C14" i="17"/>
  <c r="C13" i="17" s="1"/>
  <c r="D13" i="17"/>
  <c r="E9" i="17"/>
  <c r="E8" i="17" s="1"/>
  <c r="E7" i="17" s="1"/>
  <c r="E6" i="11" s="1"/>
  <c r="D9" i="17"/>
  <c r="C9" i="17"/>
  <c r="C8" i="17" s="1"/>
  <c r="C7" i="17" s="1"/>
  <c r="C6" i="11" s="1"/>
  <c r="D8" i="17"/>
  <c r="D7" i="17" s="1"/>
  <c r="E96" i="5"/>
  <c r="D96" i="5"/>
  <c r="C96" i="5"/>
  <c r="E94" i="5"/>
  <c r="D94" i="5"/>
  <c r="D93" i="5" s="1"/>
  <c r="C94" i="5"/>
  <c r="E93" i="5"/>
  <c r="C93" i="5"/>
  <c r="E89" i="5"/>
  <c r="D89" i="5"/>
  <c r="C89" i="5"/>
  <c r="E88" i="5"/>
  <c r="D88" i="5"/>
  <c r="C88" i="5"/>
  <c r="E85" i="5"/>
  <c r="D85" i="5"/>
  <c r="D84" i="5" s="1"/>
  <c r="C85" i="5"/>
  <c r="E84" i="5"/>
  <c r="C84" i="5"/>
  <c r="E70" i="5"/>
  <c r="D70" i="5"/>
  <c r="C70" i="5"/>
  <c r="E67" i="5"/>
  <c r="D67" i="5"/>
  <c r="C67" i="5"/>
  <c r="E63" i="5"/>
  <c r="D63" i="5"/>
  <c r="C63" i="5"/>
  <c r="E54" i="5"/>
  <c r="D54" i="5"/>
  <c r="C54" i="5"/>
  <c r="E48" i="5"/>
  <c r="D48" i="5"/>
  <c r="C48" i="5"/>
  <c r="E45" i="5"/>
  <c r="D45" i="5"/>
  <c r="C45" i="5"/>
  <c r="E36" i="5"/>
  <c r="D36" i="5"/>
  <c r="C36" i="5"/>
  <c r="E22" i="5"/>
  <c r="D22" i="5"/>
  <c r="C22" i="5"/>
  <c r="E14" i="5"/>
  <c r="D14" i="5"/>
  <c r="C14" i="5"/>
  <c r="E9" i="5"/>
  <c r="D9" i="5"/>
  <c r="C9" i="5"/>
  <c r="E8" i="5"/>
  <c r="E7" i="5" s="1"/>
  <c r="D5" i="10" s="1"/>
  <c r="D8" i="5"/>
  <c r="C8" i="5"/>
  <c r="C7" i="5"/>
  <c r="E20" i="4"/>
  <c r="D20" i="4"/>
  <c r="C20" i="4"/>
  <c r="E18" i="4"/>
  <c r="D18" i="4"/>
  <c r="C18" i="4"/>
  <c r="E14" i="4"/>
  <c r="E13" i="4" s="1"/>
  <c r="D14" i="4"/>
  <c r="C14" i="4"/>
  <c r="C13" i="4" s="1"/>
  <c r="D13" i="4"/>
  <c r="E9" i="4"/>
  <c r="E8" i="4" s="1"/>
  <c r="E7" i="4" s="1"/>
  <c r="D9" i="4"/>
  <c r="C9" i="4"/>
  <c r="C8" i="4" s="1"/>
  <c r="C7" i="4" s="1"/>
  <c r="C5" i="11" s="1"/>
  <c r="D8" i="4"/>
  <c r="D7" i="4" s="1"/>
  <c r="C12" i="14"/>
  <c r="D10" i="14"/>
  <c r="E14" i="13"/>
  <c r="D14" i="13"/>
  <c r="C14" i="13"/>
  <c r="E13" i="13"/>
  <c r="D13" i="13"/>
  <c r="C13" i="13"/>
  <c r="E12" i="13"/>
  <c r="D12" i="13"/>
  <c r="C12" i="13"/>
  <c r="E11" i="13"/>
  <c r="E151" i="6" s="1"/>
  <c r="D11" i="13"/>
  <c r="C11" i="13"/>
  <c r="E10" i="13"/>
  <c r="D10" i="13"/>
  <c r="D147" i="6" s="1"/>
  <c r="C10" i="13"/>
  <c r="E9" i="13"/>
  <c r="D9" i="13"/>
  <c r="C9" i="13"/>
  <c r="C143" i="6" s="1"/>
  <c r="E8" i="13"/>
  <c r="D8" i="13"/>
  <c r="C8" i="13"/>
  <c r="E7" i="13"/>
  <c r="D7" i="13"/>
  <c r="C7" i="13"/>
  <c r="D6" i="13"/>
  <c r="C6" i="13"/>
  <c r="E5" i="13"/>
  <c r="D5" i="13"/>
  <c r="C5" i="13"/>
  <c r="E21" i="12"/>
  <c r="D21" i="12"/>
  <c r="C21" i="12"/>
  <c r="E20" i="12"/>
  <c r="D20" i="12"/>
  <c r="C20" i="12"/>
  <c r="E19" i="12"/>
  <c r="D19" i="12"/>
  <c r="C19" i="12"/>
  <c r="E18" i="12"/>
  <c r="D18" i="12"/>
  <c r="C18" i="12"/>
  <c r="E17" i="12"/>
  <c r="D17" i="12"/>
  <c r="C17" i="12"/>
  <c r="E16" i="12"/>
  <c r="D16" i="12"/>
  <c r="C16" i="12"/>
  <c r="E15" i="12"/>
  <c r="D15" i="12"/>
  <c r="C15" i="12"/>
  <c r="E14" i="12"/>
  <c r="D14" i="12"/>
  <c r="C14" i="12"/>
  <c r="E13" i="12"/>
  <c r="D13" i="12"/>
  <c r="C13" i="12"/>
  <c r="E12" i="12"/>
  <c r="D12" i="12"/>
  <c r="C12" i="12"/>
  <c r="D10" i="12"/>
  <c r="C10" i="12"/>
  <c r="E9" i="12"/>
  <c r="D9" i="12"/>
  <c r="C9" i="12"/>
  <c r="E8" i="12"/>
  <c r="D8" i="12"/>
  <c r="C8" i="12"/>
  <c r="E7" i="12"/>
  <c r="D7" i="12"/>
  <c r="C7" i="12"/>
  <c r="C6" i="12" s="1"/>
  <c r="D6" i="12"/>
  <c r="G8" i="10"/>
  <c r="E8" i="10"/>
  <c r="G7" i="10"/>
  <c r="E7" i="10"/>
  <c r="E171" i="6"/>
  <c r="D171" i="6"/>
  <c r="C171" i="6"/>
  <c r="E162" i="6"/>
  <c r="E161" i="6" s="1"/>
  <c r="D162" i="6"/>
  <c r="D161" i="6" s="1"/>
  <c r="C162" i="6"/>
  <c r="C161" i="6" s="1"/>
  <c r="E157" i="6"/>
  <c r="E156" i="6" s="1"/>
  <c r="D157" i="6"/>
  <c r="D156" i="6" s="1"/>
  <c r="C157" i="6"/>
  <c r="C156" i="6" s="1"/>
  <c r="D151" i="6"/>
  <c r="C151" i="6"/>
  <c r="E147" i="6"/>
  <c r="C147" i="6"/>
  <c r="E143" i="6"/>
  <c r="D143" i="6"/>
  <c r="E141" i="6"/>
  <c r="D141" i="6"/>
  <c r="C141" i="6"/>
  <c r="E138" i="6"/>
  <c r="D138" i="6"/>
  <c r="C138" i="6"/>
  <c r="D125" i="6"/>
  <c r="C125" i="6"/>
  <c r="E121" i="6"/>
  <c r="D121" i="6"/>
  <c r="C121" i="6"/>
  <c r="E116" i="6"/>
  <c r="E115" i="6" s="1"/>
  <c r="D116" i="6"/>
  <c r="C116" i="6"/>
  <c r="D115" i="6"/>
  <c r="C115" i="6"/>
  <c r="E114" i="6"/>
  <c r="E113" i="6" s="1"/>
  <c r="E112" i="6" s="1"/>
  <c r="D114" i="6"/>
  <c r="C114" i="6"/>
  <c r="C113" i="6" s="1"/>
  <c r="C112" i="6" s="1"/>
  <c r="D113" i="6"/>
  <c r="D112" i="6" s="1"/>
  <c r="E111" i="6"/>
  <c r="D111" i="6"/>
  <c r="C111" i="6"/>
  <c r="E110" i="6"/>
  <c r="D110" i="6"/>
  <c r="C110" i="6"/>
  <c r="E109" i="6"/>
  <c r="D109" i="6"/>
  <c r="D108" i="6" s="1"/>
  <c r="D107" i="6" s="1"/>
  <c r="C109" i="6"/>
  <c r="C108" i="6" s="1"/>
  <c r="C107" i="6" s="1"/>
  <c r="E108" i="6"/>
  <c r="E107" i="6"/>
  <c r="E106" i="6"/>
  <c r="D106" i="6"/>
  <c r="C106" i="6"/>
  <c r="E105" i="6"/>
  <c r="D105" i="6"/>
  <c r="D104" i="6" s="1"/>
  <c r="D103" i="6" s="1"/>
  <c r="C105" i="6"/>
  <c r="C104" i="6" s="1"/>
  <c r="C103" i="6" s="1"/>
  <c r="E104" i="6"/>
  <c r="E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E88" i="6" s="1"/>
  <c r="D90" i="6"/>
  <c r="C90" i="6"/>
  <c r="E89" i="6"/>
  <c r="D89" i="6"/>
  <c r="D88" i="6" s="1"/>
  <c r="C89" i="6"/>
  <c r="C88" i="6" s="1"/>
  <c r="E87" i="6"/>
  <c r="D87" i="6"/>
  <c r="C87" i="6"/>
  <c r="E86" i="6"/>
  <c r="E85" i="6" s="1"/>
  <c r="D86" i="6"/>
  <c r="D85" i="6" s="1"/>
  <c r="C86" i="6"/>
  <c r="C85" i="6"/>
  <c r="E84" i="6"/>
  <c r="D84" i="6"/>
  <c r="C84" i="6"/>
  <c r="E83" i="6"/>
  <c r="D83" i="6"/>
  <c r="C83" i="6"/>
  <c r="E82" i="6"/>
  <c r="E81" i="6" s="1"/>
  <c r="D82" i="6"/>
  <c r="D81" i="6" s="1"/>
  <c r="C82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D72" i="6" s="1"/>
  <c r="C73" i="6"/>
  <c r="C72" i="6" s="1"/>
  <c r="E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E66" i="6" s="1"/>
  <c r="D67" i="6"/>
  <c r="D66" i="6" s="1"/>
  <c r="C67" i="6"/>
  <c r="C66" i="6"/>
  <c r="E65" i="6"/>
  <c r="D65" i="6"/>
  <c r="C65" i="6"/>
  <c r="E64" i="6"/>
  <c r="E63" i="6" s="1"/>
  <c r="D64" i="6"/>
  <c r="C64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E54" i="6" s="1"/>
  <c r="D56" i="6"/>
  <c r="D54" i="6" s="1"/>
  <c r="C56" i="6"/>
  <c r="E55" i="6"/>
  <c r="D55" i="6"/>
  <c r="C55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D40" i="6" s="1"/>
  <c r="C45" i="6"/>
  <c r="E44" i="6"/>
  <c r="D44" i="6"/>
  <c r="C44" i="6"/>
  <c r="E43" i="6"/>
  <c r="D43" i="6"/>
  <c r="C43" i="6"/>
  <c r="E42" i="6"/>
  <c r="E40" i="6" s="1"/>
  <c r="D42" i="6"/>
  <c r="C42" i="6"/>
  <c r="E41" i="6"/>
  <c r="D41" i="6"/>
  <c r="C41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E32" i="6" s="1"/>
  <c r="D34" i="6"/>
  <c r="C34" i="6"/>
  <c r="E33" i="6"/>
  <c r="D33" i="6"/>
  <c r="D32" i="6" s="1"/>
  <c r="C33" i="6"/>
  <c r="C32" i="6"/>
  <c r="E31" i="6"/>
  <c r="D31" i="6"/>
  <c r="C31" i="6"/>
  <c r="E30" i="6"/>
  <c r="D30" i="6"/>
  <c r="C30" i="6"/>
  <c r="E29" i="6"/>
  <c r="D29" i="6"/>
  <c r="D27" i="6" s="1"/>
  <c r="C29" i="6"/>
  <c r="E28" i="6"/>
  <c r="D28" i="6"/>
  <c r="C28" i="6"/>
  <c r="C27" i="6" s="1"/>
  <c r="E27" i="6"/>
  <c r="E23" i="6"/>
  <c r="D23" i="6"/>
  <c r="C23" i="6"/>
  <c r="E22" i="6"/>
  <c r="D22" i="6"/>
  <c r="C22" i="6"/>
  <c r="E21" i="6"/>
  <c r="E20" i="6" s="1"/>
  <c r="D21" i="6"/>
  <c r="C21" i="6"/>
  <c r="C20" i="6" s="1"/>
  <c r="D20" i="6"/>
  <c r="E19" i="6"/>
  <c r="E18" i="6" s="1"/>
  <c r="D19" i="6"/>
  <c r="C19" i="6"/>
  <c r="C18" i="6" s="1"/>
  <c r="D18" i="6"/>
  <c r="E17" i="6"/>
  <c r="D17" i="6"/>
  <c r="C17" i="6"/>
  <c r="E16" i="6"/>
  <c r="D16" i="6"/>
  <c r="C16" i="6"/>
  <c r="E15" i="6"/>
  <c r="E14" i="6" s="1"/>
  <c r="E13" i="6" s="1"/>
  <c r="D15" i="6"/>
  <c r="C15" i="6"/>
  <c r="C14" i="6" s="1"/>
  <c r="D14" i="6"/>
  <c r="D13" i="6" s="1"/>
  <c r="E12" i="6"/>
  <c r="D12" i="6"/>
  <c r="C12" i="6"/>
  <c r="E11" i="6"/>
  <c r="D11" i="6"/>
  <c r="C11" i="6"/>
  <c r="C9" i="6" s="1"/>
  <c r="C8" i="6" s="1"/>
  <c r="E10" i="6"/>
  <c r="D10" i="6"/>
  <c r="D9" i="6" s="1"/>
  <c r="D8" i="6" s="1"/>
  <c r="D7" i="6" s="1"/>
  <c r="C10" i="6"/>
  <c r="E9" i="6"/>
  <c r="E8" i="6" s="1"/>
  <c r="E7" i="6" s="1"/>
  <c r="E128" i="9"/>
  <c r="D128" i="9"/>
  <c r="C128" i="9"/>
  <c r="E126" i="9"/>
  <c r="E125" i="9" s="1"/>
  <c r="D126" i="9"/>
  <c r="C126" i="9"/>
  <c r="C125" i="9" s="1"/>
  <c r="D125" i="9"/>
  <c r="E123" i="9"/>
  <c r="D123" i="9"/>
  <c r="C123" i="9"/>
  <c r="E120" i="9"/>
  <c r="D120" i="9"/>
  <c r="D119" i="9" s="1"/>
  <c r="D118" i="9" s="1"/>
  <c r="D10" i="7" s="1"/>
  <c r="C120" i="9"/>
  <c r="E119" i="9"/>
  <c r="C119" i="9"/>
  <c r="C118" i="9" s="1"/>
  <c r="C10" i="7" s="1"/>
  <c r="E116" i="9"/>
  <c r="D116" i="9"/>
  <c r="C116" i="9"/>
  <c r="E113" i="9"/>
  <c r="D113" i="9"/>
  <c r="C113" i="9"/>
  <c r="E111" i="9"/>
  <c r="D111" i="9"/>
  <c r="C111" i="9"/>
  <c r="E109" i="9"/>
  <c r="D109" i="9"/>
  <c r="C109" i="9"/>
  <c r="E105" i="9"/>
  <c r="D105" i="9"/>
  <c r="C105" i="9"/>
  <c r="E95" i="9"/>
  <c r="D95" i="9"/>
  <c r="C95" i="9"/>
  <c r="E81" i="9"/>
  <c r="D81" i="9"/>
  <c r="C81" i="9"/>
  <c r="E79" i="9"/>
  <c r="D79" i="9"/>
  <c r="C79" i="9"/>
  <c r="E53" i="9"/>
  <c r="D53" i="9"/>
  <c r="C53" i="9"/>
  <c r="E24" i="9"/>
  <c r="E23" i="9" s="1"/>
  <c r="D24" i="9"/>
  <c r="D23" i="9" s="1"/>
  <c r="C24" i="9"/>
  <c r="C23" i="9"/>
  <c r="E18" i="9"/>
  <c r="E17" i="9" s="1"/>
  <c r="D18" i="9"/>
  <c r="C18" i="9"/>
  <c r="C17" i="9" s="1"/>
  <c r="D17" i="9"/>
  <c r="E13" i="9"/>
  <c r="D13" i="9"/>
  <c r="C13" i="9"/>
  <c r="E11" i="9"/>
  <c r="D11" i="9"/>
  <c r="C11" i="9"/>
  <c r="E8" i="9"/>
  <c r="D8" i="9"/>
  <c r="C8" i="9"/>
  <c r="E7" i="9"/>
  <c r="D7" i="9"/>
  <c r="C7" i="9"/>
  <c r="E6" i="9"/>
  <c r="D6" i="9"/>
  <c r="C6" i="9"/>
  <c r="E32" i="7"/>
  <c r="C32" i="7"/>
  <c r="E24" i="7"/>
  <c r="C24" i="7"/>
  <c r="D19" i="7"/>
  <c r="E17" i="7"/>
  <c r="D17" i="7"/>
  <c r="C17" i="7"/>
  <c r="E11" i="7"/>
  <c r="D11" i="7"/>
  <c r="C11" i="7"/>
  <c r="E8" i="7"/>
  <c r="D8" i="7"/>
  <c r="C8" i="7"/>
  <c r="E20" i="8"/>
  <c r="D20" i="8"/>
  <c r="C20" i="8"/>
  <c r="C19" i="8"/>
  <c r="C18" i="8"/>
  <c r="F9" i="8"/>
  <c r="E9" i="8"/>
  <c r="D9" i="8"/>
  <c r="C9" i="8"/>
  <c r="E7" i="8"/>
  <c r="C7" i="8"/>
  <c r="C13" i="14" l="1"/>
  <c r="C26" i="7"/>
  <c r="F6" i="37"/>
  <c r="E13" i="14" s="1"/>
  <c r="E6" i="31"/>
  <c r="D11" i="14" s="1"/>
  <c r="C9" i="14"/>
  <c r="C25" i="7"/>
  <c r="C28" i="13"/>
  <c r="E6" i="25"/>
  <c r="D9" i="14" s="1"/>
  <c r="C120" i="6"/>
  <c r="C119" i="6" s="1"/>
  <c r="C118" i="6" s="1"/>
  <c r="D28" i="13"/>
  <c r="D120" i="6"/>
  <c r="D119" i="6" s="1"/>
  <c r="D118" i="6" s="1"/>
  <c r="D8" i="14"/>
  <c r="D24" i="7"/>
  <c r="E6" i="12"/>
  <c r="E9" i="11"/>
  <c r="C6" i="10"/>
  <c r="E7" i="26"/>
  <c r="E10" i="12"/>
  <c r="E13" i="11"/>
  <c r="D13" i="8"/>
  <c r="D19" i="8"/>
  <c r="E19" i="7"/>
  <c r="E26" i="7"/>
  <c r="D16" i="9"/>
  <c r="D10" i="8" s="1"/>
  <c r="E26" i="6"/>
  <c r="E25" i="6" s="1"/>
  <c r="E20" i="7" s="1"/>
  <c r="E14" i="8" s="1"/>
  <c r="C24" i="12"/>
  <c r="F5" i="10"/>
  <c r="E8" i="14"/>
  <c r="D10" i="11"/>
  <c r="E6" i="13"/>
  <c r="E125" i="6" s="1"/>
  <c r="E120" i="6" s="1"/>
  <c r="E119" i="6" s="1"/>
  <c r="E118" i="6" s="1"/>
  <c r="F6" i="28"/>
  <c r="E12" i="11"/>
  <c r="C9" i="10"/>
  <c r="D9" i="10"/>
  <c r="E7" i="15"/>
  <c r="E8" i="11" s="1"/>
  <c r="E22" i="12"/>
  <c r="E24" i="12"/>
  <c r="C10" i="11"/>
  <c r="E7" i="30"/>
  <c r="E11" i="11" s="1"/>
  <c r="C7" i="33"/>
  <c r="C12" i="11" s="1"/>
  <c r="E7" i="36"/>
  <c r="E7" i="21"/>
  <c r="E15" i="11" s="1"/>
  <c r="E118" i="9"/>
  <c r="D24" i="12"/>
  <c r="C27" i="7"/>
  <c r="C22" i="8" s="1"/>
  <c r="D25" i="7"/>
  <c r="C13" i="6"/>
  <c r="C7" i="6" s="1"/>
  <c r="C26" i="6"/>
  <c r="C25" i="6" s="1"/>
  <c r="C20" i="7" s="1"/>
  <c r="C14" i="8" s="1"/>
  <c r="D26" i="6"/>
  <c r="D25" i="6" s="1"/>
  <c r="D20" i="7" s="1"/>
  <c r="D14" i="8" s="1"/>
  <c r="F14" i="8" s="1"/>
  <c r="C5" i="10"/>
  <c r="E5" i="11"/>
  <c r="D22" i="12"/>
  <c r="D11" i="12" s="1"/>
  <c r="D5" i="12" s="1"/>
  <c r="D27" i="12" s="1"/>
  <c r="D7" i="5"/>
  <c r="D5" i="11" s="1"/>
  <c r="D28" i="11" s="1"/>
  <c r="D6" i="11"/>
  <c r="C22" i="12"/>
  <c r="C11" i="12" s="1"/>
  <c r="C5" i="12" s="1"/>
  <c r="C27" i="12" s="1"/>
  <c r="D7" i="20"/>
  <c r="D7" i="11" s="1"/>
  <c r="D7" i="16"/>
  <c r="D8" i="11" s="1"/>
  <c r="C25" i="14"/>
  <c r="C7" i="24"/>
  <c r="C9" i="11" s="1"/>
  <c r="E7" i="27"/>
  <c r="D6" i="10" s="1"/>
  <c r="D23" i="10" s="1"/>
  <c r="C7" i="30"/>
  <c r="C11" i="11" s="1"/>
  <c r="E12" i="14"/>
  <c r="F9" i="10"/>
  <c r="D13" i="14"/>
  <c r="D26" i="7"/>
  <c r="C14" i="11"/>
  <c r="C16" i="9"/>
  <c r="C9" i="7" s="1"/>
  <c r="C12" i="7" s="1"/>
  <c r="C13" i="7" s="1"/>
  <c r="E16" i="9"/>
  <c r="E9" i="7" s="1"/>
  <c r="C5" i="9"/>
  <c r="D5" i="9"/>
  <c r="D9" i="7" l="1"/>
  <c r="D12" i="7" s="1"/>
  <c r="D13" i="7" s="1"/>
  <c r="E10" i="8"/>
  <c r="E8" i="8" s="1"/>
  <c r="D25" i="14"/>
  <c r="D27" i="7"/>
  <c r="D22" i="8" s="1"/>
  <c r="E28" i="13"/>
  <c r="C28" i="11"/>
  <c r="C6" i="6"/>
  <c r="C5" i="6" s="1"/>
  <c r="C19" i="7"/>
  <c r="E12" i="7"/>
  <c r="E13" i="7" s="1"/>
  <c r="D12" i="8"/>
  <c r="E19" i="8"/>
  <c r="E18" i="8" s="1"/>
  <c r="E10" i="7"/>
  <c r="E9" i="10"/>
  <c r="G9" i="10" s="1"/>
  <c r="E6" i="10"/>
  <c r="E5" i="12"/>
  <c r="E27" i="12" s="1"/>
  <c r="D21" i="7"/>
  <c r="D22" i="7" s="1"/>
  <c r="D28" i="7" s="1"/>
  <c r="C10" i="8"/>
  <c r="C8" i="8" s="1"/>
  <c r="C24" i="8" s="1"/>
  <c r="C23" i="10"/>
  <c r="E5" i="10"/>
  <c r="E21" i="7"/>
  <c r="E22" i="7" s="1"/>
  <c r="E13" i="8"/>
  <c r="E12" i="8" s="1"/>
  <c r="E5" i="9"/>
  <c r="E25" i="14"/>
  <c r="F19" i="8"/>
  <c r="D18" i="8"/>
  <c r="F18" i="8" s="1"/>
  <c r="E10" i="11"/>
  <c r="E28" i="11" s="1"/>
  <c r="E6" i="6"/>
  <c r="E5" i="6" s="1"/>
  <c r="F22" i="8"/>
  <c r="D6" i="6"/>
  <c r="D5" i="6" s="1"/>
  <c r="E10" i="14"/>
  <c r="F6" i="10"/>
  <c r="F23" i="10" s="1"/>
  <c r="E25" i="7"/>
  <c r="E27" i="7" s="1"/>
  <c r="E22" i="8" s="1"/>
  <c r="E11" i="12"/>
  <c r="D8" i="8"/>
  <c r="F10" i="8" l="1"/>
  <c r="E26" i="8"/>
  <c r="G5" i="10"/>
  <c r="E23" i="10"/>
  <c r="G6" i="10"/>
  <c r="D25" i="8"/>
  <c r="C21" i="7"/>
  <c r="C22" i="7" s="1"/>
  <c r="C28" i="7" s="1"/>
  <c r="C13" i="8"/>
  <c r="E24" i="8"/>
  <c r="E25" i="8"/>
  <c r="E28" i="7"/>
  <c r="E29" i="7" s="1"/>
  <c r="F8" i="8"/>
  <c r="D24" i="8"/>
  <c r="F24" i="8" s="1"/>
  <c r="C12" i="8" l="1"/>
  <c r="F13" i="8"/>
  <c r="E33" i="7"/>
  <c r="C29" i="7"/>
  <c r="C33" i="7"/>
  <c r="G23" i="10"/>
  <c r="C25" i="8" l="1"/>
  <c r="F25" i="8" s="1"/>
  <c r="F12" i="8"/>
</calcChain>
</file>

<file path=xl/sharedStrings.xml><?xml version="1.0" encoding="utf-8"?>
<sst xmlns="http://schemas.openxmlformats.org/spreadsheetml/2006/main" count="2528" uniqueCount="830">
  <si>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</si>
  <si>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</si>
  <si>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</si>
  <si>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</si>
  <si>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</si>
  <si>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</si>
  <si>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</si>
  <si>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</si>
  <si>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</si>
  <si>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</si>
  <si>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</si>
  <si>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</si>
  <si>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</si>
  <si>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</si>
  <si>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</si>
  <si>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</si>
  <si>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</si>
  <si>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</si>
  <si>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</si>
  <si>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</si>
  <si>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</si>
  <si>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</si>
  <si>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</si>
  <si>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</si>
  <si>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</si>
  <si>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</si>
  <si>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</si>
  <si>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</si>
  <si>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</si>
  <si>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</si>
  <si>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</si>
  <si>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</si>
  <si>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</si>
  <si>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</si>
  <si>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</si>
  <si>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</si>
  <si>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</si>
  <si>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</si>
  <si>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</si>
  <si>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</si>
  <si>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</si>
  <si>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</si>
  <si>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</si>
  <si>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</si>
  <si>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</si>
  <si>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</si>
  <si>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</si>
  <si>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</si>
  <si>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</si>
  <si>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</si>
  <si>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</si>
  <si>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</si>
  <si>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</si>
  <si>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</si>
  <si>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</si>
  <si>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</si>
  <si>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</si>
  <si>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</si>
  <si>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</si>
  <si>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</si>
  <si>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</si>
  <si>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</si>
  <si>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</si>
  <si>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</si>
  <si>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</si>
  <si>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</si>
  <si>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</si>
  <si>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</si>
  <si>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</si>
  <si>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</si>
  <si>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</si>
  <si>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</si>
  <si>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</si>
  <si>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</si>
  <si>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</si>
  <si>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</si>
  <si>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</si>
  <si>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</si>
  <si>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</si>
  <si>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</si>
  <si>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</si>
  <si>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</si>
  <si>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</si>
  <si>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</si>
  <si>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</si>
  <si>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</si>
  <si>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</si>
  <si>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</si>
  <si>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</si>
  <si>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</si>
  <si>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</si>
  <si>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</si>
  <si>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</si>
  <si>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</si>
  <si>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</si>
  <si>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</si>
  <si>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</si>
  <si>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</si>
  <si>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</si>
  <si>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</si>
  <si>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</si>
  <si>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</si>
  <si>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</si>
  <si>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</si>
  <si>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</si>
  <si>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</si>
  <si>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</si>
  <si>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</si>
  <si>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</si>
  <si>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</si>
  <si>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</si>
  <si>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</si>
  <si>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</si>
  <si>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</si>
  <si>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</si>
  <si>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</si>
  <si>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</si>
  <si>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</si>
  <si>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</si>
  <si>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</si>
  <si>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</si>
  <si>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</si>
  <si>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</si>
  <si>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</si>
  <si>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</si>
  <si>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</si>
  <si>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</si>
  <si>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</si>
  <si>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</si>
  <si>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</si>
  <si>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</si>
  <si>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</si>
  <si>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</si>
  <si>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</si>
  <si>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</si>
  <si>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</si>
  <si>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</si>
  <si>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</si>
  <si>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</si>
  <si>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</si>
  <si>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</si>
  <si>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</si>
  <si>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</si>
  <si>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</si>
  <si>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</si>
  <si>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</si>
  <si>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</si>
  <si>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</si>
  <si>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</si>
  <si>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</si>
  <si>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</si>
  <si>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</si>
  <si>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</si>
  <si>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</si>
  <si>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</si>
  <si>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</si>
  <si>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</si>
  <si>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</si>
  <si>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</si>
  <si>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</si>
  <si>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</si>
  <si>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</si>
  <si>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</si>
  <si>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</si>
  <si>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</si>
  <si>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</si>
  <si>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</si>
  <si>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</si>
  <si>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</si>
  <si>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</si>
  <si>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</si>
  <si>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</si>
  <si>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</si>
  <si>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</si>
  <si>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</si>
  <si>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</si>
  <si>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</si>
  <si>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</si>
  <si>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</si>
  <si>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</si>
  <si>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</si>
  <si>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</si>
  <si>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</si>
  <si>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</si>
  <si>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</si>
  <si>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</si>
  <si>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</si>
  <si>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</si>
  <si>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</si>
  <si>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</si>
  <si>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</si>
  <si>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</si>
  <si>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</si>
  <si>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</si>
  <si>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</si>
  <si>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</si>
  <si>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</si>
  <si>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</si>
  <si>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</si>
  <si>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</si>
  <si>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</si>
  <si>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</si>
  <si>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</si>
  <si>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</si>
  <si>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</si>
  <si>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</si>
  <si>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</si>
  <si>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</si>
  <si>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</si>
  <si>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</si>
  <si>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</si>
  <si>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</si>
  <si>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</si>
  <si>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</si>
  <si>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</si>
  <si>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</si>
  <si>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</si>
  <si>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</si>
  <si>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</si>
  <si>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</si>
  <si>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</si>
  <si>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</si>
  <si>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</si>
  <si>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</si>
  <si>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</si>
  <si>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</si>
  <si>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</si>
  <si>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</si>
  <si>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</si>
  <si>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</si>
  <si>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</si>
  <si>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</si>
  <si>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</si>
  <si>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</si>
  <si>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</si>
  <si>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</si>
  <si>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</si>
  <si>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</si>
  <si>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</si>
  <si>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</si>
  <si>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</si>
  <si>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</si>
  <si>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</si>
  <si>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</si>
  <si>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</si>
  <si>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</si>
  <si>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</si>
  <si>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</si>
  <si>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</si>
  <si>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</si>
  <si>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</si>
  <si>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</si>
  <si>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</si>
  <si>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</si>
  <si>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</si>
  <si>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</si>
  <si>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</si>
  <si>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</si>
  <si>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</si>
  <si>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</si>
  <si>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</si>
  <si>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</si>
  <si>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</si>
  <si>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</si>
  <si>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</si>
  <si>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</si>
  <si>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</si>
  <si>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</si>
  <si>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</si>
  <si>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</si>
  <si>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</si>
  <si>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</si>
  <si>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</si>
  <si>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</si>
  <si>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</si>
  <si>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</si>
  <si>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</si>
  <si>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</si>
  <si>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</si>
  <si>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</si>
  <si>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</si>
  <si>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</si>
  <si>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</si>
  <si>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</si>
  <si>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</si>
  <si>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</si>
  <si>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</si>
  <si>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</si>
  <si>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</si>
  <si>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</si>
  <si>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</si>
  <si>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</si>
  <si>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</si>
  <si>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</si>
  <si>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</si>
  <si>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</si>
  <si>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</si>
  <si>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</si>
  <si>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</si>
  <si>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</si>
  <si>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</si>
  <si>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</si>
  <si>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</si>
  <si>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</si>
  <si>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</si>
  <si>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</si>
  <si>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</si>
  <si>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</si>
  <si>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</si>
  <si>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</si>
  <si>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</si>
  <si>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</si>
  <si>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</si>
  <si>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</si>
  <si>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</si>
  <si>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</si>
  <si>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</si>
  <si>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</si>
  <si>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</si>
  <si>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</si>
  <si>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</si>
  <si>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</si>
  <si>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</si>
  <si>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</si>
  <si>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</si>
  <si>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</si>
  <si>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</si>
  <si>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</si>
  <si>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</si>
  <si>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</si>
  <si>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</si>
  <si>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</si>
  <si>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</si>
  <si>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</si>
  <si>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</si>
  <si>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</si>
  <si>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</si>
  <si>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</si>
  <si>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</si>
  <si>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</si>
  <si>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</si>
  <si>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</si>
  <si>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</si>
  <si>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</si>
  <si>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</si>
  <si>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</si>
  <si>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</si>
  <si>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</si>
  <si>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</si>
  <si>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</si>
  <si>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</si>
  <si>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</si>
  <si>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</si>
  <si>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</si>
  <si>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</si>
  <si>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</si>
  <si>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</si>
  <si>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</si>
  <si>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</si>
  <si>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</si>
  <si>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</si>
  <si>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</si>
  <si>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</si>
  <si>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</si>
  <si>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</si>
  <si>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</si>
  <si>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</si>
  <si>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</si>
  <si>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</si>
  <si>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</si>
  <si>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</si>
  <si>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</si>
  <si>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</si>
  <si>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</si>
  <si>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</si>
  <si>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</si>
  <si>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</si>
  <si>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</si>
  <si>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</si>
  <si>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</si>
  <si>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</si>
  <si>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</si>
  <si>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</si>
  <si>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</si>
  <si>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</si>
  <si>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</si>
  <si>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</si>
  <si>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</si>
  <si>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</si>
  <si>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</si>
  <si>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</si>
  <si>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</si>
  <si>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</si>
  <si>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</si>
  <si>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</si>
  <si>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</si>
  <si>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</si>
  <si>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</si>
  <si>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</si>
  <si>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</si>
  <si>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</si>
  <si>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</si>
  <si>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</si>
  <si>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</si>
  <si>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</si>
  <si>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</si>
  <si>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</si>
  <si>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</si>
  <si>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</si>
  <si>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</si>
  <si>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</si>
  <si>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</si>
  <si>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</si>
  <si>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</si>
  <si>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</si>
  <si>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</si>
  <si>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</si>
  <si>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</si>
  <si>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</si>
  <si>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</si>
  <si>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</si>
  <si>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</si>
  <si>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</si>
  <si>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</si>
  <si>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</si>
  <si>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</si>
  <si>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</si>
  <si>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</si>
  <si>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</si>
  <si>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</si>
  <si>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</si>
  <si>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</si>
  <si>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</si>
  <si>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</si>
  <si>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</si>
  <si>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</si>
  <si>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</si>
  <si>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</si>
  <si>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</si>
  <si>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</si>
  <si>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</si>
  <si>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</si>
  <si>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</si>
  <si>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</si>
  <si>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</si>
  <si>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</si>
  <si>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</si>
  <si>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</si>
  <si>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</si>
  <si>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</si>
  <si>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</si>
  <si>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</si>
  <si>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</si>
  <si>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</si>
  <si>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</si>
  <si>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</si>
  <si>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</si>
  <si>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</si>
  <si>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</si>
  <si>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</si>
  <si>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</si>
  <si>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</si>
  <si>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</si>
  <si>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</si>
  <si>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</si>
  <si>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</si>
  <si>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</si>
  <si>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</si>
  <si>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</si>
  <si>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</si>
  <si>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</si>
  <si>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</si>
  <si>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</si>
  <si>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</si>
  <si>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</si>
  <si>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</si>
  <si>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</si>
  <si>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</si>
  <si>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</si>
  <si>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</si>
  <si>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</si>
  <si>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</si>
  <si>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</si>
  <si>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</si>
  <si>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</si>
  <si>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</si>
  <si>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</si>
  <si>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</si>
  <si>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</si>
  <si>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</si>
  <si>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</si>
  <si>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</si>
  <si>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</si>
  <si>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</si>
  <si>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</si>
  <si>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</si>
  <si>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</si>
  <si>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</si>
  <si>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</si>
  <si>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</si>
  <si>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</si>
  <si>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</si>
  <si>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</si>
  <si>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</si>
  <si>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</si>
  <si>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</si>
  <si>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</si>
  <si>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</si>
  <si>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</si>
  <si>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</si>
  <si>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</si>
  <si>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</si>
  <si>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</si>
  <si>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</si>
  <si>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</si>
  <si>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</si>
  <si>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</si>
  <si>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</si>
  <si>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</si>
  <si>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</si>
  <si>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</si>
  <si>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</si>
  <si>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</si>
  <si>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</si>
  <si>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</si>
  <si>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</si>
  <si>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</si>
  <si>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</si>
  <si>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</si>
  <si>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</si>
  <si>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</si>
  <si>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</si>
  <si>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</si>
  <si>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</si>
  <si>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</si>
  <si>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</si>
  <si>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</si>
  <si>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</si>
  <si>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</si>
  <si>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</si>
  <si>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</si>
  <si>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</si>
  <si>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</si>
  <si>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</si>
  <si>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</si>
  <si>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</si>
  <si>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</si>
  <si>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</si>
  <si>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</si>
  <si>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</si>
  <si>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</si>
  <si>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</si>
  <si>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</si>
  <si>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</si>
  <si>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</si>
  <si>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</si>
  <si>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</si>
  <si>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</si>
  <si>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</si>
  <si>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</si>
  <si>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</si>
  <si>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</si>
  <si>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</si>
  <si>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</si>
  <si>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</si>
  <si>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</si>
  <si>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</si>
  <si>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</si>
  <si>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</si>
  <si>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</si>
  <si>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</si>
  <si>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</si>
  <si>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</si>
  <si>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</si>
  <si>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</si>
  <si>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</si>
  <si>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</si>
  <si>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</si>
  <si>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</si>
  <si>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</si>
  <si>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</si>
  <si>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</si>
  <si>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</si>
  <si>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</si>
  <si>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</si>
  <si>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</si>
  <si>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</si>
  <si>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</si>
  <si>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</si>
  <si>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</si>
  <si>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</si>
  <si>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</si>
  <si>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</si>
  <si>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</si>
  <si>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</si>
  <si>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</si>
  <si>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</si>
  <si>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</si>
  <si>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</si>
  <si>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</si>
  <si>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</si>
  <si>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</si>
  <si>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</si>
  <si>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</si>
  <si>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</si>
  <si>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</si>
  <si>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</si>
  <si>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</si>
  <si>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</si>
  <si>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</si>
  <si>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</si>
  <si>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</si>
  <si>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</si>
  <si>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</si>
  <si>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</si>
  <si>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</si>
  <si>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</si>
  <si>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</si>
  <si>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</si>
  <si>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</si>
  <si>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</si>
  <si>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</si>
  <si>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</si>
  <si>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</si>
  <si>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</si>
  <si>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</si>
  <si>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</si>
  <si>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</si>
  <si>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</si>
  <si>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</si>
  <si>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</si>
  <si>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</si>
  <si>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</si>
  <si>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</si>
  <si>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</si>
  <si>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</si>
  <si>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</si>
  <si>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</si>
  <si>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</si>
  <si>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</si>
  <si>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</si>
  <si>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</si>
  <si>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</si>
  <si>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</si>
  <si>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</si>
  <si>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</si>
  <si>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</si>
  <si>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13200000000004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</si>
  <si>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</si>
  <si>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</si>
  <si>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</si>
  <si>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</si>
  <si>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</si>
  <si>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</si>
  <si>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</si>
  <si>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</si>
  <si>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</si>
  <si>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</si>
  <si>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</si>
  <si>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</si>
  <si>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</si>
  <si>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</si>
  <si>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</si>
  <si>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</si>
  <si>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</si>
  <si>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</si>
  <si>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</si>
  <si>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</si>
  <si>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</si>
  <si>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</si>
  <si>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</si>
  <si>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</si>
  <si>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</si>
  <si>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</si>
  <si>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</si>
  <si>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</si>
  <si>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</si>
  <si>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</si>
  <si>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</si>
  <si>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</si>
  <si>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</si>
  <si>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</si>
  <si>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</si>
  <si>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</si>
  <si>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</si>
  <si>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</si>
  <si>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</si>
  <si>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</si>
  <si>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</si>
  <si>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</si>
  <si>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</si>
  <si>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</si>
  <si>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</si>
  <si>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</si>
  <si>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</si>
  <si>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</si>
  <si>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</si>
  <si>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</si>
  <si>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</si>
  <si>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</si>
  <si>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</si>
  <si>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</si>
  <si>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</si>
  <si>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</si>
  <si>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</si>
  <si>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</si>
  <si>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</si>
  <si>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</si>
  <si>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</si>
  <si>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</si>
  <si>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</si>
  <si>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</si>
  <si>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</si>
  <si>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</si>
  <si>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</si>
  <si>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</si>
  <si>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</si>
  <si>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</si>
  <si>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</si>
  <si>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</si>
  <si>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</si>
  <si>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</si>
  <si>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</si>
  <si>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</si>
  <si>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</si>
  <si>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</si>
  <si>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</si>
  <si>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</si>
  <si>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</si>
  <si>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</si>
  <si>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</si>
  <si>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</si>
  <si>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MUSAWA LOCAL GOVERNMENT COUNCIL – 2026 PROPOSED BUDGET SUMMARY</t>
  </si>
  <si>
    <t>MUSAWA LOCAL GOVERNMENT COUNCIL – 2026 CONSOLIDATED MASTER BUDGET SUMMARY</t>
  </si>
  <si>
    <t>MUSAWA LOCAL GOVERNMENT COUNCIL – 2026 BUDGET - SUMMARY OF REVENUE</t>
  </si>
  <si>
    <t>MUSAWA LOCAL GOVERNMENT COUNCIL – 2026 BUDGET - SUMMARY OF EXPENDITURE</t>
  </si>
  <si>
    <t>MUSAWA LOCAL GOVERNMENT COUNCIL – 2026 BUDGET - SUMMARY OF EXPENDITURE BY SECTOR</t>
  </si>
  <si>
    <t>MUSAWA LOCAL GOVERNMENT COUNCIL – 2026 PROPOSED BUDGET - SUMMARY OF RECURRENT EXPENDITURE BY DEPARTMENT</t>
  </si>
  <si>
    <t>MUSAWA LOCAL GOVERNMENT COUNCIL – 2026 BUDGET - SUMMARY OF RECURRENT EXPENDITURE</t>
  </si>
  <si>
    <t>MUSAWA LOCAL GOVERNMENT COUNCIL – 2026 PROPOSED BUDGET - SUMMARY OF CAPITAL EXPENDITURE</t>
  </si>
  <si>
    <t>MUSAWA LOCAL GOVERNMENT COUNCIL – 2026 BUDGET - SUMMARY OF CAPITAL EXPENDITURE BY DEPARTMENT</t>
  </si>
  <si>
    <t>MUSAWA LOCAL GOVERNMENT COUNCIL – OFFICE OF THE CHAIRMAN PERSONNEL COST BUDGET</t>
  </si>
  <si>
    <t>MUSAWA LOCAL GOVERNMENT COUNCIL – OFFICE OF THE CHAIRMAN OVERHEAD COST BUDGET</t>
  </si>
  <si>
    <t>MUSAWA LOCAL GOVERNMENT COUNCIL – OFFICE OF THE LG SECRETARY PERSONNEL COST BUDGET</t>
  </si>
  <si>
    <t>MUSAWA LOCAL GOVERNMENT COUNCIL – OFFICE OF THE LG SECRETARY OVERHEAD COST BUDGET</t>
  </si>
  <si>
    <t>MUSAWA LOCAL GOVERNMENT COUNCIL – THE COUNCIL PERSONNEL COST BUDGET</t>
  </si>
  <si>
    <t>MUSAWA LOCAL GOVERNMENT COUNCIL – THE COUNCIL OVERHEAD COST BUDGET</t>
  </si>
  <si>
    <t>MUSAWA LOCAL GOVERNMENT COUNCIL – PMD PERSONNEL COST BUDGET</t>
  </si>
  <si>
    <t>MUSAWA LOCAL GOVERNMENT COUNCIL – PMD OVERHEAD COST BUDGET</t>
  </si>
  <si>
    <t>MUSAWA LOCAL GOVERNMENT COUNCIL – PMD CAPITAL EXPENDITURE</t>
  </si>
  <si>
    <t>MUSAWA LOCAL GOVERNMENT COUNCIL – AGRIC PERSONNEL COST BUDGET</t>
  </si>
  <si>
    <t>MUSAWA LOCAL GOVERNMENT COUNCIL – AGRIC OVERHEAD COST BUDGET</t>
  </si>
  <si>
    <t>MUSAWA LOCAL GOVERNMENT COUNCIL – AGRIC CAPITAL EXPENDITURE</t>
  </si>
  <si>
    <t>MUSAWA LOCAL GOVERNMENT COUNCIL – FINANCE PERSONNEL COST BUDGET</t>
  </si>
  <si>
    <t>MUSAWA LOCAL GOVERNMENT COUNCIL – FINANCE OVERHEAD COST BUDGET</t>
  </si>
  <si>
    <t>MUSAWA LOCAL GOVERNMENT COUNCIL  –  GRANTS AND CONTRIBUTIONS TO GOVERNMENT AGENCIES  -  22040105</t>
  </si>
  <si>
    <t>MUSAWA LOCAL GOVERNMENT COUNCIL – FINANCE CAPITAL EXPENDITURE</t>
  </si>
  <si>
    <t>MUSAWA LOCAL GOVERNMENT COUNCIL   –   JOINT / COMMON CAPITAL PROJECTS  -  32010221</t>
  </si>
  <si>
    <t>MUSAWA LOCAL GOVERNMENT COUNCIL – WORKS PERSONNEL COST BUDGET</t>
  </si>
  <si>
    <t>MUSAWA LOCAL GOVERNMENT COUNCIL – WORKS OVERHEAD COST BUDGET</t>
  </si>
  <si>
    <t>MUSAWA LOCAL GOVERNMENT COUNCIL – WORKS CAPITAL EXPENDITURE</t>
  </si>
  <si>
    <t>MUSAWA LOCAL GOVERNMENT COUNCIL – ESD PERSONNEL COST BUDGET</t>
  </si>
  <si>
    <t>MUSAWA LOCAL GOVERNMENT COUNCIL – ESD OVERHEAD COST BUDGET</t>
  </si>
  <si>
    <t>MUSAWA LOCAL GOVERNMENT COUNCIL – ESD CAPITAL EXPENDITURE</t>
  </si>
  <si>
    <t>MUSAWA LOCAL GOVERNMENT COUNCIL – PHC PERSONNEL COST BUDGET</t>
  </si>
  <si>
    <t>MUSAWA LOCAL GOVERNMENT COUNCIL – PHC OVERHEAD COST BUDGET</t>
  </si>
  <si>
    <t>MUSAWA LOCAL GOVERNMENT COUNCIL – PHC CAPITAL EXPENDITURE</t>
  </si>
  <si>
    <t>MUSAWA LOCAL GOVERNMENT COUNCIL – WATSAN PERSONNEL COST BUDGET</t>
  </si>
  <si>
    <t>MUSAWA LOCAL GOVERNMENT COUNCIL – WATSAN OVERHEAD COST BUDGET</t>
  </si>
  <si>
    <t>MUSAWA LOCAL GOVERNMENT COUNCIL – WATSAN CAPITAL EXPENDITURE</t>
  </si>
  <si>
    <t>MUSAWA LOCAL GOVERNMENT COUNCIL – TRAD PERSONNEL COST BUDGET</t>
  </si>
  <si>
    <t>MUSAWA LOCAL GOVERNMENT COUNCIL – TRAD OVERHEAD COST BUDGET</t>
  </si>
  <si>
    <t>RENOVATION  OF DISTRICT HEAD HOUSE,JIKAMSHI ,MUSAWA</t>
  </si>
  <si>
    <t>CONSTRUCTION OF MOTOR PARK  MUSAWA</t>
  </si>
  <si>
    <t>REHABILATATION OF VIP STAFF QUARTERS MUSAWA</t>
  </si>
  <si>
    <t>REHABILATAION /RENOVATION OF BUILDING GENERAL</t>
  </si>
  <si>
    <t>RENOVATION OF L.G SECRETARIAT</t>
  </si>
  <si>
    <t>REHABILATATION OF MUSAWA MARKET</t>
  </si>
  <si>
    <t>Motor Vehicles(DISTRICT HEADS,HLGA,LGT AND OTHERS)</t>
  </si>
  <si>
    <t>Motor Cycles  SECURITY</t>
  </si>
  <si>
    <t>CONSTRUCTION OF VETENERY CLINIC TUGE</t>
  </si>
  <si>
    <t>CONSTRUCTION OF SLAUTHER SLAB M/ MUSAWA</t>
  </si>
  <si>
    <t>CONSTRUCTION OF SLAUTHER SLAB MSW&amp; JIKAMSHI</t>
  </si>
  <si>
    <t>RENOVATION OF SLAUTHER SLAB  MSW&amp; JIKAMSHI</t>
  </si>
  <si>
    <t>CONSTRUCTION OF MECHANIZATION CENTRE</t>
  </si>
  <si>
    <t>IRRIGATION EQUIPMENT</t>
  </si>
  <si>
    <t>PURCHASE OF SOLAR WATER/POWER TILLERS</t>
  </si>
  <si>
    <t>Donation General</t>
  </si>
  <si>
    <t>PURCHASE &amp;ACQUISATION OF LAND</t>
  </si>
  <si>
    <t>PURCHASE OF SOLAR SYSTEM</t>
  </si>
  <si>
    <t>CONSTRUCTION OF FEEDER ROAD TABANNI TO G/GORA ROAD</t>
  </si>
  <si>
    <t>CONSTRUCTION OF DRAINAGES- BALA ABU TO POLICE STATION, S/UNG,AMINU BAKI ,MAKULAWA, S/GARI,S/UNG,JIKAMSHI,MUSAWA</t>
  </si>
  <si>
    <t>CONSTRUCTION OF CULVERT S/UGW,MSW,JKM,AND DANGANI</t>
  </si>
  <si>
    <t>REHABILATION  OF DRAINAGES</t>
  </si>
  <si>
    <t>MINOR REPAIRS OF BUILDING</t>
  </si>
  <si>
    <t>ELECTRIFICTION GENERAL</t>
  </si>
  <si>
    <t>LATERITE FILLINGS</t>
  </si>
  <si>
    <t>1320000000003</t>
  </si>
  <si>
    <t>Construction of mosques kira,bakam,satabanni,tsabe and Gingin</t>
  </si>
  <si>
    <t>Construction of islamiyya yan cimawa,G/dan bade ,G/mai tandu, tuge, G/gora, famma gora</t>
  </si>
  <si>
    <t>Construction of cemetary</t>
  </si>
  <si>
    <t>Rehabilatation/upgrade of primary school</t>
  </si>
  <si>
    <t>Rehabilatation of mosque tabbani, y/radau,karo, tsabe kira wards</t>
  </si>
  <si>
    <t>Rehabilatation of islamiiya  G/sanya, G/liman faras,izala darika danjanku,G/gabas,Katoge ,dakam</t>
  </si>
  <si>
    <t>purchase of fire fighting equipment</t>
  </si>
  <si>
    <t>purchase of youth centre  equipment</t>
  </si>
  <si>
    <t>purchase ofpublic  Address equipment</t>
  </si>
  <si>
    <t>Annual Women  Hand craft</t>
  </si>
  <si>
    <t>Sport equipment</t>
  </si>
  <si>
    <t>Upgrade of phc m/musawa ,kira</t>
  </si>
  <si>
    <t>Renovation of phc  mangafi</t>
  </si>
  <si>
    <t>Renovation of phc   Dangani</t>
  </si>
  <si>
    <t>construction  of doctor quarters m/musawa,kira,mangafi,dangani and kira</t>
  </si>
  <si>
    <t>upgrade of dispensary bachirawa, kakar, dankado, sako,fulalawa</t>
  </si>
  <si>
    <t>purchase of cold chain materials</t>
  </si>
  <si>
    <t>purchase of solar system for phcs</t>
  </si>
  <si>
    <t>purchase of Immunization standard equipment</t>
  </si>
  <si>
    <t>Construction of sewage across LG</t>
  </si>
  <si>
    <t>Rural  water supply msw,jks,j/gidan,s/tsoho,u/makera,k/fulani,g/diyam &amp; kanawa</t>
  </si>
  <si>
    <t>construction of incinarator</t>
  </si>
  <si>
    <t>Rehabilatation of solar pump</t>
  </si>
  <si>
    <t>Replacement  of solar panel pump</t>
  </si>
  <si>
    <t>purchase of spraying materials</t>
  </si>
  <si>
    <t>103500000000007</t>
  </si>
  <si>
    <t>Purchase of powder for spraying earth dam</t>
  </si>
  <si>
    <t>Purchase of water pump machine</t>
  </si>
  <si>
    <t>103500000000008</t>
  </si>
  <si>
    <t>103500000000009</t>
  </si>
  <si>
    <t>CONSTRUCTION OF TOWNSHIP ROAD  DANGANI</t>
  </si>
  <si>
    <t>Construction of primary school , hadaba, nasarawa,gidan lumu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</si>
</sst>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</xf>
    <xf numFmtId="0" fontId="14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3" fontId="1" fillId="0" borderId="2" xfId="0" applyNumberFormat="1" applyFont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130" zoomScaleSheetLayoutView="90" zoomScalePageLayoutView="125" workbookViewId="0">
      <selection activeCell="E5" sqref="E5"/>
    </sheetView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71" t="s">
        <v>463</v>
      </c>
      <c r="B2" s="71"/>
      <c r="C2" s="71"/>
      <c r="D2" s="71"/>
      <c r="E2" s="71"/>
      <c r="F2" s="49"/>
    </row>
    <row r="3" spans="1:6" x14ac:dyDescent="0.25">
      <c r="A3" s="72" t="s">
        <v>732</v>
      </c>
      <c r="B3" s="72"/>
      <c r="C3" s="72"/>
      <c r="D3" s="72"/>
      <c r="E3" s="72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598</v>
      </c>
      <c r="D5" s="50" t="s">
        <v>599</v>
      </c>
      <c r="E5" s="50" t="s">
        <v>600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0</v>
      </c>
      <c r="D7" s="11"/>
      <c r="E7" s="11">
        <f>'CONS. MASTER B. SUMMARY F.ii'!E6</f>
        <v>98536918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8666924772</v>
      </c>
      <c r="D8" s="11">
        <f>SUM(D9:D10)</f>
        <v>6574009252</v>
      </c>
      <c r="E8" s="11">
        <f>SUM(E9:E10)</f>
        <v>8389763355</v>
      </c>
      <c r="F8" s="7">
        <f>D8/C8*100</f>
        <v>75.851693939221377</v>
      </c>
    </row>
    <row r="9" spans="1:6" x14ac:dyDescent="0.25">
      <c r="A9" s="7"/>
      <c r="B9" s="5" t="s">
        <v>335</v>
      </c>
      <c r="C9" s="10">
        <f>'SUMMARY OF REVENUE F.iii'!C6</f>
        <v>8584010148</v>
      </c>
      <c r="D9" s="10">
        <f>'SUMMARY OF REVENUE F.iii'!D6</f>
        <v>6476596739.6300001</v>
      </c>
      <c r="E9" s="10">
        <f>'SUMMARY OF REVENUE F.iii'!E6</f>
        <v>8176388031</v>
      </c>
      <c r="F9" s="7">
        <f t="shared" ref="F9:F25" si="0">D9/C9*100</f>
        <v>75.449546633387783</v>
      </c>
    </row>
    <row r="10" spans="1:6" x14ac:dyDescent="0.25">
      <c r="A10" s="7"/>
      <c r="B10" s="5" t="s">
        <v>336</v>
      </c>
      <c r="C10" s="10">
        <f>'SUMMARY OF REVENUE F.iii'!C16</f>
        <v>82914624</v>
      </c>
      <c r="D10" s="10">
        <f>'SUMMARY OF REVENUE F.iii'!D16</f>
        <v>97412512.370000005</v>
      </c>
      <c r="E10" s="10">
        <f>'SUMMARY OF REVENUE F.iii'!E16</f>
        <v>213375324</v>
      </c>
      <c r="F10" s="7">
        <f t="shared" si="0"/>
        <v>117.48532125044673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5320332819</v>
      </c>
      <c r="D12" s="11">
        <f>SUM(D13:D14)</f>
        <v>4330050278</v>
      </c>
      <c r="E12" s="11">
        <f>SUM(E13:E14)</f>
        <v>4600665375</v>
      </c>
      <c r="F12" s="7">
        <f t="shared" si="0"/>
        <v>81.386830961711681</v>
      </c>
    </row>
    <row r="13" spans="1:6" x14ac:dyDescent="0.25">
      <c r="A13" s="7"/>
      <c r="B13" s="5" t="s">
        <v>337</v>
      </c>
      <c r="C13" s="10">
        <f>'CONS. MASTER B. SUMMARY F.ii'!C19</f>
        <v>2551099628</v>
      </c>
      <c r="D13" s="10">
        <f>'CONS. MASTER B. SUMMARY F.ii'!D19</f>
        <v>2472429089</v>
      </c>
      <c r="E13" s="10">
        <f>'CONS. MASTER B. SUMMARY F.ii'!E19</f>
        <v>2869528628</v>
      </c>
      <c r="F13" s="7">
        <f t="shared" si="0"/>
        <v>96.91621063573767</v>
      </c>
    </row>
    <row r="14" spans="1:6" x14ac:dyDescent="0.25">
      <c r="A14" s="7"/>
      <c r="B14" s="5" t="s">
        <v>338</v>
      </c>
      <c r="C14" s="10">
        <f>'CONS. MASTER B. SUMMARY F.ii'!C20</f>
        <v>2769233191</v>
      </c>
      <c r="D14" s="10">
        <f>'CONS. MASTER B. SUMMARY F.ii'!D20</f>
        <v>1857621189</v>
      </c>
      <c r="E14" s="10">
        <f>'CONS. MASTER B. SUMMARY F.ii'!E20</f>
        <v>1731136747</v>
      </c>
      <c r="F14" s="7">
        <f t="shared" si="0"/>
        <v>67.080706494392146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>SUM(D19:D20)</f>
        <v>0</v>
      </c>
      <c r="E18" s="11">
        <f>SUM(E19:E20)</f>
        <v>0</v>
      </c>
      <c r="F18" s="7" t="e">
        <f t="shared" si="0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0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3322500000</v>
      </c>
      <c r="D22" s="11">
        <f>'CONS. MASTER B. SUMMARY F.ii'!D27</f>
        <v>2127001256</v>
      </c>
      <c r="E22" s="11">
        <f>'CONS. MASTER B. SUMMARY F.ii'!E27</f>
        <v>3887634898</v>
      </c>
      <c r="F22" s="7">
        <f t="shared" si="0"/>
        <v>64.018096493604219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8666924772</v>
      </c>
      <c r="D24" s="11">
        <f>D7+D8+D18</f>
        <v>6574009252</v>
      </c>
      <c r="E24" s="11">
        <f>E7+E8+E18</f>
        <v>8488300273</v>
      </c>
      <c r="F24" s="7">
        <f t="shared" si="0"/>
        <v>75.851693939221377</v>
      </c>
    </row>
    <row r="25" spans="1:6" x14ac:dyDescent="0.25">
      <c r="A25" s="5" t="s">
        <v>333</v>
      </c>
      <c r="B25" s="5" t="s">
        <v>2</v>
      </c>
      <c r="C25" s="11">
        <f>C12+C22</f>
        <v>8642832819</v>
      </c>
      <c r="D25" s="11">
        <f>D12+D22</f>
        <v>6457051534</v>
      </c>
      <c r="E25" s="11">
        <f>E12+E22</f>
        <v>8488300273</v>
      </c>
      <c r="F25" s="7">
        <f t="shared" si="0"/>
        <v>74.70989742859679</v>
      </c>
    </row>
    <row r="26" spans="1:6" x14ac:dyDescent="0.25">
      <c r="A26" s="7"/>
      <c r="B26" s="5" t="s">
        <v>334</v>
      </c>
      <c r="C26" s="11"/>
      <c r="D26" s="11"/>
      <c r="E26" s="11">
        <f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horizontalDpi="4294967293" r:id="rId1"/>
  <headerFooter>
    <oddFooter>Page &amp;P of &amp;N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10" zoomScale="90" zoomScaleNormal="130" zoomScaleSheetLayoutView="90" workbookViewId="0">
      <selection activeCell="E5" sqref="E5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71" t="s">
        <v>462</v>
      </c>
      <c r="B2" s="71"/>
      <c r="C2" s="71"/>
      <c r="D2" s="71"/>
      <c r="E2" s="71"/>
    </row>
    <row r="3" spans="1:5" x14ac:dyDescent="0.25">
      <c r="A3" s="72" t="s">
        <v>733</v>
      </c>
      <c r="B3" s="72"/>
      <c r="C3" s="72"/>
      <c r="D3" s="72"/>
      <c r="E3" s="72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598</v>
      </c>
      <c r="D5" s="50" t="s">
        <v>599</v>
      </c>
      <c r="E5" s="50" t="s">
        <v>600</v>
      </c>
    </row>
    <row r="6" spans="1:5" x14ac:dyDescent="0.25">
      <c r="A6" s="44">
        <v>1</v>
      </c>
      <c r="B6" s="46" t="s">
        <v>291</v>
      </c>
      <c r="C6" s="52">
        <v>0</v>
      </c>
      <c r="D6" s="52"/>
      <c r="E6" s="52">
        <v>98536918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8584010148</v>
      </c>
      <c r="D8" s="10">
        <f>'SUMMARY OF REVENUE F.iii'!D6</f>
        <v>6476596739.6300001</v>
      </c>
      <c r="E8" s="10">
        <f>'SUMMARY OF REVENUE F.iii'!E6</f>
        <v>8176388031</v>
      </c>
    </row>
    <row r="9" spans="1:5" x14ac:dyDescent="0.25">
      <c r="A9" s="7">
        <v>4</v>
      </c>
      <c r="B9" s="7" t="s">
        <v>294</v>
      </c>
      <c r="C9" s="10">
        <f>'SUMMARY OF REVENUE F.iii'!C16</f>
        <v>82914624</v>
      </c>
      <c r="D9" s="10">
        <f>'SUMMARY OF REVENUE F.iii'!D16</f>
        <v>97412512.370000005</v>
      </c>
      <c r="E9" s="10">
        <f>'SUMMARY OF REVENUE F.iii'!E16</f>
        <v>213375324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8666924772</v>
      </c>
      <c r="D12" s="11">
        <f>SUM(D8:D11)</f>
        <v>6574009252</v>
      </c>
      <c r="E12" s="11">
        <f>SUM(E8:E11)</f>
        <v>8389763355</v>
      </c>
    </row>
    <row r="13" spans="1:5" x14ac:dyDescent="0.25">
      <c r="A13" s="5">
        <v>8</v>
      </c>
      <c r="B13" s="5" t="s">
        <v>298</v>
      </c>
      <c r="C13" s="11">
        <f>C6+C12</f>
        <v>8666924772</v>
      </c>
      <c r="D13" s="11">
        <f>D6+D12</f>
        <v>6574009252</v>
      </c>
      <c r="E13" s="11">
        <f>E6+E12</f>
        <v>8488300273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>D16</f>
        <v>0</v>
      </c>
      <c r="E17" s="11">
        <f>E16</f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2551099628</v>
      </c>
      <c r="D19" s="10">
        <f>'SUMMARY OF EXP F.iv'!D7</f>
        <v>2472429089</v>
      </c>
      <c r="E19" s="10">
        <f>'SUMMARY OF EXP F.iv'!E7</f>
        <v>2869528628</v>
      </c>
    </row>
    <row r="20" spans="1:5" x14ac:dyDescent="0.25">
      <c r="A20" s="7">
        <v>15</v>
      </c>
      <c r="B20" s="7" t="s">
        <v>305</v>
      </c>
      <c r="C20" s="10">
        <f>'SUMMARY OF EXP F.iv'!C25</f>
        <v>2769233191</v>
      </c>
      <c r="D20" s="10">
        <f>'SUMMARY OF EXP F.iv'!D25</f>
        <v>1857621189</v>
      </c>
      <c r="E20" s="10">
        <f>'SUMMARY OF EXP F.iv'!E25</f>
        <v>1731136747</v>
      </c>
    </row>
    <row r="21" spans="1:5" x14ac:dyDescent="0.25">
      <c r="A21" s="5">
        <v>16</v>
      </c>
      <c r="B21" s="5" t="s">
        <v>306</v>
      </c>
      <c r="C21" s="11">
        <f>SUM(C19:C20)</f>
        <v>5320332819</v>
      </c>
      <c r="D21" s="11">
        <f>SUM(D19:D20)</f>
        <v>4330050278</v>
      </c>
      <c r="E21" s="11">
        <f>SUM(E19:E20)</f>
        <v>4600665375</v>
      </c>
    </row>
    <row r="22" spans="1:5" x14ac:dyDescent="0.25">
      <c r="A22" s="5">
        <v>17</v>
      </c>
      <c r="B22" s="5" t="s">
        <v>307</v>
      </c>
      <c r="C22" s="11">
        <f>C17+C21</f>
        <v>5320332819</v>
      </c>
      <c r="D22" s="11">
        <f>D17+D21</f>
        <v>4330050278</v>
      </c>
      <c r="E22" s="11">
        <f>E17+E21</f>
        <v>4600665375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867000000</v>
      </c>
      <c r="D24" s="61">
        <f>'PMD CAPITAL EXP F.xii'!E6</f>
        <v>490150000</v>
      </c>
      <c r="E24" s="61">
        <f>'PMD CAPITAL EXP F.xii'!F6</f>
        <v>195000000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1233000000</v>
      </c>
      <c r="D25" s="62">
        <f>'AGRIC CAPITAL EXP F.xii'!E6+'FINANCE CAPITAL EXP F.xii'!E6+'WORKS CAPITAL EXP F.xii'!E6</f>
        <v>843042009</v>
      </c>
      <c r="E25" s="62">
        <f>'AGRIC CAPITAL EXP F.xii'!F6+'FINANCE CAPITAL EXP F.xii'!F6+'WORKS CAPITAL EXP F.xii'!F6</f>
        <v>2689634898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1222500000</v>
      </c>
      <c r="D26" s="62">
        <f>'ESD CAPITAL EXP F.xii'!E6+'PHC CAPITAL EXP F.xii'!E6+'WATSAN CAPITAL EXP F.xii'!E6</f>
        <v>793809247</v>
      </c>
      <c r="E26" s="62">
        <f>'ESD CAPITAL EXP F.xii'!F6+'PHC CAPITAL EXP F.xii'!F6+'WATSAN CAPITAL EXP F.xii'!F6</f>
        <v>1003000000</v>
      </c>
    </row>
    <row r="27" spans="1:5" x14ac:dyDescent="0.25">
      <c r="A27" s="5">
        <v>22</v>
      </c>
      <c r="B27" s="5" t="s">
        <v>312</v>
      </c>
      <c r="C27" s="11">
        <f>SUM(C24:C26)</f>
        <v>3322500000</v>
      </c>
      <c r="D27" s="11">
        <f>SUM(D24:D26)</f>
        <v>2127001256</v>
      </c>
      <c r="E27" s="11">
        <f>SUM(E24:E26)</f>
        <v>3887634898</v>
      </c>
    </row>
    <row r="28" spans="1:5" x14ac:dyDescent="0.25">
      <c r="A28" s="5">
        <v>23</v>
      </c>
      <c r="B28" s="5" t="s">
        <v>313</v>
      </c>
      <c r="C28" s="11">
        <f>C22+C27</f>
        <v>8642832819</v>
      </c>
      <c r="D28" s="11">
        <f>D22+D27</f>
        <v>6457051534</v>
      </c>
      <c r="E28" s="11">
        <f>E22+E27</f>
        <v>8488300273</v>
      </c>
    </row>
    <row r="29" spans="1:5" x14ac:dyDescent="0.25">
      <c r="A29" s="7">
        <v>24</v>
      </c>
      <c r="B29" s="5" t="s">
        <v>314</v>
      </c>
      <c r="C29" s="11">
        <f>C13-C28</f>
        <v>24091953</v>
      </c>
      <c r="D29" s="11"/>
      <c r="E29" s="11">
        <f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>E31</f>
        <v>0</v>
      </c>
    </row>
    <row r="33" spans="1:5" x14ac:dyDescent="0.25">
      <c r="A33" s="5">
        <v>28</v>
      </c>
      <c r="B33" s="5" t="s">
        <v>318</v>
      </c>
      <c r="C33" s="11">
        <f>C13+C32-C28</f>
        <v>24091953</v>
      </c>
      <c r="D33" s="11"/>
      <c r="E33" s="11">
        <f>E13+E32-E28</f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300"/>
  <sheetViews>
    <sheetView view="pageBreakPreview" zoomScale="85" zoomScaleNormal="140" zoomScaleSheetLayoutView="85" workbookViewId="0">
      <selection activeCell="C88" sqref="C88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71" t="s">
        <v>461</v>
      </c>
      <c r="B1" s="71"/>
      <c r="C1" s="71"/>
      <c r="D1" s="71"/>
      <c r="E1" s="71"/>
    </row>
    <row r="2" spans="1:5" x14ac:dyDescent="0.25">
      <c r="A2" s="72" t="s">
        <v>734</v>
      </c>
      <c r="B2" s="72"/>
      <c r="C2" s="72"/>
      <c r="D2" s="72"/>
      <c r="E2" s="72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s="1" customFormat="1" x14ac:dyDescent="0.25">
      <c r="A5" s="14">
        <v>1</v>
      </c>
      <c r="B5" s="14" t="s">
        <v>342</v>
      </c>
      <c r="C5" s="11">
        <f>C6+C16+C118+C128</f>
        <v>8666924772</v>
      </c>
      <c r="D5" s="11">
        <f>D6+D16+D118+D128</f>
        <v>6574009252</v>
      </c>
      <c r="E5" s="11">
        <f>E6+E16+E118+E128</f>
        <v>8389763355</v>
      </c>
    </row>
    <row r="6" spans="1:5" s="1" customFormat="1" x14ac:dyDescent="0.25">
      <c r="A6" s="14">
        <v>11</v>
      </c>
      <c r="B6" s="14" t="s">
        <v>343</v>
      </c>
      <c r="C6" s="11">
        <f>C7</f>
        <v>8584010148</v>
      </c>
      <c r="D6" s="11">
        <f>D7</f>
        <v>6476596739.6300001</v>
      </c>
      <c r="E6" s="11">
        <f>E7</f>
        <v>8176388031</v>
      </c>
    </row>
    <row r="7" spans="1:5" s="1" customFormat="1" x14ac:dyDescent="0.25">
      <c r="A7" s="14">
        <v>1101</v>
      </c>
      <c r="B7" s="14" t="s">
        <v>343</v>
      </c>
      <c r="C7" s="11">
        <f>C8+C11+C13</f>
        <v>8584010148</v>
      </c>
      <c r="D7" s="11">
        <f>D8+D11+D13</f>
        <v>6476596739.6300001</v>
      </c>
      <c r="E7" s="11">
        <f>E8+E11+E13</f>
        <v>8176388031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4028406655</v>
      </c>
      <c r="D8" s="11">
        <f>SUM(D9:D10)</f>
        <v>3125642308</v>
      </c>
      <c r="E8" s="11">
        <f>SUM(E9:E10)</f>
        <v>2882544375</v>
      </c>
    </row>
    <row r="9" spans="1:5" x14ac:dyDescent="0.25">
      <c r="A9" s="53">
        <v>11010101</v>
      </c>
      <c r="B9" s="53" t="s">
        <v>726</v>
      </c>
      <c r="C9" s="51">
        <v>3965227375</v>
      </c>
      <c r="D9" s="51">
        <v>3125642308</v>
      </c>
      <c r="E9" s="51">
        <v>2806729219</v>
      </c>
    </row>
    <row r="10" spans="1:5" x14ac:dyDescent="0.25">
      <c r="A10" s="53">
        <v>11010101</v>
      </c>
      <c r="B10" s="53" t="s">
        <v>727</v>
      </c>
      <c r="C10" s="51">
        <v>63179280</v>
      </c>
      <c r="D10" s="51">
        <v>0</v>
      </c>
      <c r="E10" s="51">
        <v>75815156</v>
      </c>
    </row>
    <row r="11" spans="1:5" s="1" customFormat="1" x14ac:dyDescent="0.25">
      <c r="A11" s="14">
        <v>110102</v>
      </c>
      <c r="B11" s="14" t="s">
        <v>345</v>
      </c>
      <c r="C11" s="11">
        <f>C12</f>
        <v>2719286415</v>
      </c>
      <c r="D11" s="11">
        <f>D12</f>
        <v>2356932005</v>
      </c>
      <c r="E11" s="11">
        <f>E12</f>
        <v>3079050140</v>
      </c>
    </row>
    <row r="12" spans="1:5" x14ac:dyDescent="0.25">
      <c r="A12" s="53">
        <v>11010201</v>
      </c>
      <c r="B12" s="53" t="s">
        <v>346</v>
      </c>
      <c r="C12" s="51">
        <v>2719286415</v>
      </c>
      <c r="D12" s="51">
        <v>2356932005</v>
      </c>
      <c r="E12" s="51">
        <v>3079050140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1836317078</v>
      </c>
      <c r="D13" s="11">
        <f>SUM(D14:D15)</f>
        <v>994022426.63</v>
      </c>
      <c r="E13" s="11">
        <f>SUM(E14:E15)</f>
        <v>2214793516</v>
      </c>
    </row>
    <row r="14" spans="1:5" x14ac:dyDescent="0.25">
      <c r="A14" s="53">
        <v>11010301</v>
      </c>
      <c r="B14" s="53" t="s">
        <v>348</v>
      </c>
      <c r="C14" s="51">
        <v>0</v>
      </c>
      <c r="D14" s="51"/>
      <c r="E14" s="51">
        <v>478956416</v>
      </c>
    </row>
    <row r="15" spans="1:5" x14ac:dyDescent="0.25">
      <c r="A15" s="53">
        <v>11010304</v>
      </c>
      <c r="B15" s="53" t="s">
        <v>349</v>
      </c>
      <c r="C15" s="51">
        <v>1836317078</v>
      </c>
      <c r="D15" s="51">
        <v>994022426.63</v>
      </c>
      <c r="E15" s="51">
        <v>1735837100</v>
      </c>
    </row>
    <row r="16" spans="1:5" s="1" customFormat="1" x14ac:dyDescent="0.25">
      <c r="A16" s="14">
        <v>12</v>
      </c>
      <c r="B16" s="14" t="s">
        <v>350</v>
      </c>
      <c r="C16" s="11">
        <f>C17+C23</f>
        <v>82914624</v>
      </c>
      <c r="D16" s="11">
        <f>D17+D23</f>
        <v>97412512.370000005</v>
      </c>
      <c r="E16" s="11">
        <f>E17+E23</f>
        <v>213375324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>D18</f>
        <v>500000</v>
      </c>
      <c r="E17" s="11">
        <f>E18</f>
        <v>45806350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>SUM(D19:D22)</f>
        <v>500000</v>
      </c>
      <c r="E18" s="11">
        <f>SUM(E19:E22)</f>
        <v>45806350</v>
      </c>
    </row>
    <row r="19" spans="1:5" x14ac:dyDescent="0.25">
      <c r="A19" s="53">
        <v>12010301</v>
      </c>
      <c r="B19" s="53" t="s">
        <v>353</v>
      </c>
      <c r="C19" s="51"/>
      <c r="D19" s="51">
        <v>500000</v>
      </c>
      <c r="E19" s="51">
        <v>45806350</v>
      </c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82914624</v>
      </c>
      <c r="D23" s="11">
        <f>D24+D53+D79+D81+D95+D105+D109+D111+D113+D116</f>
        <v>96912512.370000005</v>
      </c>
      <c r="E23" s="11">
        <f>E24+E53+E79+E81+E95+E105+E109+E111+E113+E116</f>
        <v>167568974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14478500</v>
      </c>
      <c r="D24" s="11">
        <f>SUM(D25:D52)</f>
        <v>17030967.5</v>
      </c>
      <c r="E24" s="11">
        <f>SUM(E25:E52)</f>
        <v>8285000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x14ac:dyDescent="0.25">
      <c r="A26" s="53">
        <v>12020109</v>
      </c>
      <c r="B26" s="53" t="s">
        <v>360</v>
      </c>
      <c r="C26" s="51"/>
      <c r="D26" s="51"/>
      <c r="E26" s="51">
        <v>150000</v>
      </c>
    </row>
    <row r="27" spans="1:5" x14ac:dyDescent="0.25">
      <c r="A27" s="53">
        <v>12020111</v>
      </c>
      <c r="B27" s="53" t="s">
        <v>361</v>
      </c>
      <c r="C27" s="51">
        <v>35000</v>
      </c>
      <c r="D27" s="51">
        <v>45000</v>
      </c>
      <c r="E27" s="51">
        <v>45000</v>
      </c>
    </row>
    <row r="28" spans="1:5" x14ac:dyDescent="0.25">
      <c r="A28" s="53">
        <v>12020113</v>
      </c>
      <c r="B28" s="53" t="s">
        <v>362</v>
      </c>
      <c r="C28" s="51">
        <v>25000</v>
      </c>
      <c r="D28" s="51">
        <v>35000</v>
      </c>
      <c r="E28" s="51">
        <v>40000</v>
      </c>
    </row>
    <row r="29" spans="1:5" x14ac:dyDescent="0.25">
      <c r="A29" s="53">
        <v>12020114</v>
      </c>
      <c r="B29" s="53" t="s">
        <v>363</v>
      </c>
      <c r="C29" s="51"/>
      <c r="D29" s="51"/>
      <c r="E29" s="51">
        <v>100000</v>
      </c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x14ac:dyDescent="0.25">
      <c r="A31" s="53">
        <v>12020116</v>
      </c>
      <c r="B31" s="53" t="s">
        <v>365</v>
      </c>
      <c r="C31" s="51">
        <v>38000</v>
      </c>
      <c r="D31" s="51">
        <v>49000</v>
      </c>
      <c r="E31" s="51">
        <v>50000</v>
      </c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x14ac:dyDescent="0.25">
      <c r="A35" s="53">
        <v>12020120</v>
      </c>
      <c r="B35" s="53" t="s">
        <v>369</v>
      </c>
      <c r="C35" s="51"/>
      <c r="D35" s="51"/>
      <c r="E35" s="51">
        <v>50000</v>
      </c>
    </row>
    <row r="36" spans="1:5" x14ac:dyDescent="0.25">
      <c r="A36" s="53">
        <v>12020121</v>
      </c>
      <c r="B36" s="53" t="s">
        <v>370</v>
      </c>
      <c r="C36" s="51">
        <v>11000</v>
      </c>
      <c r="D36" s="51"/>
      <c r="E36" s="51"/>
    </row>
    <row r="37" spans="1:5" x14ac:dyDescent="0.25">
      <c r="A37" s="53">
        <v>12020122</v>
      </c>
      <c r="B37" s="53" t="s">
        <v>371</v>
      </c>
      <c r="C37" s="51">
        <v>181500</v>
      </c>
      <c r="D37" s="51">
        <v>200500</v>
      </c>
      <c r="E37" s="51">
        <v>300000</v>
      </c>
    </row>
    <row r="38" spans="1:5" x14ac:dyDescent="0.25">
      <c r="A38" s="53">
        <v>12020124</v>
      </c>
      <c r="B38" s="53" t="s">
        <v>372</v>
      </c>
      <c r="C38" s="51">
        <v>341000</v>
      </c>
      <c r="D38" s="51">
        <v>551000</v>
      </c>
      <c r="E38" s="51">
        <v>600000</v>
      </c>
    </row>
    <row r="39" spans="1:5" x14ac:dyDescent="0.25">
      <c r="A39" s="53">
        <v>12020126</v>
      </c>
      <c r="B39" s="53" t="s">
        <v>373</v>
      </c>
      <c r="C39" s="51">
        <v>12850000</v>
      </c>
      <c r="D39" s="51">
        <v>15204467.5</v>
      </c>
      <c r="E39" s="51">
        <v>5000000</v>
      </c>
    </row>
    <row r="40" spans="1:5" x14ac:dyDescent="0.25">
      <c r="A40" s="53">
        <v>12020128</v>
      </c>
      <c r="B40" s="53" t="s">
        <v>374</v>
      </c>
      <c r="C40" s="51"/>
      <c r="D40" s="51"/>
      <c r="E40" s="51">
        <v>150000</v>
      </c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x14ac:dyDescent="0.25">
      <c r="A42" s="53">
        <v>12020130</v>
      </c>
      <c r="B42" s="53" t="s">
        <v>376</v>
      </c>
      <c r="C42" s="51">
        <v>18000</v>
      </c>
      <c r="D42" s="51">
        <v>19000</v>
      </c>
      <c r="E42" s="51">
        <v>200000</v>
      </c>
    </row>
    <row r="43" spans="1:5" x14ac:dyDescent="0.25">
      <c r="A43" s="53">
        <v>12020132</v>
      </c>
      <c r="B43" s="53" t="s">
        <v>377</v>
      </c>
      <c r="C43" s="51">
        <v>850000</v>
      </c>
      <c r="D43" s="51">
        <v>900000</v>
      </c>
      <c r="E43" s="51">
        <v>1000000</v>
      </c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x14ac:dyDescent="0.25">
      <c r="A45" s="53">
        <v>12020135</v>
      </c>
      <c r="B45" s="53" t="s">
        <v>379</v>
      </c>
      <c r="C45" s="51"/>
      <c r="D45" s="51"/>
      <c r="E45" s="51">
        <v>100000</v>
      </c>
    </row>
    <row r="46" spans="1:5" x14ac:dyDescent="0.25">
      <c r="A46" s="53">
        <v>12020136</v>
      </c>
      <c r="B46" s="53" t="s">
        <v>380</v>
      </c>
      <c r="C46" s="51"/>
      <c r="D46" s="51"/>
      <c r="E46" s="51">
        <v>100000</v>
      </c>
    </row>
    <row r="47" spans="1:5" x14ac:dyDescent="0.25">
      <c r="A47" s="53">
        <v>12020137</v>
      </c>
      <c r="B47" s="53" t="s">
        <v>381</v>
      </c>
      <c r="C47" s="51">
        <v>104000</v>
      </c>
      <c r="D47" s="51"/>
      <c r="E47" s="51">
        <v>50000</v>
      </c>
    </row>
    <row r="48" spans="1:5" x14ac:dyDescent="0.25">
      <c r="A48" s="53">
        <v>12020138</v>
      </c>
      <c r="B48" s="53" t="s">
        <v>382</v>
      </c>
      <c r="C48" s="51">
        <v>25000</v>
      </c>
      <c r="D48" s="51">
        <v>27000</v>
      </c>
      <c r="E48" s="51">
        <v>300000</v>
      </c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x14ac:dyDescent="0.25">
      <c r="A52" s="53">
        <v>12020145</v>
      </c>
      <c r="B52" s="53" t="s">
        <v>386</v>
      </c>
      <c r="C52" s="51"/>
      <c r="D52" s="51"/>
      <c r="E52" s="51">
        <v>50000</v>
      </c>
    </row>
    <row r="53" spans="1:5" s="1" customFormat="1" x14ac:dyDescent="0.25">
      <c r="A53" s="14">
        <v>12020400</v>
      </c>
      <c r="B53" s="14" t="s">
        <v>387</v>
      </c>
      <c r="C53" s="11">
        <f>SUM(C54:C78)</f>
        <v>7200000</v>
      </c>
      <c r="D53" s="11">
        <f>SUM(D54:D78)</f>
        <v>79731544.870000005</v>
      </c>
      <c r="E53" s="11">
        <f>SUM(E54:E78)</f>
        <v>148783974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495000</v>
      </c>
      <c r="D55" s="51">
        <v>73869544.870000005</v>
      </c>
      <c r="E55" s="51">
        <v>23604999</v>
      </c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x14ac:dyDescent="0.25">
      <c r="A57" s="53">
        <v>12020427</v>
      </c>
      <c r="B57" s="53" t="s">
        <v>391</v>
      </c>
      <c r="C57" s="51"/>
      <c r="D57" s="51"/>
      <c r="E57" s="51">
        <v>300000</v>
      </c>
    </row>
    <row r="58" spans="1:5" x14ac:dyDescent="0.25">
      <c r="A58" s="53">
        <v>12020428</v>
      </c>
      <c r="B58" s="53" t="s">
        <v>392</v>
      </c>
      <c r="C58" s="51"/>
      <c r="D58" s="51"/>
      <c r="E58" s="51">
        <v>1000000</v>
      </c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x14ac:dyDescent="0.25">
      <c r="A61" s="53">
        <v>12020438</v>
      </c>
      <c r="B61" s="53" t="s">
        <v>395</v>
      </c>
      <c r="C61" s="51">
        <v>110000</v>
      </c>
      <c r="D61" s="51">
        <v>120000</v>
      </c>
      <c r="E61" s="51">
        <v>150000</v>
      </c>
    </row>
    <row r="62" spans="1:5" hidden="1" x14ac:dyDescent="0.25">
      <c r="A62" s="53">
        <v>12020441</v>
      </c>
      <c r="B62" s="53" t="s">
        <v>396</v>
      </c>
      <c r="C62" s="51"/>
      <c r="D62" s="51"/>
      <c r="E62" s="51"/>
    </row>
    <row r="63" spans="1:5" hidden="1" x14ac:dyDescent="0.25">
      <c r="A63" s="53">
        <v>12020442</v>
      </c>
      <c r="B63" s="53" t="s">
        <v>397</v>
      </c>
      <c r="C63" s="51"/>
      <c r="D63" s="51"/>
      <c r="E63" s="51"/>
    </row>
    <row r="64" spans="1:5" x14ac:dyDescent="0.25">
      <c r="A64" s="53">
        <v>12020443</v>
      </c>
      <c r="B64" s="53" t="s">
        <v>398</v>
      </c>
      <c r="C64" s="51">
        <v>900000</v>
      </c>
      <c r="D64" s="51">
        <v>100000</v>
      </c>
      <c r="E64" s="51">
        <v>120000</v>
      </c>
    </row>
    <row r="65" spans="1:5" hidden="1" x14ac:dyDescent="0.25">
      <c r="A65" s="53">
        <v>12020445</v>
      </c>
      <c r="B65" s="53" t="s">
        <v>399</v>
      </c>
      <c r="C65" s="51"/>
      <c r="D65" s="51"/>
      <c r="E65" s="51"/>
    </row>
    <row r="66" spans="1:5" x14ac:dyDescent="0.25">
      <c r="A66" s="53">
        <v>12020446</v>
      </c>
      <c r="B66" s="53" t="s">
        <v>400</v>
      </c>
      <c r="C66" s="51"/>
      <c r="D66" s="51"/>
      <c r="E66" s="51">
        <v>500000</v>
      </c>
    </row>
    <row r="67" spans="1:5" x14ac:dyDescent="0.25">
      <c r="A67" s="53">
        <v>12020447</v>
      </c>
      <c r="B67" s="53" t="s">
        <v>401</v>
      </c>
      <c r="C67" s="51">
        <v>1720000</v>
      </c>
      <c r="D67" s="51">
        <v>600000</v>
      </c>
      <c r="E67" s="51">
        <v>700000</v>
      </c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3235000</v>
      </c>
      <c r="D69" s="51">
        <v>4200000</v>
      </c>
      <c r="E69" s="51">
        <v>4300100</v>
      </c>
    </row>
    <row r="70" spans="1:5" x14ac:dyDescent="0.25">
      <c r="A70" s="53">
        <v>12020450</v>
      </c>
      <c r="B70" s="53" t="s">
        <v>404</v>
      </c>
      <c r="C70" s="51"/>
      <c r="D70" s="51"/>
      <c r="E70" s="51">
        <v>100000</v>
      </c>
    </row>
    <row r="71" spans="1:5" x14ac:dyDescent="0.25">
      <c r="A71" s="53">
        <v>12020451</v>
      </c>
      <c r="B71" s="53" t="s">
        <v>405</v>
      </c>
      <c r="C71" s="51">
        <v>40000</v>
      </c>
      <c r="D71" s="51">
        <v>42000</v>
      </c>
      <c r="E71" s="51">
        <v>43000</v>
      </c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hidden="1" x14ac:dyDescent="0.25">
      <c r="A73" s="53">
        <v>12020463</v>
      </c>
      <c r="B73" s="53" t="s">
        <v>407</v>
      </c>
      <c r="C73" s="51"/>
      <c r="D73" s="51"/>
      <c r="E73" s="51"/>
    </row>
    <row r="74" spans="1:5" hidden="1" x14ac:dyDescent="0.25">
      <c r="A74" s="53">
        <v>12020464</v>
      </c>
      <c r="B74" s="53" t="s">
        <v>408</v>
      </c>
      <c r="C74" s="51"/>
      <c r="D74" s="51"/>
      <c r="E74" s="51"/>
    </row>
    <row r="75" spans="1:5" x14ac:dyDescent="0.25">
      <c r="A75" s="53">
        <v>12020465</v>
      </c>
      <c r="B75" s="53" t="s">
        <v>409</v>
      </c>
      <c r="C75" s="51"/>
      <c r="D75" s="51"/>
      <c r="E75" s="51">
        <v>450000</v>
      </c>
    </row>
    <row r="76" spans="1:5" x14ac:dyDescent="0.25">
      <c r="A76" s="53">
        <v>12020466</v>
      </c>
      <c r="B76" s="53" t="s">
        <v>410</v>
      </c>
      <c r="C76" s="51">
        <v>700000</v>
      </c>
      <c r="D76" s="51">
        <v>800000</v>
      </c>
      <c r="E76" s="51">
        <v>1000000</v>
      </c>
    </row>
    <row r="77" spans="1:5" x14ac:dyDescent="0.25">
      <c r="A77" s="53">
        <v>12020470</v>
      </c>
      <c r="B77" s="53" t="s">
        <v>411</v>
      </c>
      <c r="C77" s="51"/>
      <c r="D77" s="51"/>
      <c r="E77" s="51">
        <v>2000000</v>
      </c>
    </row>
    <row r="78" spans="1:5" x14ac:dyDescent="0.25">
      <c r="A78" s="53">
        <v>12020480</v>
      </c>
      <c r="B78" s="53" t="s">
        <v>412</v>
      </c>
      <c r="C78" s="51"/>
      <c r="D78" s="51"/>
      <c r="E78" s="51">
        <v>114515875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>D80</f>
        <v>0</v>
      </c>
      <c r="E79" s="11">
        <f>E80</f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31866124</v>
      </c>
      <c r="D81" s="11">
        <f>SUM(D82:D94)</f>
        <v>150000</v>
      </c>
      <c r="E81" s="11">
        <f>SUM(E82:E94)</f>
        <v>500000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hidden="1" x14ac:dyDescent="0.25">
      <c r="A85" s="53">
        <v>12020604</v>
      </c>
      <c r="B85" s="53" t="s">
        <v>419</v>
      </c>
      <c r="C85" s="51"/>
      <c r="D85" s="51"/>
      <c r="E85" s="51"/>
    </row>
    <row r="86" spans="1:5" hidden="1" x14ac:dyDescent="0.25">
      <c r="A86" s="53">
        <v>12020608</v>
      </c>
      <c r="B86" s="53" t="s">
        <v>420</v>
      </c>
      <c r="C86" s="51"/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x14ac:dyDescent="0.25">
      <c r="A88" s="53">
        <v>12020611</v>
      </c>
      <c r="B88" s="53" t="s">
        <v>422</v>
      </c>
      <c r="C88" s="51">
        <v>7200000</v>
      </c>
      <c r="D88" s="51">
        <v>150000</v>
      </c>
      <c r="E88" s="51">
        <v>500000</v>
      </c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x14ac:dyDescent="0.25">
      <c r="A90" s="53">
        <v>12020614</v>
      </c>
      <c r="B90" s="53" t="s">
        <v>424</v>
      </c>
      <c r="C90" s="51">
        <v>24666124</v>
      </c>
      <c r="D90" s="51"/>
      <c r="E90" s="51"/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17000000</v>
      </c>
      <c r="D95" s="11">
        <f>SUM(D96:D104)</f>
        <v>0</v>
      </c>
      <c r="E95" s="11">
        <f>SUM(E96:E104)</f>
        <v>10000000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x14ac:dyDescent="0.25">
      <c r="A98" s="53">
        <v>12020703</v>
      </c>
      <c r="B98" s="53" t="s">
        <v>432</v>
      </c>
      <c r="C98" s="51"/>
      <c r="D98" s="51"/>
      <c r="E98" s="51">
        <v>10000000</v>
      </c>
    </row>
    <row r="99" spans="1:5" x14ac:dyDescent="0.25">
      <c r="A99" s="53">
        <v>12020704</v>
      </c>
      <c r="B99" s="53" t="s">
        <v>433</v>
      </c>
      <c r="C99" s="51">
        <v>17000000</v>
      </c>
      <c r="D99" s="51"/>
      <c r="E99" s="51"/>
    </row>
    <row r="100" spans="1:5" hidden="1" x14ac:dyDescent="0.25">
      <c r="A100" s="53">
        <v>12020705</v>
      </c>
      <c r="B100" s="53" t="s">
        <v>434</v>
      </c>
      <c r="C100" s="51"/>
      <c r="D100" s="51"/>
      <c r="E100" s="51"/>
    </row>
    <row r="101" spans="1:5" hidden="1" x14ac:dyDescent="0.25">
      <c r="A101" s="53">
        <v>12020707</v>
      </c>
      <c r="B101" s="53" t="s">
        <v>435</v>
      </c>
      <c r="C101" s="51"/>
      <c r="D101" s="51"/>
      <c r="E101" s="51"/>
    </row>
    <row r="102" spans="1:5" hidden="1" x14ac:dyDescent="0.25">
      <c r="A102" s="53">
        <v>12020708</v>
      </c>
      <c r="B102" s="53" t="s">
        <v>436</v>
      </c>
      <c r="C102" s="51"/>
      <c r="D102" s="51"/>
      <c r="E102" s="51"/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hidden="1" x14ac:dyDescent="0.25">
      <c r="A104" s="53">
        <v>12020711</v>
      </c>
      <c r="B104" s="53" t="s">
        <v>438</v>
      </c>
      <c r="C104" s="51"/>
      <c r="D104" s="51"/>
      <c r="E104" s="51"/>
    </row>
    <row r="105" spans="1:5" s="1" customFormat="1" x14ac:dyDescent="0.25">
      <c r="A105" s="14">
        <v>12020800</v>
      </c>
      <c r="B105" s="14" t="s">
        <v>439</v>
      </c>
      <c r="C105" s="11">
        <f>SUM(C106:C108)</f>
        <v>370000</v>
      </c>
      <c r="D105" s="11">
        <f>SUM(D106:D108)</f>
        <v>0</v>
      </c>
      <c r="E105" s="11">
        <f>SUM(E106:E108)</f>
        <v>0</v>
      </c>
    </row>
    <row r="106" spans="1:5" hidden="1" x14ac:dyDescent="0.25">
      <c r="A106" s="53">
        <v>12020801</v>
      </c>
      <c r="B106" s="53" t="s">
        <v>440</v>
      </c>
      <c r="C106" s="51"/>
      <c r="D106" s="51"/>
      <c r="E106" s="51"/>
    </row>
    <row r="107" spans="1:5" x14ac:dyDescent="0.25">
      <c r="A107" s="53">
        <v>12020803</v>
      </c>
      <c r="B107" s="53" t="s">
        <v>441</v>
      </c>
      <c r="C107" s="51">
        <v>370000</v>
      </c>
      <c r="D107" s="51"/>
      <c r="E107" s="51"/>
    </row>
    <row r="108" spans="1:5" hidden="1" x14ac:dyDescent="0.25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443</v>
      </c>
      <c r="C109" s="11">
        <f>C110</f>
        <v>0</v>
      </c>
      <c r="D109" s="11">
        <f>D110</f>
        <v>0</v>
      </c>
      <c r="E109" s="11">
        <f>E110</f>
        <v>0</v>
      </c>
    </row>
    <row r="110" spans="1:5" hidden="1" x14ac:dyDescent="0.25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0</v>
      </c>
      <c r="D111" s="11">
        <f>D112</f>
        <v>0</v>
      </c>
      <c r="E111" s="11">
        <f>E112</f>
        <v>0</v>
      </c>
    </row>
    <row r="112" spans="1:5" hidden="1" x14ac:dyDescent="0.25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12000000</v>
      </c>
      <c r="D113" s="11">
        <f>SUM(D114:D115)</f>
        <v>0</v>
      </c>
      <c r="E113" s="11">
        <f>SUM(E114:E115)</f>
        <v>0</v>
      </c>
    </row>
    <row r="114" spans="1:5" x14ac:dyDescent="0.25">
      <c r="A114" s="53">
        <v>12021102</v>
      </c>
      <c r="B114" s="53" t="s">
        <v>448</v>
      </c>
      <c r="C114" s="51">
        <v>12000000</v>
      </c>
      <c r="D114" s="51"/>
      <c r="E114" s="51"/>
    </row>
    <row r="115" spans="1:5" hidden="1" x14ac:dyDescent="0.25">
      <c r="A115" s="53">
        <v>12021103</v>
      </c>
      <c r="B115" s="53" t="s">
        <v>449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>D117</f>
        <v>0</v>
      </c>
      <c r="E116" s="11">
        <f>E117</f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>D119+D125</f>
        <v>0</v>
      </c>
      <c r="E118" s="16">
        <f>E119+E125</f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>D120+D123</f>
        <v>0</v>
      </c>
      <c r="E119" s="16">
        <f>E120+E123</f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>SUM(D121:D122)</f>
        <v>0</v>
      </c>
      <c r="E120" s="11">
        <f>SUM(E121:E122)</f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>D124</f>
        <v>0</v>
      </c>
      <c r="E123" s="11">
        <f>E124</f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728</v>
      </c>
      <c r="C125" s="11">
        <f>C126</f>
        <v>0</v>
      </c>
      <c r="D125" s="11">
        <f t="shared" ref="D125:E128" si="0">D126</f>
        <v>0</v>
      </c>
      <c r="E125" s="11">
        <f t="shared" si="0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0"/>
        <v>0</v>
      </c>
      <c r="E126" s="11">
        <f t="shared" si="0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601</v>
      </c>
      <c r="C128" s="11">
        <f>C129</f>
        <v>0</v>
      </c>
      <c r="D128" s="11">
        <f t="shared" si="0"/>
        <v>0</v>
      </c>
      <c r="E128" s="11">
        <f t="shared" si="0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fitToHeight="0" orientation="landscape" r:id="rId1"/>
  <headerFooter>
    <oddFooter>Page &amp;P of &amp;N</oddFooter>
  </headerFooter>
  <rowBreaks count="2" manualBreakCount="2">
    <brk id="27" max="4" man="1"/>
    <brk id="82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109" zoomScale="90" zoomScaleNormal="130" zoomScaleSheetLayoutView="90" workbookViewId="0">
      <selection activeCell="D4" sqref="D4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1" t="s">
        <v>464</v>
      </c>
      <c r="B1" s="71"/>
      <c r="C1" s="71"/>
      <c r="D1" s="71"/>
      <c r="E1" s="71"/>
    </row>
    <row r="2" spans="1:5" x14ac:dyDescent="0.25">
      <c r="A2" s="72" t="s">
        <v>735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x14ac:dyDescent="0.25">
      <c r="A5" s="6"/>
      <c r="B5" s="5" t="s">
        <v>2</v>
      </c>
      <c r="C5" s="11">
        <f>C6+C118</f>
        <v>8642832819</v>
      </c>
      <c r="D5" s="11">
        <f>D6+D118</f>
        <v>6457051534</v>
      </c>
      <c r="E5" s="11">
        <f>E6+E118</f>
        <v>8488300273</v>
      </c>
    </row>
    <row r="6" spans="1:5" x14ac:dyDescent="0.25">
      <c r="A6" s="4">
        <v>2</v>
      </c>
      <c r="B6" s="5" t="s">
        <v>147</v>
      </c>
      <c r="C6" s="11">
        <f>C7+C25</f>
        <v>5320332819</v>
      </c>
      <c r="D6" s="11">
        <f>D7+D25</f>
        <v>4330050278</v>
      </c>
      <c r="E6" s="11">
        <f>E7+E25</f>
        <v>4600665375</v>
      </c>
    </row>
    <row r="7" spans="1:5" x14ac:dyDescent="0.25">
      <c r="A7" s="4">
        <v>21</v>
      </c>
      <c r="B7" s="5" t="s">
        <v>148</v>
      </c>
      <c r="C7" s="11">
        <f>C8+C13+C20</f>
        <v>2551099628</v>
      </c>
      <c r="D7" s="11">
        <f>D8+D13+D20</f>
        <v>2472429089</v>
      </c>
      <c r="E7" s="11">
        <f>E8+E13+E20</f>
        <v>2869528628</v>
      </c>
    </row>
    <row r="8" spans="1:5" x14ac:dyDescent="0.25">
      <c r="A8" s="4">
        <v>2101</v>
      </c>
      <c r="B8" s="5" t="s">
        <v>149</v>
      </c>
      <c r="C8" s="11">
        <f>C9</f>
        <v>1959196779</v>
      </c>
      <c r="D8" s="11">
        <f>D9</f>
        <v>1880526240</v>
      </c>
      <c r="E8" s="11">
        <f>E9</f>
        <v>1960089916</v>
      </c>
    </row>
    <row r="9" spans="1:5" x14ac:dyDescent="0.25">
      <c r="A9" s="4">
        <v>210101</v>
      </c>
      <c r="B9" s="5" t="s">
        <v>150</v>
      </c>
      <c r="C9" s="11">
        <f>SUM(C10:C12)</f>
        <v>1959196779</v>
      </c>
      <c r="D9" s="11">
        <f>SUM(D10:D12)</f>
        <v>1880526240</v>
      </c>
      <c r="E9" s="11">
        <f>SUM(E10:E12)</f>
        <v>1960089916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1877554684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1821502676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1901066352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81642095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59023564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59023564</v>
      </c>
    </row>
    <row r="13" spans="1:5" x14ac:dyDescent="0.25">
      <c r="A13" s="4">
        <v>2102</v>
      </c>
      <c r="B13" s="5" t="s">
        <v>153</v>
      </c>
      <c r="C13" s="11">
        <f>C14+C18</f>
        <v>31000000</v>
      </c>
      <c r="D13" s="11">
        <f>D14+D18</f>
        <v>31000000</v>
      </c>
      <c r="E13" s="11">
        <f>E14+E18</f>
        <v>36000000</v>
      </c>
    </row>
    <row r="14" spans="1:5" x14ac:dyDescent="0.25">
      <c r="A14" s="4">
        <v>210201</v>
      </c>
      <c r="B14" s="5" t="s">
        <v>154</v>
      </c>
      <c r="C14" s="11">
        <f>SUM(C15:C17)</f>
        <v>31000000</v>
      </c>
      <c r="D14" s="11">
        <f>SUM(D15:D17)</f>
        <v>31000000</v>
      </c>
      <c r="E14" s="11">
        <f>SUM(E15:E17)</f>
        <v>36000000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31000000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31000000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36000000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>D19</f>
        <v>0</v>
      </c>
      <c r="E18" s="11">
        <f>E19</f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560902849</v>
      </c>
      <c r="D20" s="11">
        <f>SUM(D21:D23)</f>
        <v>560902849</v>
      </c>
      <c r="E20" s="11">
        <f>SUM(E21:E23)</f>
        <v>873438712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560902849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560902849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654428047</v>
      </c>
    </row>
    <row r="23" spans="1:5" x14ac:dyDescent="0.25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19010665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2769233191</v>
      </c>
      <c r="D25" s="11">
        <f>D26+D103+D107+D112</f>
        <v>1857621189</v>
      </c>
      <c r="E25" s="11">
        <f>E26+E103+E107+E112</f>
        <v>1731136747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1551180685</v>
      </c>
      <c r="D26" s="11">
        <f>D27+D32+D40+D54+D63+D66+D72+D81+D85+D88</f>
        <v>1051207750</v>
      </c>
      <c r="E26" s="11">
        <f>E27+E32+E40+E54+E63+E66+E72+E81+E85+E88</f>
        <v>869455793</v>
      </c>
    </row>
    <row r="27" spans="1:5" x14ac:dyDescent="0.25">
      <c r="A27" s="4">
        <v>220201</v>
      </c>
      <c r="B27" s="5" t="s">
        <v>165</v>
      </c>
      <c r="C27" s="11">
        <f>SUM(C28:C31)</f>
        <v>73000000</v>
      </c>
      <c r="D27" s="11">
        <f>SUM(D28:D31)</f>
        <v>58590999</v>
      </c>
      <c r="E27" s="11">
        <f>SUM(E28:E31)</f>
        <v>50000000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67000000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55288999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48000000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6000000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3302000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2000000</v>
      </c>
    </row>
    <row r="32" spans="1:5" x14ac:dyDescent="0.25">
      <c r="A32" s="4">
        <v>220202</v>
      </c>
      <c r="B32" s="5" t="s">
        <v>170</v>
      </c>
      <c r="C32" s="11">
        <f>SUM(C33:C39)</f>
        <v>2500000</v>
      </c>
      <c r="D32" s="11">
        <f>SUM(D33:D39)</f>
        <v>2200000</v>
      </c>
      <c r="E32" s="11">
        <f>SUM(E33:E39)</f>
        <v>1500000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2500000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2200000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423300000</v>
      </c>
      <c r="D40" s="11">
        <f>SUM(D41:D53)</f>
        <v>168109048</v>
      </c>
      <c r="E40" s="11">
        <f>SUM(E41:E53)</f>
        <v>184500000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50800000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35009048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27500000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42500000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28000000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37000000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330000000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105100000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120000000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92500000</v>
      </c>
      <c r="D54" s="11">
        <f>SUM(D55:D62)</f>
        <v>30217000</v>
      </c>
      <c r="E54" s="11">
        <f>SUM(E55:E62)</f>
        <v>43000000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30500000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13817000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25500000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32000000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9400000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10500000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30000000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7000000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5000000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2000000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25000000</v>
      </c>
      <c r="D63" s="11">
        <f>SUM(D64:D65)</f>
        <v>16993441</v>
      </c>
      <c r="E63" s="11">
        <f>SUM(E64:E65)</f>
        <v>13000000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25000000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16993441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13000000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431235297</v>
      </c>
      <c r="D66" s="11">
        <f>SUM(D67:D71)</f>
        <v>418600000</v>
      </c>
      <c r="E66" s="11">
        <f>SUM(E67:E71)</f>
        <v>91000000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420235297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410000000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80000000</v>
      </c>
    </row>
    <row r="68" spans="1:5" x14ac:dyDescent="0.25">
      <c r="A68" s="6">
        <v>22020602</v>
      </c>
      <c r="B68" s="7" t="s">
        <v>539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5000000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2600000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5000000</v>
      </c>
    </row>
    <row r="72" spans="1:5" ht="30" x14ac:dyDescent="0.25">
      <c r="A72" s="4">
        <v>220207</v>
      </c>
      <c r="B72" s="5" t="s">
        <v>209</v>
      </c>
      <c r="C72" s="11">
        <f>SUM(C73:C80)</f>
        <v>3600000</v>
      </c>
      <c r="D72" s="11">
        <f>SUM(D73:D80)</f>
        <v>1600000</v>
      </c>
      <c r="E72" s="11">
        <f>SUM(E73:E80)</f>
        <v>1600000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3600000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1600000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1600000</v>
      </c>
    </row>
    <row r="78" spans="1:5" x14ac:dyDescent="0.25">
      <c r="A78" s="6">
        <v>22020709</v>
      </c>
      <c r="B78" s="7" t="s">
        <v>542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543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544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64000000</v>
      </c>
      <c r="D81" s="11">
        <f>SUM(D82:D84)</f>
        <v>13490000</v>
      </c>
      <c r="E81" s="11">
        <f>SUM(E82:E84)</f>
        <v>17500000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15000000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10690000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16500000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49000000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2800000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1000000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500000</v>
      </c>
      <c r="D85" s="11">
        <f>SUM(D86:D87)</f>
        <v>180500</v>
      </c>
      <c r="E85" s="11">
        <f>SUM(E86:E87)</f>
        <v>500000</v>
      </c>
    </row>
    <row r="86" spans="1:5" x14ac:dyDescent="0.25">
      <c r="A86" s="6">
        <v>22020901</v>
      </c>
      <c r="B86" s="7" t="s">
        <v>540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500000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180500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435545388</v>
      </c>
      <c r="D88" s="11">
        <f>SUM(D89:D102)</f>
        <v>341226762</v>
      </c>
      <c r="E88" s="11">
        <f>SUM(E89:E102)</f>
        <v>466855793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50000000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42148623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36000000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10700000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3994117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5700000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111345388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99964000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150155793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100000000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31620022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5000000</v>
      </c>
    </row>
    <row r="100" spans="1:5" x14ac:dyDescent="0.25">
      <c r="A100" s="6">
        <v>22021050</v>
      </c>
      <c r="B100" s="7" t="s">
        <v>545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731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163500000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163500000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270000000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989228977</v>
      </c>
      <c r="D103" s="11">
        <f>D104</f>
        <v>577589910</v>
      </c>
      <c r="E103" s="11">
        <f>E104</f>
        <v>761680954</v>
      </c>
    </row>
    <row r="104" spans="1:5" x14ac:dyDescent="0.25">
      <c r="A104" s="4">
        <v>220401</v>
      </c>
      <c r="B104" s="5" t="s">
        <v>235</v>
      </c>
      <c r="C104" s="11">
        <f>SUM(C105:C106)</f>
        <v>989228977</v>
      </c>
      <c r="D104" s="11">
        <f>SUM(D105:D106)</f>
        <v>577589910</v>
      </c>
      <c r="E104" s="11">
        <f>SUM(E105:E106)</f>
        <v>761680954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533584648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169939910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498680954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455644329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407650000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263000000</v>
      </c>
    </row>
    <row r="107" spans="1:5" x14ac:dyDescent="0.25">
      <c r="A107" s="4">
        <v>2205</v>
      </c>
      <c r="B107" s="5" t="s">
        <v>546</v>
      </c>
      <c r="C107" s="12">
        <f>C108</f>
        <v>228823529</v>
      </c>
      <c r="D107" s="12">
        <f>D108</f>
        <v>228823529</v>
      </c>
      <c r="E107" s="12">
        <f>E108</f>
        <v>100000000</v>
      </c>
    </row>
    <row r="108" spans="1:5" x14ac:dyDescent="0.25">
      <c r="A108" s="4">
        <v>220501</v>
      </c>
      <c r="B108" s="5" t="s">
        <v>547</v>
      </c>
      <c r="C108" s="12">
        <f>SUM(C109:C111)</f>
        <v>228823529</v>
      </c>
      <c r="D108" s="12">
        <f>SUM(D109:D111)</f>
        <v>228823529</v>
      </c>
      <c r="E108" s="12">
        <f>SUM(E109:E111)</f>
        <v>100000000</v>
      </c>
    </row>
    <row r="109" spans="1:5" x14ac:dyDescent="0.25">
      <c r="A109" s="6">
        <v>22050105</v>
      </c>
      <c r="B109" s="7" t="s">
        <v>548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50000000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50000000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25">
      <c r="A110" s="6">
        <v>22050108</v>
      </c>
      <c r="B110" s="7" t="s">
        <v>549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178823529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178823529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100000000</v>
      </c>
    </row>
    <row r="111" spans="1:5" x14ac:dyDescent="0.25">
      <c r="A111" s="6">
        <v>22050110</v>
      </c>
      <c r="B111" s="7" t="s">
        <v>550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538</v>
      </c>
      <c r="C112" s="12">
        <f>C113+C115</f>
        <v>0</v>
      </c>
      <c r="D112" s="12">
        <f>D113+D115</f>
        <v>0</v>
      </c>
      <c r="E112" s="12">
        <f>E113+E115</f>
        <v>0</v>
      </c>
    </row>
    <row r="113" spans="1:5" x14ac:dyDescent="0.25">
      <c r="A113" s="4">
        <v>220603</v>
      </c>
      <c r="B113" s="5" t="s">
        <v>551</v>
      </c>
      <c r="C113" s="12">
        <f>C114</f>
        <v>0</v>
      </c>
      <c r="D113" s="12">
        <f>D114</f>
        <v>0</v>
      </c>
      <c r="E113" s="12">
        <f>E114</f>
        <v>0</v>
      </c>
    </row>
    <row r="114" spans="1:5" ht="30" x14ac:dyDescent="0.25">
      <c r="A114" s="6">
        <v>22060301</v>
      </c>
      <c r="B114" s="7" t="s">
        <v>552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553</v>
      </c>
      <c r="C115" s="12">
        <f>SUM(C116:C117)</f>
        <v>0</v>
      </c>
      <c r="D115" s="12">
        <f>SUM(D116:D117)</f>
        <v>0</v>
      </c>
      <c r="E115" s="12">
        <f>SUM(E116:E117)</f>
        <v>0</v>
      </c>
    </row>
    <row r="116" spans="1:5" ht="30" x14ac:dyDescent="0.25">
      <c r="A116" s="6">
        <v>22060401</v>
      </c>
      <c r="B116" s="7" t="s">
        <v>554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3322500000</v>
      </c>
      <c r="D118" s="11">
        <f>D119+D161+D171</f>
        <v>2127001256</v>
      </c>
      <c r="E118" s="11">
        <f>E119+E161+E171</f>
        <v>3887634898</v>
      </c>
    </row>
    <row r="119" spans="1:5" x14ac:dyDescent="0.25">
      <c r="A119" s="4">
        <v>32</v>
      </c>
      <c r="B119" s="5" t="s">
        <v>239</v>
      </c>
      <c r="C119" s="11">
        <f>C120</f>
        <v>3321000000</v>
      </c>
      <c r="D119" s="11">
        <f>D120</f>
        <v>2125701256</v>
      </c>
      <c r="E119" s="11">
        <f>E120</f>
        <v>3883634898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3321000000</v>
      </c>
      <c r="D120" s="11">
        <f>D121+D125+D138+D141+D143+D147+D151+D156</f>
        <v>2125701256</v>
      </c>
      <c r="E120" s="11">
        <f>E121+E125+E138+E141+E143+E147+E151+E156</f>
        <v>3883634898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1422500000</v>
      </c>
      <c r="D121" s="11">
        <f>'SUMMARY OF CAPITAL EXP F.viii'!D5</f>
        <v>843616933</v>
      </c>
      <c r="E121" s="11">
        <f>'SUMMARY OF CAPITAL EXP F.viii'!E5</f>
        <v>882000000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885500000</v>
      </c>
      <c r="D125" s="11">
        <f>'SUMMARY OF CAPITAL EXP F.viii'!D6</f>
        <v>609740824</v>
      </c>
      <c r="E125" s="11">
        <f>'SUMMARY OF CAPITAL EXP F.viii'!E6</f>
        <v>2406134898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485000000</v>
      </c>
      <c r="D141" s="11">
        <f>'SUMMARY OF CAPITAL EXP F.viii'!D8</f>
        <v>406350000</v>
      </c>
      <c r="E141" s="11">
        <f>'SUMMARY OF CAPITAL EXP F.viii'!E8</f>
        <v>105000000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50000000</v>
      </c>
      <c r="D143" s="11">
        <f>'SUMMARY OF CAPITAL EXP F.viii'!D9</f>
        <v>11000000</v>
      </c>
      <c r="E143" s="11">
        <f>'SUMMARY OF CAPITAL EXP F.viii'!E9</f>
        <v>40000000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50000000</v>
      </c>
      <c r="D147" s="11">
        <f>'SUMMARY OF CAPITAL EXP F.viii'!D10</f>
        <v>30000000</v>
      </c>
      <c r="E147" s="11">
        <f>'SUMMARY OF CAPITAL EXP F.viii'!E10</f>
        <v>15000000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428000000</v>
      </c>
      <c r="D151" s="11">
        <f>'SUMMARY OF CAPITAL EXP F.viii'!D11</f>
        <v>224993499</v>
      </c>
      <c r="E151" s="11">
        <f>'SUMMARY OF CAPITAL EXP F.viii'!E11</f>
        <v>235500000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>D157</f>
        <v>0</v>
      </c>
      <c r="E156" s="11">
        <f>E157</f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1500000</v>
      </c>
      <c r="D161" s="11">
        <f>D162</f>
        <v>1300000</v>
      </c>
      <c r="E161" s="11">
        <f>E162</f>
        <v>4000000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1500000</v>
      </c>
      <c r="D162" s="11">
        <f>'SUMMARY OF CAPITAL EXP F.viii'!D13</f>
        <v>1300000</v>
      </c>
      <c r="E162" s="11">
        <f>'SUMMARY OF CAPITAL EXP F.viii'!E13</f>
        <v>4000000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7" fitToWidth="4" fitToHeight="4" orientation="landscape" r:id="rId1"/>
  <headerFooter>
    <oddFooter>Page &amp;P of &amp;N</oddFooter>
  </headerFooter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ColWidth="8.88671875" defaultRowHeight="15" x14ac:dyDescent="0.25"/>
  <cols>
    <col min="1" max="1" width="14.21875" style="1" customWidth="1"/>
    <col min="2" max="2" width="13" style="1" customWidth="1"/>
    <col min="3" max="3" width="26" style="1" customWidth="1"/>
    <col min="4" max="4" width="24.77734375" style="1" customWidth="1"/>
    <col min="5" max="5" width="25.88671875" style="1" customWidth="1"/>
    <col min="6" max="6" width="26.33203125" style="1" customWidth="1"/>
    <col min="7" max="7" width="25.77734375" style="1" customWidth="1"/>
    <col min="8" max="16384" width="8.88671875" style="1"/>
  </cols>
  <sheetData>
    <row r="1" spans="1:7" x14ac:dyDescent="0.25">
      <c r="A1" s="71" t="s">
        <v>480</v>
      </c>
      <c r="B1" s="71"/>
      <c r="C1" s="71"/>
      <c r="D1" s="71"/>
      <c r="E1" s="71"/>
      <c r="F1" s="71"/>
      <c r="G1" s="71"/>
    </row>
    <row r="2" spans="1:7" x14ac:dyDescent="0.25">
      <c r="A2" s="72" t="s">
        <v>736</v>
      </c>
      <c r="B2" s="72"/>
      <c r="C2" s="72"/>
      <c r="D2" s="72"/>
      <c r="E2" s="72"/>
      <c r="F2" s="72"/>
      <c r="G2" s="72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52.2" x14ac:dyDescent="0.25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124936901</v>
      </c>
      <c r="D5" s="33">
        <f>'CHAIR OVERHEAD COST F.xi'!E7+'SLT OVERHEAD COST F.xi'!E7+'COUNCIL OVERHEAD COST F.xi'!E7+'PMD OVERHEAD COST F.xi'!E7</f>
        <v>221000000</v>
      </c>
      <c r="E5" s="33">
        <f>C5+D5</f>
        <v>345936901</v>
      </c>
      <c r="F5" s="33">
        <f>'PMD CAPITAL EXP F.xii'!F6</f>
        <v>195000000</v>
      </c>
      <c r="G5" s="33">
        <f>E5+F5</f>
        <v>540936901</v>
      </c>
    </row>
    <row r="6" spans="1:7" ht="34.799999999999997" x14ac:dyDescent="0.25">
      <c r="A6" s="26" t="s">
        <v>533</v>
      </c>
      <c r="B6" s="17" t="s">
        <v>470</v>
      </c>
      <c r="C6" s="34">
        <f>'AGRIC PERSONNEL COST F.x'!E7+'FINANCE PERSONNEL COST F.x'!E7+'WORKS PERSONNEL COST F.x'!E7</f>
        <v>1056906208</v>
      </c>
      <c r="D6" s="34">
        <f>'AGRIC OVERHEAD COST F.xi'!E7+'FINANCE OVERHEAD COST F.xi'!E7+'WORKS OVERHEAD COST F.xi'!E7</f>
        <v>836836747</v>
      </c>
      <c r="E6" s="34">
        <f>C6+D6</f>
        <v>1893742955</v>
      </c>
      <c r="F6" s="34">
        <f>'AGRIC CAPITAL EXP F.xii'!F6+'FINANCE CAPITAL EXP F.xii'!F6+'WORKS CAPITAL EXP F.xii'!F6</f>
        <v>2689634898</v>
      </c>
      <c r="G6" s="33">
        <f>E6+F6</f>
        <v>4583377853</v>
      </c>
    </row>
    <row r="7" spans="1:7" ht="34.799999999999997" x14ac:dyDescent="0.25">
      <c r="A7" s="26" t="s">
        <v>534</v>
      </c>
      <c r="B7" s="17" t="s">
        <v>471</v>
      </c>
      <c r="C7" s="34">
        <v>0</v>
      </c>
      <c r="D7" s="34">
        <v>0</v>
      </c>
      <c r="E7" s="34">
        <f>C7+D7</f>
        <v>0</v>
      </c>
      <c r="F7" s="34">
        <v>0</v>
      </c>
      <c r="G7" s="33">
        <f>E7+F7</f>
        <v>0</v>
      </c>
    </row>
    <row r="8" spans="1:7" ht="34.799999999999997" x14ac:dyDescent="0.25">
      <c r="A8" s="26" t="s">
        <v>535</v>
      </c>
      <c r="B8" s="17" t="s">
        <v>472</v>
      </c>
      <c r="C8" s="34">
        <v>0</v>
      </c>
      <c r="D8" s="34">
        <v>0</v>
      </c>
      <c r="E8" s="34">
        <f>C8+D8</f>
        <v>0</v>
      </c>
      <c r="F8" s="34">
        <v>0</v>
      </c>
      <c r="G8" s="33">
        <f>E8+F8</f>
        <v>0</v>
      </c>
    </row>
    <row r="9" spans="1:7" ht="34.799999999999997" x14ac:dyDescent="0.25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1687685519</v>
      </c>
      <c r="D9" s="34">
        <f>'ESD OVERHEAD COST F.xi'!E7+'PHC OVERHEAD COST F.xi'!E7+'WATSAN OVERHEAD COST F.xi'!E7+'TRADITIONAL OVERHEAD COST F.xi'!E7</f>
        <v>673300000</v>
      </c>
      <c r="E9" s="34">
        <f>C9+D9</f>
        <v>2360985519</v>
      </c>
      <c r="F9" s="34">
        <f>'ESD CAPITAL EXP F.xii'!F6+'PHC CAPITAL EXP F.xii'!F6+'WATSAN CAPITAL EXP F.xii'!F6</f>
        <v>1003000000</v>
      </c>
      <c r="G9" s="33">
        <f>E9+F9</f>
        <v>3363985519</v>
      </c>
    </row>
    <row r="10" spans="1:7" ht="17.399999999999999" hidden="1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2869528628</v>
      </c>
      <c r="D23" s="34">
        <f>SUM(D5:D22)</f>
        <v>1731136747</v>
      </c>
      <c r="E23" s="34">
        <f>SUM(E5:E22)</f>
        <v>4600665375</v>
      </c>
      <c r="F23" s="34">
        <f>SUM(F5:F22)</f>
        <v>3887634898</v>
      </c>
      <c r="G23" s="34">
        <f>SUM(G5:G22)</f>
        <v>8488300273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1" t="s">
        <v>481</v>
      </c>
      <c r="B1" s="71"/>
      <c r="C1" s="71"/>
      <c r="D1" s="71"/>
      <c r="E1" s="71"/>
    </row>
    <row r="2" spans="1:5" ht="39.6" customHeight="1" x14ac:dyDescent="0.25">
      <c r="A2" s="73" t="s">
        <v>737</v>
      </c>
      <c r="B2" s="73"/>
      <c r="C2" s="73"/>
      <c r="D2" s="73"/>
      <c r="E2" s="7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1" t="s">
        <v>483</v>
      </c>
      <c r="C5" s="11">
        <f>'CHAIR PERSONNEL COST F.x'!C7+'CHAIR OVERHEAD COST F.xi'!C7</f>
        <v>447604631</v>
      </c>
      <c r="D5" s="11">
        <f>'CHAIR PERSONNEL COST F.x'!D7+'CHAIR OVERHEAD COST F.xi'!D7</f>
        <v>434606974</v>
      </c>
      <c r="E5" s="11">
        <f>'CHAIR PERSONNEL COST F.x'!E7+'CHAIR OVERHEAD COST F.xi'!E7</f>
        <v>109340926</v>
      </c>
    </row>
    <row r="6" spans="1:5" x14ac:dyDescent="0.25">
      <c r="A6" s="25" t="s">
        <v>519</v>
      </c>
      <c r="B6" s="21" t="s">
        <v>484</v>
      </c>
      <c r="C6" s="11">
        <f>'SLT PERSONNEL COST F.x'!C7+'SLT OVERHEAD COST F.xi'!C7</f>
        <v>41107256</v>
      </c>
      <c r="D6" s="11">
        <f>'SLT PERSONNEL COST F.x'!D7+'SLT OVERHEAD COST F.xi'!D7</f>
        <v>27495072</v>
      </c>
      <c r="E6" s="11">
        <f>'SLT PERSONNEL COST F.x'!E7+'SLT OVERHEAD COST F.xi'!E7</f>
        <v>23695072</v>
      </c>
    </row>
    <row r="7" spans="1:5" x14ac:dyDescent="0.25">
      <c r="A7" s="25" t="s">
        <v>520</v>
      </c>
      <c r="B7" s="21" t="s">
        <v>485</v>
      </c>
      <c r="C7" s="11">
        <f>'COUNCIL PERSONNEL COST F.x'!C7+'COUNCIL OVERHEAD COST F.xi'!C7</f>
        <v>118165505</v>
      </c>
      <c r="D7" s="11">
        <f>'COUNCIL PERSONNEL COST F.x'!D7+'COUNCIL OVERHEAD COST F.xi'!D7</f>
        <v>56687566</v>
      </c>
      <c r="E7" s="11">
        <f>'COUNCIL PERSONNEL COST F.x'!E7+'COUNCIL OVERHEAD COST F.xi'!E7</f>
        <v>55487566</v>
      </c>
    </row>
    <row r="8" spans="1:5" x14ac:dyDescent="0.25">
      <c r="A8" s="25" t="s">
        <v>521</v>
      </c>
      <c r="B8" s="21" t="s">
        <v>686</v>
      </c>
      <c r="C8" s="11">
        <f>'PMD PERSONNEL COST F.x'!C7+'PMD OVERHEAD COST F.xi'!C7</f>
        <v>287930204</v>
      </c>
      <c r="D8" s="11">
        <f>'PMD PERSONNEL COST F.x'!D7+'PMD OVERHEAD COST F.xi'!D7</f>
        <v>188589226</v>
      </c>
      <c r="E8" s="11">
        <f>'PMD PERSONNEL COST F.x'!E7+'PMD OVERHEAD COST F.xi'!E7</f>
        <v>157413337</v>
      </c>
    </row>
    <row r="9" spans="1:5" x14ac:dyDescent="0.25">
      <c r="A9" s="25" t="s">
        <v>522</v>
      </c>
      <c r="B9" s="21" t="s">
        <v>486</v>
      </c>
      <c r="C9" s="11">
        <f>'AGRIC PERSONNEL COST F.x'!C7+'AGRIC OVERHEAD COST F.xi'!C7</f>
        <v>475795866</v>
      </c>
      <c r="D9" s="11">
        <f>'AGRIC PERSONNEL COST F.x'!D7+'AGRIC OVERHEAD COST F.xi'!D7</f>
        <v>241395866</v>
      </c>
      <c r="E9" s="11">
        <f>'AGRIC PERSONNEL COST F.x'!E7+'AGRIC OVERHEAD COST F.xi'!E7</f>
        <v>260423413</v>
      </c>
    </row>
    <row r="10" spans="1:5" x14ac:dyDescent="0.25">
      <c r="A10" s="25" t="s">
        <v>523</v>
      </c>
      <c r="B10" s="21" t="s">
        <v>487</v>
      </c>
      <c r="C10" s="11">
        <f>'FINANCE PERSONNEL COST F.x'!C7+'FINANCE OVERHEAD COST F.xi'!C7</f>
        <v>1325074099</v>
      </c>
      <c r="D10" s="11">
        <f>'FINANCE PERSONNEL COST F.x'!D7+'FINANCE OVERHEAD COST F.xi'!D7</f>
        <v>963662207</v>
      </c>
      <c r="E10" s="11">
        <f>'FINANCE PERSONNEL COST F.x'!E7+'FINANCE OVERHEAD COST F.xi'!E7</f>
        <v>1588211966</v>
      </c>
    </row>
    <row r="11" spans="1:5" x14ac:dyDescent="0.25">
      <c r="A11" s="25" t="s">
        <v>524</v>
      </c>
      <c r="B11" s="21" t="s">
        <v>488</v>
      </c>
      <c r="C11" s="11">
        <f>'WORKS PERSONNEL COST F.x'!C7+'WORKS OVERHEAD COST F.xi'!C7</f>
        <v>68705034</v>
      </c>
      <c r="D11" s="11">
        <f>'WORKS PERSONNEL COST F.x'!D7+'WORKS OVERHEAD COST F.xi'!D7</f>
        <v>35944433</v>
      </c>
      <c r="E11" s="11">
        <f>'WORKS PERSONNEL COST F.x'!E7+'WORKS OVERHEAD COST F.xi'!E7</f>
        <v>45107576</v>
      </c>
    </row>
    <row r="12" spans="1:5" x14ac:dyDescent="0.25">
      <c r="A12" s="25" t="s">
        <v>525</v>
      </c>
      <c r="B12" s="21" t="s">
        <v>489</v>
      </c>
      <c r="C12" s="11">
        <f>'ESD PERSONNEL COST F.x'!C7+'ESD OVERHEAD COST F.xi'!C7</f>
        <v>1998981414</v>
      </c>
      <c r="D12" s="11">
        <f>'ESD PERSONNEL COST F.x'!D7+'ESD OVERHEAD COST F.xi'!D7</f>
        <v>1959387085</v>
      </c>
      <c r="E12" s="11">
        <f>'ESD PERSONNEL COST F.x'!E7+'ESD OVERHEAD COST F.xi'!E7</f>
        <v>1823696785</v>
      </c>
    </row>
    <row r="13" spans="1:5" x14ac:dyDescent="0.25">
      <c r="A13" s="25" t="s">
        <v>526</v>
      </c>
      <c r="B13" s="21" t="s">
        <v>697</v>
      </c>
      <c r="C13" s="11">
        <f>'PHC PERSONNEL COST F.x'!C7+'PHC OVERHEAD COST F.xi'!C7</f>
        <v>309593406</v>
      </c>
      <c r="D13" s="11">
        <f>'PHC PERSONNEL COST F.x'!D7+'PHC OVERHEAD COST F.xi'!D7</f>
        <v>263549523</v>
      </c>
      <c r="E13" s="11">
        <f>'PHC PERSONNEL COST F.x'!E7+'PHC OVERHEAD COST F.xi'!E7</f>
        <v>312341126</v>
      </c>
    </row>
    <row r="14" spans="1:5" x14ac:dyDescent="0.25">
      <c r="A14" s="25" t="s">
        <v>527</v>
      </c>
      <c r="B14" s="21" t="s">
        <v>490</v>
      </c>
      <c r="C14" s="11">
        <f>'WATSAN PERSONNEL COST F.x'!C7+'WATSAN OVERHEAD COST F.xi'!C7</f>
        <v>191612493</v>
      </c>
      <c r="D14" s="11">
        <f>'WATSAN PERSONNEL COST F.x'!D7+'WATSAN OVERHEAD COST F.xi'!D7</f>
        <v>105469436</v>
      </c>
      <c r="E14" s="11">
        <f>'WATSAN PERSONNEL COST F.x'!E7+'WATSAN OVERHEAD COST F.xi'!E7</f>
        <v>114790247</v>
      </c>
    </row>
    <row r="15" spans="1:5" x14ac:dyDescent="0.25">
      <c r="A15" s="25" t="s">
        <v>528</v>
      </c>
      <c r="B15" s="21" t="s">
        <v>491</v>
      </c>
      <c r="C15" s="11">
        <f>'TRADITIONAL PERSONNEL COST F.x'!C7+'TRADITIONAL OVERHEAD COST F.xi'!C7</f>
        <v>55762911</v>
      </c>
      <c r="D15" s="11">
        <f>'TRADITIONAL PERSONNEL COST F.x'!D7+'TRADITIONAL OVERHEAD COST F.xi'!D7</f>
        <v>53262890</v>
      </c>
      <c r="E15" s="11">
        <f>'TRADITIONAL PERSONNEL COST F.x'!E7+'TRADITIONAL OVERHEAD COST F.xi'!E7</f>
        <v>110157361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hidden="1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5320332819</v>
      </c>
      <c r="D28" s="11">
        <f>SUM(D5:D27)</f>
        <v>4330050278</v>
      </c>
      <c r="E28" s="11">
        <f>SUM(E5:E27)</f>
        <v>4600665375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4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1" t="s">
        <v>492</v>
      </c>
      <c r="B1" s="71"/>
      <c r="C1" s="71"/>
      <c r="D1" s="71"/>
      <c r="E1" s="71"/>
    </row>
    <row r="2" spans="1:5" ht="28.2" customHeight="1" x14ac:dyDescent="0.25">
      <c r="A2" s="72" t="s">
        <v>738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5"/>
      <c r="B5" s="23" t="s">
        <v>307</v>
      </c>
      <c r="C5" s="30">
        <f>C6+C11</f>
        <v>5320332819</v>
      </c>
      <c r="D5" s="30">
        <f>D6+D11</f>
        <v>4330050278</v>
      </c>
      <c r="E5" s="30">
        <f>E6+E11</f>
        <v>4600665375</v>
      </c>
    </row>
    <row r="6" spans="1:5" x14ac:dyDescent="0.25">
      <c r="A6" s="24">
        <v>21</v>
      </c>
      <c r="B6" s="23" t="s">
        <v>465</v>
      </c>
      <c r="C6" s="31">
        <f>SUM(C7:C10)</f>
        <v>2551099628</v>
      </c>
      <c r="D6" s="31">
        <f>SUM(D7:D10)</f>
        <v>2472429089</v>
      </c>
      <c r="E6" s="31">
        <f>SUM(E7:E10)</f>
        <v>2869528628</v>
      </c>
    </row>
    <row r="7" spans="1:5" x14ac:dyDescent="0.25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1959196779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1880526240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1960089916</v>
      </c>
    </row>
    <row r="8" spans="1:5" x14ac:dyDescent="0.25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31000000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31000000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36000000</v>
      </c>
    </row>
    <row r="9" spans="1:5" x14ac:dyDescent="0.25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560902849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560902849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873438712</v>
      </c>
    </row>
    <row r="11" spans="1:5" x14ac:dyDescent="0.25">
      <c r="A11" s="24">
        <v>22</v>
      </c>
      <c r="B11" s="23" t="s">
        <v>498</v>
      </c>
      <c r="C11" s="31">
        <f>SUM(C12:C24)</f>
        <v>2769233191</v>
      </c>
      <c r="D11" s="31">
        <f>SUM(D12:D24)</f>
        <v>1857621189</v>
      </c>
      <c r="E11" s="31">
        <f>SUM(E12:E24)</f>
        <v>1731136747</v>
      </c>
    </row>
    <row r="12" spans="1:5" x14ac:dyDescent="0.25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73000000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58590999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50000000</v>
      </c>
    </row>
    <row r="13" spans="1:5" x14ac:dyDescent="0.25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2500000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2200000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1500000</v>
      </c>
    </row>
    <row r="14" spans="1:5" x14ac:dyDescent="0.25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423300000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168109048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184500000</v>
      </c>
    </row>
    <row r="15" spans="1:5" x14ac:dyDescent="0.25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92500000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30217000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43000000</v>
      </c>
    </row>
    <row r="16" spans="1:5" x14ac:dyDescent="0.25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25000000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16993441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13000000</v>
      </c>
    </row>
    <row r="17" spans="1:5" x14ac:dyDescent="0.25">
      <c r="A17" s="22">
        <v>22020600</v>
      </c>
      <c r="B17" s="21" t="s">
        <v>504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431235297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418600000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91000000</v>
      </c>
    </row>
    <row r="18" spans="1:5" x14ac:dyDescent="0.25">
      <c r="A18" s="22">
        <v>22020700</v>
      </c>
      <c r="B18" s="21" t="s">
        <v>505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3600000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1600000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1600000</v>
      </c>
    </row>
    <row r="19" spans="1:5" x14ac:dyDescent="0.25">
      <c r="A19" s="22">
        <v>22020800</v>
      </c>
      <c r="B19" s="21" t="s">
        <v>506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64000000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13490000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17500000</v>
      </c>
    </row>
    <row r="20" spans="1:5" x14ac:dyDescent="0.25">
      <c r="A20" s="22">
        <v>22020900</v>
      </c>
      <c r="B20" s="21" t="s">
        <v>507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500000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180500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25">
      <c r="A21" s="22">
        <v>22021000</v>
      </c>
      <c r="B21" s="21" t="s">
        <v>508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435545388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341226762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466855793</v>
      </c>
    </row>
    <row r="22" spans="1:5" x14ac:dyDescent="0.25">
      <c r="A22" s="22">
        <v>22040000</v>
      </c>
      <c r="B22" s="21" t="s">
        <v>509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989228977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577589910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761680954</v>
      </c>
    </row>
    <row r="23" spans="1:5" x14ac:dyDescent="0.25">
      <c r="A23" s="35">
        <v>22050000</v>
      </c>
      <c r="B23" s="27" t="s">
        <v>537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228823529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228823529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100000000</v>
      </c>
    </row>
    <row r="24" spans="1:5" x14ac:dyDescent="0.25">
      <c r="A24" s="35">
        <v>22060000</v>
      </c>
      <c r="B24" s="27" t="s">
        <v>538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hidden="1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5320332819</v>
      </c>
      <c r="D27" s="31">
        <f>D5</f>
        <v>4330050278</v>
      </c>
      <c r="E27" s="31">
        <f>E5</f>
        <v>4600665375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1" t="s">
        <v>492</v>
      </c>
      <c r="B1" s="71"/>
      <c r="C1" s="71"/>
      <c r="D1" s="71"/>
      <c r="E1" s="71"/>
    </row>
    <row r="2" spans="1:5" ht="36.6" customHeight="1" x14ac:dyDescent="0.25">
      <c r="A2" s="73" t="s">
        <v>739</v>
      </c>
      <c r="B2" s="73"/>
      <c r="C2" s="73"/>
      <c r="D2" s="73"/>
      <c r="E2" s="7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1422500000</v>
      </c>
      <c r="D5" s="28">
        <f>'PMD CAPITAL EXP F.xii'!E7+'AGRIC CAPITAL EXP F.xii'!E7+'FINANCE CAPITAL EXP F.xii'!E7+'WORKS CAPITAL EXP F.xii'!E7+'ESD CAPITAL EXP F.xii'!E7+'PHC CAPITAL EXP F.xii'!E7+'WATSAN CAPITAL EXP F.xii'!E7</f>
        <v>843616933</v>
      </c>
      <c r="E5" s="28">
        <f>'PMD CAPITAL EXP F.xii'!F7+'AGRIC CAPITAL EXP F.xii'!F7+'FINANCE CAPITAL EXP F.xii'!F7+'WORKS CAPITAL EXP F.xii'!F7+'ESD CAPITAL EXP F.xii'!F7+'PHC CAPITAL EXP F.xii'!F7+'WATSAN CAPITAL EXP F.xii'!F7</f>
        <v>882000000</v>
      </c>
    </row>
    <row r="6" spans="1:5" x14ac:dyDescent="0.25">
      <c r="A6" s="20">
        <v>32010200</v>
      </c>
      <c r="B6" s="21" t="s">
        <v>602</v>
      </c>
      <c r="C6" s="28">
        <f>'PMD CAPITAL EXP F.xii'!D17+'AGRIC CAPITAL EXP F.xii'!D17+'FINANCE CAPITAL EXP F.xii'!D11+'WORKS CAPITAL EXP F.xii'!D17+'ESD CAPITAL EXP F.xii'!D19+'PHC CAPITAL EXP F.xii'!D17+'WATSAN CAPITAL EXP F.xii'!D17</f>
        <v>885500000</v>
      </c>
      <c r="D6" s="28">
        <f>'PMD CAPITAL EXP F.xii'!E17+'AGRIC CAPITAL EXP F.xii'!E17+'FINANCE CAPITAL EXP F.xii'!E11+'WORKS CAPITAL EXP F.xii'!E17+'ESD CAPITAL EXP F.xii'!E19+'PHC CAPITAL EXP F.xii'!E17+'WATSAN CAPITAL EXP F.xii'!E17</f>
        <v>609740824</v>
      </c>
      <c r="E6" s="28">
        <f>'PMD CAPITAL EXP F.xii'!F17+'AGRIC CAPITAL EXP F.xii'!F17+'FINANCE CAPITAL EXP F.xii'!F11+'WORKS CAPITAL EXP F.xii'!F17+'ESD CAPITAL EXP F.xii'!F19+'PHC CAPITAL EXP F.xii'!F17+'WATSAN CAPITAL EXP F.xii'!F17</f>
        <v>2406134898</v>
      </c>
    </row>
    <row r="7" spans="1:5" x14ac:dyDescent="0.25">
      <c r="A7" s="20">
        <v>32010300</v>
      </c>
      <c r="B7" s="21" t="s">
        <v>511</v>
      </c>
      <c r="C7" s="28">
        <f>'PMD CAPITAL EXP F.xii'!D28+'AGRIC CAPITAL EXP F.xii'!D28+'FINANCE CAPITAL EXP F.xii'!D16+'WORKS CAPITAL EXP F.xii'!D28+'ESD CAPITAL EXP F.xii'!D30+'PHC CAPITAL EXP F.xii'!D28+'WATSAN CAPITAL EXP F.xii'!D28</f>
        <v>0</v>
      </c>
      <c r="D7" s="28">
        <f>'PMD CAPITAL EXP F.xii'!E28+'AGRIC CAPITAL EXP F.xii'!E28+'FINANCE CAPITAL EXP F.xii'!E16+'WORKS CAPITAL EXP F.xii'!E28+'ESD CAPITAL EXP F.xii'!E30+'PHC CAPITAL EXP F.xii'!E28+'WATSAN CAPITAL EXP F.xii'!E28</f>
        <v>0</v>
      </c>
      <c r="E7" s="28">
        <f>'PMD CAPITAL EXP F.xii'!F28+'AGRIC CAPITAL EXP F.xii'!F28+'FINANCE CAPITAL EXP F.xii'!F16+'WORKS CAPITAL EXP F.xii'!F28+'ESD CAPITAL EXP F.xii'!F30+'PHC CAPITAL EXP F.xii'!F28+'WATSAN CAPITAL EXP F.xii'!F28</f>
        <v>0</v>
      </c>
    </row>
    <row r="8" spans="1:5" x14ac:dyDescent="0.25">
      <c r="A8" s="20">
        <v>32010400</v>
      </c>
      <c r="B8" s="21" t="s">
        <v>512</v>
      </c>
      <c r="C8" s="28">
        <f>'PMD CAPITAL EXP F.xii'!D34+'AGRIC CAPITAL EXP F.xii'!D34+'FINANCE CAPITAL EXP F.xii'!D22+'WORKS CAPITAL EXP F.xii'!D34+'ESD CAPITAL EXP F.xii'!D36+'PHC CAPITAL EXP F.xii'!D34+'WATSAN CAPITAL EXP F.xii'!D34</f>
        <v>485000000</v>
      </c>
      <c r="D8" s="28">
        <f>'PMD CAPITAL EXP F.xii'!E34+'AGRIC CAPITAL EXP F.xii'!E34+'FINANCE CAPITAL EXP F.xii'!E22+'WORKS CAPITAL EXP F.xii'!E34+'ESD CAPITAL EXP F.xii'!E36+'PHC CAPITAL EXP F.xii'!E34+'WATSAN CAPITAL EXP F.xii'!E34</f>
        <v>406350000</v>
      </c>
      <c r="E8" s="28">
        <f>'PMD CAPITAL EXP F.xii'!F34+'AGRIC CAPITAL EXP F.xii'!F34+'FINANCE CAPITAL EXP F.xii'!F22+'WORKS CAPITAL EXP F.xii'!F34+'ESD CAPITAL EXP F.xii'!F36+'PHC CAPITAL EXP F.xii'!F34+'WATSAN CAPITAL EXP F.xii'!F34</f>
        <v>105000000</v>
      </c>
    </row>
    <row r="9" spans="1:5" x14ac:dyDescent="0.25">
      <c r="A9" s="20">
        <v>32010500</v>
      </c>
      <c r="B9" s="21" t="s">
        <v>513</v>
      </c>
      <c r="C9" s="28">
        <f>'PMD CAPITAL EXP F.xii'!D40+'AGRIC CAPITAL EXP F.xii'!D40+'FINANCE CAPITAL EXP F.xii'!D28+'WORKS CAPITAL EXP F.xii'!D40+'ESD CAPITAL EXP F.xii'!D42+'PHC CAPITAL EXP F.xii'!D40+'WATSAN CAPITAL EXP F.xii'!D40</f>
        <v>50000000</v>
      </c>
      <c r="D9" s="28">
        <f>'PMD CAPITAL EXP F.xii'!E40+'AGRIC CAPITAL EXP F.xii'!E40+'FINANCE CAPITAL EXP F.xii'!E28+'WORKS CAPITAL EXP F.xii'!E40+'ESD CAPITAL EXP F.xii'!E42+'PHC CAPITAL EXP F.xii'!E40+'WATSAN CAPITAL EXP F.xii'!E40</f>
        <v>11000000</v>
      </c>
      <c r="E9" s="28">
        <f>'PMD CAPITAL EXP F.xii'!F40+'AGRIC CAPITAL EXP F.xii'!F40+'FINANCE CAPITAL EXP F.xii'!F28+'WORKS CAPITAL EXP F.xii'!F40+'ESD CAPITAL EXP F.xii'!F42+'PHC CAPITAL EXP F.xii'!F40+'WATSAN CAPITAL EXP F.xii'!F40</f>
        <v>40000000</v>
      </c>
    </row>
    <row r="10" spans="1:5" x14ac:dyDescent="0.25">
      <c r="A10" s="20">
        <v>32010600</v>
      </c>
      <c r="B10" s="21" t="s">
        <v>514</v>
      </c>
      <c r="C10" s="28">
        <f>'PMD CAPITAL EXP F.xii'!D49+'AGRIC CAPITAL EXP F.xii'!D49+'FINANCE CAPITAL EXP F.xii'!D37+'WORKS CAPITAL EXP F.xii'!D49+'ESD CAPITAL EXP F.xii'!D51+'PHC CAPITAL EXP F.xii'!D49+'WATSAN CAPITAL EXP F.xii'!D49</f>
        <v>50000000</v>
      </c>
      <c r="D10" s="28">
        <f>'PMD CAPITAL EXP F.xii'!E49+'AGRIC CAPITAL EXP F.xii'!E49+'FINANCE CAPITAL EXP F.xii'!E37+'WORKS CAPITAL EXP F.xii'!E49+'ESD CAPITAL EXP F.xii'!E51+'PHC CAPITAL EXP F.xii'!E49+'WATSAN CAPITAL EXP F.xii'!E49</f>
        <v>30000000</v>
      </c>
      <c r="E10" s="28">
        <f>'PMD CAPITAL EXP F.xii'!F49+'AGRIC CAPITAL EXP F.xii'!F49+'FINANCE CAPITAL EXP F.xii'!F37+'WORKS CAPITAL EXP F.xii'!F49+'ESD CAPITAL EXP F.xii'!F51+'PHC CAPITAL EXP F.xii'!F49+'WATSAN CAPITAL EXP F.xii'!F49</f>
        <v>15000000</v>
      </c>
    </row>
    <row r="11" spans="1:5" x14ac:dyDescent="0.25">
      <c r="A11" s="20">
        <v>32010900</v>
      </c>
      <c r="B11" s="21" t="s">
        <v>515</v>
      </c>
      <c r="C11" s="28">
        <f>'PMD CAPITAL EXP F.xii'!D56+'AGRIC CAPITAL EXP F.xii'!D56+'FINANCE CAPITAL EXP F.xii'!D44+'WORKS CAPITAL EXP F.xii'!D56+'ESD CAPITAL EXP F.xii'!D58+'PHC CAPITAL EXP F.xii'!D56+'WATSAN CAPITAL EXP F.xii'!D56</f>
        <v>428000000</v>
      </c>
      <c r="D11" s="28">
        <f>'PMD CAPITAL EXP F.xii'!E56+'AGRIC CAPITAL EXP F.xii'!E56+'FINANCE CAPITAL EXP F.xii'!E44+'WORKS CAPITAL EXP F.xii'!E56+'ESD CAPITAL EXP F.xii'!E58+'PHC CAPITAL EXP F.xii'!E56+'WATSAN CAPITAL EXP F.xii'!E56</f>
        <v>224993499</v>
      </c>
      <c r="E11" s="28">
        <f>'PMD CAPITAL EXP F.xii'!F56+'AGRIC CAPITAL EXP F.xii'!F56+'FINANCE CAPITAL EXP F.xii'!F44+'WORKS CAPITAL EXP F.xii'!F56+'ESD CAPITAL EXP F.xii'!F58+'PHC CAPITAL EXP F.xii'!F56+'WATSAN CAPITAL EXP F.xii'!F56</f>
        <v>235500000</v>
      </c>
    </row>
    <row r="12" spans="1:5" x14ac:dyDescent="0.25">
      <c r="A12" s="20">
        <v>32020100</v>
      </c>
      <c r="B12" s="21" t="s">
        <v>516</v>
      </c>
      <c r="C12" s="28">
        <f>'PMD CAPITAL EXP F.xii'!D68+'AGRIC CAPITAL EXP F.xii'!D68+'FINANCE CAPITAL EXP F.xii'!D56+'WORKS CAPITAL EXP F.xii'!D68+'ESD CAPITAL EXP F.xii'!D70+'PHC CAPITAL EXP F.xii'!D68+'WATSAN CAPITAL EXP F.xii'!D70</f>
        <v>0</v>
      </c>
      <c r="D12" s="28">
        <f>'PMD CAPITAL EXP F.xii'!E68+'AGRIC CAPITAL EXP F.xii'!E68+'FINANCE CAPITAL EXP F.xii'!E56+'WORKS CAPITAL EXP F.xii'!E68+'ESD CAPITAL EXP F.xii'!E70+'PHC CAPITAL EXP F.xii'!E68+'WATSAN CAPITAL EXP F.xii'!E70</f>
        <v>0</v>
      </c>
      <c r="E12" s="28">
        <f>'PMD CAPITAL EXP F.xii'!F68+'AGRIC CAPITAL EXP F.xii'!F68+'FINANCE CAPITAL EXP F.xii'!F56+'WORKS CAPITAL EXP F.xii'!F68+'ESD CAPITAL EXP F.xii'!F70+'PHC CAPITAL EXP F.xii'!F68+'WATSAN CAPITAL EXP F.xii'!F70</f>
        <v>200000000</v>
      </c>
    </row>
    <row r="13" spans="1:5" x14ac:dyDescent="0.25">
      <c r="A13" s="20">
        <v>32030100</v>
      </c>
      <c r="B13" s="21" t="s">
        <v>466</v>
      </c>
      <c r="C13" s="28">
        <f>'PMD CAPITAL EXP F.xii'!D75+'AGRIC CAPITAL EXP F.xii'!D75+'FINANCE CAPITAL EXP F.xii'!D63+'WORKS CAPITAL EXP F.xii'!D75+'ESD CAPITAL EXP F.xii'!D77+'PHC CAPITAL EXP F.xii'!D75+'WATSAN CAPITAL EXP F.xii'!D77</f>
        <v>1500000</v>
      </c>
      <c r="D13" s="28">
        <f>'PMD CAPITAL EXP F.xii'!E75+'AGRIC CAPITAL EXP F.xii'!E75+'FINANCE CAPITAL EXP F.xii'!E63+'WORKS CAPITAL EXP F.xii'!E75+'ESD CAPITAL EXP F.xii'!E77+'PHC CAPITAL EXP F.xii'!E75+'WATSAN CAPITAL EXP F.xii'!E77</f>
        <v>1300000</v>
      </c>
      <c r="E13" s="28">
        <f>'PMD CAPITAL EXP F.xii'!F75+'AGRIC CAPITAL EXP F.xii'!F75+'FINANCE CAPITAL EXP F.xii'!F63+'WORKS CAPITAL EXP F.xii'!F75+'ESD CAPITAL EXP F.xii'!F77+'PHC CAPITAL EXP F.xii'!F75+'WATSAN CAPITAL EXP F.xii'!F77</f>
        <v>4000000</v>
      </c>
    </row>
    <row r="14" spans="1:5" x14ac:dyDescent="0.25">
      <c r="A14" s="20">
        <v>32011000</v>
      </c>
      <c r="B14" s="21" t="s">
        <v>555</v>
      </c>
      <c r="C14" s="28">
        <f>'PMD CAPITAL EXP F.xii'!D81+'AGRIC CAPITAL EXP F.xii'!D81+'FINANCE CAPITAL EXP F.xii'!D69+'WORKS CAPITAL EXP F.xii'!D81+'ESD CAPITAL EXP F.xii'!D83+'PHC CAPITAL EXP F.xii'!D81+'WATSAN CAPITAL EXP F.xii'!D83</f>
        <v>0</v>
      </c>
      <c r="D14" s="28">
        <f>'PMD CAPITAL EXP F.xii'!E81+'AGRIC CAPITAL EXP F.xii'!E81+'FINANCE CAPITAL EXP F.xii'!E69+'WORKS CAPITAL EXP F.xii'!E81+'ESD CAPITAL EXP F.xii'!E83+'PHC CAPITAL EXP F.xii'!E81+'WATSAN CAPITAL EXP F.xii'!E83</f>
        <v>0</v>
      </c>
      <c r="E14" s="28">
        <f>'PMD CAPITAL EXP F.xii'!F81+'AGRIC CAPITAL EXP F.xii'!F81+'FINANCE CAPITAL EXP F.xii'!F69+'WORKS CAPITAL EXP F.xii'!F81+'ESD CAPITAL EXP F.xii'!F83+'PHC CAPITAL EXP F.xii'!F81+'WATSAN CAPITAL EXP F.xii'!F83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hidden="1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517</v>
      </c>
      <c r="C28" s="29">
        <f>SUM(C5:C27)</f>
        <v>3322500000</v>
      </c>
      <c r="D28" s="29">
        <f>SUM(D5:D27)</f>
        <v>2127001256</v>
      </c>
      <c r="E28" s="29">
        <f>SUM(E5:E27)</f>
        <v>3887634898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1" t="s">
        <v>529</v>
      </c>
      <c r="B1" s="71"/>
      <c r="C1" s="71"/>
      <c r="D1" s="71"/>
      <c r="E1" s="71"/>
    </row>
    <row r="2" spans="1:5" ht="39.6" customHeight="1" x14ac:dyDescent="0.25">
      <c r="A2" s="73" t="s">
        <v>740</v>
      </c>
      <c r="B2" s="73"/>
      <c r="C2" s="73"/>
      <c r="D2" s="73"/>
      <c r="E2" s="7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x14ac:dyDescent="0.25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x14ac:dyDescent="0.25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25">
      <c r="A8" s="25" t="s">
        <v>521</v>
      </c>
      <c r="B8" s="21" t="s">
        <v>690</v>
      </c>
      <c r="C8" s="11">
        <f>'PMD CAPITAL EXP F.xii'!D6</f>
        <v>867000000</v>
      </c>
      <c r="D8" s="11">
        <f>'PMD CAPITAL EXP F.xii'!E6</f>
        <v>490150000</v>
      </c>
      <c r="E8" s="11">
        <f>'PMD CAPITAL EXP F.xii'!F6</f>
        <v>195000000</v>
      </c>
    </row>
    <row r="9" spans="1:5" x14ac:dyDescent="0.25">
      <c r="A9" s="25" t="s">
        <v>522</v>
      </c>
      <c r="B9" s="21" t="s">
        <v>486</v>
      </c>
      <c r="C9" s="11">
        <f>'AGRIC CAPITAL EXP F.xii'!D6</f>
        <v>407500000</v>
      </c>
      <c r="D9" s="11">
        <f>'AGRIC CAPITAL EXP F.xii'!E6</f>
        <v>248341685</v>
      </c>
      <c r="E9" s="11">
        <f>'AGRIC CAPITAL EXP F.xii'!F6</f>
        <v>179000000</v>
      </c>
    </row>
    <row r="10" spans="1:5" x14ac:dyDescent="0.25">
      <c r="A10" s="25" t="s">
        <v>523</v>
      </c>
      <c r="B10" s="21" t="s">
        <v>487</v>
      </c>
      <c r="C10" s="11">
        <f>'FINANCE CAPITAL EXP F.xii'!D6</f>
        <v>320000000</v>
      </c>
      <c r="D10" s="11">
        <f>'FINANCE CAPITAL EXP F.xii'!E6</f>
        <v>292000000</v>
      </c>
      <c r="E10" s="11">
        <f>'FINANCE CAPITAL EXP F.xii'!F6</f>
        <v>1900634898</v>
      </c>
    </row>
    <row r="11" spans="1:5" x14ac:dyDescent="0.25">
      <c r="A11" s="25" t="s">
        <v>524</v>
      </c>
      <c r="B11" s="21" t="s">
        <v>488</v>
      </c>
      <c r="C11" s="11">
        <f>'WORKS CAPITAL EXP F.xii'!D6</f>
        <v>505500000</v>
      </c>
      <c r="D11" s="11">
        <f>'WORKS CAPITAL EXP F.xii'!E6</f>
        <v>302700324</v>
      </c>
      <c r="E11" s="11">
        <f>'WORKS CAPITAL EXP F.xii'!F6</f>
        <v>610000000</v>
      </c>
    </row>
    <row r="12" spans="1:5" x14ac:dyDescent="0.25">
      <c r="A12" s="25" t="s">
        <v>525</v>
      </c>
      <c r="B12" s="21" t="s">
        <v>489</v>
      </c>
      <c r="C12" s="11">
        <f>'ESD CAPITAL EXP F.xii'!D6</f>
        <v>489500000</v>
      </c>
      <c r="D12" s="11">
        <f>'ESD CAPITAL EXP F.xii'!E6</f>
        <v>380549206</v>
      </c>
      <c r="E12" s="11">
        <f>'ESD CAPITAL EXP F.xii'!F6</f>
        <v>450500000</v>
      </c>
    </row>
    <row r="13" spans="1:5" x14ac:dyDescent="0.25">
      <c r="A13" s="25" t="s">
        <v>526</v>
      </c>
      <c r="B13" s="21" t="s">
        <v>697</v>
      </c>
      <c r="C13" s="11">
        <f>'PHC CAPITAL EXP F.xii'!D6</f>
        <v>600000000</v>
      </c>
      <c r="D13" s="11">
        <f>'PHC CAPITAL EXP F.xii'!E6</f>
        <v>351319541</v>
      </c>
      <c r="E13" s="11">
        <f>'PHC CAPITAL EXP F.xii'!F6</f>
        <v>392000000</v>
      </c>
    </row>
    <row r="14" spans="1:5" x14ac:dyDescent="0.25">
      <c r="A14" s="25" t="s">
        <v>527</v>
      </c>
      <c r="B14" s="21" t="s">
        <v>490</v>
      </c>
      <c r="C14" s="11">
        <f>'WATSAN CAPITAL EXP F.xii'!D6</f>
        <v>133000000</v>
      </c>
      <c r="D14" s="11">
        <f>'WATSAN CAPITAL EXP F.xii'!E6</f>
        <v>61940500</v>
      </c>
      <c r="E14" s="11">
        <f>'WATSAN CAPITAL EXP F.xii'!F6</f>
        <v>160500000</v>
      </c>
    </row>
    <row r="15" spans="1:5" x14ac:dyDescent="0.25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3322500000</v>
      </c>
      <c r="D25" s="11">
        <f>SUM(D5:D24)</f>
        <v>2127001256</v>
      </c>
      <c r="E25" s="11">
        <f>SUM(E5:E24)</f>
        <v>3887634898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741</v>
      </c>
      <c r="B3" s="73"/>
      <c r="C3" s="73"/>
      <c r="D3" s="73"/>
      <c r="E3" s="73"/>
    </row>
    <row r="4" spans="1:5" x14ac:dyDescent="0.25">
      <c r="A4" s="72" t="s">
        <v>687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6869334</v>
      </c>
      <c r="D7" s="12">
        <f>D8+D13+D20</f>
        <v>6340926</v>
      </c>
      <c r="E7" s="12">
        <f>E8+E13+E20</f>
        <v>6340926</v>
      </c>
    </row>
    <row r="8" spans="1:5" s="1" customFormat="1" x14ac:dyDescent="0.25">
      <c r="A8" s="3">
        <v>2101</v>
      </c>
      <c r="B8" s="3" t="s">
        <v>5</v>
      </c>
      <c r="C8" s="12">
        <f>C9</f>
        <v>6869334</v>
      </c>
      <c r="D8" s="12">
        <f>D9</f>
        <v>6340926</v>
      </c>
      <c r="E8" s="12">
        <f>E9</f>
        <v>6340926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6869334</v>
      </c>
      <c r="D9" s="12">
        <f>SUM(D10:D12)</f>
        <v>6340926</v>
      </c>
      <c r="E9" s="12">
        <f>SUM(E10:E12)</f>
        <v>6340926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6869334</v>
      </c>
      <c r="D12" s="41">
        <v>6340926</v>
      </c>
      <c r="E12" s="41">
        <v>6340926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742</v>
      </c>
      <c r="B4" s="73"/>
      <c r="C4" s="73"/>
      <c r="D4" s="73"/>
      <c r="E4" s="73"/>
    </row>
    <row r="5" spans="1:5" x14ac:dyDescent="0.25">
      <c r="A5" s="72" t="s">
        <v>687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440735297</v>
      </c>
      <c r="D7" s="12">
        <f>D8+D84+D88+D93</f>
        <v>428266048</v>
      </c>
      <c r="E7" s="12">
        <f>E8+E84+E88+E93</f>
        <v>103000000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440735297</v>
      </c>
      <c r="D8" s="12">
        <f>D9+D14+D22+D36+D45+D48+D54+D63+D67+D70</f>
        <v>428266048</v>
      </c>
      <c r="E8" s="12">
        <f>E9+E14+E22+E36+E45+E48+E54+E63+E67+E70</f>
        <v>103000000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>SUM(D10:D13)</f>
        <v>2800000</v>
      </c>
      <c r="E9" s="12">
        <f>SUM(E10:E13)</f>
        <v>6000000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2800000</v>
      </c>
      <c r="E11" s="41">
        <v>6000000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>SUM(D23:D35)</f>
        <v>4739048</v>
      </c>
      <c r="E22" s="12">
        <f>SUM(E23:E35)</f>
        <v>1000000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4739048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>SUM(D37:D44)</f>
        <v>2227000</v>
      </c>
      <c r="E36" s="12">
        <f>SUM(E37:E44)</f>
        <v>5000000</v>
      </c>
    </row>
    <row r="37" spans="1:5" x14ac:dyDescent="0.25">
      <c r="A37" s="43">
        <v>22020401</v>
      </c>
      <c r="B37" s="44" t="s">
        <v>50</v>
      </c>
      <c r="C37" s="41">
        <v>3500000</v>
      </c>
      <c r="D37" s="41">
        <v>2227000</v>
      </c>
      <c r="E37" s="41">
        <v>5000000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426235297</v>
      </c>
      <c r="D48" s="12">
        <f>SUM(D49:D53)</f>
        <v>416000000</v>
      </c>
      <c r="E48" s="12">
        <f>SUM(E49:E53)</f>
        <v>86000000</v>
      </c>
    </row>
    <row r="49" spans="1:5" x14ac:dyDescent="0.25">
      <c r="A49" s="43">
        <v>22020601</v>
      </c>
      <c r="B49" s="44" t="s">
        <v>62</v>
      </c>
      <c r="C49" s="41">
        <v>420235297</v>
      </c>
      <c r="D49" s="41">
        <v>410000000</v>
      </c>
      <c r="E49" s="41">
        <v>80000000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>SUM(D64:D66)</f>
        <v>0</v>
      </c>
      <c r="E63" s="12">
        <f>SUM(E64:E66)</f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>SUM(D71:D83)</f>
        <v>2500000</v>
      </c>
      <c r="E70" s="12">
        <f>SUM(E71:E83)</f>
        <v>5000000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2500000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743</v>
      </c>
      <c r="B3" s="73"/>
      <c r="C3" s="73"/>
      <c r="D3" s="73"/>
      <c r="E3" s="73"/>
    </row>
    <row r="4" spans="1:5" x14ac:dyDescent="0.25">
      <c r="A4" s="72" t="s">
        <v>688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32607256</v>
      </c>
      <c r="D7" s="12">
        <f>D8+D13+D20</f>
        <v>21195072</v>
      </c>
      <c r="E7" s="12">
        <f>E8+E13+E20</f>
        <v>21195072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>D9</f>
        <v>21195072</v>
      </c>
      <c r="E8" s="12">
        <f>E9</f>
        <v>21195072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>SUM(D10:D12)</f>
        <v>21195072</v>
      </c>
      <c r="E9" s="12">
        <f>SUM(E10:E12)</f>
        <v>21195072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32607256</v>
      </c>
      <c r="D12" s="41">
        <v>21195072</v>
      </c>
      <c r="E12" s="41">
        <v>21195072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11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744</v>
      </c>
      <c r="B4" s="73"/>
      <c r="C4" s="73"/>
      <c r="D4" s="73"/>
      <c r="E4" s="73"/>
    </row>
    <row r="5" spans="1:5" x14ac:dyDescent="0.25">
      <c r="A5" s="72" t="s">
        <v>688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8500000</v>
      </c>
      <c r="D7" s="12">
        <f>D8+D84+D88+D93</f>
        <v>6300000</v>
      </c>
      <c r="E7" s="12">
        <f>E8+E84+E88+E93</f>
        <v>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8500000</v>
      </c>
      <c r="D8" s="12">
        <f>D9+D14+D22+D36+D45+D48+D54+D63+D67+D70</f>
        <v>6300000</v>
      </c>
      <c r="E8" s="12">
        <f>E9+E14+E22+E36+E45+E48+E54+E63+E67+E70</f>
        <v>2500000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>SUM(D10:D13)</f>
        <v>800000</v>
      </c>
      <c r="E9" s="12">
        <f>SUM(E10:E13)</f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1000000</v>
      </c>
      <c r="D11" s="41">
        <v>800000</v>
      </c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>SUM(D23:D35)</f>
        <v>1600000</v>
      </c>
      <c r="E22" s="12">
        <f>SUM(E23:E35)</f>
        <v>500000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1600000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>SUM(D37:D44)</f>
        <v>3000000</v>
      </c>
      <c r="E36" s="12">
        <f>SUM(E37:E44)</f>
        <v>1000000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1000000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2000000</v>
      </c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>SUM(D64:D66)</f>
        <v>900000</v>
      </c>
      <c r="E63" s="12">
        <f>SUM(E64:E66)</f>
        <v>500000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900000</v>
      </c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0</v>
      </c>
      <c r="D70" s="12">
        <f>SUM(D71:D83)</f>
        <v>0</v>
      </c>
      <c r="E70" s="12">
        <f>SUM(E71:E83)</f>
        <v>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745</v>
      </c>
      <c r="B3" s="73"/>
      <c r="C3" s="73"/>
      <c r="D3" s="73"/>
      <c r="E3" s="73"/>
    </row>
    <row r="4" spans="1:5" x14ac:dyDescent="0.25">
      <c r="A4" s="72" t="s">
        <v>689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42165505</v>
      </c>
      <c r="D7" s="12">
        <f>D8+D13+D20</f>
        <v>31487566</v>
      </c>
      <c r="E7" s="12">
        <f>E8+E13+E20</f>
        <v>31487566</v>
      </c>
    </row>
    <row r="8" spans="1:5" s="1" customFormat="1" x14ac:dyDescent="0.25">
      <c r="A8" s="3">
        <v>2101</v>
      </c>
      <c r="B8" s="3" t="s">
        <v>5</v>
      </c>
      <c r="C8" s="12">
        <f>C9</f>
        <v>42165505</v>
      </c>
      <c r="D8" s="12">
        <f>D9</f>
        <v>31487566</v>
      </c>
      <c r="E8" s="12">
        <f>E9</f>
        <v>31487566</v>
      </c>
    </row>
    <row r="9" spans="1:5" s="1" customFormat="1" x14ac:dyDescent="0.25">
      <c r="A9" s="3">
        <v>210101</v>
      </c>
      <c r="B9" s="3" t="s">
        <v>6</v>
      </c>
      <c r="C9" s="12">
        <f>SUM(C10:C12)</f>
        <v>42165505</v>
      </c>
      <c r="D9" s="12">
        <f>SUM(D10:D12)</f>
        <v>31487566</v>
      </c>
      <c r="E9" s="12">
        <f>SUM(E10:E12)</f>
        <v>31487566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42165505</v>
      </c>
      <c r="D12" s="41">
        <v>31487566</v>
      </c>
      <c r="E12" s="41">
        <v>31487566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topLeftCell="A63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746</v>
      </c>
      <c r="B4" s="73"/>
      <c r="C4" s="73"/>
      <c r="D4" s="73"/>
      <c r="E4" s="73"/>
    </row>
    <row r="5" spans="1:5" x14ac:dyDescent="0.25">
      <c r="A5" s="72" t="s">
        <v>689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76000000</v>
      </c>
      <c r="D7" s="12">
        <f>D8+D84+D88+D93</f>
        <v>25200000</v>
      </c>
      <c r="E7" s="12">
        <f>E8+E84+E88+E93</f>
        <v>24000000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76000000</v>
      </c>
      <c r="D8" s="12">
        <f>D9+D14+D22+D36+D45+D48+D54+D63+D67+D70</f>
        <v>25200000</v>
      </c>
      <c r="E8" s="12">
        <f>E9+E14+E22+E36+E45+E48+E54+E63+E67+E70</f>
        <v>24000000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15000000</v>
      </c>
      <c r="D9" s="12">
        <f>SUM(D10:D13)</f>
        <v>8500000</v>
      </c>
      <c r="E9" s="12">
        <f>SUM(E10:E13)</f>
        <v>4000000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15000000</v>
      </c>
      <c r="D11" s="41">
        <v>8500000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10000000</v>
      </c>
      <c r="D22" s="12">
        <f>SUM(D23:D35)</f>
        <v>600000</v>
      </c>
      <c r="E22" s="12">
        <f>SUM(E23:E35)</f>
        <v>1500000</v>
      </c>
    </row>
    <row r="23" spans="1:5" x14ac:dyDescent="0.25">
      <c r="A23" s="43">
        <v>22020301</v>
      </c>
      <c r="B23" s="44" t="s">
        <v>36</v>
      </c>
      <c r="C23" s="41">
        <v>10000000</v>
      </c>
      <c r="D23" s="41">
        <v>600000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15000000</v>
      </c>
      <c r="D36" s="12">
        <f>SUM(D37:D44)</f>
        <v>100000</v>
      </c>
      <c r="E36" s="12">
        <f>SUM(E37:E44)</f>
        <v>4000000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100000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10000000</v>
      </c>
      <c r="D38" s="41"/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10000000</v>
      </c>
      <c r="D45" s="12">
        <f>SUM(D46:D47)</f>
        <v>2000000</v>
      </c>
      <c r="E45" s="12">
        <f>SUM(E46:E47)</f>
        <v>3000000</v>
      </c>
    </row>
    <row r="46" spans="1:5" x14ac:dyDescent="0.25">
      <c r="A46" s="43">
        <v>22020501</v>
      </c>
      <c r="B46" s="44" t="s">
        <v>59</v>
      </c>
      <c r="C46" s="41">
        <v>10000000</v>
      </c>
      <c r="D46" s="41">
        <v>2000000</v>
      </c>
      <c r="E46" s="41">
        <v>3000000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>SUM(D64:D66)</f>
        <v>500000</v>
      </c>
      <c r="E63" s="12">
        <f>SUM(E64:E66)</f>
        <v>1000000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x14ac:dyDescent="0.25">
      <c r="A65" s="43">
        <v>22020802</v>
      </c>
      <c r="B65" s="44" t="s">
        <v>78</v>
      </c>
      <c r="C65" s="41">
        <v>3000000</v>
      </c>
      <c r="D65" s="41">
        <v>500000</v>
      </c>
      <c r="E65" s="41">
        <v>1000000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23000000</v>
      </c>
      <c r="D70" s="12">
        <f>SUM(D71:D83)</f>
        <v>13500000</v>
      </c>
      <c r="E70" s="12">
        <f>SUM(E71:E83)</f>
        <v>10500000</v>
      </c>
    </row>
    <row r="71" spans="1:5" x14ac:dyDescent="0.25">
      <c r="A71" s="43">
        <v>22021001</v>
      </c>
      <c r="B71" s="44" t="s">
        <v>84</v>
      </c>
      <c r="C71" s="41">
        <v>10000000</v>
      </c>
      <c r="D71" s="41">
        <v>6500000</v>
      </c>
      <c r="E71" s="41">
        <v>4000000</v>
      </c>
    </row>
    <row r="72" spans="1:5" x14ac:dyDescent="0.25">
      <c r="A72" s="43">
        <v>22021002</v>
      </c>
      <c r="B72" s="44" t="s">
        <v>85</v>
      </c>
      <c r="C72" s="41">
        <v>3000000</v>
      </c>
      <c r="D72" s="41">
        <v>800000</v>
      </c>
      <c r="E72" s="41">
        <v>1500000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6200000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747</v>
      </c>
      <c r="B3" s="73"/>
      <c r="C3" s="73"/>
      <c r="D3" s="73"/>
      <c r="E3" s="73"/>
    </row>
    <row r="4" spans="1:5" x14ac:dyDescent="0.25">
      <c r="A4" s="72" t="s">
        <v>691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77084816</v>
      </c>
      <c r="D7" s="12">
        <f>D8+D13+D20</f>
        <v>60627140</v>
      </c>
      <c r="E7" s="12">
        <f>E8+E13+E20</f>
        <v>65913337</v>
      </c>
    </row>
    <row r="8" spans="1:5" s="1" customFormat="1" x14ac:dyDescent="0.25">
      <c r="A8" s="3">
        <v>2101</v>
      </c>
      <c r="B8" s="3" t="s">
        <v>5</v>
      </c>
      <c r="C8" s="12">
        <f>C9</f>
        <v>77084816</v>
      </c>
      <c r="D8" s="12">
        <f>D9</f>
        <v>60627140</v>
      </c>
      <c r="E8" s="12">
        <f>E9</f>
        <v>65913337</v>
      </c>
    </row>
    <row r="9" spans="1:5" s="1" customFormat="1" x14ac:dyDescent="0.25">
      <c r="A9" s="3">
        <v>210101</v>
      </c>
      <c r="B9" s="3" t="s">
        <v>6</v>
      </c>
      <c r="C9" s="12">
        <f>SUM(C10:C12)</f>
        <v>77084816</v>
      </c>
      <c r="D9" s="12">
        <f>SUM(D10:D12)</f>
        <v>60627140</v>
      </c>
      <c r="E9" s="12">
        <f>SUM(E10:E12)</f>
        <v>65913337</v>
      </c>
    </row>
    <row r="10" spans="1:5" x14ac:dyDescent="0.25">
      <c r="A10" s="59">
        <v>21010101</v>
      </c>
      <c r="B10" s="48" t="s">
        <v>5</v>
      </c>
      <c r="C10" s="41">
        <v>77084816</v>
      </c>
      <c r="D10" s="41">
        <v>60627140</v>
      </c>
      <c r="E10" s="41">
        <v>65913337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B36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748</v>
      </c>
      <c r="B4" s="73"/>
      <c r="C4" s="73"/>
      <c r="D4" s="73"/>
      <c r="E4" s="73"/>
    </row>
    <row r="5" spans="1:5" x14ac:dyDescent="0.25">
      <c r="A5" s="72" t="s">
        <v>691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210845388</v>
      </c>
      <c r="D7" s="12">
        <f>D8+D84+D88+D93</f>
        <v>127962086</v>
      </c>
      <c r="E7" s="12">
        <f>E8+E84+E88+E93</f>
        <v>91500000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210845388</v>
      </c>
      <c r="D8" s="12">
        <f>D9+D14+D22+D36+D45+D48+D54+D63+D67+D70</f>
        <v>127962086</v>
      </c>
      <c r="E8" s="12">
        <f>E9+E14+E22+E36+E45+E48+E54+E63+E67+E70</f>
        <v>91500000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15000000</v>
      </c>
      <c r="D9" s="12">
        <f>SUM(D10:D13)</f>
        <v>14500000</v>
      </c>
      <c r="E9" s="12">
        <f>SUM(E10:E13)</f>
        <v>13000000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15000000</v>
      </c>
      <c r="D11" s="41">
        <v>14500000</v>
      </c>
      <c r="E11" s="41">
        <v>13000000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1500000</v>
      </c>
      <c r="D14" s="12">
        <f>SUM(D15:D21)</f>
        <v>1500000</v>
      </c>
      <c r="E14" s="12">
        <f>SUM(E15:E21)</f>
        <v>1500000</v>
      </c>
    </row>
    <row r="15" spans="1:5" x14ac:dyDescent="0.25">
      <c r="A15" s="43">
        <v>22020201</v>
      </c>
      <c r="B15" s="44" t="s">
        <v>28</v>
      </c>
      <c r="C15" s="41">
        <v>1500000</v>
      </c>
      <c r="D15" s="41">
        <v>1500000</v>
      </c>
      <c r="E15" s="41">
        <v>1500000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5500000</v>
      </c>
      <c r="D22" s="12">
        <f>SUM(D23:D35)</f>
        <v>5000000</v>
      </c>
      <c r="E22" s="12">
        <f>SUM(E23:E35)</f>
        <v>4000000</v>
      </c>
    </row>
    <row r="23" spans="1:5" x14ac:dyDescent="0.25">
      <c r="A23" s="43">
        <v>22020301</v>
      </c>
      <c r="B23" s="44" t="s">
        <v>36</v>
      </c>
      <c r="C23" s="41">
        <v>5500000</v>
      </c>
      <c r="D23" s="41">
        <v>5000000</v>
      </c>
      <c r="E23" s="41">
        <v>4000000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17000000</v>
      </c>
      <c r="D36" s="12">
        <f>SUM(D37:D44)</f>
        <v>6000000</v>
      </c>
      <c r="E36" s="12">
        <f>SUM(E37:E44)</f>
        <v>8000000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4500000</v>
      </c>
      <c r="E37" s="41">
        <v>5000000</v>
      </c>
    </row>
    <row r="38" spans="1:5" x14ac:dyDescent="0.25">
      <c r="A38" s="43">
        <v>22020402</v>
      </c>
      <c r="B38" s="44" t="s">
        <v>51</v>
      </c>
      <c r="C38" s="41">
        <v>10000000</v>
      </c>
      <c r="D38" s="41">
        <v>1500000</v>
      </c>
      <c r="E38" s="41">
        <v>3000000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15000000</v>
      </c>
      <c r="D45" s="12">
        <f>SUM(D46:D47)</f>
        <v>14993441</v>
      </c>
      <c r="E45" s="12">
        <f>SUM(E46:E47)</f>
        <v>10000000</v>
      </c>
    </row>
    <row r="46" spans="1:5" x14ac:dyDescent="0.25">
      <c r="A46" s="43">
        <v>22020501</v>
      </c>
      <c r="B46" s="44" t="s">
        <v>59</v>
      </c>
      <c r="C46" s="41">
        <v>15000000</v>
      </c>
      <c r="D46" s="41">
        <v>14993441</v>
      </c>
      <c r="E46" s="41">
        <v>10000000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7000000</v>
      </c>
      <c r="D63" s="12">
        <f>SUM(D64:D66)</f>
        <v>5000000</v>
      </c>
      <c r="E63" s="12">
        <f>SUM(E64:E66)</f>
        <v>8000000</v>
      </c>
    </row>
    <row r="64" spans="1:5" x14ac:dyDescent="0.25">
      <c r="A64" s="43">
        <v>22020801</v>
      </c>
      <c r="B64" s="44" t="s">
        <v>77</v>
      </c>
      <c r="C64" s="41">
        <v>7000000</v>
      </c>
      <c r="D64" s="41">
        <v>5000000</v>
      </c>
      <c r="E64" s="41">
        <v>8000000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149845388</v>
      </c>
      <c r="D70" s="12">
        <f>SUM(D71:D83)</f>
        <v>80968645</v>
      </c>
      <c r="E70" s="12">
        <f>SUM(E71:E83)</f>
        <v>47000000</v>
      </c>
    </row>
    <row r="71" spans="1:5" x14ac:dyDescent="0.25">
      <c r="A71" s="43">
        <v>22021001</v>
      </c>
      <c r="B71" s="44" t="s">
        <v>84</v>
      </c>
      <c r="C71" s="41">
        <v>8500000</v>
      </c>
      <c r="D71" s="41">
        <v>8348623</v>
      </c>
      <c r="E71" s="41">
        <v>7000000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41345388</v>
      </c>
      <c r="D76" s="41">
        <v>41000000</v>
      </c>
      <c r="E76" s="41">
        <v>35000000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100000000</v>
      </c>
      <c r="D81" s="41">
        <v>31620022</v>
      </c>
      <c r="E81" s="41">
        <v>5000000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zoomScale="60" zoomScaleNormal="145" workbookViewId="0">
      <selection activeCell="A78" activeCellId="15" sqref="A8:XFD8 A18:XFD18 A29:XFD29 A36:XFD36 A38:XFD38 A41:XFD41 A57:XFD57 A59:XFD59 A61:XFD61 A65:XFD65 A69:XFD69 A71:XFD71 A73:XFD73 A76:XFD76 A77:XFD77 A78:XFD7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51.109375" style="49" customWidth="1"/>
    <col min="4" max="4" width="23.21875" style="49" customWidth="1"/>
    <col min="5" max="5" width="24.109375" style="49" customWidth="1"/>
    <col min="6" max="6" width="21" style="49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749</v>
      </c>
      <c r="B2" s="72"/>
      <c r="C2" s="72"/>
      <c r="D2" s="72"/>
      <c r="E2" s="72"/>
    </row>
    <row r="3" spans="1:6" x14ac:dyDescent="0.25">
      <c r="A3" s="72" t="s">
        <v>691</v>
      </c>
      <c r="B3" s="72"/>
      <c r="C3" s="72"/>
      <c r="D3" s="72"/>
      <c r="E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603</v>
      </c>
      <c r="B6" s="4">
        <v>3</v>
      </c>
      <c r="C6" s="5" t="s">
        <v>113</v>
      </c>
      <c r="D6" s="11">
        <f>D7+D17+D28+D34+D40+D49+D56+D68+D75+D81</f>
        <v>867000000</v>
      </c>
      <c r="E6" s="11">
        <f>E7+E17+E28+E34+E40+E49+E56+E68+E75+E81</f>
        <v>490150000</v>
      </c>
      <c r="F6" s="11">
        <f>F7+F17+F28+F34+F40+F49+F56+F68+F75+F81</f>
        <v>195000000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362000000</v>
      </c>
      <c r="E7" s="11">
        <f>SUM(E8:E16)</f>
        <v>78900000</v>
      </c>
      <c r="F7" s="11">
        <f>SUM(F8:F16)</f>
        <v>95000000</v>
      </c>
    </row>
    <row r="8" spans="1:6" hidden="1" x14ac:dyDescent="0.25">
      <c r="A8" s="42" t="s">
        <v>603</v>
      </c>
      <c r="B8" s="43">
        <v>32010101</v>
      </c>
      <c r="C8" s="44" t="s">
        <v>115</v>
      </c>
      <c r="D8" s="45"/>
      <c r="E8" s="45"/>
      <c r="F8" s="45"/>
    </row>
    <row r="9" spans="1:6" ht="18" customHeight="1" x14ac:dyDescent="0.25">
      <c r="A9" s="42" t="s">
        <v>604</v>
      </c>
      <c r="B9" s="43">
        <v>32010101</v>
      </c>
      <c r="C9" s="67" t="s">
        <v>773</v>
      </c>
      <c r="D9" s="45">
        <v>60000000</v>
      </c>
      <c r="E9" s="45">
        <v>200000</v>
      </c>
      <c r="F9" s="45">
        <v>0</v>
      </c>
    </row>
    <row r="10" spans="1:6" x14ac:dyDescent="0.25">
      <c r="A10" s="42" t="s">
        <v>605</v>
      </c>
      <c r="B10" s="43">
        <v>32010101</v>
      </c>
      <c r="C10" s="67" t="s">
        <v>772</v>
      </c>
      <c r="D10" s="45">
        <v>80000000</v>
      </c>
      <c r="E10" s="45">
        <v>10500000</v>
      </c>
      <c r="F10" s="45">
        <v>20000000</v>
      </c>
    </row>
    <row r="11" spans="1:6" x14ac:dyDescent="0.25">
      <c r="A11" s="42" t="s">
        <v>622</v>
      </c>
      <c r="B11" s="43">
        <v>32010101</v>
      </c>
      <c r="C11" s="67" t="s">
        <v>774</v>
      </c>
      <c r="D11" s="45">
        <v>15000000</v>
      </c>
      <c r="E11" s="45">
        <v>0</v>
      </c>
      <c r="F11" s="45">
        <v>15000000</v>
      </c>
    </row>
    <row r="12" spans="1:6" x14ac:dyDescent="0.25">
      <c r="A12" s="42" t="s">
        <v>623</v>
      </c>
      <c r="B12" s="43">
        <v>32010101</v>
      </c>
      <c r="C12" s="67" t="s">
        <v>775</v>
      </c>
      <c r="D12" s="45">
        <v>22000000</v>
      </c>
      <c r="E12" s="45">
        <v>8200000</v>
      </c>
      <c r="F12" s="45">
        <v>15000000</v>
      </c>
    </row>
    <row r="13" spans="1:6" x14ac:dyDescent="0.25">
      <c r="A13" s="42" t="s">
        <v>624</v>
      </c>
      <c r="B13" s="43">
        <v>32010101</v>
      </c>
      <c r="C13" s="67" t="s">
        <v>776</v>
      </c>
      <c r="D13" s="45">
        <v>170000000</v>
      </c>
      <c r="E13" s="45">
        <v>60000000</v>
      </c>
      <c r="F13" s="45">
        <v>40000000</v>
      </c>
    </row>
    <row r="14" spans="1:6" x14ac:dyDescent="0.25">
      <c r="A14" s="42" t="s">
        <v>625</v>
      </c>
      <c r="B14" s="43">
        <v>32010101</v>
      </c>
      <c r="C14" s="67" t="s">
        <v>777</v>
      </c>
      <c r="D14" s="45">
        <v>15000000</v>
      </c>
      <c r="E14" s="45">
        <v>0</v>
      </c>
      <c r="F14" s="45">
        <v>5000000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>SUM(E18:E27)</f>
        <v>0</v>
      </c>
      <c r="F17" s="11">
        <f>SUM(F18:F27)</f>
        <v>0</v>
      </c>
    </row>
    <row r="18" spans="1:6" hidden="1" x14ac:dyDescent="0.25">
      <c r="A18" s="42"/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hidden="1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455000000</v>
      </c>
      <c r="E34" s="11">
        <f>SUM(E35:E39)</f>
        <v>381250000</v>
      </c>
      <c r="F34" s="11">
        <f>SUM(F35:F39)</f>
        <v>85000000</v>
      </c>
    </row>
    <row r="35" spans="1:6" x14ac:dyDescent="0.25">
      <c r="A35" s="42" t="s">
        <v>626</v>
      </c>
      <c r="B35" s="43">
        <v>32010405</v>
      </c>
      <c r="C35" s="67" t="s">
        <v>778</v>
      </c>
      <c r="D35" s="45">
        <v>370000000</v>
      </c>
      <c r="E35" s="45">
        <v>370000000</v>
      </c>
      <c r="F35" s="45">
        <v>70000000</v>
      </c>
    </row>
    <row r="36" spans="1:6" hidden="1" x14ac:dyDescent="0.25">
      <c r="A36" s="42"/>
      <c r="B36" s="43">
        <v>32010406</v>
      </c>
      <c r="C36" s="67" t="s">
        <v>122</v>
      </c>
      <c r="D36" s="45"/>
      <c r="E36" s="45"/>
      <c r="F36" s="45"/>
    </row>
    <row r="37" spans="1:6" x14ac:dyDescent="0.25">
      <c r="A37" s="42" t="s">
        <v>627</v>
      </c>
      <c r="B37" s="43">
        <v>32010407</v>
      </c>
      <c r="C37" s="67" t="s">
        <v>779</v>
      </c>
      <c r="D37" s="45">
        <v>85000000</v>
      </c>
      <c r="E37" s="45">
        <v>11250000</v>
      </c>
      <c r="F37" s="45">
        <v>15000000</v>
      </c>
    </row>
    <row r="38" spans="1:6" hidden="1" x14ac:dyDescent="0.25">
      <c r="A38" s="42"/>
      <c r="B38" s="43">
        <v>32010408</v>
      </c>
      <c r="C38" s="67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50000000</v>
      </c>
      <c r="E49" s="11">
        <f>SUM(E50:E55)</f>
        <v>30000000</v>
      </c>
      <c r="F49" s="11">
        <f>SUM(F50:F55)</f>
        <v>15000000</v>
      </c>
    </row>
    <row r="50" spans="1:6" x14ac:dyDescent="0.25">
      <c r="A50" s="42" t="s">
        <v>628</v>
      </c>
      <c r="B50" s="43">
        <v>32010601</v>
      </c>
      <c r="C50" s="44" t="s">
        <v>128</v>
      </c>
      <c r="D50" s="45">
        <v>30000000</v>
      </c>
      <c r="E50" s="45">
        <v>20000000</v>
      </c>
      <c r="F50" s="45">
        <v>10000000</v>
      </c>
    </row>
    <row r="51" spans="1:6" x14ac:dyDescent="0.25">
      <c r="A51" s="42" t="s">
        <v>629</v>
      </c>
      <c r="B51" s="43">
        <v>32010602</v>
      </c>
      <c r="C51" s="44" t="s">
        <v>129</v>
      </c>
      <c r="D51" s="45">
        <v>20000000</v>
      </c>
      <c r="E51" s="45">
        <v>10000000</v>
      </c>
      <c r="F51" s="45">
        <v>5000000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25">
      <c r="A57" s="42" t="s">
        <v>630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631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632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633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hidden="1" x14ac:dyDescent="0.25">
      <c r="A69" s="42" t="s">
        <v>634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636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637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638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639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640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4" orientation="landscape" r:id="rId1"/>
  <headerFooter>
    <oddFooter>Page &amp;P of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750</v>
      </c>
      <c r="B3" s="73"/>
      <c r="C3" s="73"/>
      <c r="D3" s="73"/>
      <c r="E3" s="73"/>
    </row>
    <row r="4" spans="1:5" x14ac:dyDescent="0.25">
      <c r="A4" s="72" t="s">
        <v>692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104795866</v>
      </c>
      <c r="D7" s="12">
        <f>D8+D13+D20</f>
        <v>104795866</v>
      </c>
      <c r="E7" s="12">
        <f>E8+E13+E20</f>
        <v>108767620</v>
      </c>
    </row>
    <row r="8" spans="1:5" s="1" customFormat="1" x14ac:dyDescent="0.25">
      <c r="A8" s="3">
        <v>2101</v>
      </c>
      <c r="B8" s="3" t="s">
        <v>5</v>
      </c>
      <c r="C8" s="12">
        <f>C9</f>
        <v>104795866</v>
      </c>
      <c r="D8" s="12">
        <f>D9</f>
        <v>104795866</v>
      </c>
      <c r="E8" s="12">
        <f>E9</f>
        <v>108767620</v>
      </c>
    </row>
    <row r="9" spans="1:5" s="1" customFormat="1" x14ac:dyDescent="0.25">
      <c r="A9" s="3">
        <v>210101</v>
      </c>
      <c r="B9" s="3" t="s">
        <v>6</v>
      </c>
      <c r="C9" s="12">
        <f>SUM(C10:C12)</f>
        <v>104795866</v>
      </c>
      <c r="D9" s="12">
        <f>SUM(D10:D12)</f>
        <v>104795866</v>
      </c>
      <c r="E9" s="12">
        <f>SUM(E10:E12)</f>
        <v>108767620</v>
      </c>
    </row>
    <row r="10" spans="1:5" x14ac:dyDescent="0.25">
      <c r="A10" s="59">
        <v>21010101</v>
      </c>
      <c r="B10" s="48" t="s">
        <v>5</v>
      </c>
      <c r="C10" s="41">
        <v>104795866</v>
      </c>
      <c r="D10" s="41">
        <v>104795866</v>
      </c>
      <c r="E10" s="41">
        <v>108767620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29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751</v>
      </c>
      <c r="B4" s="73"/>
      <c r="C4" s="73"/>
      <c r="D4" s="73"/>
      <c r="E4" s="73"/>
    </row>
    <row r="5" spans="1:5" x14ac:dyDescent="0.25">
      <c r="A5" s="72" t="s">
        <v>692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371000000</v>
      </c>
      <c r="D7" s="12">
        <f>D8+D84+D88+D93</f>
        <v>136600000</v>
      </c>
      <c r="E7" s="12">
        <f>E8+E84+E88+E93</f>
        <v>151655793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370500000</v>
      </c>
      <c r="D8" s="12">
        <f>D9+D14+D22+D36+D45+D48+D54+D63+D67+D70</f>
        <v>136600000</v>
      </c>
      <c r="E8" s="12">
        <f>E9+E14+E22+E36+E45+E48+E54+E63+E67+E70</f>
        <v>151655793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>SUM(D10:D13)</f>
        <v>1000000</v>
      </c>
      <c r="E9" s="12">
        <f>SUM(E10:E13)</f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1000000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344500000</v>
      </c>
      <c r="D22" s="12">
        <f>SUM(D23:D35)</f>
        <v>116400000</v>
      </c>
      <c r="E22" s="12">
        <f>SUM(E23:E35)</f>
        <v>128500000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1300000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12500000</v>
      </c>
      <c r="D29" s="41">
        <v>10000000</v>
      </c>
      <c r="E29" s="41">
        <v>7000000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330000000</v>
      </c>
      <c r="D33" s="41">
        <v>105100000</v>
      </c>
      <c r="E33" s="41">
        <v>120000000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>SUM(D37:D44)</f>
        <v>700000</v>
      </c>
      <c r="E36" s="12">
        <f>SUM(E37:E44)</f>
        <v>1000000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700000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>SUM(D64:D66)</f>
        <v>0</v>
      </c>
      <c r="E63" s="12">
        <f>SUM(E64:E66)</f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23500000</v>
      </c>
      <c r="D70" s="12">
        <f>SUM(D71:D83)</f>
        <v>18500000</v>
      </c>
      <c r="E70" s="12">
        <f>SUM(E71:E83)</f>
        <v>20655793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500000</v>
      </c>
      <c r="E71" s="41">
        <v>2000000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22000000</v>
      </c>
      <c r="D76" s="41">
        <v>18000000</v>
      </c>
      <c r="E76" s="41">
        <v>18655793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500000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500000</v>
      </c>
      <c r="D85" s="12">
        <f>SUM(D86:D87)</f>
        <v>0</v>
      </c>
      <c r="E85" s="12">
        <f>SUM(E86:E87)</f>
        <v>0</v>
      </c>
    </row>
    <row r="86" spans="1:5" x14ac:dyDescent="0.25">
      <c r="A86" s="43">
        <v>22040105</v>
      </c>
      <c r="B86" s="44" t="s">
        <v>99</v>
      </c>
      <c r="C86" s="41">
        <v>500000</v>
      </c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="60" zoomScaleNormal="130" workbookViewId="0">
      <selection activeCell="A77" activeCellId="17" sqref="A8:XFD8 A35:XFD35 A36:XFD36 A37:XFD37 A38:XFD38 A41:XFD41 A50:XFD50 A51:XFD51 A57:XFD57 A59:XFD59 A61:XFD61 A65:XFD65 A69:XFD69 A71:XFD71 A73:XFD73 A76:XFD76 A77:XFD77 A77:XFD77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752</v>
      </c>
      <c r="B2" s="72"/>
      <c r="C2" s="72"/>
      <c r="D2" s="72"/>
      <c r="E2" s="72"/>
    </row>
    <row r="3" spans="1:6" x14ac:dyDescent="0.25">
      <c r="A3" s="72" t="s">
        <v>692</v>
      </c>
      <c r="B3" s="72"/>
      <c r="C3" s="72"/>
      <c r="D3" s="72"/>
      <c r="E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606</v>
      </c>
      <c r="B6" s="4">
        <v>3</v>
      </c>
      <c r="C6" s="5" t="s">
        <v>113</v>
      </c>
      <c r="D6" s="11">
        <f>D7+D17+D28+D34+D40+D49+D56+D68+D75+D81</f>
        <v>407500000</v>
      </c>
      <c r="E6" s="11">
        <f>E7+E17+E28+E34+E40+E49+E56+E68+E75+E81</f>
        <v>248341685</v>
      </c>
      <c r="F6" s="11">
        <f>F7+F17+F28+F34+F40+F49+F56+F68+F75+F81</f>
        <v>179000000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56000000</v>
      </c>
      <c r="E7" s="11">
        <f>SUM(E8:E16)</f>
        <v>51573186</v>
      </c>
      <c r="F7" s="11">
        <f>SUM(F8:F16)</f>
        <v>15000000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 t="s">
        <v>607</v>
      </c>
      <c r="B9" s="43">
        <v>32010101</v>
      </c>
      <c r="C9" s="67" t="s">
        <v>780</v>
      </c>
      <c r="D9" s="45"/>
      <c r="E9" s="45"/>
      <c r="F9" s="45">
        <v>5000000</v>
      </c>
    </row>
    <row r="10" spans="1:6" x14ac:dyDescent="0.25">
      <c r="A10" s="42" t="s">
        <v>608</v>
      </c>
      <c r="B10" s="43">
        <v>32010101</v>
      </c>
      <c r="C10" s="67" t="s">
        <v>781</v>
      </c>
      <c r="D10" s="45"/>
      <c r="E10" s="45"/>
      <c r="F10" s="45">
        <v>3000000</v>
      </c>
    </row>
    <row r="11" spans="1:6" ht="22.8" x14ac:dyDescent="0.25">
      <c r="A11" s="42" t="s">
        <v>641</v>
      </c>
      <c r="B11" s="43">
        <v>32010101</v>
      </c>
      <c r="C11" s="67" t="s">
        <v>782</v>
      </c>
      <c r="D11" s="45"/>
      <c r="E11" s="45"/>
      <c r="F11" s="45">
        <v>3000000</v>
      </c>
    </row>
    <row r="12" spans="1:6" x14ac:dyDescent="0.25">
      <c r="A12" s="42" t="s">
        <v>642</v>
      </c>
      <c r="B12" s="43">
        <v>32010101</v>
      </c>
      <c r="C12" s="67" t="s">
        <v>783</v>
      </c>
      <c r="D12" s="45">
        <v>6000000</v>
      </c>
      <c r="E12" s="45">
        <v>1582250</v>
      </c>
      <c r="F12" s="45">
        <v>4000000</v>
      </c>
    </row>
    <row r="13" spans="1:6" x14ac:dyDescent="0.25">
      <c r="A13" s="42" t="s">
        <v>643</v>
      </c>
      <c r="B13" s="43">
        <v>32010101</v>
      </c>
      <c r="C13" s="67" t="s">
        <v>784</v>
      </c>
      <c r="D13" s="45">
        <v>50000000</v>
      </c>
      <c r="E13" s="45">
        <v>49990936</v>
      </c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>SUM(E18:E27)</f>
        <v>0</v>
      </c>
      <c r="F17" s="11">
        <f>SUM(F18:F27)</f>
        <v>0</v>
      </c>
    </row>
    <row r="18" spans="1:6" x14ac:dyDescent="0.25">
      <c r="A18" s="42"/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hidden="1" x14ac:dyDescent="0.25">
      <c r="A35" s="42"/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/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/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/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hidden="1" x14ac:dyDescent="0.25">
      <c r="A50" s="42"/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/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350000000</v>
      </c>
      <c r="E56" s="11">
        <f>SUM(E57:E67)</f>
        <v>195468499</v>
      </c>
      <c r="F56" s="11">
        <f>SUM(F57:F67)</f>
        <v>160000000</v>
      </c>
    </row>
    <row r="57" spans="1:6" hidden="1" x14ac:dyDescent="0.25">
      <c r="A57" s="42"/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/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/>
      <c r="B61" s="43">
        <v>32010935</v>
      </c>
      <c r="C61" s="44" t="s">
        <v>133</v>
      </c>
      <c r="D61" s="45"/>
      <c r="E61" s="45"/>
      <c r="F61" s="45"/>
    </row>
    <row r="62" spans="1:6" x14ac:dyDescent="0.25">
      <c r="A62" s="42" t="s">
        <v>644</v>
      </c>
      <c r="B62" s="43">
        <v>32010935</v>
      </c>
      <c r="C62" s="67" t="s">
        <v>785</v>
      </c>
      <c r="D62" s="45">
        <v>200000000</v>
      </c>
      <c r="E62" s="45">
        <v>73684088</v>
      </c>
      <c r="F62" s="45">
        <v>80000000</v>
      </c>
    </row>
    <row r="63" spans="1:6" x14ac:dyDescent="0.25">
      <c r="A63" s="42" t="s">
        <v>645</v>
      </c>
      <c r="B63" s="43">
        <v>32010935</v>
      </c>
      <c r="C63" s="67" t="s">
        <v>786</v>
      </c>
      <c r="D63" s="45">
        <v>150000000</v>
      </c>
      <c r="E63" s="45">
        <v>121784411</v>
      </c>
      <c r="F63" s="45">
        <v>80000000</v>
      </c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/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hidden="1" x14ac:dyDescent="0.25">
      <c r="A69" s="42"/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1500000</v>
      </c>
      <c r="E75" s="11">
        <f>SUM(E76:E80)</f>
        <v>1300000</v>
      </c>
      <c r="F75" s="11">
        <f>SUM(F76:F80)</f>
        <v>4000000</v>
      </c>
    </row>
    <row r="76" spans="1:6" hidden="1" x14ac:dyDescent="0.25">
      <c r="A76" s="42"/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/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646</v>
      </c>
      <c r="B78" s="43">
        <v>32030110</v>
      </c>
      <c r="C78" s="44" t="s">
        <v>141</v>
      </c>
      <c r="D78" s="45">
        <v>1500000</v>
      </c>
      <c r="E78" s="45">
        <v>1300000</v>
      </c>
      <c r="F78" s="45">
        <v>4000000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/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3" orientation="landscape" r:id="rId1"/>
  <headerFooter>
    <oddFooter>Page &amp;P of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753</v>
      </c>
      <c r="B3" s="73"/>
      <c r="C3" s="73"/>
      <c r="D3" s="73"/>
      <c r="E3" s="73"/>
    </row>
    <row r="4" spans="1:5" x14ac:dyDescent="0.25">
      <c r="A4" s="72" t="s">
        <v>693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39">
        <f>C8+C13+C20</f>
        <v>611489451</v>
      </c>
      <c r="D7" s="39">
        <f>D8+D13+D20</f>
        <v>607352798</v>
      </c>
      <c r="E7" s="39">
        <f>E8+E13+E20</f>
        <v>921531012</v>
      </c>
    </row>
    <row r="8" spans="1:5" s="1" customFormat="1" x14ac:dyDescent="0.25">
      <c r="A8" s="3">
        <v>2101</v>
      </c>
      <c r="B8" s="3" t="s">
        <v>5</v>
      </c>
      <c r="C8" s="39">
        <f>C9</f>
        <v>50586602</v>
      </c>
      <c r="D8" s="39">
        <f>D9</f>
        <v>46449949</v>
      </c>
      <c r="E8" s="39">
        <f>E9</f>
        <v>48092300</v>
      </c>
    </row>
    <row r="9" spans="1:5" s="1" customFormat="1" x14ac:dyDescent="0.25">
      <c r="A9" s="3">
        <v>210101</v>
      </c>
      <c r="B9" s="3" t="s">
        <v>6</v>
      </c>
      <c r="C9" s="39">
        <f>SUM(C10:C12)</f>
        <v>50586602</v>
      </c>
      <c r="D9" s="39">
        <f>SUM(D10:D12)</f>
        <v>46449949</v>
      </c>
      <c r="E9" s="39">
        <f>SUM(E10:E12)</f>
        <v>48092300</v>
      </c>
    </row>
    <row r="10" spans="1:5" x14ac:dyDescent="0.25">
      <c r="A10" s="59">
        <v>21010101</v>
      </c>
      <c r="B10" s="48" t="s">
        <v>5</v>
      </c>
      <c r="C10" s="41">
        <v>50586602</v>
      </c>
      <c r="D10" s="41">
        <v>46449949</v>
      </c>
      <c r="E10" s="41">
        <v>48092300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>D14+D18</f>
        <v>0</v>
      </c>
      <c r="E13" s="39">
        <f>E14+E18</f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>SUM(D15:D17)</f>
        <v>0</v>
      </c>
      <c r="E14" s="39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>SUM(D19)</f>
        <v>0</v>
      </c>
      <c r="E18" s="39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560902849</v>
      </c>
      <c r="D20" s="39">
        <f>D21+D22+D27</f>
        <v>560902849</v>
      </c>
      <c r="E20" s="39">
        <f>E21+E22+E27</f>
        <v>873438712</v>
      </c>
    </row>
    <row r="21" spans="1:5" x14ac:dyDescent="0.25">
      <c r="A21" s="59">
        <v>21030101</v>
      </c>
      <c r="B21" s="48" t="s">
        <v>17</v>
      </c>
      <c r="C21" s="41">
        <v>560902849</v>
      </c>
      <c r="D21" s="41">
        <v>560902849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>SUM(D23:D26)</f>
        <v>0</v>
      </c>
      <c r="E22" s="40">
        <f>SUM(E23:E26)</f>
        <v>654428047</v>
      </c>
    </row>
    <row r="23" spans="1:5" x14ac:dyDescent="0.25">
      <c r="A23" s="59">
        <v>21030102</v>
      </c>
      <c r="B23" s="48" t="s">
        <v>556</v>
      </c>
      <c r="C23" s="41"/>
      <c r="D23" s="41"/>
      <c r="E23" s="41">
        <v>96034173</v>
      </c>
    </row>
    <row r="24" spans="1:5" x14ac:dyDescent="0.25">
      <c r="A24" s="59">
        <v>21030102</v>
      </c>
      <c r="B24" s="48" t="s">
        <v>557</v>
      </c>
      <c r="C24" s="41"/>
      <c r="D24" s="41"/>
      <c r="E24" s="41">
        <v>189125780</v>
      </c>
    </row>
    <row r="25" spans="1:5" x14ac:dyDescent="0.25">
      <c r="A25" s="59">
        <v>21030102</v>
      </c>
      <c r="B25" s="48" t="s">
        <v>558</v>
      </c>
      <c r="C25" s="41"/>
      <c r="D25" s="41"/>
      <c r="E25" s="41">
        <v>369268094</v>
      </c>
    </row>
    <row r="26" spans="1:5" hidden="1" x14ac:dyDescent="0.25">
      <c r="A26" s="59">
        <v>21030102</v>
      </c>
      <c r="B26" s="48" t="s">
        <v>559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>SUM(C28:C30)</f>
        <v>0</v>
      </c>
      <c r="D27" s="39">
        <f>SUM(D28:D30)</f>
        <v>0</v>
      </c>
      <c r="E27" s="39">
        <f>SUM(E28:E30)</f>
        <v>19010665</v>
      </c>
    </row>
    <row r="28" spans="1:5" x14ac:dyDescent="0.25">
      <c r="A28" s="59">
        <v>21030104</v>
      </c>
      <c r="B28" s="48" t="s">
        <v>702</v>
      </c>
      <c r="C28" s="41"/>
      <c r="D28" s="41"/>
      <c r="E28" s="41">
        <v>6402279</v>
      </c>
    </row>
    <row r="29" spans="1:5" x14ac:dyDescent="0.25">
      <c r="A29" s="59">
        <v>21030104</v>
      </c>
      <c r="B29" s="48" t="s">
        <v>701</v>
      </c>
      <c r="C29" s="41"/>
      <c r="D29" s="41"/>
      <c r="E29" s="41">
        <v>12608386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89" zoomScale="70" zoomScaleNormal="140" zoomScaleSheetLayoutView="7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754</v>
      </c>
      <c r="B4" s="73"/>
      <c r="C4" s="73"/>
      <c r="D4" s="73"/>
      <c r="E4" s="73"/>
    </row>
    <row r="5" spans="1:5" x14ac:dyDescent="0.25">
      <c r="A5" s="72" t="s">
        <v>693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C8+C85+C89+C94</f>
        <v>713584648</v>
      </c>
      <c r="D7" s="12">
        <f>D8+D85+D89+D94</f>
        <v>356309409</v>
      </c>
      <c r="E7" s="12">
        <f>E8+E85+E89+E94</f>
        <v>666680954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237500000</v>
      </c>
      <c r="D8" s="12">
        <f>D9+D14+D22+D36+D45+D48+D54+D63+D67+D70</f>
        <v>223119499</v>
      </c>
      <c r="E8" s="12">
        <f>E9+E14+E22+E36+E45+E48+E54+E63+E67+E70</f>
        <v>310000000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15000000</v>
      </c>
      <c r="D9" s="12">
        <f>SUM(D10:D13)</f>
        <v>13588999</v>
      </c>
      <c r="E9" s="12">
        <f>SUM(E10:E13)</f>
        <v>10000000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15000000</v>
      </c>
      <c r="D11" s="41">
        <v>13588999</v>
      </c>
      <c r="E11" s="41">
        <v>10000000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13500000</v>
      </c>
      <c r="D22" s="12">
        <f>SUM(D23:D35)</f>
        <v>12500000</v>
      </c>
      <c r="E22" s="12">
        <f>SUM(E23:E35)</f>
        <v>10000000</v>
      </c>
    </row>
    <row r="23" spans="1:5" x14ac:dyDescent="0.25">
      <c r="A23" s="43">
        <v>22020301</v>
      </c>
      <c r="B23" s="44" t="s">
        <v>36</v>
      </c>
      <c r="C23" s="41">
        <v>13500000</v>
      </c>
      <c r="D23" s="41">
        <v>12500000</v>
      </c>
      <c r="E23" s="41">
        <v>10000000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8500000</v>
      </c>
      <c r="D36" s="12">
        <f>SUM(D37:D44)</f>
        <v>2000000</v>
      </c>
      <c r="E36" s="12">
        <f>SUM(E37:E44)</f>
        <v>3000000</v>
      </c>
    </row>
    <row r="37" spans="1:5" x14ac:dyDescent="0.25">
      <c r="A37" s="43">
        <v>22020401</v>
      </c>
      <c r="B37" s="44" t="s">
        <v>50</v>
      </c>
      <c r="C37" s="41">
        <v>4500000</v>
      </c>
      <c r="D37" s="41">
        <v>1000000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4000000</v>
      </c>
      <c r="D38" s="41">
        <v>1000000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>SUM(D64:D66)</f>
        <v>1000000</v>
      </c>
      <c r="E63" s="12">
        <f>SUM(E64:E66)</f>
        <v>2000000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1000000</v>
      </c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500000</v>
      </c>
      <c r="D67" s="12">
        <f>SUM(D68:D69)</f>
        <v>180500</v>
      </c>
      <c r="E67" s="12">
        <f>SUM(E68:E69)</f>
        <v>500000</v>
      </c>
    </row>
    <row r="68" spans="1:5" x14ac:dyDescent="0.25">
      <c r="A68" s="43">
        <v>22020901</v>
      </c>
      <c r="B68" s="44" t="s">
        <v>81</v>
      </c>
      <c r="C68" s="41">
        <v>500000</v>
      </c>
      <c r="D68" s="41">
        <v>180500</v>
      </c>
      <c r="E68" s="41">
        <v>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198500000</v>
      </c>
      <c r="D70" s="12">
        <f>SUM(D71:D84)</f>
        <v>193850000</v>
      </c>
      <c r="E70" s="12">
        <f>SUM(E71:E84)</f>
        <v>284500000</v>
      </c>
    </row>
    <row r="71" spans="1:5" x14ac:dyDescent="0.25">
      <c r="A71" s="43">
        <v>22021001</v>
      </c>
      <c r="B71" s="44" t="s">
        <v>84</v>
      </c>
      <c r="C71" s="41">
        <v>15000000</v>
      </c>
      <c r="D71" s="41">
        <v>13750000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>
        <v>5000000</v>
      </c>
      <c r="D72" s="41">
        <v>2000000</v>
      </c>
      <c r="E72" s="41">
        <v>1500000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15000000</v>
      </c>
      <c r="D76" s="41">
        <v>14600000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724</v>
      </c>
      <c r="C83" s="41">
        <v>163500000</v>
      </c>
      <c r="D83" s="41">
        <v>163500000</v>
      </c>
      <c r="E83" s="41">
        <v>270000000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476084648</v>
      </c>
      <c r="D85" s="12">
        <f>D86</f>
        <v>133189910</v>
      </c>
      <c r="E85" s="12">
        <f>E86</f>
        <v>356680954</v>
      </c>
    </row>
    <row r="86" spans="1:5" s="1" customFormat="1" x14ac:dyDescent="0.25">
      <c r="A86" s="4">
        <v>220401</v>
      </c>
      <c r="B86" s="5" t="s">
        <v>98</v>
      </c>
      <c r="C86" s="12">
        <f>C87+C88</f>
        <v>476084648</v>
      </c>
      <c r="D86" s="12">
        <f>D87+D88</f>
        <v>133189910</v>
      </c>
      <c r="E86" s="12">
        <f>E87+E88</f>
        <v>356680954</v>
      </c>
    </row>
    <row r="87" spans="1:5" s="38" customFormat="1" x14ac:dyDescent="0.25">
      <c r="A87" s="6">
        <v>22040105</v>
      </c>
      <c r="B87" s="7" t="s">
        <v>99</v>
      </c>
      <c r="C87" s="37">
        <f>SUM(C108:C125)</f>
        <v>476084648</v>
      </c>
      <c r="D87" s="37">
        <f>SUM(D108:D125)</f>
        <v>133189910</v>
      </c>
      <c r="E87" s="37">
        <f>SUM(E108:E125)</f>
        <v>356680954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>D90</f>
        <v>0</v>
      </c>
      <c r="E89" s="12">
        <f>E90</f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>SUM(D91:D93)</f>
        <v>0</v>
      </c>
      <c r="E90" s="12">
        <f>SUM(E91:E93)</f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>D95+D97</f>
        <v>0</v>
      </c>
      <c r="E94" s="12">
        <f>E95+E97</f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>D96</f>
        <v>0</v>
      </c>
      <c r="E95" s="12">
        <f>E96</f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>SUM(D98:D99)</f>
        <v>0</v>
      </c>
      <c r="E97" s="12">
        <f>SUM(E98:E99)</f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71" t="s">
        <v>722</v>
      </c>
      <c r="B104" s="71"/>
      <c r="C104" s="71"/>
      <c r="D104" s="71"/>
      <c r="E104" s="71"/>
    </row>
    <row r="105" spans="1:5" x14ac:dyDescent="0.25">
      <c r="A105" s="73" t="s">
        <v>755</v>
      </c>
      <c r="B105" s="73"/>
      <c r="C105" s="73"/>
      <c r="D105" s="73"/>
      <c r="E105" s="73"/>
    </row>
    <row r="106" spans="1:5" x14ac:dyDescent="0.25">
      <c r="A106" s="72" t="s">
        <v>693</v>
      </c>
      <c r="B106" s="72"/>
      <c r="C106" s="72"/>
      <c r="D106" s="72"/>
      <c r="E106" s="72"/>
    </row>
    <row r="107" spans="1:5" ht="45" x14ac:dyDescent="0.25">
      <c r="A107" s="58" t="s">
        <v>721</v>
      </c>
      <c r="B107" s="58" t="s">
        <v>1</v>
      </c>
      <c r="C107" s="50" t="s">
        <v>598</v>
      </c>
      <c r="D107" s="50" t="s">
        <v>599</v>
      </c>
      <c r="E107" s="50" t="s">
        <v>600</v>
      </c>
    </row>
    <row r="108" spans="1:5" x14ac:dyDescent="0.25">
      <c r="A108" s="60" t="s">
        <v>703</v>
      </c>
      <c r="B108" s="44" t="s">
        <v>562</v>
      </c>
      <c r="C108" s="41">
        <v>64842881</v>
      </c>
      <c r="D108" s="41">
        <v>22912425</v>
      </c>
      <c r="E108" s="41">
        <v>22912425</v>
      </c>
    </row>
    <row r="109" spans="1:5" x14ac:dyDescent="0.25">
      <c r="A109" s="60" t="s">
        <v>704</v>
      </c>
      <c r="B109" s="44" t="s">
        <v>563</v>
      </c>
      <c r="C109" s="41">
        <v>13000000</v>
      </c>
      <c r="D109" s="41">
        <v>12053163</v>
      </c>
      <c r="E109" s="41">
        <v>12053163</v>
      </c>
    </row>
    <row r="110" spans="1:5" x14ac:dyDescent="0.25">
      <c r="A110" s="60" t="s">
        <v>705</v>
      </c>
      <c r="B110" s="44" t="s">
        <v>561</v>
      </c>
      <c r="C110" s="41">
        <v>120000</v>
      </c>
      <c r="D110" s="41">
        <v>120000</v>
      </c>
      <c r="E110" s="41">
        <v>120000</v>
      </c>
    </row>
    <row r="111" spans="1:5" x14ac:dyDescent="0.25">
      <c r="A111" s="60" t="s">
        <v>706</v>
      </c>
      <c r="B111" s="44" t="s">
        <v>560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707</v>
      </c>
      <c r="B112" s="44" t="s">
        <v>592</v>
      </c>
      <c r="C112" s="41">
        <v>2828092</v>
      </c>
      <c r="D112" s="41">
        <v>1259607</v>
      </c>
      <c r="E112" s="41">
        <v>1259607</v>
      </c>
    </row>
    <row r="113" spans="1:5" x14ac:dyDescent="0.25">
      <c r="A113" s="60" t="s">
        <v>708</v>
      </c>
      <c r="B113" s="44" t="s">
        <v>564</v>
      </c>
      <c r="C113" s="41">
        <v>22181291</v>
      </c>
      <c r="D113" s="41">
        <v>12410536</v>
      </c>
      <c r="E113" s="41">
        <v>12410536</v>
      </c>
    </row>
    <row r="114" spans="1:5" x14ac:dyDescent="0.25">
      <c r="A114" s="60" t="s">
        <v>709</v>
      </c>
      <c r="B114" s="44" t="s">
        <v>565</v>
      </c>
      <c r="C114" s="41">
        <v>0</v>
      </c>
      <c r="D114" s="41">
        <v>0</v>
      </c>
      <c r="E114" s="41">
        <v>180000000</v>
      </c>
    </row>
    <row r="115" spans="1:5" x14ac:dyDescent="0.25">
      <c r="A115" s="60" t="s">
        <v>710</v>
      </c>
      <c r="B115" s="44" t="s">
        <v>566</v>
      </c>
      <c r="C115" s="41">
        <v>2300000</v>
      </c>
      <c r="D115" s="41">
        <v>2171276</v>
      </c>
      <c r="E115" s="41">
        <v>2171276</v>
      </c>
    </row>
    <row r="116" spans="1:5" x14ac:dyDescent="0.25">
      <c r="A116" s="60" t="s">
        <v>711</v>
      </c>
      <c r="B116" s="44" t="s">
        <v>567</v>
      </c>
      <c r="C116" s="41">
        <v>310000000</v>
      </c>
      <c r="D116" s="41">
        <v>30500000</v>
      </c>
      <c r="E116" s="41">
        <v>40000000</v>
      </c>
    </row>
    <row r="117" spans="1:5" x14ac:dyDescent="0.25">
      <c r="A117" s="60" t="s">
        <v>712</v>
      </c>
      <c r="B117" s="44" t="s">
        <v>568</v>
      </c>
      <c r="C117" s="41">
        <v>2160000</v>
      </c>
      <c r="D117" s="41">
        <v>2124696</v>
      </c>
      <c r="E117" s="41">
        <v>2124696</v>
      </c>
    </row>
    <row r="118" spans="1:5" x14ac:dyDescent="0.25">
      <c r="A118" s="60" t="s">
        <v>713</v>
      </c>
      <c r="B118" s="44" t="s">
        <v>569</v>
      </c>
      <c r="C118" s="41">
        <v>50000000</v>
      </c>
      <c r="D118" s="41">
        <v>44000000</v>
      </c>
      <c r="E118" s="41">
        <v>75500000</v>
      </c>
    </row>
    <row r="119" spans="1:5" x14ac:dyDescent="0.25">
      <c r="A119" s="60" t="s">
        <v>714</v>
      </c>
      <c r="B119" s="44" t="s">
        <v>570</v>
      </c>
      <c r="C119" s="41">
        <v>3656192</v>
      </c>
      <c r="D119" s="41">
        <v>2482108</v>
      </c>
      <c r="E119" s="41">
        <v>2482108</v>
      </c>
    </row>
    <row r="120" spans="1:5" x14ac:dyDescent="0.25">
      <c r="A120" s="60" t="s">
        <v>715</v>
      </c>
      <c r="B120" s="44" t="s">
        <v>571</v>
      </c>
      <c r="C120" s="41">
        <v>4156192</v>
      </c>
      <c r="D120" s="41">
        <v>2510215</v>
      </c>
      <c r="E120" s="41">
        <v>5001259</v>
      </c>
    </row>
    <row r="121" spans="1:5" hidden="1" x14ac:dyDescent="0.25">
      <c r="A121" s="60" t="s">
        <v>716</v>
      </c>
      <c r="B121" s="44" t="s">
        <v>593</v>
      </c>
      <c r="C121" s="41"/>
      <c r="D121" s="41"/>
      <c r="E121" s="41"/>
    </row>
    <row r="122" spans="1:5" x14ac:dyDescent="0.25">
      <c r="A122" s="60" t="s">
        <v>717</v>
      </c>
      <c r="B122" s="44" t="s">
        <v>594</v>
      </c>
      <c r="C122" s="41">
        <v>240000</v>
      </c>
      <c r="D122" s="41">
        <v>70589</v>
      </c>
      <c r="E122" s="41">
        <v>70589</v>
      </c>
    </row>
    <row r="123" spans="1:5" x14ac:dyDescent="0.25">
      <c r="A123" s="60" t="s">
        <v>718</v>
      </c>
      <c r="B123" s="44" t="s">
        <v>595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719</v>
      </c>
      <c r="B124" s="44" t="s">
        <v>596</v>
      </c>
      <c r="C124" s="41">
        <v>120000</v>
      </c>
      <c r="D124" s="41">
        <v>120000</v>
      </c>
      <c r="E124" s="41">
        <v>120000</v>
      </c>
    </row>
    <row r="125" spans="1:5" x14ac:dyDescent="0.25">
      <c r="A125" s="60" t="s">
        <v>720</v>
      </c>
      <c r="B125" s="44" t="s">
        <v>597</v>
      </c>
      <c r="C125" s="41">
        <v>60000</v>
      </c>
      <c r="D125" s="41">
        <v>35295</v>
      </c>
      <c r="E125" s="41">
        <v>35295</v>
      </c>
    </row>
    <row r="126" spans="1:5" x14ac:dyDescent="0.25">
      <c r="A126" s="68">
        <v>19</v>
      </c>
      <c r="B126" s="68" t="s">
        <v>787</v>
      </c>
      <c r="C126" s="70">
        <v>165000000</v>
      </c>
      <c r="D126" s="70">
        <v>142500000</v>
      </c>
      <c r="E126" s="70">
        <v>120000000</v>
      </c>
    </row>
    <row r="127" spans="1:5" hidden="1" x14ac:dyDescent="0.25">
      <c r="A127" s="69"/>
      <c r="B127" s="69"/>
      <c r="C127" s="69"/>
      <c r="D127" s="69"/>
      <c r="E127" s="69"/>
    </row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79" orientation="landscape" r:id="rId1"/>
  <headerFooter>
    <oddFooter>Page &amp;P of &amp;N</oddFooter>
  </headerFooter>
  <rowBreaks count="1" manualBreakCount="1">
    <brk id="9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87" zoomScale="60" zoomScaleNormal="100" workbookViewId="0">
      <selection activeCell="A57" sqref="A57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  <c r="F1" s="71"/>
    </row>
    <row r="2" spans="1:6" x14ac:dyDescent="0.25">
      <c r="A2" s="72" t="s">
        <v>756</v>
      </c>
      <c r="B2" s="72"/>
      <c r="C2" s="72"/>
      <c r="D2" s="72"/>
      <c r="E2" s="72"/>
      <c r="F2" s="72"/>
    </row>
    <row r="3" spans="1:6" x14ac:dyDescent="0.25">
      <c r="A3" s="72" t="s">
        <v>693</v>
      </c>
      <c r="B3" s="72"/>
      <c r="C3" s="72"/>
      <c r="D3" s="72"/>
      <c r="E3" s="72"/>
      <c r="F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609</v>
      </c>
      <c r="B6" s="4">
        <v>3</v>
      </c>
      <c r="C6" s="5" t="s">
        <v>113</v>
      </c>
      <c r="D6" s="11">
        <f>D7+D11+D16+D22+D28+D37+D44+D56+D63+D69</f>
        <v>320000000</v>
      </c>
      <c r="E6" s="11">
        <f>E7+E11+E16+E22+E28+E37+E44+E56+E63+E69</f>
        <v>292000000</v>
      </c>
      <c r="F6" s="11">
        <f>F7+F11+F16+F22+F28+F37+F44+F56+F63+F69</f>
        <v>1900634898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>SUM(E8:E10)</f>
        <v>0</v>
      </c>
      <c r="F7" s="11">
        <f>SUM(F8:F10)</f>
        <v>0</v>
      </c>
    </row>
    <row r="8" spans="1:6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/>
      <c r="B9" s="43"/>
      <c r="C9" s="44" t="s">
        <v>725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320000000</v>
      </c>
      <c r="E11" s="11">
        <f>SUM(E12:E14)</f>
        <v>292000000</v>
      </c>
      <c r="F11" s="11">
        <f>SUM(F12:F14)</f>
        <v>1700634898</v>
      </c>
    </row>
    <row r="12" spans="1:6" x14ac:dyDescent="0.25">
      <c r="A12" s="42"/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/>
      <c r="B13" s="43">
        <v>32010220</v>
      </c>
      <c r="C13" s="44" t="s">
        <v>572</v>
      </c>
      <c r="D13" s="45"/>
      <c r="E13" s="45"/>
      <c r="F13" s="45">
        <v>400000000</v>
      </c>
    </row>
    <row r="14" spans="1:6" s="1" customFormat="1" x14ac:dyDescent="0.25">
      <c r="A14" s="65" t="s">
        <v>647</v>
      </c>
      <c r="B14" s="6">
        <v>32010221</v>
      </c>
      <c r="C14" s="7" t="s">
        <v>700</v>
      </c>
      <c r="D14" s="66">
        <f>SUM(D78:D98)</f>
        <v>320000000</v>
      </c>
      <c r="E14" s="66">
        <f>SUM(E78:E98)</f>
        <v>292000000</v>
      </c>
      <c r="F14" s="66">
        <f>SUM(F78:F98)</f>
        <v>1300634898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x14ac:dyDescent="0.25">
      <c r="A17" s="42"/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>SUM(E23:E27)</f>
        <v>0</v>
      </c>
      <c r="F22" s="11">
        <f>SUM(F23:F27)</f>
        <v>0</v>
      </c>
    </row>
    <row r="23" spans="1:6" x14ac:dyDescent="0.25">
      <c r="A23" s="42"/>
      <c r="B23" s="43">
        <v>32010405</v>
      </c>
      <c r="C23" s="44" t="s">
        <v>121</v>
      </c>
      <c r="D23" s="45"/>
      <c r="E23" s="45"/>
      <c r="F23" s="45"/>
    </row>
    <row r="24" spans="1:6" x14ac:dyDescent="0.25">
      <c r="A24" s="42"/>
      <c r="B24" s="43">
        <v>32010406</v>
      </c>
      <c r="C24" s="44" t="s">
        <v>122</v>
      </c>
      <c r="D24" s="45"/>
      <c r="E24" s="45"/>
      <c r="F24" s="45"/>
    </row>
    <row r="25" spans="1:6" x14ac:dyDescent="0.25">
      <c r="A25" s="42"/>
      <c r="B25" s="43">
        <v>32010407</v>
      </c>
      <c r="C25" s="44" t="s">
        <v>123</v>
      </c>
      <c r="D25" s="45"/>
      <c r="E25" s="45"/>
      <c r="F25" s="45"/>
    </row>
    <row r="26" spans="1:6" x14ac:dyDescent="0.25">
      <c r="A26" s="42"/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>SUM(E29:E36)</f>
        <v>0</v>
      </c>
      <c r="F28" s="11">
        <f>SUM(F29:F36)</f>
        <v>0</v>
      </c>
    </row>
    <row r="29" spans="1:6" x14ac:dyDescent="0.25">
      <c r="A29" s="42"/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>SUM(E38:E43)</f>
        <v>0</v>
      </c>
      <c r="F37" s="11">
        <f>SUM(F38:F43)</f>
        <v>0</v>
      </c>
    </row>
    <row r="38" spans="1:6" x14ac:dyDescent="0.25">
      <c r="A38" s="42"/>
      <c r="B38" s="43">
        <v>32010601</v>
      </c>
      <c r="C38" s="44" t="s">
        <v>128</v>
      </c>
      <c r="D38" s="45"/>
      <c r="E38" s="45"/>
      <c r="F38" s="45"/>
    </row>
    <row r="39" spans="1:6" x14ac:dyDescent="0.25">
      <c r="A39" s="42"/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>SUM(E45:E55)</f>
        <v>0</v>
      </c>
      <c r="F44" s="11">
        <f>SUM(F45:F55)</f>
        <v>0</v>
      </c>
    </row>
    <row r="45" spans="1:6" x14ac:dyDescent="0.25">
      <c r="A45" s="42"/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x14ac:dyDescent="0.25">
      <c r="A47" s="42"/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x14ac:dyDescent="0.25">
      <c r="A49" s="42"/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x14ac:dyDescent="0.25">
      <c r="A53" s="42"/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>SUM(E57:E62)</f>
        <v>0</v>
      </c>
      <c r="F56" s="11">
        <f>SUM(F57:F62)</f>
        <v>200000000</v>
      </c>
    </row>
    <row r="57" spans="1:6" x14ac:dyDescent="0.25">
      <c r="A57" s="42"/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/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/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x14ac:dyDescent="0.25">
      <c r="A64" s="42"/>
      <c r="B64" s="43">
        <v>32030101</v>
      </c>
      <c r="C64" s="44" t="s">
        <v>139</v>
      </c>
      <c r="D64" s="45"/>
      <c r="E64" s="45"/>
      <c r="F64" s="45"/>
    </row>
    <row r="65" spans="1:6" x14ac:dyDescent="0.25">
      <c r="A65" s="42"/>
      <c r="B65" s="43">
        <v>32030109</v>
      </c>
      <c r="C65" s="44" t="s">
        <v>140</v>
      </c>
      <c r="D65" s="45"/>
      <c r="E65" s="45"/>
      <c r="F65" s="45"/>
    </row>
    <row r="66" spans="1:6" x14ac:dyDescent="0.25">
      <c r="A66" s="42"/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>SUM(E70:E71)</f>
        <v>0</v>
      </c>
      <c r="F69" s="11">
        <f>SUM(F70:F71)</f>
        <v>0</v>
      </c>
    </row>
    <row r="70" spans="1:6" hidden="1" x14ac:dyDescent="0.25">
      <c r="A70" s="42"/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71" t="s">
        <v>722</v>
      </c>
      <c r="B73" s="71"/>
      <c r="C73" s="71"/>
      <c r="D73" s="71"/>
      <c r="E73" s="71"/>
      <c r="F73" s="71"/>
    </row>
    <row r="74" spans="1:6" x14ac:dyDescent="0.25">
      <c r="A74" s="72" t="s">
        <v>757</v>
      </c>
      <c r="B74" s="72"/>
      <c r="C74" s="72"/>
      <c r="D74" s="72"/>
      <c r="E74" s="72"/>
      <c r="F74" s="72"/>
    </row>
    <row r="75" spans="1:6" x14ac:dyDescent="0.25">
      <c r="A75" s="72" t="s">
        <v>693</v>
      </c>
      <c r="B75" s="72"/>
      <c r="C75" s="72"/>
      <c r="D75" s="72"/>
      <c r="E75" s="72"/>
      <c r="F75" s="72"/>
    </row>
    <row r="77" spans="1:6" ht="45" x14ac:dyDescent="0.25">
      <c r="A77" s="50"/>
      <c r="B77" s="50" t="s">
        <v>721</v>
      </c>
      <c r="C77" s="50" t="s">
        <v>112</v>
      </c>
      <c r="D77" s="50" t="s">
        <v>598</v>
      </c>
      <c r="E77" s="50" t="s">
        <v>599</v>
      </c>
      <c r="F77" s="50" t="s">
        <v>600</v>
      </c>
    </row>
    <row r="78" spans="1:6" ht="45" x14ac:dyDescent="0.25">
      <c r="A78" s="42" t="s">
        <v>797</v>
      </c>
      <c r="B78" s="43" t="s">
        <v>703</v>
      </c>
      <c r="C78" s="44" t="s">
        <v>573</v>
      </c>
      <c r="D78" s="45"/>
      <c r="E78" s="45"/>
      <c r="F78" s="45">
        <v>205882253</v>
      </c>
    </row>
    <row r="79" spans="1:6" ht="30" x14ac:dyDescent="0.25">
      <c r="A79" s="42" t="s">
        <v>797</v>
      </c>
      <c r="B79" s="43" t="s">
        <v>704</v>
      </c>
      <c r="C79" s="44" t="s">
        <v>574</v>
      </c>
      <c r="D79" s="45"/>
      <c r="E79" s="45"/>
      <c r="F79" s="45"/>
    </row>
    <row r="80" spans="1:6" ht="30" x14ac:dyDescent="0.25">
      <c r="A80" s="42" t="s">
        <v>797</v>
      </c>
      <c r="B80" s="43" t="s">
        <v>705</v>
      </c>
      <c r="C80" s="44" t="s">
        <v>575</v>
      </c>
      <c r="D80" s="45"/>
      <c r="E80" s="45"/>
      <c r="F80" s="45">
        <v>58823530</v>
      </c>
    </row>
    <row r="81" spans="1:6" ht="45" x14ac:dyDescent="0.25">
      <c r="A81" s="42" t="s">
        <v>797</v>
      </c>
      <c r="B81" s="43" t="s">
        <v>706</v>
      </c>
      <c r="C81" s="44" t="s">
        <v>577</v>
      </c>
      <c r="D81" s="45"/>
      <c r="E81" s="45"/>
      <c r="F81" s="45">
        <v>68627451</v>
      </c>
    </row>
    <row r="82" spans="1:6" ht="45" x14ac:dyDescent="0.25">
      <c r="A82" s="42" t="s">
        <v>797</v>
      </c>
      <c r="B82" s="43" t="s">
        <v>707</v>
      </c>
      <c r="C82" s="44" t="s">
        <v>576</v>
      </c>
      <c r="D82" s="45"/>
      <c r="E82" s="45"/>
      <c r="F82" s="45">
        <v>6862746</v>
      </c>
    </row>
    <row r="83" spans="1:6" ht="30" x14ac:dyDescent="0.25">
      <c r="A83" s="42" t="s">
        <v>797</v>
      </c>
      <c r="B83" s="43" t="s">
        <v>708</v>
      </c>
      <c r="C83" s="44" t="s">
        <v>578</v>
      </c>
      <c r="D83" s="45"/>
      <c r="E83" s="45"/>
      <c r="F83" s="45">
        <v>68627451</v>
      </c>
    </row>
    <row r="84" spans="1:6" ht="45" x14ac:dyDescent="0.25">
      <c r="A84" s="42" t="s">
        <v>797</v>
      </c>
      <c r="B84" s="43" t="s">
        <v>709</v>
      </c>
      <c r="C84" s="44" t="s">
        <v>579</v>
      </c>
      <c r="D84" s="45"/>
      <c r="E84" s="45"/>
      <c r="F84" s="45">
        <v>70058824</v>
      </c>
    </row>
    <row r="85" spans="1:6" ht="30" x14ac:dyDescent="0.25">
      <c r="A85" s="42" t="s">
        <v>797</v>
      </c>
      <c r="B85" s="43" t="s">
        <v>710</v>
      </c>
      <c r="C85" s="44" t="s">
        <v>580</v>
      </c>
      <c r="D85" s="45"/>
      <c r="E85" s="45"/>
      <c r="F85" s="45">
        <v>147058824</v>
      </c>
    </row>
    <row r="86" spans="1:6" ht="30" x14ac:dyDescent="0.25">
      <c r="A86" s="42" t="s">
        <v>797</v>
      </c>
      <c r="B86" s="43" t="s">
        <v>711</v>
      </c>
      <c r="C86" s="44" t="s">
        <v>581</v>
      </c>
      <c r="D86" s="45">
        <v>320000000</v>
      </c>
      <c r="E86" s="45">
        <v>292000000</v>
      </c>
      <c r="F86" s="45">
        <v>180000000</v>
      </c>
    </row>
    <row r="87" spans="1:6" ht="45" x14ac:dyDescent="0.25">
      <c r="A87" s="42" t="s">
        <v>797</v>
      </c>
      <c r="B87" s="43" t="s">
        <v>712</v>
      </c>
      <c r="C87" s="44" t="s">
        <v>582</v>
      </c>
      <c r="D87" s="45"/>
      <c r="E87" s="45"/>
      <c r="F87" s="45">
        <v>68627451</v>
      </c>
    </row>
    <row r="88" spans="1:6" ht="30" x14ac:dyDescent="0.25">
      <c r="A88" s="42" t="s">
        <v>797</v>
      </c>
      <c r="B88" s="43" t="s">
        <v>713</v>
      </c>
      <c r="C88" s="44" t="s">
        <v>583</v>
      </c>
      <c r="D88" s="45"/>
      <c r="E88" s="45"/>
      <c r="F88" s="45"/>
    </row>
    <row r="89" spans="1:6" ht="60" x14ac:dyDescent="0.25">
      <c r="A89" s="42" t="s">
        <v>797</v>
      </c>
      <c r="B89" s="43" t="s">
        <v>714</v>
      </c>
      <c r="C89" s="44" t="s">
        <v>584</v>
      </c>
      <c r="D89" s="45"/>
      <c r="E89" s="45"/>
      <c r="F89" s="45">
        <v>3000000</v>
      </c>
    </row>
    <row r="90" spans="1:6" ht="45" x14ac:dyDescent="0.25">
      <c r="A90" s="42" t="s">
        <v>797</v>
      </c>
      <c r="B90" s="43" t="s">
        <v>715</v>
      </c>
      <c r="C90" s="44" t="s">
        <v>585</v>
      </c>
      <c r="D90" s="45"/>
      <c r="E90" s="45"/>
      <c r="F90" s="45">
        <v>41176471</v>
      </c>
    </row>
    <row r="91" spans="1:6" ht="45" x14ac:dyDescent="0.25">
      <c r="A91" s="42" t="s">
        <v>797</v>
      </c>
      <c r="B91" s="43" t="s">
        <v>716</v>
      </c>
      <c r="C91" s="44" t="s">
        <v>586</v>
      </c>
      <c r="D91" s="45"/>
      <c r="E91" s="45"/>
      <c r="F91" s="45">
        <v>117647059</v>
      </c>
    </row>
    <row r="92" spans="1:6" ht="30" x14ac:dyDescent="0.25">
      <c r="A92" s="42" t="s">
        <v>797</v>
      </c>
      <c r="B92" s="43" t="s">
        <v>717</v>
      </c>
      <c r="C92" s="44" t="s">
        <v>587</v>
      </c>
      <c r="D92" s="45"/>
      <c r="E92" s="45"/>
      <c r="F92" s="45">
        <v>147058824</v>
      </c>
    </row>
    <row r="93" spans="1:6" ht="45" x14ac:dyDescent="0.25">
      <c r="A93" s="42" t="s">
        <v>797</v>
      </c>
      <c r="B93" s="43" t="s">
        <v>718</v>
      </c>
      <c r="C93" s="44" t="s">
        <v>588</v>
      </c>
      <c r="D93" s="45"/>
      <c r="E93" s="45"/>
      <c r="F93" s="45">
        <v>1166365</v>
      </c>
    </row>
    <row r="94" spans="1:6" x14ac:dyDescent="0.25">
      <c r="A94" s="42" t="s">
        <v>797</v>
      </c>
      <c r="B94" s="43" t="s">
        <v>719</v>
      </c>
      <c r="C94" s="44" t="s">
        <v>589</v>
      </c>
      <c r="D94" s="45"/>
      <c r="E94" s="45"/>
      <c r="F94" s="45">
        <v>65282353</v>
      </c>
    </row>
    <row r="95" spans="1:6" ht="30" x14ac:dyDescent="0.25">
      <c r="A95" s="42" t="s">
        <v>797</v>
      </c>
      <c r="B95" s="43" t="s">
        <v>720</v>
      </c>
      <c r="C95" s="44" t="s">
        <v>590</v>
      </c>
      <c r="D95" s="45"/>
      <c r="E95" s="45"/>
      <c r="F95" s="45">
        <v>44117648</v>
      </c>
    </row>
    <row r="96" spans="1:6" ht="45" x14ac:dyDescent="0.25">
      <c r="A96" s="42" t="s">
        <v>797</v>
      </c>
      <c r="B96" s="43" t="s">
        <v>723</v>
      </c>
      <c r="C96" s="44" t="s">
        <v>591</v>
      </c>
      <c r="D96" s="45"/>
      <c r="E96" s="45"/>
      <c r="F96" s="45">
        <v>6617648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31496062992125984"/>
  <pageSetup scale="59" orientation="landscape" r:id="rId1"/>
  <headerFooter>
    <oddFooter>Page &amp;P of &amp;N</oddFooter>
  </headerFooter>
  <rowBreaks count="1" manualBreakCount="1">
    <brk id="6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758</v>
      </c>
      <c r="B3" s="73"/>
      <c r="C3" s="73"/>
      <c r="D3" s="73"/>
      <c r="E3" s="73"/>
    </row>
    <row r="4" spans="1:5" x14ac:dyDescent="0.25">
      <c r="A4" s="72" t="s">
        <v>694</v>
      </c>
      <c r="B4" s="72"/>
      <c r="C4" s="72"/>
      <c r="D4" s="72"/>
      <c r="E4" s="72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31405034</v>
      </c>
      <c r="D7" s="12">
        <f>D8+D13+D20</f>
        <v>22744433</v>
      </c>
      <c r="E7" s="12">
        <f>E8+E13+E20</f>
        <v>26607576</v>
      </c>
    </row>
    <row r="8" spans="1:5" s="1" customFormat="1" x14ac:dyDescent="0.25">
      <c r="A8" s="3">
        <v>2101</v>
      </c>
      <c r="B8" s="3" t="s">
        <v>5</v>
      </c>
      <c r="C8" s="12">
        <f>C9</f>
        <v>31405034</v>
      </c>
      <c r="D8" s="12">
        <f>D9</f>
        <v>22744433</v>
      </c>
      <c r="E8" s="12">
        <f>E9</f>
        <v>26607576</v>
      </c>
    </row>
    <row r="9" spans="1:5" s="1" customFormat="1" x14ac:dyDescent="0.25">
      <c r="A9" s="3">
        <v>210101</v>
      </c>
      <c r="B9" s="3" t="s">
        <v>6</v>
      </c>
      <c r="C9" s="12">
        <f>SUM(C10:C12)</f>
        <v>31405034</v>
      </c>
      <c r="D9" s="12">
        <f>SUM(D10:D12)</f>
        <v>22744433</v>
      </c>
      <c r="E9" s="12">
        <f>SUM(E10:E12)</f>
        <v>26607576</v>
      </c>
    </row>
    <row r="10" spans="1:5" x14ac:dyDescent="0.25">
      <c r="A10" s="59">
        <v>21010101</v>
      </c>
      <c r="B10" s="48" t="s">
        <v>5</v>
      </c>
      <c r="C10" s="41">
        <v>31405034</v>
      </c>
      <c r="D10" s="41">
        <v>22744433</v>
      </c>
      <c r="E10" s="41">
        <v>26607576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B63" zoomScale="90" zoomScaleNormal="140" zoomScaleSheetLayoutView="90" workbookViewId="0">
      <selection activeCell="B76" sqref="B71:B76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759</v>
      </c>
      <c r="B4" s="73"/>
      <c r="C4" s="73"/>
      <c r="D4" s="73"/>
      <c r="E4" s="73"/>
    </row>
    <row r="5" spans="1:5" x14ac:dyDescent="0.25">
      <c r="A5" s="72" t="s">
        <v>694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37300000</v>
      </c>
      <c r="D7" s="12">
        <f>D8+D84+D88+D93</f>
        <v>13200000</v>
      </c>
      <c r="E7" s="12">
        <f>E8+E84+E88+E93</f>
        <v>18500000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37300000</v>
      </c>
      <c r="D8" s="12">
        <f>D9+D14+D22+D36+D45+D48+D54+D63+D67+D70</f>
        <v>13200000</v>
      </c>
      <c r="E8" s="12">
        <f>E9+E14+E22+E36+E45+E48+E54+E63+E67+E70</f>
        <v>18500000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>SUM(D10:D13)</f>
        <v>1500000</v>
      </c>
      <c r="E9" s="12">
        <f>SUM(E10:E13)</f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1500000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1000000</v>
      </c>
      <c r="D14" s="12">
        <f>SUM(D15:D21)</f>
        <v>700000</v>
      </c>
      <c r="E14" s="12">
        <f>SUM(E15:E21)</f>
        <v>0</v>
      </c>
    </row>
    <row r="15" spans="1:5" x14ac:dyDescent="0.25">
      <c r="A15" s="43">
        <v>22020201</v>
      </c>
      <c r="B15" s="44" t="s">
        <v>28</v>
      </c>
      <c r="C15" s="41">
        <v>1000000</v>
      </c>
      <c r="D15" s="41">
        <v>700000</v>
      </c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800000</v>
      </c>
      <c r="D22" s="12">
        <f>SUM(D23:D35)</f>
        <v>700000</v>
      </c>
      <c r="E22" s="12">
        <f>SUM(E23:E35)</f>
        <v>1000000</v>
      </c>
    </row>
    <row r="23" spans="1:5" x14ac:dyDescent="0.25">
      <c r="A23" s="43">
        <v>22020301</v>
      </c>
      <c r="B23" s="44" t="s">
        <v>36</v>
      </c>
      <c r="C23" s="41">
        <v>800000</v>
      </c>
      <c r="D23" s="41">
        <v>700000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31000000</v>
      </c>
      <c r="D36" s="12">
        <f>SUM(D37:D44)</f>
        <v>7350000</v>
      </c>
      <c r="E36" s="12">
        <f>SUM(E37:E44)</f>
        <v>10000000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350000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30000000</v>
      </c>
      <c r="D41" s="41">
        <v>7000000</v>
      </c>
      <c r="E41" s="41">
        <v>5000000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x14ac:dyDescent="0.25">
      <c r="A43" s="43">
        <v>22020410</v>
      </c>
      <c r="B43" s="44" t="s">
        <v>56</v>
      </c>
      <c r="C43" s="41"/>
      <c r="D43" s="41"/>
      <c r="E43" s="41">
        <v>2000000</v>
      </c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>SUM(D64:D66)</f>
        <v>1000000</v>
      </c>
      <c r="E63" s="12">
        <f>SUM(E64:E66)</f>
        <v>2000000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1000000</v>
      </c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>SUM(D71:D83)</f>
        <v>1950000</v>
      </c>
      <c r="E70" s="12">
        <f>SUM(E71:E83)</f>
        <v>3500000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1000000</v>
      </c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950000</v>
      </c>
      <c r="E76" s="41">
        <v>2500000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topLeftCell="A20" zoomScale="80" zoomScaleNormal="107" zoomScaleSheetLayoutView="80" workbookViewId="0">
      <selection activeCell="D22" sqref="D22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760</v>
      </c>
      <c r="B2" s="72"/>
      <c r="C2" s="72"/>
      <c r="D2" s="72"/>
      <c r="E2" s="72"/>
    </row>
    <row r="3" spans="1:6" x14ac:dyDescent="0.25">
      <c r="A3" s="72" t="s">
        <v>694</v>
      </c>
      <c r="B3" s="72"/>
      <c r="C3" s="72"/>
      <c r="D3" s="72"/>
      <c r="E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610</v>
      </c>
      <c r="B6" s="4">
        <v>3</v>
      </c>
      <c r="C6" s="5" t="s">
        <v>113</v>
      </c>
      <c r="D6" s="11">
        <f>D7+D17+D28+D34+D40+D49+D56+D68+D75+D81</f>
        <v>505500000</v>
      </c>
      <c r="E6" s="11">
        <f>E7+E17+E28+E34+E40+E49+E56+E68+E75+E81</f>
        <v>302700324</v>
      </c>
      <c r="F6" s="11">
        <f>F7+F17+F28+F34+F40+F49+F56+F68+F75+F81</f>
        <v>610000000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60500000</v>
      </c>
      <c r="E7" s="11">
        <f>SUM(E8:E16)</f>
        <v>42400000</v>
      </c>
      <c r="F7" s="11">
        <f>SUM(F8:F16)</f>
        <v>55000000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 t="s">
        <v>611</v>
      </c>
      <c r="B9" s="43"/>
      <c r="C9" s="67" t="s">
        <v>788</v>
      </c>
      <c r="D9" s="45">
        <v>20500000</v>
      </c>
      <c r="E9" s="45">
        <v>15200000</v>
      </c>
      <c r="F9" s="45">
        <v>25000000</v>
      </c>
    </row>
    <row r="10" spans="1:6" x14ac:dyDescent="0.25">
      <c r="A10" s="42" t="s">
        <v>612</v>
      </c>
      <c r="B10" s="43"/>
      <c r="C10" s="67" t="s">
        <v>789</v>
      </c>
      <c r="D10" s="45">
        <v>40000000</v>
      </c>
      <c r="E10" s="45">
        <v>27200000</v>
      </c>
      <c r="F10" s="45">
        <v>30000000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445000000</v>
      </c>
      <c r="E17" s="11">
        <f>SUM(E18:E27)</f>
        <v>260300324</v>
      </c>
      <c r="F17" s="11">
        <f>SUM(F18:F27)</f>
        <v>555000000</v>
      </c>
    </row>
    <row r="18" spans="1:6" hidden="1" x14ac:dyDescent="0.25">
      <c r="A18" s="42" t="s">
        <v>648</v>
      </c>
      <c r="B18" s="43">
        <v>32010202</v>
      </c>
      <c r="C18" s="44" t="s">
        <v>117</v>
      </c>
      <c r="D18" s="45"/>
      <c r="E18" s="45"/>
      <c r="F18" s="45"/>
    </row>
    <row r="19" spans="1:6" ht="22.8" x14ac:dyDescent="0.25">
      <c r="A19" s="42" t="s">
        <v>649</v>
      </c>
      <c r="B19" s="43">
        <v>32010202</v>
      </c>
      <c r="C19" s="67" t="s">
        <v>790</v>
      </c>
      <c r="D19" s="45">
        <v>20000000</v>
      </c>
      <c r="E19" s="45"/>
      <c r="F19" s="45">
        <v>50000000</v>
      </c>
    </row>
    <row r="20" spans="1:6" x14ac:dyDescent="0.25">
      <c r="A20" s="42" t="s">
        <v>650</v>
      </c>
      <c r="B20" s="43">
        <v>32010202</v>
      </c>
      <c r="C20" s="67" t="s">
        <v>828</v>
      </c>
      <c r="D20" s="45">
        <v>5000000</v>
      </c>
      <c r="E20" s="45"/>
      <c r="F20" s="45">
        <v>250000000</v>
      </c>
    </row>
    <row r="21" spans="1:6" ht="34.200000000000003" x14ac:dyDescent="0.25">
      <c r="A21" s="42" t="s">
        <v>651</v>
      </c>
      <c r="B21" s="43">
        <v>32010202</v>
      </c>
      <c r="C21" s="67" t="s">
        <v>791</v>
      </c>
      <c r="D21" s="45">
        <v>195000000</v>
      </c>
      <c r="E21" s="45">
        <v>175300324</v>
      </c>
      <c r="F21" s="45">
        <v>50000000</v>
      </c>
    </row>
    <row r="22" spans="1:6" ht="22.8" x14ac:dyDescent="0.25">
      <c r="A22" s="42" t="s">
        <v>652</v>
      </c>
      <c r="B22" s="43">
        <v>32010202</v>
      </c>
      <c r="C22" s="67" t="s">
        <v>792</v>
      </c>
      <c r="D22" s="45">
        <v>60000000</v>
      </c>
      <c r="E22" s="45">
        <v>40000000</v>
      </c>
      <c r="F22" s="45">
        <v>70000000</v>
      </c>
    </row>
    <row r="23" spans="1:6" x14ac:dyDescent="0.25">
      <c r="A23" s="42" t="s">
        <v>653</v>
      </c>
      <c r="B23" s="43">
        <v>32010202</v>
      </c>
      <c r="C23" s="67" t="s">
        <v>793</v>
      </c>
      <c r="D23" s="45"/>
      <c r="E23" s="45"/>
      <c r="F23" s="45">
        <v>50000000</v>
      </c>
    </row>
    <row r="24" spans="1:6" x14ac:dyDescent="0.25">
      <c r="A24" s="42" t="s">
        <v>654</v>
      </c>
      <c r="B24" s="43">
        <v>32010202</v>
      </c>
      <c r="C24" s="67" t="s">
        <v>794</v>
      </c>
      <c r="D24" s="45">
        <v>30000000</v>
      </c>
      <c r="E24" s="45">
        <v>8000000</v>
      </c>
      <c r="F24" s="45">
        <v>10000000</v>
      </c>
    </row>
    <row r="25" spans="1:6" x14ac:dyDescent="0.25">
      <c r="A25" s="42" t="s">
        <v>655</v>
      </c>
      <c r="B25" s="43">
        <v>32010202</v>
      </c>
      <c r="C25" s="67" t="s">
        <v>795</v>
      </c>
      <c r="D25" s="45">
        <v>90000000</v>
      </c>
      <c r="E25" s="45">
        <v>35000000</v>
      </c>
      <c r="F25" s="45">
        <v>50000000</v>
      </c>
    </row>
    <row r="26" spans="1:6" x14ac:dyDescent="0.25">
      <c r="A26" s="42" t="s">
        <v>656</v>
      </c>
      <c r="B26" s="43">
        <v>32010202</v>
      </c>
      <c r="C26" s="67" t="s">
        <v>796</v>
      </c>
      <c r="D26" s="45">
        <v>45000000</v>
      </c>
      <c r="E26" s="45">
        <v>2000000</v>
      </c>
      <c r="F26" s="45">
        <v>25000000</v>
      </c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hidden="1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hidden="1" x14ac:dyDescent="0.25">
      <c r="A35" s="42"/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/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/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/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hidden="1" x14ac:dyDescent="0.25">
      <c r="A50" s="42"/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/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25">
      <c r="A57" s="42"/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/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/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/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hidden="1" x14ac:dyDescent="0.25">
      <c r="A69" s="42"/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/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/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/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/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66" orientation="landscape" r:id="rId1"/>
  <headerFooter>
    <oddFooter>Page &amp;P of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A18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761</v>
      </c>
      <c r="B3" s="73"/>
      <c r="C3" s="73"/>
      <c r="D3" s="73"/>
      <c r="E3" s="73"/>
    </row>
    <row r="4" spans="1:5" x14ac:dyDescent="0.25">
      <c r="A4" s="72" t="s">
        <v>695</v>
      </c>
      <c r="B4" s="72"/>
      <c r="C4" s="72"/>
      <c r="D4" s="72"/>
      <c r="E4" s="72"/>
    </row>
    <row r="6" spans="1:5" ht="44.4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C8+C14+C21</f>
        <v>1273613556</v>
      </c>
      <c r="D7" s="12">
        <f>D8+D14+D21</f>
        <v>1262913556</v>
      </c>
      <c r="E7" s="12">
        <f>E8+E14+E21</f>
        <v>1319196785</v>
      </c>
    </row>
    <row r="8" spans="1:5" s="1" customFormat="1" x14ac:dyDescent="0.25">
      <c r="A8" s="3">
        <v>2101</v>
      </c>
      <c r="B8" s="3" t="s">
        <v>5</v>
      </c>
      <c r="C8" s="12">
        <f>C9</f>
        <v>1261613556</v>
      </c>
      <c r="D8" s="12">
        <f>D9</f>
        <v>1250913556</v>
      </c>
      <c r="E8" s="12">
        <f>E9</f>
        <v>1307196785</v>
      </c>
    </row>
    <row r="9" spans="1:5" s="1" customFormat="1" x14ac:dyDescent="0.25">
      <c r="A9" s="3">
        <v>210101</v>
      </c>
      <c r="B9" s="3" t="s">
        <v>6</v>
      </c>
      <c r="C9" s="12">
        <f>SUM(C10:C13)</f>
        <v>1261613556</v>
      </c>
      <c r="D9" s="12">
        <f>SUM(D10:D13)</f>
        <v>1250913556</v>
      </c>
      <c r="E9" s="12">
        <f>SUM(E10:E13)</f>
        <v>1307196785</v>
      </c>
    </row>
    <row r="10" spans="1:5" x14ac:dyDescent="0.25">
      <c r="A10" s="59">
        <v>21010101</v>
      </c>
      <c r="B10" s="48" t="s">
        <v>729</v>
      </c>
      <c r="C10" s="41">
        <v>40564343</v>
      </c>
      <c r="D10" s="41">
        <v>40564343</v>
      </c>
      <c r="E10" s="41">
        <v>46358251</v>
      </c>
    </row>
    <row r="11" spans="1:5" x14ac:dyDescent="0.25">
      <c r="A11" s="59">
        <v>21010101</v>
      </c>
      <c r="B11" s="48" t="s">
        <v>730</v>
      </c>
      <c r="C11" s="41">
        <v>1221049213</v>
      </c>
      <c r="D11" s="41">
        <v>1210349213</v>
      </c>
      <c r="E11" s="41">
        <v>1260838534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12000000</v>
      </c>
      <c r="D14" s="12">
        <f>D15+D19</f>
        <v>12000000</v>
      </c>
      <c r="E14" s="12">
        <f>E15+E19</f>
        <v>12000000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12000000</v>
      </c>
      <c r="D15" s="12">
        <f>SUM(D16:D18)</f>
        <v>12000000</v>
      </c>
      <c r="E15" s="12">
        <f>SUM(E16:E18)</f>
        <v>12000000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>SUM(D20)</f>
        <v>0</v>
      </c>
      <c r="E19" s="12">
        <f>SUM(E20)</f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>SUM(D22:D24)</f>
        <v>0</v>
      </c>
      <c r="E21" s="12">
        <f>SUM(E22:E24)</f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67" zoomScale="90" zoomScaleNormal="140" zoomScaleSheetLayoutView="90" workbookViewId="0">
      <selection activeCell="A301" sqref="A30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762</v>
      </c>
      <c r="B4" s="73"/>
      <c r="C4" s="73"/>
      <c r="D4" s="73"/>
      <c r="E4" s="73"/>
    </row>
    <row r="5" spans="1:5" x14ac:dyDescent="0.25">
      <c r="A5" s="72" t="s">
        <v>695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725367858</v>
      </c>
      <c r="D7" s="12">
        <f>D8+D84+D88+D93</f>
        <v>696473529</v>
      </c>
      <c r="E7" s="12">
        <f>E8+E84+E88+E93</f>
        <v>504500000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34000000</v>
      </c>
      <c r="D8" s="12">
        <f>D9+D14+D22+D36+D45+D48+D54+D63+D67+D70</f>
        <v>33300000</v>
      </c>
      <c r="E8" s="12">
        <f>E9+E14+E22+E36+E45+E48+E54+E63+E67+E70</f>
        <v>34500000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>SUM(D10:D13)</f>
        <v>7000000</v>
      </c>
      <c r="E9" s="12">
        <f>SUM(E10:E13)</f>
        <v>6000000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7000000</v>
      </c>
      <c r="D11" s="41">
        <v>7000000</v>
      </c>
      <c r="E11" s="41">
        <v>6000000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>SUM(D23:D35)</f>
        <v>2500000</v>
      </c>
      <c r="E22" s="12">
        <f>SUM(E23:E35)</f>
        <v>2500000</v>
      </c>
    </row>
    <row r="23" spans="1:5" x14ac:dyDescent="0.25">
      <c r="A23" s="43">
        <v>22020301</v>
      </c>
      <c r="B23" s="44" t="s">
        <v>36</v>
      </c>
      <c r="C23" s="41">
        <v>2500000</v>
      </c>
      <c r="D23" s="41">
        <v>2500000</v>
      </c>
      <c r="E23" s="41">
        <v>2500000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>SUM(D37:D44)</f>
        <v>2950000</v>
      </c>
      <c r="E36" s="12">
        <f>SUM(E37:E44)</f>
        <v>4000000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1450000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1500000</v>
      </c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>SUM(D64:D66)</f>
        <v>1850000</v>
      </c>
      <c r="E63" s="12">
        <f>SUM(E64:E66)</f>
        <v>2000000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1850000</v>
      </c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19000000</v>
      </c>
      <c r="D70" s="12">
        <f>SUM(D71:D83)</f>
        <v>19000000</v>
      </c>
      <c r="E70" s="12">
        <f>SUM(E71:E83)</f>
        <v>20000000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5000000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14000000</v>
      </c>
      <c r="D76" s="41">
        <v>14000000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462544329</v>
      </c>
      <c r="D84" s="12">
        <f>D85</f>
        <v>434350000</v>
      </c>
      <c r="E84" s="12">
        <f>E85</f>
        <v>370000000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462544329</v>
      </c>
      <c r="D85" s="12">
        <f>SUM(D86:D87)</f>
        <v>434350000</v>
      </c>
      <c r="E85" s="12">
        <f>SUM(E86:E87)</f>
        <v>370000000</v>
      </c>
    </row>
    <row r="86" spans="1:5" x14ac:dyDescent="0.25">
      <c r="A86" s="43">
        <v>22040105</v>
      </c>
      <c r="B86" s="44" t="s">
        <v>99</v>
      </c>
      <c r="C86" s="41">
        <v>35000000</v>
      </c>
      <c r="D86" s="41">
        <v>34350000</v>
      </c>
      <c r="E86" s="41">
        <v>120000000</v>
      </c>
    </row>
    <row r="87" spans="1:5" x14ac:dyDescent="0.25">
      <c r="A87" s="43">
        <v>22040109</v>
      </c>
      <c r="B87" s="44" t="s">
        <v>100</v>
      </c>
      <c r="C87" s="41">
        <v>427544329</v>
      </c>
      <c r="D87" s="41">
        <v>400000000</v>
      </c>
      <c r="E87" s="41">
        <v>250000000</v>
      </c>
    </row>
    <row r="88" spans="1:5" s="1" customFormat="1" x14ac:dyDescent="0.25">
      <c r="A88" s="4">
        <v>2205</v>
      </c>
      <c r="B88" s="5" t="s">
        <v>101</v>
      </c>
      <c r="C88" s="12">
        <f>C89</f>
        <v>228823529</v>
      </c>
      <c r="D88" s="12">
        <f>D89</f>
        <v>228823529</v>
      </c>
      <c r="E88" s="12">
        <f>E89</f>
        <v>100000000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228823529</v>
      </c>
      <c r="D89" s="12">
        <f>SUM(D90:D92)</f>
        <v>228823529</v>
      </c>
      <c r="E89" s="12">
        <f>SUM(E90:E92)</f>
        <v>100000000</v>
      </c>
    </row>
    <row r="90" spans="1:5" x14ac:dyDescent="0.25">
      <c r="A90" s="43">
        <v>22050105</v>
      </c>
      <c r="B90" s="44" t="s">
        <v>103</v>
      </c>
      <c r="C90" s="41">
        <v>50000000</v>
      </c>
      <c r="D90" s="41">
        <v>50000000</v>
      </c>
      <c r="E90" s="41">
        <v>0</v>
      </c>
    </row>
    <row r="91" spans="1:5" x14ac:dyDescent="0.25">
      <c r="A91" s="43">
        <v>22050108</v>
      </c>
      <c r="B91" s="44" t="s">
        <v>104</v>
      </c>
      <c r="C91" s="41">
        <v>178823529</v>
      </c>
      <c r="D91" s="41">
        <v>178823529</v>
      </c>
      <c r="E91" s="41">
        <v>100000000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A19" zoomScale="60" zoomScaleNormal="130" workbookViewId="0">
      <selection activeCell="A43" activeCellId="4" sqref="A67:XFD67 A63:XFD63 A61:XFD61 A59:XFD59 A43:XFD43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763</v>
      </c>
      <c r="B2" s="72"/>
      <c r="C2" s="72"/>
      <c r="D2" s="72"/>
      <c r="E2" s="72"/>
    </row>
    <row r="3" spans="1:6" x14ac:dyDescent="0.25">
      <c r="A3" s="72" t="s">
        <v>695</v>
      </c>
      <c r="B3" s="72"/>
      <c r="C3" s="72"/>
      <c r="D3" s="72"/>
      <c r="E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613</v>
      </c>
      <c r="B6" s="4">
        <v>3</v>
      </c>
      <c r="C6" s="5" t="s">
        <v>113</v>
      </c>
      <c r="D6" s="11">
        <f>D7+D19+D30+D36+D42+D51+D58+D70+D77+D83</f>
        <v>489500000</v>
      </c>
      <c r="E6" s="11">
        <f>E7+E19+E30+E36+E42+E51+E58+E70+E77+E83</f>
        <v>380549206</v>
      </c>
      <c r="F6" s="11">
        <f>F7+F19+F30+F36+F42+F51+F58+F70+F77+F83</f>
        <v>450500000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484000000</v>
      </c>
      <c r="E7" s="11">
        <f>SUM(E8:E18)</f>
        <v>376549206</v>
      </c>
      <c r="F7" s="11">
        <f>SUM(F8:F18)</f>
        <v>435000000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2" t="s">
        <v>614</v>
      </c>
      <c r="B9" s="43">
        <v>32010101</v>
      </c>
      <c r="C9" s="44" t="s">
        <v>798</v>
      </c>
      <c r="D9" s="45">
        <v>35000000</v>
      </c>
      <c r="E9" s="45">
        <v>25040300</v>
      </c>
      <c r="F9" s="45">
        <v>100000000</v>
      </c>
    </row>
    <row r="10" spans="1:6" ht="30" x14ac:dyDescent="0.25">
      <c r="A10" s="42" t="s">
        <v>615</v>
      </c>
      <c r="B10" s="43">
        <v>32010101</v>
      </c>
      <c r="C10" s="44" t="s">
        <v>829</v>
      </c>
      <c r="D10" s="45">
        <v>284000000</v>
      </c>
      <c r="E10" s="45">
        <v>200000000</v>
      </c>
      <c r="F10" s="45">
        <v>70000000</v>
      </c>
    </row>
    <row r="11" spans="1:6" ht="45" x14ac:dyDescent="0.25">
      <c r="A11" s="42" t="s">
        <v>658</v>
      </c>
      <c r="B11" s="43">
        <v>32010101</v>
      </c>
      <c r="C11" s="44" t="s">
        <v>799</v>
      </c>
      <c r="D11" s="45"/>
      <c r="E11" s="45"/>
      <c r="F11" s="45">
        <v>80000000</v>
      </c>
    </row>
    <row r="12" spans="1:6" x14ac:dyDescent="0.25">
      <c r="A12" s="42" t="s">
        <v>659</v>
      </c>
      <c r="B12" s="43">
        <v>32010101</v>
      </c>
      <c r="C12" s="44" t="s">
        <v>800</v>
      </c>
      <c r="D12" s="45">
        <v>15000000</v>
      </c>
      <c r="E12" s="45">
        <v>15000000</v>
      </c>
      <c r="F12" s="45">
        <v>45000000</v>
      </c>
    </row>
    <row r="13" spans="1:6" ht="45" x14ac:dyDescent="0.25">
      <c r="A13" s="42" t="s">
        <v>660</v>
      </c>
      <c r="B13" s="43">
        <v>32010101</v>
      </c>
      <c r="C13" s="44" t="s">
        <v>803</v>
      </c>
      <c r="D13" s="45">
        <v>30000000</v>
      </c>
      <c r="E13" s="45">
        <v>30000000</v>
      </c>
      <c r="F13" s="45">
        <v>50000000</v>
      </c>
    </row>
    <row r="14" spans="1:6" hidden="1" x14ac:dyDescent="0.25">
      <c r="A14" s="44"/>
      <c r="B14" s="43"/>
      <c r="C14" s="44"/>
      <c r="D14" s="45"/>
      <c r="E14" s="45"/>
      <c r="F14" s="45"/>
    </row>
    <row r="15" spans="1:6" ht="30" x14ac:dyDescent="0.25">
      <c r="A15" s="42" t="s">
        <v>661</v>
      </c>
      <c r="B15" s="43">
        <v>32010101</v>
      </c>
      <c r="C15" s="44" t="s">
        <v>801</v>
      </c>
      <c r="D15" s="45">
        <v>100000000</v>
      </c>
      <c r="E15" s="45">
        <v>90800462</v>
      </c>
      <c r="F15" s="45">
        <v>40000000</v>
      </c>
    </row>
    <row r="16" spans="1:6" ht="30" x14ac:dyDescent="0.25">
      <c r="A16" s="42" t="s">
        <v>662</v>
      </c>
      <c r="B16" s="43">
        <v>32010101</v>
      </c>
      <c r="C16" s="44" t="s">
        <v>802</v>
      </c>
      <c r="D16" s="45">
        <v>20000000</v>
      </c>
      <c r="E16" s="45">
        <v>15708444</v>
      </c>
      <c r="F16" s="45">
        <v>50000000</v>
      </c>
    </row>
    <row r="17" spans="1:6" hidden="1" x14ac:dyDescent="0.25">
      <c r="A17" s="44"/>
      <c r="B17" s="43"/>
      <c r="C17" s="44"/>
      <c r="D17" s="45"/>
      <c r="E17" s="45"/>
      <c r="F17" s="45"/>
    </row>
    <row r="18" spans="1:6" hidden="1" x14ac:dyDescent="0.25">
      <c r="A18" s="42"/>
      <c r="B18" s="43">
        <v>32010101</v>
      </c>
      <c r="C18" s="44" t="s">
        <v>117</v>
      </c>
      <c r="D18" s="45"/>
      <c r="E18" s="45"/>
      <c r="F18" s="45"/>
    </row>
    <row r="19" spans="1:6" s="1" customFormat="1" x14ac:dyDescent="0.25">
      <c r="A19" s="5"/>
      <c r="B19" s="4">
        <v>32010200</v>
      </c>
      <c r="C19" s="5" t="s">
        <v>116</v>
      </c>
      <c r="D19" s="11">
        <f>SUM(D20:D29)</f>
        <v>4500000</v>
      </c>
      <c r="E19" s="11">
        <f>SUM(E20:E29)</f>
        <v>3500000</v>
      </c>
      <c r="F19" s="11">
        <f>SUM(F20:F29)</f>
        <v>8500000</v>
      </c>
    </row>
    <row r="20" spans="1:6" hidden="1" x14ac:dyDescent="0.25">
      <c r="A20" s="42"/>
      <c r="B20" s="43">
        <v>32010202</v>
      </c>
      <c r="C20" s="44" t="s">
        <v>117</v>
      </c>
      <c r="D20" s="45"/>
      <c r="E20" s="45"/>
      <c r="F20" s="45"/>
    </row>
    <row r="21" spans="1:6" x14ac:dyDescent="0.25">
      <c r="A21" s="42" t="s">
        <v>663</v>
      </c>
      <c r="B21" s="43">
        <v>32010202</v>
      </c>
      <c r="C21" s="44" t="s">
        <v>804</v>
      </c>
      <c r="D21" s="45">
        <v>1500000</v>
      </c>
      <c r="E21" s="45">
        <v>1500000</v>
      </c>
      <c r="F21" s="45">
        <v>4000000</v>
      </c>
    </row>
    <row r="22" spans="1:6" ht="18" customHeight="1" x14ac:dyDescent="0.25">
      <c r="A22" s="42" t="s">
        <v>664</v>
      </c>
      <c r="B22" s="43">
        <v>32010202</v>
      </c>
      <c r="C22" s="44" t="s">
        <v>805</v>
      </c>
      <c r="D22" s="45">
        <v>2000000</v>
      </c>
      <c r="E22" s="45">
        <v>2000000</v>
      </c>
      <c r="F22" s="45">
        <v>4000000</v>
      </c>
    </row>
    <row r="23" spans="1:6" x14ac:dyDescent="0.25">
      <c r="A23" s="42" t="s">
        <v>657</v>
      </c>
      <c r="B23" s="43">
        <v>32010202</v>
      </c>
      <c r="C23" s="44" t="s">
        <v>806</v>
      </c>
      <c r="D23" s="45">
        <v>1000000</v>
      </c>
      <c r="E23" s="45">
        <v>0</v>
      </c>
      <c r="F23" s="45">
        <v>500000</v>
      </c>
    </row>
    <row r="24" spans="1:6" hidden="1" x14ac:dyDescent="0.25">
      <c r="A24" s="46"/>
      <c r="B24" s="47"/>
      <c r="C24" s="44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s="1" customFormat="1" x14ac:dyDescent="0.25">
      <c r="A30" s="5"/>
      <c r="B30" s="4">
        <v>320103</v>
      </c>
      <c r="C30" s="5" t="s">
        <v>118</v>
      </c>
      <c r="D30" s="11">
        <f>SUM(D31:D35)</f>
        <v>0</v>
      </c>
      <c r="E30" s="11">
        <f>SUM(E31:E35)</f>
        <v>0</v>
      </c>
      <c r="F30" s="11">
        <f>SUM(F31:F35)</f>
        <v>0</v>
      </c>
    </row>
    <row r="31" spans="1:6" hidden="1" x14ac:dyDescent="0.25">
      <c r="A31" s="42"/>
      <c r="B31" s="43">
        <v>32010301</v>
      </c>
      <c r="C31" s="44" t="s">
        <v>119</v>
      </c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s="1" customFormat="1" x14ac:dyDescent="0.25">
      <c r="A36" s="5"/>
      <c r="B36" s="4">
        <v>32010400</v>
      </c>
      <c r="C36" s="5" t="s">
        <v>120</v>
      </c>
      <c r="D36" s="11">
        <f>SUM(D37:D41)</f>
        <v>0</v>
      </c>
      <c r="E36" s="11">
        <f>SUM(E37:E41)</f>
        <v>0</v>
      </c>
      <c r="F36" s="11">
        <f>SUM(F37:F41)</f>
        <v>0</v>
      </c>
    </row>
    <row r="37" spans="1:6" hidden="1" x14ac:dyDescent="0.25">
      <c r="A37" s="42"/>
      <c r="B37" s="43">
        <v>32010405</v>
      </c>
      <c r="C37" s="44" t="s">
        <v>121</v>
      </c>
      <c r="D37" s="45"/>
      <c r="E37" s="45"/>
      <c r="F37" s="45"/>
    </row>
    <row r="38" spans="1:6" hidden="1" x14ac:dyDescent="0.25">
      <c r="A38" s="42"/>
      <c r="B38" s="43">
        <v>32010406</v>
      </c>
      <c r="C38" s="44" t="s">
        <v>122</v>
      </c>
      <c r="D38" s="45"/>
      <c r="E38" s="45"/>
      <c r="F38" s="45"/>
    </row>
    <row r="39" spans="1:6" hidden="1" x14ac:dyDescent="0.25">
      <c r="A39" s="42"/>
      <c r="B39" s="43">
        <v>32010407</v>
      </c>
      <c r="C39" s="44" t="s">
        <v>123</v>
      </c>
      <c r="D39" s="45"/>
      <c r="E39" s="45"/>
      <c r="F39" s="45"/>
    </row>
    <row r="40" spans="1:6" hidden="1" x14ac:dyDescent="0.25">
      <c r="A40" s="42"/>
      <c r="B40" s="43">
        <v>32010408</v>
      </c>
      <c r="C40" s="44" t="s">
        <v>124</v>
      </c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0</v>
      </c>
      <c r="E42" s="11">
        <f>SUM(E43:E50)</f>
        <v>0</v>
      </c>
      <c r="F42" s="11">
        <f>SUM(F43:F50)</f>
        <v>0</v>
      </c>
    </row>
    <row r="43" spans="1:6" hidden="1" x14ac:dyDescent="0.25">
      <c r="A43" s="42"/>
      <c r="B43" s="43">
        <v>32010501</v>
      </c>
      <c r="C43" s="44" t="s">
        <v>126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0</v>
      </c>
      <c r="E51" s="11">
        <f>SUM(E52:E57)</f>
        <v>0</v>
      </c>
      <c r="F51" s="11">
        <f>SUM(F52:F57)</f>
        <v>0</v>
      </c>
    </row>
    <row r="52" spans="1:6" hidden="1" x14ac:dyDescent="0.25">
      <c r="A52" s="42"/>
      <c r="B52" s="43">
        <v>32010601</v>
      </c>
      <c r="C52" s="44" t="s">
        <v>128</v>
      </c>
      <c r="D52" s="45"/>
      <c r="E52" s="45"/>
      <c r="F52" s="45"/>
    </row>
    <row r="53" spans="1:6" hidden="1" x14ac:dyDescent="0.25">
      <c r="A53" s="42"/>
      <c r="B53" s="43">
        <v>32010602</v>
      </c>
      <c r="C53" s="44" t="s">
        <v>129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320109</v>
      </c>
      <c r="C58" s="5" t="s">
        <v>130</v>
      </c>
      <c r="D58" s="11">
        <f>SUM(D59:D69)</f>
        <v>1000000</v>
      </c>
      <c r="E58" s="11">
        <f>SUM(E59:E69)</f>
        <v>500000</v>
      </c>
      <c r="F58" s="11">
        <f>SUM(F59:F69)</f>
        <v>7000000</v>
      </c>
    </row>
    <row r="59" spans="1:6" hidden="1" x14ac:dyDescent="0.25">
      <c r="A59" s="42"/>
      <c r="B59" s="43">
        <v>32010903</v>
      </c>
      <c r="C59" s="44" t="s">
        <v>131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/>
      <c r="B61" s="43">
        <v>32010904</v>
      </c>
      <c r="C61" s="44" t="s">
        <v>132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/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/>
      <c r="B67" s="43">
        <v>32010936</v>
      </c>
      <c r="C67" s="44" t="s">
        <v>134</v>
      </c>
      <c r="D67" s="45"/>
      <c r="E67" s="45"/>
      <c r="F67" s="45"/>
    </row>
    <row r="68" spans="1:6" x14ac:dyDescent="0.25">
      <c r="A68" s="42" t="s">
        <v>665</v>
      </c>
      <c r="B68" s="43">
        <v>32010936</v>
      </c>
      <c r="C68" s="44" t="s">
        <v>807</v>
      </c>
      <c r="D68" s="45">
        <v>1000000</v>
      </c>
      <c r="E68" s="45">
        <v>500000</v>
      </c>
      <c r="F68" s="45">
        <v>2000000</v>
      </c>
    </row>
    <row r="69" spans="1:6" x14ac:dyDescent="0.25">
      <c r="A69" s="42" t="s">
        <v>666</v>
      </c>
      <c r="B69" s="43">
        <v>32010936</v>
      </c>
      <c r="C69" s="44" t="s">
        <v>808</v>
      </c>
      <c r="D69" s="45"/>
      <c r="E69" s="45"/>
      <c r="F69" s="45">
        <v>5000000</v>
      </c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>SUM(E71:E76)</f>
        <v>0</v>
      </c>
      <c r="F70" s="11">
        <f>SUM(F71:F76)</f>
        <v>0</v>
      </c>
    </row>
    <row r="71" spans="1:6" hidden="1" x14ac:dyDescent="0.25">
      <c r="A71" s="42"/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/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hidden="1" x14ac:dyDescent="0.25">
      <c r="A78" s="42"/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/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/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/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764</v>
      </c>
      <c r="B3" s="73"/>
      <c r="C3" s="73"/>
      <c r="D3" s="73"/>
      <c r="E3" s="73"/>
    </row>
    <row r="4" spans="1:5" x14ac:dyDescent="0.25">
      <c r="A4" s="72" t="s">
        <v>696</v>
      </c>
      <c r="B4" s="72"/>
      <c r="C4" s="72"/>
      <c r="D4" s="72"/>
      <c r="E4" s="72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223393406</v>
      </c>
      <c r="D7" s="12">
        <f>D8+D13+D20</f>
        <v>223393406</v>
      </c>
      <c r="E7" s="12">
        <f>E8+E13+E20</f>
        <v>234241126</v>
      </c>
    </row>
    <row r="8" spans="1:5" s="1" customFormat="1" x14ac:dyDescent="0.25">
      <c r="A8" s="3">
        <v>2101</v>
      </c>
      <c r="B8" s="3" t="s">
        <v>5</v>
      </c>
      <c r="C8" s="12">
        <f>C9</f>
        <v>204393406</v>
      </c>
      <c r="D8" s="12">
        <f>D9</f>
        <v>204393406</v>
      </c>
      <c r="E8" s="12">
        <f>E9</f>
        <v>210241126</v>
      </c>
    </row>
    <row r="9" spans="1:5" s="1" customFormat="1" x14ac:dyDescent="0.25">
      <c r="A9" s="3">
        <v>210101</v>
      </c>
      <c r="B9" s="3" t="s">
        <v>6</v>
      </c>
      <c r="C9" s="12">
        <f>SUM(C10:C12)</f>
        <v>204393406</v>
      </c>
      <c r="D9" s="12">
        <f>SUM(D10:D12)</f>
        <v>204393406</v>
      </c>
      <c r="E9" s="12">
        <f>SUM(E10:E12)</f>
        <v>210241126</v>
      </c>
    </row>
    <row r="10" spans="1:5" x14ac:dyDescent="0.25">
      <c r="A10" s="59">
        <v>21010101</v>
      </c>
      <c r="B10" s="48" t="s">
        <v>5</v>
      </c>
      <c r="C10" s="41">
        <v>204393406</v>
      </c>
      <c r="D10" s="41">
        <v>204393406</v>
      </c>
      <c r="E10" s="41">
        <v>210241126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19000000</v>
      </c>
      <c r="D13" s="12">
        <f>D14+D18</f>
        <v>19000000</v>
      </c>
      <c r="E13" s="12">
        <f>E14+E18</f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19000000</v>
      </c>
      <c r="D14" s="12">
        <f>SUM(D15:D17)</f>
        <v>19000000</v>
      </c>
      <c r="E14" s="12">
        <f>SUM(E15:E17)</f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41">
        <v>19000000</v>
      </c>
      <c r="D17" s="41">
        <v>19000000</v>
      </c>
      <c r="E17" s="41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29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765</v>
      </c>
      <c r="B4" s="73"/>
      <c r="C4" s="73"/>
      <c r="D4" s="73"/>
      <c r="E4" s="73"/>
    </row>
    <row r="5" spans="1:5" x14ac:dyDescent="0.25">
      <c r="A5" s="72" t="s">
        <v>696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86200000</v>
      </c>
      <c r="D7" s="12">
        <f>D8+D84+D88+D93</f>
        <v>40156117</v>
      </c>
      <c r="E7" s="12">
        <f>E8+E84+E88+E93</f>
        <v>78100000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56100000</v>
      </c>
      <c r="D8" s="12">
        <f>D9+D14+D22+D36+D45+D48+D54+D63+D67+D70</f>
        <v>32656117</v>
      </c>
      <c r="E8" s="12">
        <f>E9+E14+E22+E36+E45+E48+E54+E63+E67+E70</f>
        <v>48100000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>SUM(D10:D13)</f>
        <v>3302000</v>
      </c>
      <c r="E9" s="12">
        <f>SUM(E10:E13)</f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x14ac:dyDescent="0.25">
      <c r="A13" s="43">
        <v>22020104</v>
      </c>
      <c r="B13" s="44" t="s">
        <v>26</v>
      </c>
      <c r="C13" s="41">
        <v>6000000</v>
      </c>
      <c r="D13" s="41">
        <v>3302000</v>
      </c>
      <c r="E13" s="41">
        <v>2000000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34500000</v>
      </c>
      <c r="D22" s="12">
        <f>SUM(D23:D35)</f>
        <v>20350000</v>
      </c>
      <c r="E22" s="12">
        <f>SUM(E23:E35)</f>
        <v>32500000</v>
      </c>
    </row>
    <row r="23" spans="1:5" x14ac:dyDescent="0.25">
      <c r="A23" s="43">
        <v>22020301</v>
      </c>
      <c r="B23" s="44" t="s">
        <v>36</v>
      </c>
      <c r="C23" s="41">
        <v>4500000</v>
      </c>
      <c r="D23" s="41">
        <v>2350000</v>
      </c>
      <c r="E23" s="41">
        <v>2500000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30000000</v>
      </c>
      <c r="D29" s="41">
        <v>18000000</v>
      </c>
      <c r="E29" s="41">
        <v>30000000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>SUM(D37:D44)</f>
        <v>1040000</v>
      </c>
      <c r="E36" s="12">
        <f>SUM(E37:E44)</f>
        <v>1500000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840000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200000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3600000</v>
      </c>
      <c r="D54" s="12">
        <f>SUM(D55:D62)</f>
        <v>1600000</v>
      </c>
      <c r="E54" s="12">
        <f>SUM(E55:E62)</f>
        <v>1600000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3600000</v>
      </c>
      <c r="D59" s="41">
        <v>1600000</v>
      </c>
      <c r="E59" s="41">
        <v>1600000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>SUM(D64:D66)</f>
        <v>700000</v>
      </c>
      <c r="E63" s="12">
        <f>SUM(E64:E66)</f>
        <v>1000000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700000</v>
      </c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9500000</v>
      </c>
      <c r="D70" s="12">
        <f>SUM(D71:D83)</f>
        <v>5664117</v>
      </c>
      <c r="E70" s="12">
        <f>SUM(E71:E83)</f>
        <v>9500000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1250000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1500000</v>
      </c>
      <c r="D72" s="41">
        <v>644117</v>
      </c>
      <c r="E72" s="41">
        <v>1500000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6000000</v>
      </c>
      <c r="D76" s="41">
        <v>3770000</v>
      </c>
      <c r="E76" s="41">
        <v>6000000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30100000</v>
      </c>
      <c r="D84" s="12">
        <f>D85</f>
        <v>7500000</v>
      </c>
      <c r="E84" s="12">
        <f>E85</f>
        <v>30000000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30100000</v>
      </c>
      <c r="D85" s="12">
        <f>SUM(D86:D87)</f>
        <v>7500000</v>
      </c>
      <c r="E85" s="12">
        <f>SUM(E86:E87)</f>
        <v>30000000</v>
      </c>
    </row>
    <row r="86" spans="1:5" x14ac:dyDescent="0.25">
      <c r="A86" s="43">
        <v>22040105</v>
      </c>
      <c r="B86" s="44" t="s">
        <v>99</v>
      </c>
      <c r="C86" s="41">
        <v>22000000</v>
      </c>
      <c r="D86" s="41">
        <v>2400000</v>
      </c>
      <c r="E86" s="41">
        <v>22000000</v>
      </c>
    </row>
    <row r="87" spans="1:5" x14ac:dyDescent="0.25">
      <c r="A87" s="43">
        <v>22040109</v>
      </c>
      <c r="B87" s="44" t="s">
        <v>100</v>
      </c>
      <c r="C87" s="41">
        <v>8100000</v>
      </c>
      <c r="D87" s="41">
        <v>5100000</v>
      </c>
      <c r="E87" s="41">
        <v>8000000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A5" zoomScale="115" zoomScaleNormal="130" zoomScaleSheetLayoutView="115" workbookViewId="0">
      <selection activeCell="A18" sqref="A18:XFD18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50.33203125" style="49" customWidth="1"/>
    <col min="4" max="4" width="22.88671875" style="49" customWidth="1"/>
    <col min="5" max="5" width="25.44140625" style="49" bestFit="1" customWidth="1"/>
    <col min="6" max="6" width="23.109375" style="49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766</v>
      </c>
      <c r="B2" s="72"/>
      <c r="C2" s="72"/>
      <c r="D2" s="72"/>
      <c r="E2" s="72"/>
    </row>
    <row r="3" spans="1:6" x14ac:dyDescent="0.25">
      <c r="A3" s="72" t="s">
        <v>696</v>
      </c>
      <c r="B3" s="72"/>
      <c r="C3" s="72"/>
      <c r="D3" s="72"/>
      <c r="E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616</v>
      </c>
      <c r="B6" s="4">
        <v>3</v>
      </c>
      <c r="C6" s="5" t="s">
        <v>113</v>
      </c>
      <c r="D6" s="11">
        <f>D7+D17+D28+D34+D40+D49+D56+D68+D75+D81</f>
        <v>600000000</v>
      </c>
      <c r="E6" s="11">
        <f>E7+E17+E28+E34+E40+E49+E56+E68+E75+E81</f>
        <v>351319541</v>
      </c>
      <c r="F6" s="11">
        <f>F7+F17+F28+F34+F40+F49+F56+F68+F75+F81</f>
        <v>392000000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460000000</v>
      </c>
      <c r="E7" s="11">
        <f>SUM(E8:E16)</f>
        <v>294194541</v>
      </c>
      <c r="F7" s="11">
        <f>SUM(F8:F16)</f>
        <v>282000000</v>
      </c>
    </row>
    <row r="8" spans="1:6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 t="s">
        <v>617</v>
      </c>
      <c r="B9" s="43">
        <v>32010101</v>
      </c>
      <c r="C9" s="44" t="s">
        <v>809</v>
      </c>
      <c r="D9" s="45">
        <v>160000000</v>
      </c>
      <c r="E9" s="45">
        <v>140000000</v>
      </c>
      <c r="F9" s="45">
        <v>60000000</v>
      </c>
    </row>
    <row r="10" spans="1:6" x14ac:dyDescent="0.25">
      <c r="A10" s="42" t="s">
        <v>618</v>
      </c>
      <c r="B10" s="43">
        <v>32010101</v>
      </c>
      <c r="C10" s="44" t="s">
        <v>810</v>
      </c>
      <c r="D10" s="45"/>
      <c r="E10" s="45"/>
      <c r="F10" s="45">
        <v>40000000</v>
      </c>
    </row>
    <row r="11" spans="1:6" x14ac:dyDescent="0.25">
      <c r="A11" s="42" t="s">
        <v>667</v>
      </c>
      <c r="B11" s="43">
        <v>32010101</v>
      </c>
      <c r="C11" s="44" t="s">
        <v>811</v>
      </c>
      <c r="D11" s="45"/>
      <c r="E11" s="45"/>
      <c r="F11" s="45">
        <v>40000000</v>
      </c>
    </row>
    <row r="12" spans="1:6" ht="30" x14ac:dyDescent="0.25">
      <c r="A12" s="42" t="s">
        <v>668</v>
      </c>
      <c r="B12" s="43">
        <v>32010101</v>
      </c>
      <c r="C12" s="44" t="s">
        <v>812</v>
      </c>
      <c r="D12" s="45">
        <v>240000000</v>
      </c>
      <c r="E12" s="45">
        <v>112194541</v>
      </c>
      <c r="F12" s="45">
        <v>102000000</v>
      </c>
    </row>
    <row r="13" spans="1:6" ht="30" x14ac:dyDescent="0.25">
      <c r="A13" s="42" t="s">
        <v>669</v>
      </c>
      <c r="B13" s="43">
        <v>32010101</v>
      </c>
      <c r="C13" s="44" t="s">
        <v>813</v>
      </c>
      <c r="D13" s="45">
        <v>60000000</v>
      </c>
      <c r="E13" s="45">
        <v>42000000</v>
      </c>
      <c r="F13" s="45">
        <v>40000000</v>
      </c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>SUM(E18:E27)</f>
        <v>0</v>
      </c>
      <c r="F17" s="11">
        <f>SUM(F18:F27)</f>
        <v>0</v>
      </c>
    </row>
    <row r="18" spans="1:6" hidden="1" x14ac:dyDescent="0.25">
      <c r="A18" s="42"/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hidden="1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30000000</v>
      </c>
      <c r="E34" s="11">
        <f>SUM(E35:E39)</f>
        <v>25100000</v>
      </c>
      <c r="F34" s="11">
        <f>SUM(F35:F39)</f>
        <v>20000000</v>
      </c>
    </row>
    <row r="35" spans="1:6" hidden="1" x14ac:dyDescent="0.25">
      <c r="A35" s="42"/>
      <c r="B35" s="43">
        <v>32010405</v>
      </c>
      <c r="C35" s="44" t="s">
        <v>121</v>
      </c>
      <c r="D35" s="45"/>
      <c r="E35" s="45"/>
      <c r="F35" s="45"/>
    </row>
    <row r="36" spans="1:6" x14ac:dyDescent="0.25">
      <c r="A36" s="42" t="s">
        <v>670</v>
      </c>
      <c r="B36" s="43">
        <v>32010406</v>
      </c>
      <c r="C36" s="44" t="s">
        <v>122</v>
      </c>
      <c r="D36" s="45">
        <v>30000000</v>
      </c>
      <c r="E36" s="45">
        <v>25100000</v>
      </c>
      <c r="F36" s="45">
        <v>20000000</v>
      </c>
    </row>
    <row r="37" spans="1:6" hidden="1" x14ac:dyDescent="0.25">
      <c r="A37" s="42"/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/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50000000</v>
      </c>
      <c r="E40" s="11">
        <f>SUM(E41:E48)</f>
        <v>11000000</v>
      </c>
      <c r="F40" s="11">
        <f>SUM(F41:F48)</f>
        <v>40000000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x14ac:dyDescent="0.25">
      <c r="A42" s="42" t="s">
        <v>671</v>
      </c>
      <c r="B42" s="43">
        <v>32010501</v>
      </c>
      <c r="C42" s="44" t="s">
        <v>814</v>
      </c>
      <c r="D42" s="45">
        <v>15000000</v>
      </c>
      <c r="E42" s="45">
        <v>6000000</v>
      </c>
      <c r="F42" s="45">
        <v>15000000</v>
      </c>
    </row>
    <row r="43" spans="1:6" x14ac:dyDescent="0.25">
      <c r="A43" s="42" t="s">
        <v>672</v>
      </c>
      <c r="B43" s="43">
        <v>32010501</v>
      </c>
      <c r="C43" s="44" t="s">
        <v>815</v>
      </c>
      <c r="D43" s="45">
        <v>35000000</v>
      </c>
      <c r="E43" s="45">
        <v>5000000</v>
      </c>
      <c r="F43" s="45">
        <v>25000000</v>
      </c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hidden="1" x14ac:dyDescent="0.25">
      <c r="A50" s="42"/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/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60000000</v>
      </c>
      <c r="E56" s="11">
        <f>SUM(E57:E67)</f>
        <v>21025000</v>
      </c>
      <c r="F56" s="11">
        <f>SUM(F57:F67)</f>
        <v>50000000</v>
      </c>
    </row>
    <row r="57" spans="1:6" hidden="1" x14ac:dyDescent="0.25">
      <c r="A57" s="42"/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/>
      <c r="B59" s="43">
        <v>32010904</v>
      </c>
      <c r="C59" s="44" t="s">
        <v>132</v>
      </c>
      <c r="D59" s="45"/>
      <c r="E59" s="45"/>
      <c r="F59" s="45"/>
    </row>
    <row r="60" spans="1:6" ht="19.8" customHeight="1" x14ac:dyDescent="0.25">
      <c r="A60" s="42" t="s">
        <v>673</v>
      </c>
      <c r="B60" s="43">
        <v>32010904</v>
      </c>
      <c r="C60" s="44" t="s">
        <v>816</v>
      </c>
      <c r="D60" s="45">
        <v>60000000</v>
      </c>
      <c r="E60" s="45">
        <v>21025000</v>
      </c>
      <c r="F60" s="45">
        <v>50000000</v>
      </c>
    </row>
    <row r="61" spans="1:6" hidden="1" x14ac:dyDescent="0.25">
      <c r="A61" s="42"/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/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>SUM(E69:E74)</f>
        <v>0</v>
      </c>
      <c r="F68" s="11">
        <f>SUM(F69:F74)</f>
        <v>0</v>
      </c>
    </row>
    <row r="69" spans="1:6" hidden="1" x14ac:dyDescent="0.25">
      <c r="A69" s="42"/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/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/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/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/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767</v>
      </c>
      <c r="B3" s="73"/>
      <c r="C3" s="73"/>
      <c r="D3" s="73"/>
      <c r="E3" s="73"/>
    </row>
    <row r="4" spans="1:5" x14ac:dyDescent="0.25">
      <c r="A4" s="72" t="s">
        <v>698</v>
      </c>
      <c r="B4" s="72"/>
      <c r="C4" s="72"/>
      <c r="D4" s="72"/>
      <c r="E4" s="72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107412493</v>
      </c>
      <c r="D7" s="12">
        <f>D8+D13+D20</f>
        <v>91315436</v>
      </c>
      <c r="E7" s="12">
        <f>E8+E13+E20</f>
        <v>91590247</v>
      </c>
    </row>
    <row r="8" spans="1:5" s="1" customFormat="1" x14ac:dyDescent="0.25">
      <c r="A8" s="3">
        <v>2101</v>
      </c>
      <c r="B8" s="3" t="s">
        <v>5</v>
      </c>
      <c r="C8" s="12">
        <f>C9</f>
        <v>107412493</v>
      </c>
      <c r="D8" s="12">
        <f>D9</f>
        <v>91315436</v>
      </c>
      <c r="E8" s="12">
        <f>E9</f>
        <v>91590247</v>
      </c>
    </row>
    <row r="9" spans="1:5" s="1" customFormat="1" x14ac:dyDescent="0.25">
      <c r="A9" s="3">
        <v>210101</v>
      </c>
      <c r="B9" s="3" t="s">
        <v>6</v>
      </c>
      <c r="C9" s="12">
        <f>SUM(C10:C12)</f>
        <v>107412493</v>
      </c>
      <c r="D9" s="12">
        <f>SUM(D10:D12)</f>
        <v>91315436</v>
      </c>
      <c r="E9" s="12">
        <f>SUM(E10:E12)</f>
        <v>91590247</v>
      </c>
    </row>
    <row r="10" spans="1:5" x14ac:dyDescent="0.25">
      <c r="A10" s="59">
        <v>21010101</v>
      </c>
      <c r="B10" s="48" t="s">
        <v>5</v>
      </c>
      <c r="C10" s="41">
        <v>107412493</v>
      </c>
      <c r="D10" s="41">
        <v>91315436</v>
      </c>
      <c r="E10" s="41">
        <v>91590247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53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768</v>
      </c>
      <c r="B4" s="73"/>
      <c r="C4" s="73"/>
      <c r="D4" s="73"/>
      <c r="E4" s="73"/>
    </row>
    <row r="5" spans="1:5" x14ac:dyDescent="0.25">
      <c r="A5" s="72" t="s">
        <v>698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84200000</v>
      </c>
      <c r="D7" s="12">
        <f>D8+D84+D88+D93</f>
        <v>14154000</v>
      </c>
      <c r="E7" s="12">
        <f>E8+E84+E88+E93</f>
        <v>23200000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64200000</v>
      </c>
      <c r="D8" s="12">
        <f>D9+D14+D22+D36+D45+D48+D54+D63+D67+D70</f>
        <v>11604000</v>
      </c>
      <c r="E8" s="12">
        <f>E9+E14+E22+E36+E45+E48+E54+E63+E67+E70</f>
        <v>18200000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>SUM(D10:D13)</f>
        <v>1100000</v>
      </c>
      <c r="E9" s="12">
        <f>SUM(E10:E13)</f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1100000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>SUM(D23:D35)</f>
        <v>720000</v>
      </c>
      <c r="E22" s="12">
        <f>SUM(E23:E35)</f>
        <v>2000000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720000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>SUM(D37:D44)</f>
        <v>1350000</v>
      </c>
      <c r="E36" s="12">
        <f>SUM(E37:E44)</f>
        <v>3000000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650000</v>
      </c>
      <c r="E37" s="41">
        <v>1500000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700000</v>
      </c>
      <c r="E38" s="4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5000000</v>
      </c>
      <c r="D48" s="12">
        <f>SUM(D49:D53)</f>
        <v>2600000</v>
      </c>
      <c r="E48" s="12">
        <f>SUM(E49:E53)</f>
        <v>5000000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5000000</v>
      </c>
      <c r="D53" s="41">
        <v>2600000</v>
      </c>
      <c r="E53" s="41">
        <v>5000000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47000000</v>
      </c>
      <c r="D63" s="12">
        <f>SUM(D64:D66)</f>
        <v>2540000</v>
      </c>
      <c r="E63" s="12">
        <f>SUM(E64:E66)</f>
        <v>1000000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240000</v>
      </c>
      <c r="E64" s="41">
        <v>1000000</v>
      </c>
    </row>
    <row r="65" spans="1:5" x14ac:dyDescent="0.25">
      <c r="A65" s="43">
        <v>22020802</v>
      </c>
      <c r="B65" s="44" t="s">
        <v>78</v>
      </c>
      <c r="C65" s="41">
        <v>46000000</v>
      </c>
      <c r="D65" s="41">
        <v>2300000</v>
      </c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5200000</v>
      </c>
      <c r="D70" s="12">
        <f>SUM(D71:D83)</f>
        <v>3294000</v>
      </c>
      <c r="E70" s="12">
        <f>SUM(E71:E83)</f>
        <v>5200000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1300000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1200000</v>
      </c>
      <c r="D72" s="41">
        <v>550000</v>
      </c>
      <c r="E72" s="41">
        <v>1200000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>
        <v>1444000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20000000</v>
      </c>
      <c r="D84" s="12">
        <f>D85</f>
        <v>2550000</v>
      </c>
      <c r="E84" s="12">
        <f>E85</f>
        <v>5000000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20000000</v>
      </c>
      <c r="D85" s="12">
        <f>SUM(D86:D87)</f>
        <v>2550000</v>
      </c>
      <c r="E85" s="12">
        <f>SUM(E86:E87)</f>
        <v>5000000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100</v>
      </c>
      <c r="C87" s="41">
        <v>20000000</v>
      </c>
      <c r="D87" s="41">
        <v>2550000</v>
      </c>
      <c r="E87" s="41">
        <v>5000000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="80" zoomScaleNormal="115" zoomScaleSheetLayoutView="80" workbookViewId="0">
      <selection activeCell="A29" sqref="A29:XFD29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769</v>
      </c>
      <c r="B2" s="72"/>
      <c r="C2" s="72"/>
      <c r="D2" s="72"/>
      <c r="E2" s="72"/>
    </row>
    <row r="3" spans="1:6" x14ac:dyDescent="0.25">
      <c r="A3" s="72" t="s">
        <v>698</v>
      </c>
      <c r="B3" s="72"/>
      <c r="C3" s="72"/>
      <c r="D3" s="72"/>
      <c r="E3" s="72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619</v>
      </c>
      <c r="B6" s="4">
        <v>3</v>
      </c>
      <c r="C6" s="5" t="s">
        <v>113</v>
      </c>
      <c r="D6" s="11">
        <f>D7+D17+D28+D34+D40+D49+D56+D70+D77+D83</f>
        <v>133000000</v>
      </c>
      <c r="E6" s="11">
        <f>E7+E17+E28+E34+E40+E49+E56+E70+E77+E83</f>
        <v>61940500</v>
      </c>
      <c r="F6" s="11">
        <f>F7+F17+F28+F34+F40+F49+F56+F70+F77+F83</f>
        <v>160500000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>SUM(E8:E16)</f>
        <v>0</v>
      </c>
      <c r="F7" s="11">
        <f>SUM(F8:F16)</f>
        <v>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116000000</v>
      </c>
      <c r="E17" s="11">
        <f>SUM(E18:E27)</f>
        <v>53940500</v>
      </c>
      <c r="F17" s="11">
        <f>SUM(F18:F27)</f>
        <v>142000000</v>
      </c>
    </row>
    <row r="18" spans="1:6" hidden="1" x14ac:dyDescent="0.25">
      <c r="A18" s="42" t="s">
        <v>620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2" t="s">
        <v>621</v>
      </c>
      <c r="B19" s="43">
        <v>32010202</v>
      </c>
      <c r="C19" s="44" t="s">
        <v>817</v>
      </c>
      <c r="D19" s="45">
        <v>2000000</v>
      </c>
      <c r="E19" s="45">
        <v>2000000</v>
      </c>
      <c r="F19" s="45">
        <v>4000000</v>
      </c>
    </row>
    <row r="20" spans="1:6" ht="45" x14ac:dyDescent="0.25">
      <c r="A20" s="42" t="s">
        <v>676</v>
      </c>
      <c r="B20" s="43">
        <v>32010202</v>
      </c>
      <c r="C20" s="44" t="s">
        <v>818</v>
      </c>
      <c r="D20" s="45">
        <v>100000000</v>
      </c>
      <c r="E20" s="45">
        <v>40466500</v>
      </c>
      <c r="F20" s="45">
        <v>110000000</v>
      </c>
    </row>
    <row r="21" spans="1:6" x14ac:dyDescent="0.25">
      <c r="A21" s="42" t="s">
        <v>677</v>
      </c>
      <c r="B21" s="43">
        <v>32010202</v>
      </c>
      <c r="C21" s="44" t="s">
        <v>819</v>
      </c>
      <c r="D21" s="45"/>
      <c r="E21" s="45"/>
      <c r="F21" s="45">
        <v>2000000</v>
      </c>
    </row>
    <row r="22" spans="1:6" x14ac:dyDescent="0.25">
      <c r="A22" s="42" t="s">
        <v>678</v>
      </c>
      <c r="B22" s="43">
        <v>32010202</v>
      </c>
      <c r="C22" s="44" t="s">
        <v>820</v>
      </c>
      <c r="D22" s="45">
        <v>10000000</v>
      </c>
      <c r="E22" s="45">
        <v>8974000</v>
      </c>
      <c r="F22" s="45">
        <v>22000000</v>
      </c>
    </row>
    <row r="23" spans="1:6" x14ac:dyDescent="0.25">
      <c r="A23" s="42" t="s">
        <v>679</v>
      </c>
      <c r="B23" s="43">
        <v>32010202</v>
      </c>
      <c r="C23" s="44" t="s">
        <v>821</v>
      </c>
      <c r="D23" s="45">
        <v>4000000</v>
      </c>
      <c r="E23" s="45">
        <v>2500000</v>
      </c>
      <c r="F23" s="45">
        <v>4000000</v>
      </c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>SUM(E29:E33)</f>
        <v>0</v>
      </c>
      <c r="F28" s="11">
        <f>SUM(F29:F33)</f>
        <v>0</v>
      </c>
    </row>
    <row r="29" spans="1:6" hidden="1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>SUM(E35:E39)</f>
        <v>0</v>
      </c>
      <c r="F34" s="11">
        <f>SUM(F35:F39)</f>
        <v>0</v>
      </c>
    </row>
    <row r="35" spans="1:6" hidden="1" x14ac:dyDescent="0.25">
      <c r="A35" s="42"/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/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/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/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>SUM(E41:E48)</f>
        <v>0</v>
      </c>
      <c r="F40" s="11">
        <f>SUM(F41:F48)</f>
        <v>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>SUM(E50:E55)</f>
        <v>0</v>
      </c>
      <c r="F49" s="11">
        <f>SUM(F50:F55)</f>
        <v>0</v>
      </c>
    </row>
    <row r="50" spans="1:6" hidden="1" x14ac:dyDescent="0.25">
      <c r="A50" s="42"/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/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SUM(D57:D69)</f>
        <v>17000000</v>
      </c>
      <c r="E56" s="11">
        <f>SUM(E57:E69)</f>
        <v>8000000</v>
      </c>
      <c r="F56" s="11">
        <f>SUM(F57:F69)</f>
        <v>18500000</v>
      </c>
    </row>
    <row r="57" spans="1:6" hidden="1" x14ac:dyDescent="0.25">
      <c r="A57" s="42"/>
      <c r="B57" s="43">
        <v>32010903</v>
      </c>
      <c r="C57" s="44" t="s">
        <v>131</v>
      </c>
      <c r="D57" s="45"/>
      <c r="E57" s="45"/>
      <c r="F57" s="45"/>
    </row>
    <row r="58" spans="1:6" x14ac:dyDescent="0.25">
      <c r="A58" s="42" t="s">
        <v>823</v>
      </c>
      <c r="B58" s="43">
        <v>32010903</v>
      </c>
      <c r="C58" s="44" t="s">
        <v>822</v>
      </c>
      <c r="D58" s="45">
        <v>11000000</v>
      </c>
      <c r="E58" s="45">
        <v>8000000</v>
      </c>
      <c r="F58" s="45">
        <v>15500000</v>
      </c>
    </row>
    <row r="59" spans="1:6" ht="30" x14ac:dyDescent="0.25">
      <c r="A59" s="42" t="s">
        <v>826</v>
      </c>
      <c r="B59" s="43">
        <v>32010903</v>
      </c>
      <c r="C59" s="44" t="s">
        <v>824</v>
      </c>
      <c r="D59" s="45">
        <v>3000000</v>
      </c>
      <c r="E59" s="45">
        <v>0</v>
      </c>
      <c r="F59" s="45">
        <v>1500000</v>
      </c>
    </row>
    <row r="60" spans="1:6" x14ac:dyDescent="0.25">
      <c r="A60" s="42" t="s">
        <v>827</v>
      </c>
      <c r="B60" s="43">
        <v>32010903</v>
      </c>
      <c r="C60" s="44" t="s">
        <v>825</v>
      </c>
      <c r="D60" s="45">
        <v>3000000</v>
      </c>
      <c r="E60" s="45">
        <v>0</v>
      </c>
      <c r="F60" s="45">
        <v>1500000</v>
      </c>
    </row>
    <row r="61" spans="1:6" hidden="1" x14ac:dyDescent="0.25">
      <c r="A61" s="42"/>
      <c r="B61" s="43">
        <v>32010904</v>
      </c>
      <c r="C61" s="44" t="s">
        <v>132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/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680</v>
      </c>
      <c r="B67" s="43">
        <v>32010936</v>
      </c>
      <c r="C67" s="44" t="s">
        <v>134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>SUM(E71:E76)</f>
        <v>0</v>
      </c>
      <c r="F70" s="11">
        <f>SUM(F71:F76)</f>
        <v>0</v>
      </c>
    </row>
    <row r="71" spans="1:6" hidden="1" x14ac:dyDescent="0.25">
      <c r="A71" s="42" t="s">
        <v>681</v>
      </c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682</v>
      </c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683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hidden="1" x14ac:dyDescent="0.25">
      <c r="A78" s="42" t="s">
        <v>684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 t="s">
        <v>685</v>
      </c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 t="s">
        <v>675</v>
      </c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 t="s">
        <v>674</v>
      </c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40" zoomScaleSheetLayoutView="90" workbookViewId="0">
      <selection activeCell="E5" sqref="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530</v>
      </c>
      <c r="B2" s="71"/>
      <c r="C2" s="71"/>
      <c r="D2" s="71"/>
      <c r="E2" s="71"/>
    </row>
    <row r="3" spans="1:5" ht="26.4" customHeight="1" x14ac:dyDescent="0.25">
      <c r="A3" s="73" t="s">
        <v>770</v>
      </c>
      <c r="B3" s="73"/>
      <c r="C3" s="73"/>
      <c r="D3" s="73"/>
      <c r="E3" s="73"/>
    </row>
    <row r="4" spans="1:5" x14ac:dyDescent="0.25">
      <c r="A4" s="72" t="s">
        <v>699</v>
      </c>
      <c r="B4" s="72"/>
      <c r="C4" s="72"/>
      <c r="D4" s="72"/>
      <c r="E4" s="72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40262911</v>
      </c>
      <c r="D7" s="12">
        <f>D8+D13+D20</f>
        <v>40262890</v>
      </c>
      <c r="E7" s="12">
        <f>E8+E13+E20</f>
        <v>42657361</v>
      </c>
    </row>
    <row r="8" spans="1:5" s="1" customFormat="1" x14ac:dyDescent="0.25">
      <c r="A8" s="3">
        <v>2101</v>
      </c>
      <c r="B8" s="3" t="s">
        <v>5</v>
      </c>
      <c r="C8" s="12">
        <f>C9</f>
        <v>40262911</v>
      </c>
      <c r="D8" s="12">
        <f>D9</f>
        <v>40262890</v>
      </c>
      <c r="E8" s="12">
        <f>E9</f>
        <v>42657361</v>
      </c>
    </row>
    <row r="9" spans="1:5" s="1" customFormat="1" x14ac:dyDescent="0.25">
      <c r="A9" s="3">
        <v>210101</v>
      </c>
      <c r="B9" s="3" t="s">
        <v>6</v>
      </c>
      <c r="C9" s="12">
        <f>SUM(C10:C12)</f>
        <v>40262911</v>
      </c>
      <c r="D9" s="12">
        <f>SUM(D10:D12)</f>
        <v>40262890</v>
      </c>
      <c r="E9" s="12">
        <f>SUM(E10:E12)</f>
        <v>42657361</v>
      </c>
    </row>
    <row r="10" spans="1:5" x14ac:dyDescent="0.25">
      <c r="A10" s="59">
        <v>21010101</v>
      </c>
      <c r="B10" s="48" t="s">
        <v>5</v>
      </c>
      <c r="C10" s="41">
        <v>40262911</v>
      </c>
      <c r="D10" s="41">
        <v>40262890</v>
      </c>
      <c r="E10" s="41">
        <v>42657361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>D14+D18</f>
        <v>0</v>
      </c>
      <c r="E13" s="12">
        <f>E14+E18</f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>SUM(D15:D17)</f>
        <v>0</v>
      </c>
      <c r="E14" s="12">
        <f>SUM(E15:E17)</f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>SUM(D19)</f>
        <v>0</v>
      </c>
      <c r="E18" s="12">
        <f>SUM(E19)</f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>SUM(D21:D23)</f>
        <v>0</v>
      </c>
      <c r="E20" s="12">
        <f>SUM(E21:E23)</f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tabSelected="1" view="pageBreakPreview" topLeftCell="A22" zoomScale="90" zoomScaleNormal="140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531</v>
      </c>
      <c r="B3" s="71"/>
      <c r="C3" s="71"/>
      <c r="D3" s="71"/>
      <c r="E3" s="71"/>
    </row>
    <row r="4" spans="1:5" ht="28.8" customHeight="1" x14ac:dyDescent="0.25">
      <c r="A4" s="73" t="s">
        <v>771</v>
      </c>
      <c r="B4" s="73"/>
      <c r="C4" s="73"/>
      <c r="D4" s="73"/>
      <c r="E4" s="73"/>
    </row>
    <row r="5" spans="1:5" x14ac:dyDescent="0.25">
      <c r="A5" s="72" t="s">
        <v>699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15500000</v>
      </c>
      <c r="D7" s="12">
        <f>D8+D84+D88+D93</f>
        <v>13000000</v>
      </c>
      <c r="E7" s="12">
        <f>E8+E84+E88+E93</f>
        <v>67500000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15500000</v>
      </c>
      <c r="D8" s="12">
        <f>D9+D14+D22+D36+D45+D48+D54+D63+D67+D70</f>
        <v>13000000</v>
      </c>
      <c r="E8" s="12">
        <f>E9+E14+E22+E36+E45+E48+E54+E63+E67+E70</f>
        <v>67500000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>SUM(D10:D13)</f>
        <v>4500000</v>
      </c>
      <c r="E9" s="12">
        <f>SUM(E10:E13)</f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6000000</v>
      </c>
      <c r="D11" s="41">
        <v>4500000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>SUM(D23:D35)</f>
        <v>3000000</v>
      </c>
      <c r="E22" s="12">
        <f>SUM(E23:E35)</f>
        <v>1000000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3000000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4500000</v>
      </c>
      <c r="D36" s="12">
        <f>SUM(D37:D44)</f>
        <v>3500000</v>
      </c>
      <c r="E36" s="12">
        <f>SUM(E37:E44)</f>
        <v>2500000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1000000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2500000</v>
      </c>
      <c r="D38" s="41">
        <v>2500000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>SUM(D46:D47)</f>
        <v>0</v>
      </c>
      <c r="E45" s="12">
        <f>SUM(E46:E47)</f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>SUM(D49:D53)</f>
        <v>0</v>
      </c>
      <c r="E48" s="12">
        <f>SUM(E49:E53)</f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>SUM(D55:D62)</f>
        <v>0</v>
      </c>
      <c r="E54" s="12">
        <f>SUM(E55:E62)</f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>SUM(D64:D66)</f>
        <v>0</v>
      </c>
      <c r="E63" s="12">
        <f>SUM(E64:E66)</f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>SUM(D68:D69)</f>
        <v>0</v>
      </c>
      <c r="E67" s="12">
        <f>SUM(E68:E69)</f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>SUM(D71:D83)</f>
        <v>2000000</v>
      </c>
      <c r="E70" s="12">
        <f>SUM(E71:E83)</f>
        <v>61000000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2000000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/>
      <c r="D76" s="41"/>
      <c r="E76" s="41">
        <v>58000000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>D85</f>
        <v>0</v>
      </c>
      <c r="E84" s="12">
        <f>E85</f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>D89</f>
        <v>0</v>
      </c>
      <c r="E88" s="12">
        <f>E89</f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>SUM(D90:D92)</f>
        <v>0</v>
      </c>
      <c r="E89" s="12">
        <f>SUM(E90:E92)</f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>D94+D96</f>
        <v>0</v>
      </c>
      <c r="E93" s="12">
        <f>E94+E96</f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>D95</f>
        <v>0</v>
      </c>
      <c r="E94" s="12">
        <f>E95</f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>SUM(D97:D98)</f>
        <v>0</v>
      </c>
      <c r="E96" s="12">
        <f>SUM(E97:E98)</f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</vt:i4>
      </vt:variant>
    </vt:vector>
  </HeadingPairs>
  <TitlesOfParts>
    <vt:vector size="39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'SUMMARY OF REVENUE F.iii'!Print_Area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2026-07-12T04:55:49Z</cp:lastPrinted>
  <dcterms:created xsi:type="dcterms:W3CDTF">2025-11-07T19:59:01Z</dcterms:created>
  <dcterms:modified xsi:type="dcterms:W3CDTF">2026-07-12T04:57:15Z</dcterms:modified>
</cp:coreProperties>
</file>