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C4BD1711-887F-456A-B9C1-53C1F4597264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tabRatio="917" activeTab="1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9">'CHAIR PERSONNEL COST F.x'!$A$1:$E$27</definedName>
    <definedName name="_xlnm.Print_Area" localSheetId="1">'CONS. MASTER B. SUMMARY F.ii'!$A$1:$E$32</definedName>
    <definedName name="_xlnm.Print_Area" localSheetId="21">'FINANCE PERSONNEL COST F.x'!$A$1:$E$35</definedName>
    <definedName name="_xlnm.Print_Area" localSheetId="0">'PROPOSED BUDGET SUMMARY F.i'!$A$1:$F$29</definedName>
    <definedName name="_xlnm.Print_Area" localSheetId="26">'WORKS CAPITAL EXP F.xii'!$A$1:$F$112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30" l="1"/>
  <c r="F8" i="3"/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68" i="25"/>
  <c r="F68" i="25"/>
  <c r="E104" i="31"/>
  <c r="F104" i="31"/>
  <c r="E68" i="34"/>
  <c r="F68" i="34"/>
  <c r="E88" i="37"/>
  <c r="F88" i="37"/>
  <c r="E75" i="40"/>
  <c r="F75" i="40"/>
  <c r="E71" i="3"/>
  <c r="F71" i="3"/>
  <c r="D68" i="25"/>
  <c r="D104" i="31"/>
  <c r="D68" i="34"/>
  <c r="D88" i="37"/>
  <c r="D75" i="40"/>
  <c r="D71" i="3"/>
  <c r="E49" i="25"/>
  <c r="F49" i="25"/>
  <c r="E85" i="31"/>
  <c r="F85" i="31"/>
  <c r="E33" i="34"/>
  <c r="F33" i="34"/>
  <c r="E55" i="37"/>
  <c r="F55" i="37"/>
  <c r="E56" i="40"/>
  <c r="F56" i="40"/>
  <c r="E52" i="3"/>
  <c r="F52" i="3"/>
  <c r="D49" i="25"/>
  <c r="D85" i="31"/>
  <c r="D33" i="34"/>
  <c r="D55" i="37"/>
  <c r="D56" i="40"/>
  <c r="D52" i="3"/>
  <c r="E28" i="25"/>
  <c r="F28" i="25"/>
  <c r="E68" i="31"/>
  <c r="F68" i="31"/>
  <c r="E12" i="34"/>
  <c r="F12" i="34"/>
  <c r="E27" i="37"/>
  <c r="F27" i="37"/>
  <c r="E28" i="40"/>
  <c r="F28" i="40"/>
  <c r="E28" i="3"/>
  <c r="F28" i="3"/>
  <c r="D28" i="25"/>
  <c r="D68" i="31"/>
  <c r="D12" i="34"/>
  <c r="D27" i="37"/>
  <c r="D28" i="40"/>
  <c r="D28" i="3"/>
  <c r="E17" i="25"/>
  <c r="F17" i="25"/>
  <c r="E10" i="31"/>
  <c r="F10" i="31"/>
  <c r="E10" i="34"/>
  <c r="F10" i="34"/>
  <c r="E16" i="37"/>
  <c r="F16" i="37"/>
  <c r="E17" i="40"/>
  <c r="F17" i="40"/>
  <c r="E17" i="3"/>
  <c r="F17" i="3"/>
  <c r="D17" i="25"/>
  <c r="D10" i="31"/>
  <c r="D10" i="34"/>
  <c r="D16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4" i="9"/>
  <c r="E11" i="7" s="1"/>
  <c r="E20" i="8" s="1"/>
  <c r="D134" i="9"/>
  <c r="D11" i="7" s="1"/>
  <c r="D20" i="8" s="1"/>
  <c r="C134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7" i="39"/>
  <c r="D97" i="39"/>
  <c r="C97" i="39"/>
  <c r="E95" i="39"/>
  <c r="D95" i="39"/>
  <c r="C95" i="39"/>
  <c r="E90" i="39"/>
  <c r="E89" i="39" s="1"/>
  <c r="D90" i="39"/>
  <c r="D89" i="39" s="1"/>
  <c r="C90" i="39"/>
  <c r="C89" i="39" s="1"/>
  <c r="E86" i="39"/>
  <c r="E85" i="39" s="1"/>
  <c r="D86" i="39"/>
  <c r="D85" i="39" s="1"/>
  <c r="C86" i="39"/>
  <c r="C85" i="39" s="1"/>
  <c r="E71" i="39"/>
  <c r="D71" i="39"/>
  <c r="C71" i="39"/>
  <c r="E68" i="39"/>
  <c r="D68" i="39"/>
  <c r="C68" i="39"/>
  <c r="E64" i="39"/>
  <c r="D64" i="39"/>
  <c r="C64" i="39"/>
  <c r="E55" i="39"/>
  <c r="D55" i="39"/>
  <c r="C55" i="39"/>
  <c r="E49" i="39"/>
  <c r="D49" i="39"/>
  <c r="C49" i="39"/>
  <c r="E46" i="39"/>
  <c r="D46" i="39"/>
  <c r="C46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94" i="37"/>
  <c r="E94" i="37"/>
  <c r="D94" i="37"/>
  <c r="F81" i="37"/>
  <c r="E81" i="37"/>
  <c r="D81" i="37"/>
  <c r="F48" i="37"/>
  <c r="E48" i="37"/>
  <c r="D48" i="37"/>
  <c r="F39" i="37"/>
  <c r="E39" i="37"/>
  <c r="D39" i="37"/>
  <c r="F33" i="37"/>
  <c r="E33" i="37"/>
  <c r="D33" i="37"/>
  <c r="E98" i="36"/>
  <c r="D98" i="36"/>
  <c r="C98" i="36"/>
  <c r="E96" i="36"/>
  <c r="D96" i="36"/>
  <c r="C96" i="36"/>
  <c r="E91" i="36"/>
  <c r="E90" i="36" s="1"/>
  <c r="D91" i="36"/>
  <c r="D90" i="36" s="1"/>
  <c r="C91" i="36"/>
  <c r="C90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74" i="34"/>
  <c r="E74" i="34"/>
  <c r="D74" i="34"/>
  <c r="F61" i="34"/>
  <c r="E61" i="34"/>
  <c r="D61" i="34"/>
  <c r="F26" i="34"/>
  <c r="E26" i="34"/>
  <c r="D26" i="34"/>
  <c r="F24" i="34"/>
  <c r="E24" i="34"/>
  <c r="D24" i="34"/>
  <c r="F18" i="34"/>
  <c r="E18" i="34"/>
  <c r="D18" i="34"/>
  <c r="E97" i="33"/>
  <c r="D97" i="33"/>
  <c r="C97" i="33"/>
  <c r="E95" i="33"/>
  <c r="D95" i="33"/>
  <c r="C95" i="33"/>
  <c r="E90" i="33"/>
  <c r="E89" i="33" s="1"/>
  <c r="D90" i="33"/>
  <c r="D89" i="33" s="1"/>
  <c r="C90" i="33"/>
  <c r="C89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110" i="31"/>
  <c r="E110" i="31"/>
  <c r="D110" i="31"/>
  <c r="F97" i="31"/>
  <c r="E97" i="31"/>
  <c r="D97" i="31"/>
  <c r="F78" i="31"/>
  <c r="E78" i="31"/>
  <c r="D78" i="31"/>
  <c r="F76" i="31"/>
  <c r="E76" i="31"/>
  <c r="D76" i="31"/>
  <c r="F70" i="31"/>
  <c r="E70" i="31"/>
  <c r="D70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74" i="25"/>
  <c r="E74" i="25"/>
  <c r="D74" i="25"/>
  <c r="F61" i="25"/>
  <c r="E61" i="25"/>
  <c r="D61" i="25"/>
  <c r="F42" i="25"/>
  <c r="E42" i="25"/>
  <c r="D42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32" i="9"/>
  <c r="E131" i="9" s="1"/>
  <c r="D132" i="9"/>
  <c r="D131" i="9" s="1"/>
  <c r="E129" i="9"/>
  <c r="D129" i="9"/>
  <c r="E126" i="9"/>
  <c r="D126" i="9"/>
  <c r="E122" i="9"/>
  <c r="D122" i="9"/>
  <c r="E119" i="9"/>
  <c r="D119" i="9"/>
  <c r="E117" i="9"/>
  <c r="D117" i="9"/>
  <c r="E115" i="9"/>
  <c r="D115" i="9"/>
  <c r="E111" i="9"/>
  <c r="D111" i="9"/>
  <c r="E101" i="9"/>
  <c r="D101" i="9"/>
  <c r="E87" i="9"/>
  <c r="D87" i="9"/>
  <c r="E85" i="9"/>
  <c r="D85" i="9"/>
  <c r="E54" i="9"/>
  <c r="D54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4" i="9"/>
  <c r="C85" i="9"/>
  <c r="C87" i="9"/>
  <c r="C101" i="9"/>
  <c r="C111" i="9"/>
  <c r="C115" i="9"/>
  <c r="C117" i="9"/>
  <c r="C119" i="9"/>
  <c r="C122" i="9"/>
  <c r="C126" i="9"/>
  <c r="C129" i="9"/>
  <c r="C132" i="9"/>
  <c r="C131" i="9" s="1"/>
  <c r="C94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E14" i="32"/>
  <c r="E7" i="32" s="1"/>
  <c r="C13" i="15"/>
  <c r="C7" i="15" s="1"/>
  <c r="C23" i="9"/>
  <c r="D6" i="31"/>
  <c r="C11" i="14" s="1"/>
  <c r="D6" i="34"/>
  <c r="D6" i="25"/>
  <c r="C9" i="14" s="1"/>
  <c r="D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5" i="36"/>
  <c r="C93" i="24"/>
  <c r="C8" i="36"/>
  <c r="C8" i="39"/>
  <c r="C7" i="39" s="1"/>
  <c r="C8" i="16"/>
  <c r="C8" i="22"/>
  <c r="C8" i="20"/>
  <c r="C8" i="30"/>
  <c r="C8" i="18"/>
  <c r="C7" i="18" s="1"/>
  <c r="C8" i="24"/>
  <c r="C7" i="24" s="1"/>
  <c r="E93" i="20"/>
  <c r="D93" i="24"/>
  <c r="D95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4" i="33"/>
  <c r="E95" i="36"/>
  <c r="D93" i="18"/>
  <c r="D93" i="30"/>
  <c r="E94" i="39"/>
  <c r="C93" i="16"/>
  <c r="E93" i="18"/>
  <c r="E93" i="30"/>
  <c r="C94" i="33"/>
  <c r="E94" i="27"/>
  <c r="C93" i="20"/>
  <c r="C93" i="30"/>
  <c r="D94" i="33"/>
  <c r="D94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5" i="9"/>
  <c r="D124" i="9" s="1"/>
  <c r="E125" i="9"/>
  <c r="E124" i="9" s="1"/>
  <c r="E7" i="9"/>
  <c r="E6" i="9" s="1"/>
  <c r="D7" i="9"/>
  <c r="D6" i="9" s="1"/>
  <c r="C125" i="9"/>
  <c r="C124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77" i="3"/>
  <c r="E14" i="13" s="1"/>
  <c r="E171" i="6" s="1"/>
  <c r="E77" i="3"/>
  <c r="D14" i="13" s="1"/>
  <c r="D171" i="6" s="1"/>
  <c r="D77" i="3"/>
  <c r="C14" i="13" s="1"/>
  <c r="C171" i="6" s="1"/>
  <c r="F64" i="3"/>
  <c r="E12" i="13" s="1"/>
  <c r="E157" i="6" s="1"/>
  <c r="E156" i="6" s="1"/>
  <c r="E64" i="3"/>
  <c r="D12" i="13" s="1"/>
  <c r="D157" i="6" s="1"/>
  <c r="D156" i="6" s="1"/>
  <c r="D64" i="3"/>
  <c r="C12" i="13" s="1"/>
  <c r="C157" i="6" s="1"/>
  <c r="C156" i="6" s="1"/>
  <c r="F45" i="3"/>
  <c r="E10" i="13" s="1"/>
  <c r="E147" i="6" s="1"/>
  <c r="E45" i="3"/>
  <c r="D10" i="13" s="1"/>
  <c r="D147" i="6" s="1"/>
  <c r="D45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E7" i="22"/>
  <c r="E15" i="11" s="1"/>
  <c r="E7" i="30"/>
  <c r="E11" i="11" s="1"/>
  <c r="E7" i="16"/>
  <c r="E8" i="11" s="1"/>
  <c r="E26" i="7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<sst xmlns="http://schemas.openxmlformats.org/spreadsheetml/2006/main" count="2651" uniqueCount="976">
  <si>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</si>
  <si>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</si>
  <si>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</si>
  <si>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</si>
  <si>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</si>
  <si>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</si>
  <si>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</si>
  <si>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</si>
  <si>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</si>
  <si>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</si>
  <si>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</si>
  <si>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</si>
  <si>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</si>
  <si>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</si>
  <si>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</si>
  <si>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</si>
  <si>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</si>
  <si>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</si>
  <si>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</si>
  <si>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</si>
  <si>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</si>
  <si>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</si>
  <si>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</si>
  <si>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</si>
  <si>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</si>
  <si>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</si>
  <si>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</si>
  <si>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</si>
  <si>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</si>
  <si>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</si>
  <si>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</si>
  <si>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</si>
  <si>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</si>
  <si>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</si>
  <si>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</si>
  <si>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</si>
  <si>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</si>
  <si>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</si>
  <si>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</si>
  <si>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</si>
  <si>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</si>
  <si>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</si>
  <si>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</si>
  <si>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</si>
  <si>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</si>
  <si>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</si>
  <si>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</si>
  <si>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</si>
  <si>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</si>
  <si>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</si>
  <si>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</si>
  <si>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</si>
  <si>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</si>
  <si>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</si>
  <si>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</si>
  <si>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</si>
  <si>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</si>
  <si>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</si>
  <si>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</si>
  <si>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</si>
  <si>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</si>
  <si>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</si>
  <si>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</si>
  <si>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</si>
  <si>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</si>
  <si>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</si>
  <si>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</si>
  <si>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</si>
  <si>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</si>
  <si>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</si>
  <si>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</si>
  <si>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</si>
  <si>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</si>
  <si>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</si>
  <si>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</si>
  <si>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</si>
  <si>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</si>
  <si>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</si>
  <si>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</si>
  <si>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</si>
  <si>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</si>
  <si>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</si>
  <si>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</si>
  <si>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</si>
  <si>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</si>
  <si>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</si>
  <si>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</si>
  <si>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</si>
  <si>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</si>
  <si>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</si>
  <si>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</si>
  <si>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</si>
  <si>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</si>
  <si>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</si>
  <si>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</si>
  <si>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</si>
  <si>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</si>
  <si>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</si>
  <si>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</si>
  <si>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</si>
  <si>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</si>
  <si>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</si>
  <si>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</si>
  <si>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</si>
  <si>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</si>
  <si>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</si>
  <si>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</si>
  <si>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</si>
  <si>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</si>
  <si>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</si>
  <si>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</si>
  <si>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</si>
  <si>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</si>
  <si>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</si>
  <si>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</si>
  <si>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</si>
  <si>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</si>
  <si>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</si>
  <si>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</si>
  <si>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</si>
  <si>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</si>
  <si>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</si>
  <si>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</si>
  <si>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</si>
  <si>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</si>
  <si>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</si>
  <si>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</si>
  <si>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</si>
  <si>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</si>
  <si>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</si>
  <si>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</si>
  <si>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</si>
  <si>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</si>
  <si>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</si>
  <si>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</si>
  <si>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</si>
  <si>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</si>
  <si>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</si>
  <si>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</si>
  <si>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</si>
  <si>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</si>
  <si>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</si>
  <si>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</si>
  <si>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</si>
  <si>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</si>
  <si>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</si>
  <si>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</si>
  <si>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</si>
  <si>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</si>
  <si>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</si>
  <si>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</si>
  <si>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</si>
  <si>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</si>
  <si>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</si>
  <si>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</si>
  <si>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</si>
  <si>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</si>
  <si>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</si>
  <si>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</si>
  <si>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</si>
  <si>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</si>
  <si>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</si>
  <si>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</si>
  <si>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</si>
  <si>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</si>
  <si>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</si>
  <si>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</si>
  <si>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</si>
  <si>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</si>
  <si>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</si>
  <si>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</si>
  <si>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</si>
  <si>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</si>
  <si>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</si>
  <si>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</si>
  <si>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</si>
  <si>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</si>
  <si>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</si>
  <si>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</si>
  <si>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</si>
  <si>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</si>
  <si>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</si>
  <si>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</si>
  <si>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</si>
  <si>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</si>
  <si>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</si>
  <si>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</si>
  <si>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</si>
  <si>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</si>
  <si>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</si>
  <si>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</si>
  <si>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</si>
  <si>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</si>
  <si>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</si>
  <si>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</si>
  <si>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</si>
  <si>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</si>
  <si>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</si>
  <si>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</si>
  <si>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</si>
  <si>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</si>
  <si>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</si>
  <si>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</si>
  <si>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</si>
  <si>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</si>
  <si>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</si>
  <si>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</si>
  <si>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</si>
  <si>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</si>
  <si>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</si>
  <si>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</si>
  <si>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</si>
  <si>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</si>
  <si>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</si>
  <si>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</si>
  <si>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</si>
  <si>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</si>
  <si>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</si>
  <si>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</si>
  <si>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</si>
  <si>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</si>
  <si>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</si>
  <si>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</si>
  <si>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</si>
  <si>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</si>
  <si>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</si>
  <si>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</si>
  <si>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</si>
  <si>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</si>
  <si>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</si>
  <si>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</si>
  <si>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</si>
  <si>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</si>
  <si>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</si>
  <si>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</si>
  <si>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</si>
  <si>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</si>
  <si>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</si>
  <si>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</si>
  <si>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</si>
  <si>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</si>
  <si>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</si>
  <si>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</si>
  <si>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</si>
  <si>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</si>
  <si>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</si>
  <si>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</si>
  <si>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</si>
  <si>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</si>
  <si>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</si>
  <si>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</si>
  <si>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</si>
  <si>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</si>
  <si>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</si>
  <si>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</si>
  <si>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</si>
  <si>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</si>
  <si>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</si>
  <si>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</si>
  <si>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</si>
  <si>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</si>
  <si>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</si>
  <si>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</si>
  <si>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</si>
  <si>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</si>
  <si>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</si>
  <si>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</si>
  <si>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</si>
  <si>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</si>
  <si>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</si>
  <si>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</si>
  <si>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</si>
  <si>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</si>
  <si>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</si>
  <si>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</si>
  <si>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</si>
  <si>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</si>
  <si>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</si>
  <si>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</si>
  <si>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</si>
  <si>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</si>
  <si>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</si>
  <si>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</si>
  <si>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</si>
  <si>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</si>
  <si>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</si>
  <si>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</si>
  <si>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</si>
  <si>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</si>
  <si>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</si>
  <si>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</si>
  <si>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</si>
  <si>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</si>
  <si>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</si>
  <si>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</si>
  <si>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</si>
  <si>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</si>
  <si>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</si>
  <si>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</si>
  <si>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</si>
  <si>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</si>
  <si>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</si>
  <si>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</si>
  <si>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</si>
  <si>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</si>
  <si>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</si>
  <si>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</si>
  <si>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</si>
  <si>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</si>
  <si>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</si>
  <si>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</si>
  <si>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</si>
  <si>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</si>
  <si>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</si>
  <si>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</si>
  <si>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</si>
  <si>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</si>
  <si>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</si>
  <si>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</si>
  <si>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</si>
  <si>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</si>
  <si>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</si>
  <si>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</si>
  <si>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</si>
  <si>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</si>
  <si>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</si>
  <si>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</si>
  <si>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</si>
  <si>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</si>
  <si>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</si>
  <si>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</si>
  <si>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</si>
  <si>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</si>
  <si>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</si>
  <si>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</si>
  <si>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</si>
  <si>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</si>
  <si>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</si>
  <si>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</si>
  <si>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</si>
  <si>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</si>
  <si>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</si>
  <si>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</si>
  <si>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</si>
  <si>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</si>
  <si>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</si>
  <si>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</si>
  <si>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</si>
  <si>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</si>
  <si>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</si>
  <si>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</si>
  <si>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</si>
  <si>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</si>
  <si>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</si>
  <si>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</si>
  <si>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</si>
  <si>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</si>
  <si>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</si>
  <si>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</si>
  <si>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</si>
  <si>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</si>
  <si>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</si>
  <si>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</si>
  <si>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</si>
  <si>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</si>
  <si>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</si>
  <si>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</si>
  <si>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</si>
  <si>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</si>
  <si>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</si>
  <si>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</si>
  <si>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</si>
  <si>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</si>
  <si>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</si>
  <si>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</si>
  <si>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</si>
  <si>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</si>
  <si>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</si>
  <si>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</si>
  <si>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</si>
  <si>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</si>
  <si>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</si>
  <si>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</si>
  <si>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</si>
  <si>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</si>
  <si>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</si>
  <si>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</si>
  <si>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</si>
  <si>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</si>
  <si>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</si>
  <si>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</si>
  <si>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</si>
  <si>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</si>
  <si>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</si>
  <si>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</si>
  <si>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</si>
  <si>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</si>
  <si>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</si>
  <si>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</si>
  <si>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</si>
  <si>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</si>
  <si>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</si>
  <si>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</si>
  <si>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</si>
  <si>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</si>
  <si>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</si>
  <si>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</si>
  <si>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</si>
  <si>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</si>
  <si>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</si>
  <si>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</si>
  <si>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</si>
  <si>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</si>
  <si>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</si>
  <si>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</si>
  <si>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</si>
  <si>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</si>
  <si>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</si>
  <si>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</si>
  <si>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</si>
  <si>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</si>
  <si>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</si>
  <si>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</si>
  <si>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</si>
  <si>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</si>
  <si>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</si>
  <si>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</si>
  <si>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</si>
  <si>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</si>
  <si>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</si>
  <si>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</si>
  <si>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</si>
  <si>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</si>
  <si>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</si>
  <si>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</si>
  <si>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</si>
  <si>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</si>
  <si>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</si>
  <si>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</si>
  <si>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</si>
  <si>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</si>
  <si>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</si>
  <si>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</si>
  <si>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</si>
  <si>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</si>
  <si>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</si>
  <si>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</si>
  <si>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</si>
  <si>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</si>
  <si>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</si>
  <si>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</si>
  <si>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</si>
  <si>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</si>
  <si>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</si>
  <si>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</si>
  <si>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</si>
  <si>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</si>
  <si>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</si>
  <si>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</si>
  <si>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</si>
  <si>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</si>
  <si>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</si>
  <si>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</si>
  <si>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</si>
  <si>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</si>
  <si>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</si>
  <si>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</si>
  <si>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</si>
  <si>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</si>
  <si>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</si>
  <si>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</si>
  <si>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</si>
  <si>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</si>
  <si>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</si>
  <si>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</si>
  <si>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</si>
  <si>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</si>
  <si>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</si>
  <si>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</si>
  <si>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</si>
  <si>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</si>
  <si>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</si>
  <si>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</si>
  <si>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</si>
  <si>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</si>
  <si>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</si>
  <si>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</si>
  <si>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</si>
  <si>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</si>
  <si>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</si>
  <si>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</si>
  <si>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</si>
  <si>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</si>
  <si>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</si>
  <si>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</si>
  <si>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</si>
  <si>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</si>
  <si>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</si>
  <si>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</si>
  <si>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</si>
  <si>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</si>
  <si>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</si>
  <si>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</si>
  <si>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</si>
  <si>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</si>
  <si>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</si>
  <si>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</si>
  <si>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</si>
  <si>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</si>
  <si>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</si>
  <si>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</si>
  <si>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</si>
  <si>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</si>
  <si>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</si>
  <si>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</si>
  <si>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</si>
  <si>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</si>
  <si>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</si>
  <si>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</si>
  <si>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</si>
  <si>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</si>
  <si>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</si>
  <si>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</si>
  <si>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</si>
  <si>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</si>
  <si>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</si>
  <si>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</si>
  <si>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</si>
  <si>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</si>
  <si>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</si>
  <si>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</si>
  <si>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</si>
  <si>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</si>
  <si>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</si>
  <si>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</si>
  <si>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</si>
  <si>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</si>
  <si>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</si>
  <si>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</si>
  <si>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</si>
  <si>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</si>
  <si>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</si>
  <si>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</si>
  <si>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</si>
  <si>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</si>
  <si>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</si>
  <si>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</si>
  <si>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</si>
  <si>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</si>
  <si>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</si>
  <si>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</si>
  <si>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</si>
  <si>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</si>
  <si>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</si>
  <si>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</si>
  <si>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</si>
  <si>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</si>
  <si>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</si>
  <si>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</si>
  <si>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</si>
  <si>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</si>
  <si>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</si>
  <si>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</si>
  <si>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</si>
  <si>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</si>
  <si>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</si>
  <si>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</si>
  <si>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</si>
  <si>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</si>
  <si>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</si>
  <si>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</si>
  <si>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</si>
  <si>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</si>
  <si>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</si>
  <si>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</si>
  <si>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</si>
  <si>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</si>
  <si>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</si>
  <si>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</si>
  <si>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</si>
  <si>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</si>
  <si>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</si>
  <si>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</si>
  <si>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</si>
  <si>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</si>
  <si>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</si>
  <si>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</si>
  <si>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</si>
  <si>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</si>
  <si>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</si>
  <si>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</si>
  <si>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</si>
  <si>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</si>
  <si>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</si>
  <si>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</si>
  <si>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</si>
  <si>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</si>
  <si>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</si>
  <si>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</si>
  <si>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</si>
  <si>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</si>
  <si>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</si>
  <si>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</si>
  <si>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</si>
  <si>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</si>
  <si>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</si>
  <si>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</si>
  <si>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</si>
  <si>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</si>
  <si>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</si>
  <si>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</si>
  <si>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</si>
  <si>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</si>
  <si>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</si>
  <si>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</si>
  <si>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</si>
  <si>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</si>
  <si>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</si>
  <si>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</si>
  <si>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</si>
  <si>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</si>
  <si>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</si>
  <si>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</si>
  <si>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</si>
  <si>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</si>
  <si>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</si>
  <si>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</si>
  <si>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</si>
  <si>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</si>
  <si>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</si>
  <si>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</si>
  <si>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</si>
  <si>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</si>
  <si>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</si>
  <si>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</si>
  <si>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</si>
  <si>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</si>
  <si>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</si>
  <si>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</si>
  <si>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</si>
  <si>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</si>
  <si>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</si>
  <si>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</si>
  <si>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</si>
  <si>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</si>
  <si>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</si>
  <si>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</si>
  <si>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</si>
  <si>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</si>
  <si>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</si>
  <si>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</si>
  <si>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</si>
  <si>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</si>
  <si>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</si>
  <si>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</si>
  <si>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</si>
  <si>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</si>
  <si>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</si>
  <si>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</si>
  <si>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</si>
  <si>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</si>
  <si>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</si>
  <si>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</si>
  <si>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</si>
  <si>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</si>
  <si>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</si>
  <si>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</si>
  <si>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</si>
  <si>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</si>
  <si>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</si>
  <si>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</si>
  <si>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</si>
  <si>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</si>
  <si>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</si>
  <si>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</si>
  <si>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</si>
  <si>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</si>
  <si>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</si>
  <si>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</si>
  <si>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</si>
  <si>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</si>
  <si>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</si>
  <si>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</si>
  <si>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</si>
  <si>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</si>
  <si>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</si>
  <si>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</si>
  <si>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</si>
  <si>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</si>
  <si>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</si>
  <si>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</si>
  <si>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</si>
  <si>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</si>
  <si>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</si>
  <si>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</si>
  <si>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</si>
  <si>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</si>
  <si>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</si>
  <si>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</si>
  <si>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</si>
  <si>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</si>
  <si>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</si>
  <si>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</si>
  <si>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</si>
  <si>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</si>
  <si>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</si>
  <si>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</si>
  <si>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</si>
  <si>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</si>
  <si>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</si>
  <si>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</si>
  <si>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</si>
  <si>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</si>
  <si>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</si>
  <si>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</si>
  <si>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</si>
  <si>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</si>
  <si>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</si>
  <si>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</si>
  <si>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</si>
  <si>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</si>
  <si>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</si>
  <si>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</si>
  <si>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</si>
  <si>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</si>
  <si>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</si>
  <si>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</si>
  <si>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</si>
  <si>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</si>
  <si>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</si>
  <si>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</si>
  <si>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</si>
  <si>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</si>
  <si>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</si>
  <si>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</si>
  <si>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</si>
  <si>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</si>
  <si>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</si>
  <si>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</si>
  <si>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</si>
  <si>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</si>
  <si>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</si>
  <si>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</si>
  <si>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</si>
  <si>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</si>
  <si>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</si>
  <si>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</si>
  <si>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</si>
  <si>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</si>
  <si>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</si>
  <si>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</si>
  <si>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</si>
  <si>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</si>
  <si>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</si>
  <si>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</si>
  <si>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</si>
  <si>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</si>
  <si>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</si>
  <si>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</si>
  <si>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</si>
  <si>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BAKORI LOCAL GOVERNMENT COUNCIL – OFFICE OF THE CHAIRMAN PERSONNEL COST BUDGET</t>
  </si>
  <si>
    <t>BAKORI LOCAL GOVERNMENT COUNCIL – OFFICE OF THE LG SECRETARY PERSONNEL COST BUDGET</t>
  </si>
  <si>
    <t>BAKORI LOCAL GOVERNMENT COUNCIL – THE COUNCIL PERSONNEL COST BUDGET</t>
  </si>
  <si>
    <t>BAKORI LOCAL GOVERNMENT COUNCIL – PMD PERSONNEL COST BUDGET</t>
  </si>
  <si>
    <t>BAKORI LOCAL GOVERNMENT COUNCIL – AGRIC PERSONNEL COST BUDGET</t>
  </si>
  <si>
    <t>BAKORI LOCAL GOVERNMENT COUNCIL – FINANCE PERSONNEL COST BUDGET</t>
  </si>
  <si>
    <t>BAKORI LOCAL GOVERNMENT COUNCIL – WORKS PERSONNEL COST BUDGET</t>
  </si>
  <si>
    <t>BAKORI LOCAL GOVERNMENT COUNCIL – ESD PERSONNEL COST BUDGET</t>
  </si>
  <si>
    <t>BAKORI LOCAL GOVERNMENT COUNCIL – PHC PERSONNEL COST BUDGET</t>
  </si>
  <si>
    <t>BAKORI LOCAL GOVERNMENT COUNCIL – WATSAN PERSONNEL COST BUDGET</t>
  </si>
  <si>
    <t>BAKORI LOCAL GOVERNMENT COUNCIL – TRAD PERSONNEL COST BUDGET</t>
  </si>
  <si>
    <t>BAKORI LOCAL GOVERNMENT COUNCIL – OFFICE OF THE CHAIRMAN OVERHEAD COST BUDGET</t>
  </si>
  <si>
    <t>BAKORI LOCAL GOVERNMENT COUNCIL – PMD CAPITAL EXPENDITURE</t>
  </si>
  <si>
    <t>BAKORI LOCAL GOVERNMENT COUNCIL – PHC CAPITAL EXPENDITURE</t>
  </si>
  <si>
    <t>BAKORI LOCAL GOVERNMENT COUNCIL – ESD CAPITAL EXPENDITURE</t>
  </si>
  <si>
    <t>BAKORI LOCAL GOVERNMENT COUNCIL – WORKS CAPITAL EXPENDITURE</t>
  </si>
  <si>
    <t>BAKORI LOCAL GOVERNMENT COUNCIL – FINANCE CAPITAL EXPENDITURE</t>
  </si>
  <si>
    <t>BAKORI LOCAL GOVERNMENT COUNCIL – AGRIC CAPITAL EXPENDITURE</t>
  </si>
  <si>
    <t>BAKORI LOCAL GOVERNMENT COUNCIL – 2026 PROPOSED BUDGET SUMMARY</t>
  </si>
  <si>
    <t>BAKORI LOCAL GOVERNMENT COUNCIL – 2026 CONSOLIDATED MASTER BUDGET SUMMARY</t>
  </si>
  <si>
    <t>BAKORI LOCAL GOVERNMENT COUNCIL – 2026 BUDGET - SUMMARY OF REVENUE</t>
  </si>
  <si>
    <t>BAKORI LOCAL GOVERNMENT COUNCIL – 2026 BUDGET - SUMMARY OF EXPENDITURE</t>
  </si>
  <si>
    <t>BAKORI LOCAL GOVERNMENT COUNCIL – 2026 BUDGET - SUMMARY OF EXPENDITURE BY SECTOR</t>
  </si>
  <si>
    <t>BAKORI LOCAL GOVERNMENT COUNCIL – 2026 PROPOSED BUDGET - SUMMARY OF RECURRENT EXPENDITURE BY DEPARTMENT</t>
  </si>
  <si>
    <t>BAKORI LOCAL GOVERNMENT COUNCIL – 2026 BUDGET - SUMMARY OF RECURRENT EXPENDITURE</t>
  </si>
  <si>
    <t>BAKORI LOCAL GOVERNMENT COUNCIL – 2026 PROPOSED BUDGET - SUMMARY OF CAPITAL EXPENDITURE</t>
  </si>
  <si>
    <t>BAKORI LOCAL GOVERNMENT COUNCIL – 2026 BUDGET - SUMMARY OF CAPITAL EXPENDITURE BY DEPARTMENT</t>
  </si>
  <si>
    <t>BAKORI LOCAL GOVERNMENT COUNCIL – OFFICE OF THE LG SECRETARY OVERHEAD COST BUDGET</t>
  </si>
  <si>
    <t>BAKORI LOCAL GOVERNMENT COUNCIL – THE COUNCIL OVERHEAD COST BUDGET</t>
  </si>
  <si>
    <t>BAKORI LOCAL GOVERNMENT COUNCIL – PMD OVERHEAD COST BUDGET</t>
  </si>
  <si>
    <t>BAKORI LOCAL GOVERNMENT COUNCIL – AGRIC OVERHEAD COST BUDGET</t>
  </si>
  <si>
    <t>BAKORI LOCAL GOVERNMENT COUNCIL – FINANCE OVERHEAD COST BUDGET</t>
  </si>
  <si>
    <t>BAKORI LOCAL GOVERNMENT COUNCIL – WORKS OVERHEAD COST BUDGET</t>
  </si>
  <si>
    <t>BAKORI LOCAL GOVERNMENT COUNCIL – ESD OVERHEAD COST BUDGET</t>
  </si>
  <si>
    <t>BAKORI LOCAL GOVERNMENT COUNCIL – PHC OVERHEAD COST BUDGET</t>
  </si>
  <si>
    <t>BAKORI LOCAL GOVERNMENT COUNCIL – WATSAN OVERHEAD COST BUDGET</t>
  </si>
  <si>
    <t>BAKORI LOCAL GOVERNMENT COUNCIL – WATSAN CAPITAL EXPENDITURE</t>
  </si>
  <si>
    <t>BAKORI LOCAL GOVERNMENT COUNCIL – TRAD OVERHEAD COST BUDGET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</si>
  <si>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</si>
  <si>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</si>
  <si>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</si>
  <si>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</si>
  <si>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</si>
  <si>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</si>
  <si>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</si>
  <si>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</si>
  <si>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</si>
  <si>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</si>
  <si>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</si>
  <si>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</si>
  <si>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</si>
  <si>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</si>
  <si>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</si>
  <si>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</si>
  <si>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</si>
  <si>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</si>
  <si>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</si>
  <si>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</si>
  <si>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</si>
  <si>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</si>
  <si>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</si>
  <si>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</si>
  <si>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BAKORI LOCAL GOVERNMENT COUNCIL  –  GRANTS AND CONTRIBUTIONS TO GOVERNMENT AGENCIES  -  22040105</t>
  </si>
  <si>
    <t>BAKORI LOCAL GOVERNMENT COUNCIL   –   JOINT / COMMON CAPITAL PROJECTS  -  32010221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</si>
  <si>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</si>
  <si>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</si>
  <si>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</si>
  <si>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</si>
  <si>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</si>
  <si>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</si>
  <si>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</si>
  <si>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</si>
  <si>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Building General</t>
  </si>
  <si>
    <t>Renovation of Districts House</t>
  </si>
  <si>
    <t>Motor Vehicles Purchased</t>
  </si>
  <si>
    <t>Stationary</t>
  </si>
  <si>
    <t>Purchase of Grains</t>
  </si>
  <si>
    <t>Purchase of Fertilizer</t>
  </si>
  <si>
    <t>purchase of Chemical and Spray</t>
  </si>
  <si>
    <t>Purchase of Irrigation</t>
  </si>
  <si>
    <t>Purchase of Vit. Drugs</t>
  </si>
  <si>
    <t>Grants to Academic Institution/Casual</t>
  </si>
  <si>
    <t>food Nutrition</t>
  </si>
  <si>
    <t>Out Break</t>
  </si>
  <si>
    <t>Reno,/Expension of Health Clinics D/Rimi</t>
  </si>
  <si>
    <t>Reno. Of PHC departement</t>
  </si>
  <si>
    <t>Upgrading/Repair/Renov. Health Centers</t>
  </si>
  <si>
    <t>Reno. Of Dispensary at Shuwaki</t>
  </si>
  <si>
    <t xml:space="preserve">Clinical Equipment </t>
  </si>
  <si>
    <t>Cold Chain Materials</t>
  </si>
  <si>
    <t>Purchase of Drugs</t>
  </si>
  <si>
    <t>Health Education</t>
  </si>
  <si>
    <t>M &amp; E program</t>
  </si>
  <si>
    <t>Const. Dispensary at Balbelu</t>
  </si>
  <si>
    <t>Reno. Dispensary at U/Kawo</t>
  </si>
  <si>
    <t>Reno. Dispensary at Babban Kufai</t>
  </si>
  <si>
    <t>Reno. Dispensary at lamido</t>
  </si>
  <si>
    <t>Reno. Dispensary at Marabar Danja</t>
  </si>
  <si>
    <t>Reno. Dispensary at Unguwar Dinya</t>
  </si>
  <si>
    <t>Printer</t>
  </si>
  <si>
    <t>Photocopeir</t>
  </si>
  <si>
    <t>water Distr. Network</t>
  </si>
  <si>
    <t>Borehole &amp; other Water Facility</t>
  </si>
  <si>
    <t>Waste Disposal Equipment</t>
  </si>
  <si>
    <t>Const. of Hand Pam11 Ward</t>
  </si>
  <si>
    <t>Const. of Borehole Solar</t>
  </si>
  <si>
    <t>Purchase of Hand Pam materials</t>
  </si>
  <si>
    <t>const. of new Solar Borehole at LG Sectriat</t>
  </si>
  <si>
    <t>Monthly Sanitation Exercise</t>
  </si>
  <si>
    <t>Furmagation Exercise</t>
  </si>
  <si>
    <t>Provision of solar street light at Bakori</t>
  </si>
  <si>
    <t>LT poles and accessories at Bakori</t>
  </si>
  <si>
    <t xml:space="preserve">Cost. Of Drainage, Slab and colvert at Albarkwa Road </t>
  </si>
  <si>
    <t xml:space="preserve">Cost. Of Drainage, Slab and colvert at Guga bypass Liine Talba </t>
  </si>
  <si>
    <t>Provision of Solar Straight Light at Various Location</t>
  </si>
  <si>
    <t>Extension of poles at Bakori Newly Area</t>
  </si>
  <si>
    <t>cost, of drainage, slab and colvert at Yaryara</t>
  </si>
  <si>
    <t>cost. Of drainage, slab and colvert at U Sanyi</t>
  </si>
  <si>
    <t>cost. Of drainage, sunspende slab and colvert at Madawaki road</t>
  </si>
  <si>
    <t>replaacement of Damaged Electric Poles and Cables at Maitakobi Village</t>
  </si>
  <si>
    <t>replacement of damaged of electrical poles and cables at Yarkwakware</t>
  </si>
  <si>
    <t>provision of slolar street light at Tsiga</t>
  </si>
  <si>
    <t>cost. Of drainage, suspended slab and colvert aong GDSS Tsiga</t>
  </si>
  <si>
    <t>cost. Of double box colvert</t>
  </si>
  <si>
    <t>prov. Of solar street light at Kabomo newly area</t>
  </si>
  <si>
    <t>Extentions of LT poles at Kabomo</t>
  </si>
  <si>
    <t>const. of drainage, slab and colvert at Kabomo</t>
  </si>
  <si>
    <t>const. of single cell ring colvert at Kabomo</t>
  </si>
  <si>
    <t>comp. of Electric Power Connection at Kaffi</t>
  </si>
  <si>
    <t>comp. of Electric Power Connection at U/Timba</t>
  </si>
  <si>
    <t>Repair and Reconnection of Electric Power Connection ay Yankwani</t>
  </si>
  <si>
    <t>Provision of solar street light at Kurani</t>
  </si>
  <si>
    <t>provision of solar street light at Lowcost</t>
  </si>
  <si>
    <t>const. of Drainage, Slab and Colvert at Maitandama</t>
  </si>
  <si>
    <t>const. of Drainage, Slab and Colvert at Sani Abu Road Lowcost</t>
  </si>
  <si>
    <t>Provision of Solar Street Light at Kandarawa</t>
  </si>
  <si>
    <t>Repair of Electric Power Connection at Marabar Knadaraw</t>
  </si>
  <si>
    <t>Exams Fees Subsidy WAEC/NECO</t>
  </si>
  <si>
    <t>prov. Of solar street light at Dawan Musa</t>
  </si>
  <si>
    <t xml:space="preserve">Const. of Single Cell Ring Colvert at Gwamusawa </t>
  </si>
  <si>
    <t>Construction of Single Cell Ring at Gidan Citama</t>
  </si>
  <si>
    <t>Const. of single cell ring colvert at Gidan Bawa</t>
  </si>
  <si>
    <t>Prov. Of Solar Street Light at Kakumi</t>
  </si>
  <si>
    <t>Repair and Reconnection of Electric Power Connection Guga to Kakumi road</t>
  </si>
  <si>
    <t>Const. of Single Cell Road Kakumi</t>
  </si>
  <si>
    <t>Prov. Of Solar Street Light at Kwantakwarama</t>
  </si>
  <si>
    <t>const. of Drainage, Suspended Slab and Colvert at Barde</t>
  </si>
  <si>
    <t xml:space="preserve">Const. of Drainage, Suspended Slab and Colvert at Kwantakwaram </t>
  </si>
  <si>
    <t>Prov. Of Solar Street Light at Jar gaba</t>
  </si>
  <si>
    <t>Const. of Drainage, Suspended Slab and Colvert at Jar Gaba</t>
  </si>
  <si>
    <t>Const. of 6NR single Cell Colvertat Jargaba</t>
  </si>
  <si>
    <t>Const. of Drainage Bakori A Ward</t>
  </si>
  <si>
    <t>Const. of Drainage U/Tsanyi</t>
  </si>
  <si>
    <t>Rehabl. Of Feeder road Barde Tsiga Junction to G/Ginsau</t>
  </si>
  <si>
    <t>Const. of Colvert Colvert at Kofar Fada</t>
  </si>
  <si>
    <t>Const. of Drainage at Yar yara Bakori</t>
  </si>
  <si>
    <t>Solar Street Light Bakori Town</t>
  </si>
  <si>
    <t>Const. of Drainage at Barde</t>
  </si>
  <si>
    <t>KTDS Fees</t>
  </si>
  <si>
    <t>CORN GRINDING MILL</t>
  </si>
  <si>
    <t>WELDING MACHINE FEES</t>
  </si>
  <si>
    <t>MOTOR MECH &amp; CAR WASH</t>
  </si>
  <si>
    <t>BOREHOLE DRILLING LICENCES</t>
  </si>
  <si>
    <r>
      <t>PHOTO STUDIO</t>
    </r>
    <r>
      <rPr>
        <b/>
        <sz val="11"/>
        <color rgb="FF000000"/>
        <rFont val="Tahoma"/>
        <family val="2"/>
      </rPr>
      <t xml:space="preserve"> </t>
    </r>
    <r>
      <rPr>
        <sz val="11"/>
        <color rgb="FF000000"/>
        <rFont val="Tahoma"/>
        <family val="2"/>
      </rPr>
      <t>FEES</t>
    </r>
  </si>
  <si>
    <t>WOOD M. CAP</t>
  </si>
  <si>
    <t>PENALBITER FEES</t>
  </si>
  <si>
    <t>VEHICLE SPARE PART</t>
  </si>
  <si>
    <t>BUILDING MATERIALS</t>
  </si>
  <si>
    <t>BATTERY CHARGERS FEES</t>
  </si>
  <si>
    <t>VULCANIZERS FEES</t>
  </si>
  <si>
    <t>INGREDIENT GRINDING MILL</t>
  </si>
  <si>
    <t>ELECTRIC (RADIO&amp;TV)</t>
  </si>
  <si>
    <t>SHOW AND SHOPPING CENTER</t>
  </si>
  <si>
    <t>CATTLE MARKET FEE</t>
  </si>
  <si>
    <t>PARKING FEE/MOTOR PACK</t>
  </si>
  <si>
    <t>BUILDING PLAN</t>
  </si>
  <si>
    <t>RIGHT OF OCCUPENCY</t>
  </si>
  <si>
    <t>-</t>
  </si>
  <si>
    <t>Repair and Reconnection of Electric Power Connection at Guga</t>
  </si>
  <si>
    <t>Prov. Of Solar Street Light at Guga</t>
  </si>
  <si>
    <t>Const. of Drainage, Suspended Slab and Colvert at Guga</t>
  </si>
  <si>
    <t>Helf bridge shuwaki to kandarawa</t>
  </si>
  <si>
    <t>Ruwwassa shainn</t>
  </si>
  <si>
    <t xml:space="preserve">Const.of 2 Blook classroom Islamiya H/Alh </t>
  </si>
  <si>
    <t>Ronovation of islamiya Guga Bypass</t>
  </si>
  <si>
    <t>const.of Event Center at Bakori</t>
  </si>
  <si>
    <t>Rehabilitation of Bakori skills center</t>
  </si>
  <si>
    <t>Renovation of Islamiya at Kandarawa</t>
  </si>
  <si>
    <t>Renovation of Islamiya at Maiyadiya</t>
  </si>
  <si>
    <t>Renovation of Islamiya at Danjagale</t>
  </si>
  <si>
    <t>Reno.of 1Blook 3 Class Room at kanawa</t>
  </si>
  <si>
    <t>Comp.of mosque at Doguwar Dorowa</t>
  </si>
  <si>
    <t>Reno.of mosque at s/layin Alh Goma House</t>
  </si>
  <si>
    <t>Const. of 1blook Islamiya at H/koshi</t>
  </si>
  <si>
    <t xml:space="preserve">Reno.of mosque at wardanga Road </t>
  </si>
  <si>
    <t>Const.of 1Blook 2classroom kurami</t>
  </si>
  <si>
    <t>Renovation of pri.sch at Tsiga</t>
  </si>
  <si>
    <t>Reh.of community sec.sch.Dutsin Reme</t>
  </si>
  <si>
    <t>s</t>
  </si>
  <si>
    <t xml:space="preserve">Reno.of 1Blook 2 classroom Jaletu </t>
  </si>
  <si>
    <t>Const, of 1Blook 2Classroom Islamiya Zage zagi</t>
  </si>
  <si>
    <t>Empowermet/</t>
  </si>
  <si>
    <t>Beds</t>
  </si>
  <si>
    <t>cottons</t>
  </si>
  <si>
    <t>fittings</t>
  </si>
  <si>
    <t>Land conpensation</t>
  </si>
  <si>
    <t>merket stalls</t>
  </si>
  <si>
    <t>const. of drainage, slab at sabuwar abuja</t>
  </si>
  <si>
    <t>Land And Buildings -secretariat</t>
  </si>
  <si>
    <t>Provision of solar to jubwiz and fityanu mosques</t>
  </si>
  <si>
    <t>Provision of solar to bakori and tsiga palace</t>
  </si>
  <si>
    <t>Provision of solar power to CHC. Bakori</t>
  </si>
  <si>
    <t xml:space="preserve">  </t>
  </si>
  <si>
    <t>Const.of slaughter slab at Tsiga</t>
  </si>
  <si>
    <t xml:space="preserve">Const./Rehabilitation of Vit.Clinic </t>
  </si>
  <si>
    <t>const.of Drainage and colvertS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</si>
</sst>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164" fontId="1" fillId="0" borderId="0" xfId="0" applyNumberFormat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view="pageBreakPreview" zoomScale="99" zoomScaleNormal="118" zoomScaleSheetLayoutView="90" workbookViewId="0"/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" style="1" bestFit="1" customWidth="1"/>
    <col min="7" max="16384" width="8.88671875" style="1"/>
  </cols>
  <sheetData>
    <row r="1" spans="1:6" x14ac:dyDescent="0.25">
      <c r="A1" s="49" t="s">
        <v>972</v>
      </c>
      <c r="B1" s="49"/>
      <c r="C1" s="49"/>
      <c r="D1" s="49"/>
      <c r="E1" s="49"/>
      <c r="F1" s="49"/>
    </row>
    <row r="2" spans="1:6" x14ac:dyDescent="0.25">
      <c r="A2" s="69" t="s">
        <v>450</v>
      </c>
      <c r="B2" s="69"/>
      <c r="C2" s="69"/>
      <c r="D2" s="69"/>
      <c r="E2" s="69"/>
      <c r="F2" s="49"/>
    </row>
    <row r="3" spans="1:6" x14ac:dyDescent="0.25">
      <c r="A3" s="70" t="s">
        <v>778</v>
      </c>
      <c r="B3" s="70"/>
      <c r="C3" s="70"/>
      <c r="D3" s="70"/>
      <c r="E3" s="70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585</v>
      </c>
      <c r="D5" s="50" t="s">
        <v>586</v>
      </c>
      <c r="E5" s="50" t="s">
        <v>587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308493861.86000001</v>
      </c>
      <c r="D7" s="11"/>
      <c r="E7" s="11">
        <f>'CONS. MASTER B. SUMMARY F.ii'!E6</f>
        <v>19123366.030000001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8060842993.79</v>
      </c>
      <c r="D8" s="11">
        <f t="shared" ref="D8:E8" si="0">SUM(D9:D10)</f>
        <v>3755328440.0899997</v>
      </c>
      <c r="E8" s="11">
        <f t="shared" si="0"/>
        <v>8142910714.2600002</v>
      </c>
      <c r="F8" s="7">
        <f>D8/C8*100</f>
        <v>46.58729171357227</v>
      </c>
    </row>
    <row r="9" spans="1:6" x14ac:dyDescent="0.25">
      <c r="A9" s="7"/>
      <c r="B9" s="5" t="s">
        <v>335</v>
      </c>
      <c r="C9" s="10">
        <f>'SUMMARY OF REVENUE F.iii'!C6</f>
        <v>8002429974.79</v>
      </c>
      <c r="D9" s="10">
        <f>'SUMMARY OF REVENUE F.iii'!D6</f>
        <v>3725572183.0999999</v>
      </c>
      <c r="E9" s="10">
        <f>'SUMMARY OF REVENUE F.iii'!E6</f>
        <v>7897617538.0200005</v>
      </c>
      <c r="F9" s="7">
        <f t="shared" ref="F9:F25" si="1">D9/C9*100</f>
        <v>46.555511198931377</v>
      </c>
    </row>
    <row r="10" spans="1:6" x14ac:dyDescent="0.25">
      <c r="A10" s="7"/>
      <c r="B10" s="5" t="s">
        <v>336</v>
      </c>
      <c r="C10" s="10">
        <f>'SUMMARY OF REVENUE F.iii'!C16</f>
        <v>58413019</v>
      </c>
      <c r="D10" s="10">
        <f>'SUMMARY OF REVENUE F.iii'!D16</f>
        <v>29756256.990000002</v>
      </c>
      <c r="E10" s="10">
        <f>'SUMMARY OF REVENUE F.iii'!E16</f>
        <v>245293176.24000001</v>
      </c>
      <c r="F10" s="7">
        <f t="shared" si="1"/>
        <v>50.94113863554972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3011419647.02</v>
      </c>
      <c r="D12" s="11" t="e">
        <f t="shared" ref="D12:E12" si="2">SUM(D13:D14)</f>
        <v>#VALUE!</v>
      </c>
      <c r="E12" s="11">
        <f t="shared" si="2"/>
        <v>4969891054.5900002</v>
      </c>
      <c r="F12" s="7" t="e">
        <f t="shared" si="1"/>
        <v>#VALUE!</v>
      </c>
    </row>
    <row r="13" spans="1:6" x14ac:dyDescent="0.25">
      <c r="A13" s="7"/>
      <c r="B13" s="5" t="s">
        <v>337</v>
      </c>
      <c r="C13" s="10">
        <f>'CONS. MASTER B. SUMMARY F.ii'!C19</f>
        <v>1342940032.02</v>
      </c>
      <c r="D13" s="10">
        <f>'CONS. MASTER B. SUMMARY F.ii'!D19</f>
        <v>856408726.46999991</v>
      </c>
      <c r="E13" s="10">
        <f>'CONS. MASTER B. SUMMARY F.ii'!E19</f>
        <v>3942767883.4099998</v>
      </c>
      <c r="F13" s="7">
        <f t="shared" si="1"/>
        <v>63.771181590426053</v>
      </c>
    </row>
    <row r="14" spans="1:6" x14ac:dyDescent="0.25">
      <c r="A14" s="7"/>
      <c r="B14" s="5" t="s">
        <v>338</v>
      </c>
      <c r="C14" s="10">
        <f>'CONS. MASTER B. SUMMARY F.ii'!C20</f>
        <v>1668479615</v>
      </c>
      <c r="D14" s="10" t="e">
        <f>'CONS. MASTER B. SUMMARY F.ii'!D20</f>
        <v>#VALUE!</v>
      </c>
      <c r="E14" s="10">
        <f>'CONS. MASTER B. SUMMARY F.ii'!E20</f>
        <v>1027123171.1800001</v>
      </c>
      <c r="F14" s="7" t="e">
        <f t="shared" si="1"/>
        <v>#VALUE!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F.iii'!C124</f>
        <v>0</v>
      </c>
      <c r="D19" s="10">
        <f>'SUMMARY OF REVENUE F.iii'!D124</f>
        <v>0</v>
      </c>
      <c r="E19" s="10">
        <f>'SUMMARY OF REVENUE F.iii'!E124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2013000000</v>
      </c>
      <c r="D22" s="11">
        <f>'CONS. MASTER B. SUMMARY F.ii'!D27</f>
        <v>1072179379.0799999</v>
      </c>
      <c r="E22" s="11">
        <f>'CONS. MASTER B. SUMMARY F.ii'!E27</f>
        <v>3192143025.6999998</v>
      </c>
      <c r="F22" s="7">
        <f t="shared" si="1"/>
        <v>53.262761007451566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8369336855.6499996</v>
      </c>
      <c r="D24" s="11">
        <f t="shared" ref="D24:E24" si="4">D7+D8+D18</f>
        <v>3755328440.0899997</v>
      </c>
      <c r="E24" s="11">
        <f t="shared" si="4"/>
        <v>8162034080.29</v>
      </c>
      <c r="F24" s="7">
        <f t="shared" si="1"/>
        <v>44.870083554527262</v>
      </c>
    </row>
    <row r="25" spans="1:6" x14ac:dyDescent="0.25">
      <c r="A25" s="5" t="s">
        <v>333</v>
      </c>
      <c r="B25" s="5" t="s">
        <v>2</v>
      </c>
      <c r="C25" s="11">
        <f>C12+C22</f>
        <v>5024419647.0200005</v>
      </c>
      <c r="D25" s="11" t="e">
        <f t="shared" ref="D25:E25" si="5">D12+D22</f>
        <v>#VALUE!</v>
      </c>
      <c r="E25" s="11">
        <f t="shared" si="5"/>
        <v>8162034080.29</v>
      </c>
      <c r="F25" s="7" t="e">
        <f t="shared" si="1"/>
        <v>#VALUE!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WU7QCinK9G+K2qyQIflJQ5TY+avQTO92rErMxv7gnuYrSI5I4EGP4tUFork5dMLIC4G3vSAgAlf0xSHGZCTBg==" saltValue="f45OE58DXQKRnFvL8OazUw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tabSelected="1" view="pageBreakPreview" zoomScale="108" zoomScaleNormal="130" zoomScaleSheetLayoutView="90" workbookViewId="0">
      <selection activeCell="E5" sqref="E5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69" t="s">
        <v>449</v>
      </c>
      <c r="B2" s="69"/>
      <c r="C2" s="69"/>
      <c r="D2" s="69"/>
      <c r="E2" s="69"/>
    </row>
    <row r="3" spans="1:5" x14ac:dyDescent="0.25">
      <c r="A3" s="70" t="s">
        <v>779</v>
      </c>
      <c r="B3" s="70"/>
      <c r="C3" s="70"/>
      <c r="D3" s="70"/>
      <c r="E3" s="70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585</v>
      </c>
      <c r="D5" s="50" t="s">
        <v>586</v>
      </c>
      <c r="E5" s="50" t="s">
        <v>587</v>
      </c>
    </row>
    <row r="6" spans="1:5" x14ac:dyDescent="0.25">
      <c r="A6" s="44">
        <v>1</v>
      </c>
      <c r="B6" s="46" t="s">
        <v>291</v>
      </c>
      <c r="C6" s="52">
        <v>308493861.86000001</v>
      </c>
      <c r="D6" s="52"/>
      <c r="E6" s="52">
        <v>19123366.030000001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8002429974.79</v>
      </c>
      <c r="D8" s="10">
        <f>'SUMMARY OF REVENUE F.iii'!D6</f>
        <v>3725572183.0999999</v>
      </c>
      <c r="E8" s="10">
        <f>'SUMMARY OF REVENUE F.iii'!E6</f>
        <v>7897617538.0200005</v>
      </c>
    </row>
    <row r="9" spans="1:5" x14ac:dyDescent="0.25">
      <c r="A9" s="7">
        <v>4</v>
      </c>
      <c r="B9" s="7" t="s">
        <v>294</v>
      </c>
      <c r="C9" s="10">
        <f>'SUMMARY OF REVENUE F.iii'!C16</f>
        <v>58413019</v>
      </c>
      <c r="D9" s="10">
        <f>'SUMMARY OF REVENUE F.iii'!D16</f>
        <v>29756256.990000002</v>
      </c>
      <c r="E9" s="10">
        <f>'SUMMARY OF REVENUE F.iii'!E16</f>
        <v>245293176.24000001</v>
      </c>
    </row>
    <row r="10" spans="1:5" x14ac:dyDescent="0.25">
      <c r="A10" s="7">
        <v>5</v>
      </c>
      <c r="B10" s="7" t="s">
        <v>295</v>
      </c>
      <c r="C10" s="10">
        <f>'SUMMARY OF REVENUE F.iii'!C124</f>
        <v>0</v>
      </c>
      <c r="D10" s="10">
        <f>'SUMMARY OF REVENUE F.iii'!D124</f>
        <v>0</v>
      </c>
      <c r="E10" s="10">
        <f>'SUMMARY OF REVENUE F.iii'!E124</f>
        <v>0</v>
      </c>
    </row>
    <row r="11" spans="1:5" x14ac:dyDescent="0.25">
      <c r="A11" s="7">
        <v>6</v>
      </c>
      <c r="B11" s="7" t="s">
        <v>296</v>
      </c>
      <c r="C11" s="10">
        <f>'SUMMARY OF REVENUE F.iii'!C134</f>
        <v>0</v>
      </c>
      <c r="D11" s="10">
        <f>'SUMMARY OF REVENUE F.iii'!D134</f>
        <v>0</v>
      </c>
      <c r="E11" s="10">
        <f>'SUMMARY OF REVENUE F.iii'!E134</f>
        <v>0</v>
      </c>
    </row>
    <row r="12" spans="1:5" x14ac:dyDescent="0.25">
      <c r="A12" s="5">
        <v>7</v>
      </c>
      <c r="B12" s="5" t="s">
        <v>297</v>
      </c>
      <c r="C12" s="11">
        <f>SUM(C8:C11)</f>
        <v>8060842993.79</v>
      </c>
      <c r="D12" s="11">
        <f t="shared" ref="D12:E12" si="0">SUM(D8:D11)</f>
        <v>3755328440.0899997</v>
      </c>
      <c r="E12" s="11">
        <f t="shared" si="0"/>
        <v>8142910714.2600002</v>
      </c>
    </row>
    <row r="13" spans="1:5" x14ac:dyDescent="0.25">
      <c r="A13" s="5">
        <v>8</v>
      </c>
      <c r="B13" s="5" t="s">
        <v>298</v>
      </c>
      <c r="C13" s="11">
        <f>C6+C12</f>
        <v>8369336855.6499996</v>
      </c>
      <c r="D13" s="11">
        <f t="shared" ref="D13:E13" si="1">D6+D12</f>
        <v>3755328440.0899997</v>
      </c>
      <c r="E13" s="11">
        <f t="shared" si="1"/>
        <v>8162034080.29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1342940032.02</v>
      </c>
      <c r="D19" s="10">
        <f>'SUMMARY OF EXP F.iv'!D7</f>
        <v>856408726.46999991</v>
      </c>
      <c r="E19" s="10">
        <f>'SUMMARY OF EXP F.iv'!E7</f>
        <v>3942767883.4099998</v>
      </c>
    </row>
    <row r="20" spans="1:5" x14ac:dyDescent="0.25">
      <c r="A20" s="7">
        <v>15</v>
      </c>
      <c r="B20" s="7" t="s">
        <v>305</v>
      </c>
      <c r="C20" s="10">
        <f>'SUMMARY OF EXP F.iv'!C25</f>
        <v>1668479615</v>
      </c>
      <c r="D20" s="10" t="e">
        <f>'SUMMARY OF EXP F.iv'!D25</f>
        <v>#VALUE!</v>
      </c>
      <c r="E20" s="10">
        <f>'SUMMARY OF EXP F.iv'!E25</f>
        <v>1027123171.1800001</v>
      </c>
    </row>
    <row r="21" spans="1:5" x14ac:dyDescent="0.25">
      <c r="A21" s="5">
        <v>16</v>
      </c>
      <c r="B21" s="5" t="s">
        <v>306</v>
      </c>
      <c r="C21" s="11">
        <f>SUM(C19:C20)</f>
        <v>3011419647.02</v>
      </c>
      <c r="D21" s="11" t="e">
        <f t="shared" ref="D21:E21" si="3">SUM(D19:D20)</f>
        <v>#VALUE!</v>
      </c>
      <c r="E21" s="11">
        <f t="shared" si="3"/>
        <v>4969891054.5900002</v>
      </c>
    </row>
    <row r="22" spans="1:5" x14ac:dyDescent="0.25">
      <c r="A22" s="5">
        <v>17</v>
      </c>
      <c r="B22" s="5" t="s">
        <v>307</v>
      </c>
      <c r="C22" s="11">
        <f>C17+C21</f>
        <v>3011419647.02</v>
      </c>
      <c r="D22" s="11" t="e">
        <f t="shared" ref="D22:E22" si="4">D17+D21</f>
        <v>#VALUE!</v>
      </c>
      <c r="E22" s="11">
        <f t="shared" si="4"/>
        <v>4969891054.5900002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449500000</v>
      </c>
      <c r="D24" s="61">
        <f>'PMD CAPITAL EXP F.xii'!E6</f>
        <v>293838000</v>
      </c>
      <c r="E24" s="61">
        <f>'PMD CAPITAL EXP F.xii'!F6</f>
        <v>427972283.99000001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741500000</v>
      </c>
      <c r="D25" s="62">
        <f>'AGRIC CAPITAL EXP F.xii'!E6+'FINANCE CAPITAL EXP F.xii'!E6+'WORKS CAPITAL EXP F.xii'!E6</f>
        <v>517433293</v>
      </c>
      <c r="E25" s="62">
        <f>'AGRIC CAPITAL EXP F.xii'!F6+'FINANCE CAPITAL EXP F.xii'!F6+'WORKS CAPITAL EXP F.xii'!F6</f>
        <v>2405170741.71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822000000</v>
      </c>
      <c r="D26" s="62">
        <f>'ESD CAPITAL EXP F.xii'!E6+'PHC CAPITAL EXP F.xii'!E6+'WATSAN CAPITAL EXP F.xii'!E6</f>
        <v>260908086.07999998</v>
      </c>
      <c r="E26" s="62">
        <f>'ESD CAPITAL EXP F.xii'!F6+'PHC CAPITAL EXP F.xii'!F6+'WATSAN CAPITAL EXP F.xii'!F6</f>
        <v>359000000</v>
      </c>
    </row>
    <row r="27" spans="1:5" x14ac:dyDescent="0.25">
      <c r="A27" s="5">
        <v>22</v>
      </c>
      <c r="B27" s="5" t="s">
        <v>312</v>
      </c>
      <c r="C27" s="11">
        <f>SUM(C24:C26)</f>
        <v>2013000000</v>
      </c>
      <c r="D27" s="11">
        <f t="shared" ref="D27:E27" si="5">SUM(D24:D26)</f>
        <v>1072179379.0799999</v>
      </c>
      <c r="E27" s="11">
        <f t="shared" si="5"/>
        <v>3192143025.6999998</v>
      </c>
    </row>
    <row r="28" spans="1:5" x14ac:dyDescent="0.25">
      <c r="A28" s="5">
        <v>23</v>
      </c>
      <c r="B28" s="5" t="s">
        <v>313</v>
      </c>
      <c r="C28" s="11">
        <f>C22+C27</f>
        <v>5024419647.0200005</v>
      </c>
      <c r="D28" s="11" t="e">
        <f t="shared" ref="D28:E28" si="6">D22+D27</f>
        <v>#VALUE!</v>
      </c>
      <c r="E28" s="11">
        <f t="shared" si="6"/>
        <v>8162034080.29</v>
      </c>
    </row>
    <row r="29" spans="1:5" x14ac:dyDescent="0.25">
      <c r="A29" s="7">
        <v>24</v>
      </c>
      <c r="B29" s="5" t="s">
        <v>314</v>
      </c>
      <c r="C29" s="11">
        <f>C13-C28</f>
        <v>3344917208.6299992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3344917208.6299992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iQQdgOmjh7G1cNwU9R+c/WA3puoH3NFcoc8UoNXHG4ASoVkcpzZt3/EuLhWWeK6pGP2mHMA2y649fREsw6Nlg==" saltValue="dsfqw25zNhSRVM1OvQZwT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12" zoomScaleNormal="120" zoomScaleSheetLayoutView="100" workbookViewId="0">
      <selection activeCell="C142" sqref="C14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9" t="s">
        <v>448</v>
      </c>
      <c r="B1" s="69"/>
      <c r="C1" s="69"/>
      <c r="D1" s="69"/>
      <c r="E1" s="69"/>
    </row>
    <row r="2" spans="1:5" x14ac:dyDescent="0.25">
      <c r="A2" s="70" t="s">
        <v>780</v>
      </c>
      <c r="B2" s="70"/>
      <c r="C2" s="70"/>
      <c r="D2" s="70"/>
      <c r="E2" s="70"/>
    </row>
    <row r="4" spans="1:5" ht="45" x14ac:dyDescent="0.25">
      <c r="A4" s="46" t="s">
        <v>0</v>
      </c>
      <c r="B4" s="47" t="s">
        <v>111</v>
      </c>
      <c r="C4" s="50" t="s">
        <v>585</v>
      </c>
      <c r="D4" s="50" t="s">
        <v>586</v>
      </c>
      <c r="E4" s="50" t="s">
        <v>587</v>
      </c>
    </row>
    <row r="5" spans="1:5" s="1" customFormat="1" x14ac:dyDescent="0.25">
      <c r="A5" s="14">
        <v>1</v>
      </c>
      <c r="B5" s="14" t="s">
        <v>342</v>
      </c>
      <c r="C5" s="11">
        <f>C6+C16+C124+C134</f>
        <v>8060842993.79</v>
      </c>
      <c r="D5" s="11">
        <f>D6+D16+D124+D134</f>
        <v>3755328440.0899997</v>
      </c>
      <c r="E5" s="11">
        <f>E6+E16+E124+E134</f>
        <v>8142910714.2600002</v>
      </c>
    </row>
    <row r="6" spans="1:5" s="1" customFormat="1" x14ac:dyDescent="0.25">
      <c r="A6" s="14">
        <v>11</v>
      </c>
      <c r="B6" s="14" t="s">
        <v>343</v>
      </c>
      <c r="C6" s="11">
        <f>C7</f>
        <v>8002429974.79</v>
      </c>
      <c r="D6" s="11">
        <f t="shared" ref="D6:E6" si="0">D7</f>
        <v>3725572183.0999999</v>
      </c>
      <c r="E6" s="11">
        <f t="shared" si="0"/>
        <v>7897617538.0200005</v>
      </c>
    </row>
    <row r="7" spans="1:5" s="1" customFormat="1" x14ac:dyDescent="0.25">
      <c r="A7" s="14">
        <v>1101</v>
      </c>
      <c r="B7" s="14" t="s">
        <v>343</v>
      </c>
      <c r="C7" s="11">
        <f>C8+C11+C13</f>
        <v>8002429974.79</v>
      </c>
      <c r="D7" s="11">
        <f t="shared" ref="D7:E7" si="1">D8+D11+D13</f>
        <v>3725572183.0999999</v>
      </c>
      <c r="E7" s="11">
        <f t="shared" si="1"/>
        <v>7897617538.0200005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2457173118.79</v>
      </c>
      <c r="D8" s="11">
        <f>SUM(D9:D10)</f>
        <v>1663799792.8099999</v>
      </c>
      <c r="E8" s="11">
        <f>SUM(E9:E10)</f>
        <v>4495693094.1300001</v>
      </c>
    </row>
    <row r="9" spans="1:5" x14ac:dyDescent="0.25">
      <c r="A9" s="53">
        <v>11010101</v>
      </c>
      <c r="B9" s="53" t="s">
        <v>826</v>
      </c>
      <c r="C9" s="51">
        <v>2457173118.79</v>
      </c>
      <c r="D9" s="51">
        <v>1663799792.8099999</v>
      </c>
      <c r="E9" s="51">
        <v>4421777140.5299997</v>
      </c>
    </row>
    <row r="10" spans="1:5" x14ac:dyDescent="0.25">
      <c r="A10" s="53">
        <v>11010101</v>
      </c>
      <c r="B10" s="53" t="s">
        <v>827</v>
      </c>
      <c r="C10" s="51"/>
      <c r="D10" s="51"/>
      <c r="E10" s="51">
        <v>73915953.599999994</v>
      </c>
    </row>
    <row r="11" spans="1:5" s="1" customFormat="1" x14ac:dyDescent="0.25">
      <c r="A11" s="14">
        <v>110102</v>
      </c>
      <c r="B11" s="14" t="s">
        <v>345</v>
      </c>
      <c r="C11" s="11">
        <f>C12</f>
        <v>3116302347</v>
      </c>
      <c r="D11" s="11">
        <f t="shared" ref="D11:E11" si="2">D12</f>
        <v>1749421199.97</v>
      </c>
      <c r="E11" s="11">
        <f t="shared" si="2"/>
        <v>2937143339.0599999</v>
      </c>
    </row>
    <row r="12" spans="1:5" x14ac:dyDescent="0.25">
      <c r="A12" s="53">
        <v>11010201</v>
      </c>
      <c r="B12" s="53" t="s">
        <v>346</v>
      </c>
      <c r="C12" s="51">
        <v>3116302347</v>
      </c>
      <c r="D12" s="51">
        <v>1749421199.97</v>
      </c>
      <c r="E12" s="51">
        <v>2937143339.0599999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2428954509</v>
      </c>
      <c r="D13" s="11">
        <f t="shared" ref="D13:E13" si="3">SUM(D14:D15)</f>
        <v>312351190.31999999</v>
      </c>
      <c r="E13" s="11">
        <f t="shared" si="3"/>
        <v>464781104.83000004</v>
      </c>
    </row>
    <row r="14" spans="1:5" x14ac:dyDescent="0.25">
      <c r="A14" s="53">
        <v>11010301</v>
      </c>
      <c r="B14" s="53" t="s">
        <v>348</v>
      </c>
      <c r="C14" s="51">
        <v>2283358309</v>
      </c>
      <c r="D14" s="51">
        <v>120989678.76000001</v>
      </c>
      <c r="E14" s="51">
        <v>149034610.83000001</v>
      </c>
    </row>
    <row r="15" spans="1:5" x14ac:dyDescent="0.25">
      <c r="A15" s="53">
        <v>11010304</v>
      </c>
      <c r="B15" s="53" t="s">
        <v>349</v>
      </c>
      <c r="C15" s="51">
        <v>145596200</v>
      </c>
      <c r="D15" s="51">
        <v>191361511.56</v>
      </c>
      <c r="E15" s="51">
        <v>315746494</v>
      </c>
    </row>
    <row r="16" spans="1:5" s="1" customFormat="1" x14ac:dyDescent="0.25">
      <c r="A16" s="14">
        <v>12</v>
      </c>
      <c r="B16" s="14" t="s">
        <v>350</v>
      </c>
      <c r="C16" s="11">
        <f>C17+C23</f>
        <v>58413019</v>
      </c>
      <c r="D16" s="11">
        <f t="shared" ref="D16:E16" si="4">D17+D23</f>
        <v>29756256.990000002</v>
      </c>
      <c r="E16" s="11">
        <f t="shared" si="4"/>
        <v>245293176.24000001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5">D18</f>
        <v>0</v>
      </c>
      <c r="E17" s="11">
        <f t="shared" si="5"/>
        <v>31921430.25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6">SUM(D19:D22)</f>
        <v>0</v>
      </c>
      <c r="E18" s="11">
        <f t="shared" si="6"/>
        <v>31921430.25</v>
      </c>
    </row>
    <row r="19" spans="1:5" x14ac:dyDescent="0.25">
      <c r="A19" s="53">
        <v>12010301</v>
      </c>
      <c r="B19" s="53" t="s">
        <v>353</v>
      </c>
      <c r="C19" s="51"/>
      <c r="D19" s="51"/>
      <c r="E19" s="51">
        <v>31921430.25</v>
      </c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C24+C54+C85+C87+C101+C111+C115+C117+C119+C122</f>
        <v>58413019</v>
      </c>
      <c r="D23" s="11">
        <f>D24+D54+D85+D87+D101+D111+D115+D117+D119+D122</f>
        <v>29756256.990000002</v>
      </c>
      <c r="E23" s="11">
        <f>E24+E54+E85+E87+E101+E111+E115+E117+E119+E122</f>
        <v>213371745.99000001</v>
      </c>
    </row>
    <row r="24" spans="1:5" s="1" customFormat="1" x14ac:dyDescent="0.25">
      <c r="A24" s="14">
        <v>12020100</v>
      </c>
      <c r="B24" s="14" t="s">
        <v>358</v>
      </c>
      <c r="C24" s="11">
        <f>SUM(C25:C53)</f>
        <v>8330500</v>
      </c>
      <c r="D24" s="11">
        <f>SUM(D25:D53)</f>
        <v>889673.66</v>
      </c>
      <c r="E24" s="11">
        <f>SUM(E25:E53)</f>
        <v>11395000</v>
      </c>
    </row>
    <row r="25" spans="1:5" x14ac:dyDescent="0.25">
      <c r="A25" s="53">
        <v>12020105</v>
      </c>
      <c r="B25" s="53" t="s">
        <v>359</v>
      </c>
      <c r="C25" s="51">
        <v>11000</v>
      </c>
      <c r="D25" s="51">
        <v>7333</v>
      </c>
      <c r="E25" s="51"/>
    </row>
    <row r="26" spans="1:5" x14ac:dyDescent="0.25">
      <c r="A26" s="53">
        <v>12020109</v>
      </c>
      <c r="B26" s="53" t="s">
        <v>360</v>
      </c>
      <c r="C26" s="51">
        <v>5000</v>
      </c>
      <c r="D26" s="51">
        <v>3330</v>
      </c>
      <c r="E26" s="51">
        <v>400000</v>
      </c>
    </row>
    <row r="27" spans="1:5" x14ac:dyDescent="0.25">
      <c r="A27" s="53">
        <v>12020111</v>
      </c>
      <c r="B27" s="53" t="s">
        <v>361</v>
      </c>
      <c r="C27" s="51">
        <v>45000</v>
      </c>
      <c r="D27" s="51">
        <v>30000</v>
      </c>
      <c r="E27" s="51">
        <v>150000</v>
      </c>
    </row>
    <row r="28" spans="1:5" x14ac:dyDescent="0.25">
      <c r="A28" s="53">
        <v>12020113</v>
      </c>
      <c r="B28" s="53" t="s">
        <v>362</v>
      </c>
      <c r="C28" s="51">
        <v>40000</v>
      </c>
      <c r="D28" s="51">
        <v>26650</v>
      </c>
      <c r="E28" s="51">
        <v>250000</v>
      </c>
    </row>
    <row r="29" spans="1:5" x14ac:dyDescent="0.25">
      <c r="A29" s="53">
        <v>12020114</v>
      </c>
      <c r="B29" s="53" t="s">
        <v>363</v>
      </c>
      <c r="C29" s="51">
        <v>53000</v>
      </c>
      <c r="D29" s="51">
        <v>35500</v>
      </c>
      <c r="E29" s="51">
        <v>1500000</v>
      </c>
    </row>
    <row r="30" spans="1:5" x14ac:dyDescent="0.25">
      <c r="A30" s="53">
        <v>12020115</v>
      </c>
      <c r="B30" s="53" t="s">
        <v>922</v>
      </c>
      <c r="C30" s="51">
        <v>120000</v>
      </c>
      <c r="D30" s="51">
        <v>80000</v>
      </c>
      <c r="E30" s="51">
        <v>150000</v>
      </c>
    </row>
    <row r="31" spans="1:5" x14ac:dyDescent="0.25">
      <c r="A31" s="53">
        <v>12020116</v>
      </c>
      <c r="B31" s="53" t="s">
        <v>364</v>
      </c>
      <c r="C31" s="51">
        <v>63000</v>
      </c>
      <c r="D31" s="51">
        <v>42000</v>
      </c>
      <c r="E31" s="51">
        <v>200000</v>
      </c>
    </row>
    <row r="32" spans="1:5" x14ac:dyDescent="0.25">
      <c r="A32" s="53">
        <v>12020117</v>
      </c>
      <c r="B32" s="53" t="s">
        <v>365</v>
      </c>
      <c r="C32" s="51">
        <v>25000</v>
      </c>
      <c r="D32" s="51">
        <v>16000</v>
      </c>
      <c r="E32" s="51">
        <v>35000</v>
      </c>
    </row>
    <row r="33" spans="1:5" x14ac:dyDescent="0.25">
      <c r="A33" s="53">
        <v>12020118</v>
      </c>
      <c r="B33" s="53" t="s">
        <v>921</v>
      </c>
      <c r="C33" s="51">
        <v>37000</v>
      </c>
      <c r="D33" s="51">
        <v>24660</v>
      </c>
      <c r="E33" s="51">
        <v>50000</v>
      </c>
    </row>
    <row r="34" spans="1:5" x14ac:dyDescent="0.25">
      <c r="A34" s="53">
        <v>12020119</v>
      </c>
      <c r="B34" s="53" t="s">
        <v>923</v>
      </c>
      <c r="C34" s="51">
        <v>6000</v>
      </c>
      <c r="D34" s="51">
        <v>4000</v>
      </c>
      <c r="E34" s="51">
        <v>50000</v>
      </c>
    </row>
    <row r="35" spans="1:5" x14ac:dyDescent="0.25">
      <c r="A35" s="53">
        <v>12020120</v>
      </c>
      <c r="B35" s="53" t="s">
        <v>366</v>
      </c>
      <c r="C35" s="51">
        <v>50000</v>
      </c>
      <c r="D35" s="51">
        <v>33300</v>
      </c>
      <c r="E35" s="51">
        <v>150000</v>
      </c>
    </row>
    <row r="36" spans="1:5" x14ac:dyDescent="0.25">
      <c r="A36" s="53">
        <v>12020121</v>
      </c>
      <c r="B36" s="53" t="s">
        <v>919</v>
      </c>
      <c r="C36" s="51">
        <v>15000</v>
      </c>
      <c r="D36" s="51">
        <v>10000</v>
      </c>
      <c r="E36" s="51">
        <v>220000</v>
      </c>
    </row>
    <row r="37" spans="1:5" x14ac:dyDescent="0.25">
      <c r="A37" s="53">
        <v>12020122</v>
      </c>
      <c r="B37" s="53" t="s">
        <v>367</v>
      </c>
      <c r="C37" s="51">
        <v>7000000</v>
      </c>
      <c r="D37" s="51">
        <v>4400</v>
      </c>
      <c r="E37" s="51">
        <v>200000</v>
      </c>
    </row>
    <row r="38" spans="1:5" x14ac:dyDescent="0.25">
      <c r="A38" s="53">
        <v>12020124</v>
      </c>
      <c r="B38" s="53" t="s">
        <v>368</v>
      </c>
      <c r="C38" s="51">
        <v>550000</v>
      </c>
      <c r="D38" s="51">
        <v>366000</v>
      </c>
      <c r="E38" s="51">
        <v>600000</v>
      </c>
    </row>
    <row r="39" spans="1:5" x14ac:dyDescent="0.25">
      <c r="A39" s="53">
        <v>12020126</v>
      </c>
      <c r="B39" s="53" t="s">
        <v>369</v>
      </c>
      <c r="C39" s="51">
        <v>42000</v>
      </c>
      <c r="D39" s="51">
        <v>28000</v>
      </c>
      <c r="E39" s="51">
        <v>3500000</v>
      </c>
    </row>
    <row r="40" spans="1:5" x14ac:dyDescent="0.25">
      <c r="A40" s="53">
        <v>12020128</v>
      </c>
      <c r="B40" s="53" t="s">
        <v>918</v>
      </c>
      <c r="C40" s="51">
        <v>49000</v>
      </c>
      <c r="D40" s="51">
        <v>32600</v>
      </c>
      <c r="E40" s="51">
        <v>600000</v>
      </c>
    </row>
    <row r="41" spans="1:5" x14ac:dyDescent="0.25">
      <c r="A41" s="53">
        <v>12020129</v>
      </c>
      <c r="B41" s="53" t="s">
        <v>920</v>
      </c>
      <c r="C41" s="51">
        <v>13000</v>
      </c>
      <c r="D41" s="51">
        <v>8650</v>
      </c>
      <c r="E41" s="51">
        <v>150000</v>
      </c>
    </row>
    <row r="42" spans="1:5" x14ac:dyDescent="0.25">
      <c r="A42" s="53">
        <v>12020130</v>
      </c>
      <c r="B42" s="53" t="s">
        <v>370</v>
      </c>
      <c r="C42" s="51">
        <v>60000</v>
      </c>
      <c r="D42" s="51">
        <v>40000</v>
      </c>
      <c r="E42" s="51">
        <v>100000</v>
      </c>
    </row>
    <row r="43" spans="1:5" x14ac:dyDescent="0.25">
      <c r="A43" s="53">
        <v>12020132</v>
      </c>
      <c r="B43" s="53" t="s">
        <v>371</v>
      </c>
      <c r="C43" s="51">
        <v>42000</v>
      </c>
      <c r="D43" s="51">
        <v>28000</v>
      </c>
      <c r="E43" s="51">
        <v>2400000</v>
      </c>
    </row>
    <row r="44" spans="1:5" x14ac:dyDescent="0.25">
      <c r="A44" s="53">
        <v>12020134</v>
      </c>
      <c r="B44" s="53" t="s">
        <v>924</v>
      </c>
      <c r="C44" s="51">
        <v>21000</v>
      </c>
      <c r="D44" s="51">
        <v>14000</v>
      </c>
      <c r="E44" s="51">
        <v>100000</v>
      </c>
    </row>
    <row r="45" spans="1:5" x14ac:dyDescent="0.25">
      <c r="A45" s="53">
        <v>12020135</v>
      </c>
      <c r="B45" s="53" t="s">
        <v>925</v>
      </c>
      <c r="C45" s="51">
        <v>20000</v>
      </c>
      <c r="D45" s="51">
        <v>13300</v>
      </c>
      <c r="E45" s="51">
        <v>30000</v>
      </c>
    </row>
    <row r="46" spans="1:5" x14ac:dyDescent="0.25">
      <c r="A46" s="53">
        <v>12020136</v>
      </c>
      <c r="B46" s="53" t="s">
        <v>926</v>
      </c>
      <c r="C46" s="51">
        <v>9000</v>
      </c>
      <c r="D46" s="51">
        <v>6000</v>
      </c>
      <c r="E46" s="51">
        <v>50000</v>
      </c>
    </row>
    <row r="47" spans="1:5" x14ac:dyDescent="0.25">
      <c r="A47" s="53">
        <v>12020137</v>
      </c>
      <c r="B47" s="53" t="s">
        <v>927</v>
      </c>
      <c r="C47" s="51">
        <v>20000</v>
      </c>
      <c r="D47" s="51">
        <v>13500</v>
      </c>
      <c r="E47" s="51">
        <v>100000</v>
      </c>
    </row>
    <row r="48" spans="1:5" x14ac:dyDescent="0.25">
      <c r="A48" s="53">
        <v>12020138</v>
      </c>
      <c r="B48" s="53" t="s">
        <v>372</v>
      </c>
      <c r="C48" s="51">
        <v>7000</v>
      </c>
      <c r="D48" s="51">
        <v>4600</v>
      </c>
      <c r="E48" s="51">
        <v>10000</v>
      </c>
    </row>
    <row r="49" spans="1:5" x14ac:dyDescent="0.25">
      <c r="A49" s="53">
        <v>12020141</v>
      </c>
      <c r="B49" s="53" t="s">
        <v>931</v>
      </c>
      <c r="C49" s="51">
        <v>2500</v>
      </c>
      <c r="D49" s="51">
        <v>1600</v>
      </c>
      <c r="E49" s="51">
        <v>50000</v>
      </c>
    </row>
    <row r="50" spans="1:5" x14ac:dyDescent="0.25">
      <c r="A50" s="53">
        <v>12020142</v>
      </c>
      <c r="B50" s="53" t="s">
        <v>928</v>
      </c>
      <c r="C50" s="51">
        <v>4000</v>
      </c>
      <c r="D50" s="51">
        <v>2400</v>
      </c>
      <c r="E50" s="51">
        <v>150000</v>
      </c>
    </row>
    <row r="51" spans="1:5" x14ac:dyDescent="0.25">
      <c r="A51" s="53">
        <v>12020143</v>
      </c>
      <c r="B51" s="53" t="s">
        <v>929</v>
      </c>
      <c r="C51" s="51">
        <v>10000</v>
      </c>
      <c r="D51" s="51">
        <v>6550.66</v>
      </c>
      <c r="E51" s="51">
        <v>200000</v>
      </c>
    </row>
    <row r="52" spans="1:5" x14ac:dyDescent="0.25">
      <c r="A52" s="53">
        <v>12020144</v>
      </c>
      <c r="B52" s="53" t="s">
        <v>930</v>
      </c>
      <c r="C52" s="51">
        <v>11000</v>
      </c>
      <c r="D52" s="51">
        <v>7300</v>
      </c>
      <c r="E52" s="51"/>
    </row>
    <row r="53" spans="1:5" hidden="1" x14ac:dyDescent="0.25">
      <c r="A53" s="53">
        <v>12020145</v>
      </c>
      <c r="B53" s="53" t="s">
        <v>373</v>
      </c>
      <c r="C53" s="51"/>
      <c r="D53" s="51"/>
      <c r="E53" s="51"/>
    </row>
    <row r="54" spans="1:5" s="1" customFormat="1" x14ac:dyDescent="0.25">
      <c r="A54" s="14">
        <v>12020400</v>
      </c>
      <c r="B54" s="14" t="s">
        <v>374</v>
      </c>
      <c r="C54" s="11">
        <f>SUM(C55:C84)</f>
        <v>22990000</v>
      </c>
      <c r="D54" s="11">
        <f>SUM(D55:D84)</f>
        <v>16819516</v>
      </c>
      <c r="E54" s="11">
        <f>SUM(E55:E84)</f>
        <v>155676745.99000001</v>
      </c>
    </row>
    <row r="55" spans="1:5" x14ac:dyDescent="0.25">
      <c r="A55" s="53">
        <v>12020409</v>
      </c>
      <c r="B55" s="53" t="s">
        <v>375</v>
      </c>
      <c r="C55" s="51"/>
      <c r="D55" s="51"/>
      <c r="E55" s="51">
        <v>80000</v>
      </c>
    </row>
    <row r="56" spans="1:5" x14ac:dyDescent="0.25">
      <c r="A56" s="53">
        <v>12020417</v>
      </c>
      <c r="B56" s="53" t="s">
        <v>376</v>
      </c>
      <c r="C56" s="51">
        <v>125000</v>
      </c>
      <c r="D56" s="51">
        <v>82543</v>
      </c>
      <c r="E56" s="51">
        <v>500000</v>
      </c>
    </row>
    <row r="57" spans="1:5" hidden="1" x14ac:dyDescent="0.25">
      <c r="A57" s="53">
        <v>12020419</v>
      </c>
      <c r="B57" s="53" t="s">
        <v>377</v>
      </c>
      <c r="C57" s="51"/>
      <c r="D57" s="51"/>
      <c r="E57" s="51"/>
    </row>
    <row r="58" spans="1:5" x14ac:dyDescent="0.25">
      <c r="A58" s="53">
        <v>12020427</v>
      </c>
      <c r="B58" s="53" t="s">
        <v>378</v>
      </c>
      <c r="C58" s="51"/>
      <c r="D58" s="51"/>
      <c r="E58" s="51">
        <v>34393170.350000001</v>
      </c>
    </row>
    <row r="59" spans="1:5" hidden="1" x14ac:dyDescent="0.25">
      <c r="A59" s="53">
        <v>12020428</v>
      </c>
      <c r="B59" s="53" t="s">
        <v>379</v>
      </c>
      <c r="C59" s="51"/>
      <c r="D59" s="51"/>
      <c r="E59" s="51"/>
    </row>
    <row r="60" spans="1:5" hidden="1" x14ac:dyDescent="0.25">
      <c r="A60" s="53">
        <v>12020430</v>
      </c>
      <c r="B60" s="53" t="s">
        <v>380</v>
      </c>
      <c r="C60" s="51"/>
      <c r="D60" s="51"/>
      <c r="E60" s="51"/>
    </row>
    <row r="61" spans="1:5" x14ac:dyDescent="0.25">
      <c r="A61" s="53">
        <v>12020436</v>
      </c>
      <c r="B61" s="53" t="s">
        <v>381</v>
      </c>
      <c r="C61" s="51"/>
      <c r="D61" s="51"/>
      <c r="E61" s="51">
        <v>100000</v>
      </c>
    </row>
    <row r="62" spans="1:5" x14ac:dyDescent="0.25">
      <c r="A62" s="53">
        <v>12020438</v>
      </c>
      <c r="B62" s="53" t="s">
        <v>382</v>
      </c>
      <c r="C62" s="51"/>
      <c r="D62" s="51"/>
      <c r="E62" s="51">
        <v>250000</v>
      </c>
    </row>
    <row r="63" spans="1:5" x14ac:dyDescent="0.25">
      <c r="A63" s="53">
        <v>12020441</v>
      </c>
      <c r="B63" s="53" t="s">
        <v>383</v>
      </c>
      <c r="C63" s="51"/>
      <c r="D63" s="51"/>
      <c r="E63" s="51">
        <v>1000000</v>
      </c>
    </row>
    <row r="64" spans="1:5" x14ac:dyDescent="0.25">
      <c r="A64" s="53">
        <v>12020442</v>
      </c>
      <c r="B64" s="53" t="s">
        <v>384</v>
      </c>
      <c r="C64" s="51"/>
      <c r="D64" s="51"/>
      <c r="E64" s="51">
        <v>150000</v>
      </c>
    </row>
    <row r="65" spans="1:5" x14ac:dyDescent="0.25">
      <c r="A65" s="53">
        <v>12020443</v>
      </c>
      <c r="B65" s="53" t="s">
        <v>385</v>
      </c>
      <c r="C65" s="51"/>
      <c r="D65" s="51"/>
      <c r="E65" s="51">
        <v>250000</v>
      </c>
    </row>
    <row r="66" spans="1:5" x14ac:dyDescent="0.25">
      <c r="A66" s="53">
        <v>12020445</v>
      </c>
      <c r="B66" s="53" t="s">
        <v>386</v>
      </c>
      <c r="C66" s="51">
        <v>100000</v>
      </c>
      <c r="D66" s="51"/>
      <c r="E66" s="51">
        <v>2500000</v>
      </c>
    </row>
    <row r="67" spans="1:5" x14ac:dyDescent="0.25">
      <c r="A67" s="53">
        <v>12020446</v>
      </c>
      <c r="B67" s="53" t="s">
        <v>387</v>
      </c>
      <c r="C67" s="51">
        <v>550000</v>
      </c>
      <c r="D67" s="51">
        <v>366466</v>
      </c>
      <c r="E67" s="51">
        <v>500000</v>
      </c>
    </row>
    <row r="68" spans="1:5" x14ac:dyDescent="0.25">
      <c r="A68" s="53">
        <v>12020447</v>
      </c>
      <c r="B68" s="53" t="s">
        <v>388</v>
      </c>
      <c r="C68" s="51">
        <v>1500000</v>
      </c>
      <c r="D68" s="51">
        <v>1000000</v>
      </c>
      <c r="E68" s="51">
        <v>1700000</v>
      </c>
    </row>
    <row r="69" spans="1:5" hidden="1" x14ac:dyDescent="0.25">
      <c r="A69" s="53">
        <v>12020448</v>
      </c>
      <c r="B69" s="53" t="s">
        <v>389</v>
      </c>
      <c r="C69" s="51"/>
      <c r="D69" s="51"/>
      <c r="E69" s="51"/>
    </row>
    <row r="70" spans="1:5" x14ac:dyDescent="0.25">
      <c r="A70" s="53">
        <v>12020449</v>
      </c>
      <c r="B70" s="53" t="s">
        <v>390</v>
      </c>
      <c r="C70" s="51">
        <v>1800000</v>
      </c>
      <c r="D70" s="51">
        <v>1200000</v>
      </c>
      <c r="E70" s="51">
        <v>1900000</v>
      </c>
    </row>
    <row r="71" spans="1:5" hidden="1" x14ac:dyDescent="0.25">
      <c r="A71" s="53">
        <v>12020450</v>
      </c>
      <c r="B71" s="53" t="s">
        <v>391</v>
      </c>
      <c r="C71" s="51"/>
      <c r="D71" s="51"/>
      <c r="E71" s="51"/>
    </row>
    <row r="72" spans="1:5" x14ac:dyDescent="0.25">
      <c r="A72" s="53">
        <v>12020451</v>
      </c>
      <c r="B72" s="53" t="s">
        <v>392</v>
      </c>
      <c r="C72" s="51">
        <v>35000</v>
      </c>
      <c r="D72" s="51">
        <v>23333</v>
      </c>
      <c r="E72" s="51"/>
    </row>
    <row r="73" spans="1:5" hidden="1" x14ac:dyDescent="0.25">
      <c r="A73" s="53">
        <v>12020453</v>
      </c>
      <c r="B73" s="53" t="s">
        <v>393</v>
      </c>
      <c r="C73" s="51"/>
      <c r="D73" s="51"/>
      <c r="E73" s="51"/>
    </row>
    <row r="74" spans="1:5" hidden="1" x14ac:dyDescent="0.25">
      <c r="A74" s="53">
        <v>12020463</v>
      </c>
      <c r="B74" s="53" t="s">
        <v>394</v>
      </c>
      <c r="C74" s="51"/>
      <c r="D74" s="51"/>
      <c r="E74" s="51"/>
    </row>
    <row r="75" spans="1:5" hidden="1" x14ac:dyDescent="0.25">
      <c r="A75" s="53">
        <v>12020464</v>
      </c>
      <c r="B75" s="53" t="s">
        <v>395</v>
      </c>
      <c r="C75" s="51"/>
      <c r="D75" s="51"/>
      <c r="E75" s="51"/>
    </row>
    <row r="76" spans="1:5" hidden="1" x14ac:dyDescent="0.25">
      <c r="A76" s="53">
        <v>12020465</v>
      </c>
      <c r="B76" s="53" t="s">
        <v>396</v>
      </c>
      <c r="C76" s="51"/>
      <c r="D76" s="51"/>
      <c r="E76" s="51"/>
    </row>
    <row r="77" spans="1:5" x14ac:dyDescent="0.25">
      <c r="A77" s="53">
        <v>12020466</v>
      </c>
      <c r="B77" s="53" t="s">
        <v>397</v>
      </c>
      <c r="C77" s="51">
        <v>1550000</v>
      </c>
      <c r="D77" s="51">
        <v>2600000</v>
      </c>
      <c r="E77" s="51">
        <v>3800000</v>
      </c>
    </row>
    <row r="78" spans="1:5" hidden="1" x14ac:dyDescent="0.25">
      <c r="A78" s="53">
        <v>12020470</v>
      </c>
      <c r="B78" s="53" t="s">
        <v>398</v>
      </c>
      <c r="C78" s="51"/>
      <c r="D78" s="51"/>
      <c r="E78" s="51"/>
    </row>
    <row r="79" spans="1:5" x14ac:dyDescent="0.25">
      <c r="A79" s="53">
        <v>12020471</v>
      </c>
      <c r="B79" s="53" t="s">
        <v>932</v>
      </c>
      <c r="C79" s="51">
        <v>650000</v>
      </c>
      <c r="D79" s="51">
        <v>433453</v>
      </c>
      <c r="E79" s="51">
        <v>700000</v>
      </c>
    </row>
    <row r="80" spans="1:5" x14ac:dyDescent="0.25">
      <c r="A80" s="53">
        <v>12020472</v>
      </c>
      <c r="B80" s="53" t="s">
        <v>933</v>
      </c>
      <c r="C80" s="51">
        <v>3000000</v>
      </c>
      <c r="D80" s="51">
        <v>2000000</v>
      </c>
      <c r="E80" s="51">
        <v>20000000</v>
      </c>
    </row>
    <row r="81" spans="1:5" x14ac:dyDescent="0.25">
      <c r="A81" s="53">
        <v>12020473</v>
      </c>
      <c r="B81" s="53" t="s">
        <v>934</v>
      </c>
      <c r="C81" s="51">
        <v>1600000</v>
      </c>
      <c r="D81" s="51">
        <v>1066666</v>
      </c>
      <c r="E81" s="51">
        <v>7000000</v>
      </c>
    </row>
    <row r="82" spans="1:5" x14ac:dyDescent="0.25">
      <c r="A82" s="53">
        <v>12020474</v>
      </c>
      <c r="B82" s="53" t="s">
        <v>935</v>
      </c>
      <c r="C82" s="51">
        <v>80000</v>
      </c>
      <c r="D82" s="51">
        <v>53335</v>
      </c>
      <c r="E82" s="51">
        <v>500000</v>
      </c>
    </row>
    <row r="83" spans="1:5" x14ac:dyDescent="0.25">
      <c r="A83" s="53">
        <v>11020475</v>
      </c>
      <c r="B83" s="53" t="s">
        <v>936</v>
      </c>
      <c r="C83" s="51">
        <v>500000</v>
      </c>
      <c r="D83" s="51">
        <v>333030</v>
      </c>
      <c r="E83" s="51">
        <v>550000</v>
      </c>
    </row>
    <row r="84" spans="1:5" x14ac:dyDescent="0.25">
      <c r="A84" s="53">
        <v>12020480</v>
      </c>
      <c r="B84" s="53" t="s">
        <v>399</v>
      </c>
      <c r="C84" s="51">
        <v>11500000</v>
      </c>
      <c r="D84" s="51">
        <v>7660690</v>
      </c>
      <c r="E84" s="51">
        <v>79803575.640000001</v>
      </c>
    </row>
    <row r="85" spans="1:5" s="1" customFormat="1" x14ac:dyDescent="0.25">
      <c r="A85" s="14">
        <v>12020500</v>
      </c>
      <c r="B85" s="14" t="s">
        <v>400</v>
      </c>
      <c r="C85" s="11">
        <f>C86</f>
        <v>0</v>
      </c>
      <c r="D85" s="11">
        <f t="shared" ref="D85:E85" si="7">D86</f>
        <v>0</v>
      </c>
      <c r="E85" s="11">
        <f t="shared" si="7"/>
        <v>0</v>
      </c>
    </row>
    <row r="86" spans="1:5" hidden="1" x14ac:dyDescent="0.25">
      <c r="A86" s="53">
        <v>12020501</v>
      </c>
      <c r="B86" s="53" t="s">
        <v>401</v>
      </c>
      <c r="C86" s="51"/>
      <c r="D86" s="51"/>
      <c r="E86" s="51"/>
    </row>
    <row r="87" spans="1:5" s="1" customFormat="1" x14ac:dyDescent="0.25">
      <c r="A87" s="14">
        <v>12020600</v>
      </c>
      <c r="B87" s="14" t="s">
        <v>402</v>
      </c>
      <c r="C87" s="11">
        <f>SUM(C88:C100)</f>
        <v>3646019</v>
      </c>
      <c r="D87" s="11">
        <f t="shared" ref="D87:E87" si="8">SUM(D88:D100)</f>
        <v>2430579</v>
      </c>
      <c r="E87" s="11">
        <f t="shared" si="8"/>
        <v>22750000</v>
      </c>
    </row>
    <row r="88" spans="1:5" hidden="1" x14ac:dyDescent="0.25">
      <c r="A88" s="53">
        <v>12020601</v>
      </c>
      <c r="B88" s="53" t="s">
        <v>403</v>
      </c>
      <c r="C88" s="51"/>
      <c r="D88" s="51"/>
      <c r="E88" s="51"/>
    </row>
    <row r="89" spans="1:5" hidden="1" x14ac:dyDescent="0.25">
      <c r="A89" s="53">
        <v>12020602</v>
      </c>
      <c r="B89" s="53" t="s">
        <v>404</v>
      </c>
      <c r="C89" s="51"/>
      <c r="D89" s="51"/>
      <c r="E89" s="51"/>
    </row>
    <row r="90" spans="1:5" hidden="1" x14ac:dyDescent="0.25">
      <c r="A90" s="53">
        <v>12020603</v>
      </c>
      <c r="B90" s="53" t="s">
        <v>405</v>
      </c>
      <c r="C90" s="51"/>
      <c r="D90" s="51"/>
      <c r="E90" s="51"/>
    </row>
    <row r="91" spans="1:5" x14ac:dyDescent="0.25">
      <c r="A91" s="53">
        <v>12020604</v>
      </c>
      <c r="B91" s="53" t="s">
        <v>406</v>
      </c>
      <c r="C91" s="51"/>
      <c r="D91" s="51"/>
      <c r="E91" s="51">
        <v>5000000</v>
      </c>
    </row>
    <row r="92" spans="1:5" hidden="1" x14ac:dyDescent="0.25">
      <c r="A92" s="53">
        <v>12020608</v>
      </c>
      <c r="B92" s="53" t="s">
        <v>407</v>
      </c>
      <c r="C92" s="51"/>
      <c r="D92" s="51"/>
      <c r="E92" s="51"/>
    </row>
    <row r="93" spans="1:5" x14ac:dyDescent="0.25">
      <c r="A93" s="53">
        <v>12020609</v>
      </c>
      <c r="B93" s="53" t="s">
        <v>408</v>
      </c>
      <c r="C93" s="51"/>
      <c r="D93" s="51"/>
      <c r="E93" s="51">
        <v>2000000</v>
      </c>
    </row>
    <row r="94" spans="1:5" hidden="1" x14ac:dyDescent="0.25">
      <c r="A94" s="53">
        <v>12020611</v>
      </c>
      <c r="B94" s="53" t="s">
        <v>409</v>
      </c>
      <c r="C94" s="51"/>
      <c r="D94" s="51"/>
      <c r="E94" s="51"/>
    </row>
    <row r="95" spans="1:5" ht="27.6" hidden="1" x14ac:dyDescent="0.25">
      <c r="A95" s="53">
        <v>12020612</v>
      </c>
      <c r="B95" s="53" t="s">
        <v>410</v>
      </c>
      <c r="C95" s="51"/>
      <c r="D95" s="51"/>
      <c r="E95" s="51"/>
    </row>
    <row r="96" spans="1:5" x14ac:dyDescent="0.25">
      <c r="A96" s="53">
        <v>12020614</v>
      </c>
      <c r="B96" s="53" t="s">
        <v>411</v>
      </c>
      <c r="C96" s="51">
        <v>3646019</v>
      </c>
      <c r="D96" s="51">
        <v>2430579</v>
      </c>
      <c r="E96" s="51">
        <v>15750000</v>
      </c>
    </row>
    <row r="97" spans="1:5" hidden="1" x14ac:dyDescent="0.25">
      <c r="A97" s="53">
        <v>12020615</v>
      </c>
      <c r="B97" s="53" t="s">
        <v>412</v>
      </c>
      <c r="C97" s="51"/>
      <c r="D97" s="51"/>
      <c r="E97" s="51"/>
    </row>
    <row r="98" spans="1:5" hidden="1" x14ac:dyDescent="0.25">
      <c r="A98" s="53">
        <v>12020616</v>
      </c>
      <c r="B98" s="53" t="s">
        <v>413</v>
      </c>
      <c r="C98" s="51"/>
      <c r="D98" s="51"/>
      <c r="E98" s="51"/>
    </row>
    <row r="99" spans="1:5" hidden="1" x14ac:dyDescent="0.25">
      <c r="A99" s="53">
        <v>12020617</v>
      </c>
      <c r="B99" s="53" t="s">
        <v>414</v>
      </c>
      <c r="C99" s="51"/>
      <c r="D99" s="51"/>
      <c r="E99" s="51"/>
    </row>
    <row r="100" spans="1:5" hidden="1" x14ac:dyDescent="0.25">
      <c r="A100" s="53">
        <v>12020618</v>
      </c>
      <c r="B100" s="53" t="s">
        <v>415</v>
      </c>
      <c r="C100" s="51"/>
      <c r="D100" s="51"/>
      <c r="E100" s="51"/>
    </row>
    <row r="101" spans="1:5" s="1" customFormat="1" x14ac:dyDescent="0.25">
      <c r="A101" s="14">
        <v>12020700</v>
      </c>
      <c r="B101" s="14" t="s">
        <v>416</v>
      </c>
      <c r="C101" s="11">
        <f>SUM(C102:C110)</f>
        <v>13889500</v>
      </c>
      <c r="D101" s="11">
        <f t="shared" ref="D101:E101" si="9">SUM(D102:D110)</f>
        <v>9616488.3300000001</v>
      </c>
      <c r="E101" s="11">
        <f t="shared" si="9"/>
        <v>20500000</v>
      </c>
    </row>
    <row r="102" spans="1:5" hidden="1" x14ac:dyDescent="0.25">
      <c r="A102" s="53">
        <v>12020701</v>
      </c>
      <c r="B102" s="53" t="s">
        <v>417</v>
      </c>
      <c r="C102" s="51"/>
      <c r="D102" s="51"/>
      <c r="E102" s="51"/>
    </row>
    <row r="103" spans="1:5" x14ac:dyDescent="0.25">
      <c r="A103" s="53">
        <v>12020702</v>
      </c>
      <c r="B103" s="53" t="s">
        <v>418</v>
      </c>
      <c r="C103" s="51"/>
      <c r="D103" s="51"/>
      <c r="E103" s="51">
        <v>250000</v>
      </c>
    </row>
    <row r="104" spans="1:5" x14ac:dyDescent="0.25">
      <c r="A104" s="53">
        <v>12020703</v>
      </c>
      <c r="B104" s="53" t="s">
        <v>419</v>
      </c>
      <c r="C104" s="51">
        <v>9500000</v>
      </c>
      <c r="D104" s="51">
        <v>6333530</v>
      </c>
      <c r="E104" s="51">
        <v>10000000</v>
      </c>
    </row>
    <row r="105" spans="1:5" x14ac:dyDescent="0.25">
      <c r="A105" s="53">
        <v>12020704</v>
      </c>
      <c r="B105" s="53" t="s">
        <v>420</v>
      </c>
      <c r="C105" s="51">
        <v>4279500</v>
      </c>
      <c r="D105" s="51">
        <v>3209625</v>
      </c>
      <c r="E105" s="51">
        <v>4500000</v>
      </c>
    </row>
    <row r="106" spans="1:5" x14ac:dyDescent="0.25">
      <c r="A106" s="53">
        <v>12020705</v>
      </c>
      <c r="B106" s="53" t="s">
        <v>421</v>
      </c>
      <c r="C106" s="51"/>
      <c r="D106" s="51"/>
      <c r="E106" s="51">
        <v>3000000</v>
      </c>
    </row>
    <row r="107" spans="1:5" hidden="1" x14ac:dyDescent="0.25">
      <c r="A107" s="53">
        <v>12020707</v>
      </c>
      <c r="B107" s="53" t="s">
        <v>422</v>
      </c>
      <c r="C107" s="51"/>
      <c r="D107" s="51"/>
      <c r="E107" s="51"/>
    </row>
    <row r="108" spans="1:5" x14ac:dyDescent="0.25">
      <c r="A108" s="53">
        <v>12020708</v>
      </c>
      <c r="B108" s="53" t="s">
        <v>423</v>
      </c>
      <c r="C108" s="51"/>
      <c r="D108" s="51"/>
      <c r="E108" s="51">
        <v>250000</v>
      </c>
    </row>
    <row r="109" spans="1:5" hidden="1" x14ac:dyDescent="0.25">
      <c r="A109" s="53">
        <v>12020709</v>
      </c>
      <c r="B109" s="53" t="s">
        <v>424</v>
      </c>
      <c r="C109" s="51"/>
      <c r="D109" s="51"/>
      <c r="E109" s="51"/>
    </row>
    <row r="110" spans="1:5" x14ac:dyDescent="0.25">
      <c r="A110" s="53">
        <v>12020711</v>
      </c>
      <c r="B110" s="53" t="s">
        <v>425</v>
      </c>
      <c r="C110" s="51">
        <v>110000</v>
      </c>
      <c r="D110" s="51">
        <v>73333.33</v>
      </c>
      <c r="E110" s="51">
        <v>2500000</v>
      </c>
    </row>
    <row r="111" spans="1:5" s="1" customFormat="1" x14ac:dyDescent="0.25">
      <c r="A111" s="14">
        <v>12020800</v>
      </c>
      <c r="B111" s="14" t="s">
        <v>426</v>
      </c>
      <c r="C111" s="11">
        <f>SUM(C112:C114)</f>
        <v>0</v>
      </c>
      <c r="D111" s="11">
        <f t="shared" ref="D111:E111" si="10">SUM(D112:D114)</f>
        <v>0</v>
      </c>
      <c r="E111" s="11">
        <f t="shared" si="10"/>
        <v>0</v>
      </c>
    </row>
    <row r="112" spans="1:5" hidden="1" x14ac:dyDescent="0.25">
      <c r="A112" s="53">
        <v>12020801</v>
      </c>
      <c r="B112" s="53" t="s">
        <v>427</v>
      </c>
      <c r="C112" s="51"/>
      <c r="D112" s="51"/>
      <c r="E112" s="51"/>
    </row>
    <row r="113" spans="1:5" hidden="1" x14ac:dyDescent="0.25">
      <c r="A113" s="53">
        <v>12020803</v>
      </c>
      <c r="B113" s="53" t="s">
        <v>428</v>
      </c>
      <c r="C113" s="51"/>
      <c r="D113" s="51"/>
      <c r="E113" s="51"/>
    </row>
    <row r="114" spans="1:5" hidden="1" x14ac:dyDescent="0.25">
      <c r="A114" s="53">
        <v>12020804</v>
      </c>
      <c r="B114" s="53" t="s">
        <v>429</v>
      </c>
      <c r="C114" s="51"/>
      <c r="D114" s="51"/>
      <c r="E114" s="51"/>
    </row>
    <row r="115" spans="1:5" s="1" customFormat="1" x14ac:dyDescent="0.25">
      <c r="A115" s="14">
        <v>12020900</v>
      </c>
      <c r="B115" s="14" t="s">
        <v>430</v>
      </c>
      <c r="C115" s="11">
        <f>C116</f>
        <v>0</v>
      </c>
      <c r="D115" s="11">
        <f t="shared" ref="D115:E115" si="11">D116</f>
        <v>0</v>
      </c>
      <c r="E115" s="11">
        <f t="shared" si="11"/>
        <v>0</v>
      </c>
    </row>
    <row r="116" spans="1:5" hidden="1" x14ac:dyDescent="0.25">
      <c r="A116" s="53">
        <v>12020901</v>
      </c>
      <c r="B116" s="53" t="s">
        <v>431</v>
      </c>
      <c r="C116" s="51"/>
      <c r="D116" s="51"/>
      <c r="E116" s="51"/>
    </row>
    <row r="117" spans="1:5" s="1" customFormat="1" x14ac:dyDescent="0.25">
      <c r="A117" s="14">
        <v>12021000</v>
      </c>
      <c r="B117" s="14" t="s">
        <v>432</v>
      </c>
      <c r="C117" s="11">
        <f>C118</f>
        <v>0</v>
      </c>
      <c r="D117" s="11">
        <f t="shared" ref="D117:E117" si="12">D118</f>
        <v>0</v>
      </c>
      <c r="E117" s="11">
        <f t="shared" si="12"/>
        <v>0</v>
      </c>
    </row>
    <row r="118" spans="1:5" hidden="1" x14ac:dyDescent="0.25">
      <c r="A118" s="53">
        <v>12021004</v>
      </c>
      <c r="B118" s="53" t="s">
        <v>433</v>
      </c>
      <c r="C118" s="51"/>
      <c r="D118" s="51"/>
      <c r="E118" s="51"/>
    </row>
    <row r="119" spans="1:5" s="1" customFormat="1" x14ac:dyDescent="0.25">
      <c r="A119" s="14">
        <v>12021100</v>
      </c>
      <c r="B119" s="14" t="s">
        <v>434</v>
      </c>
      <c r="C119" s="11">
        <f>SUM(C120:C121)</f>
        <v>9557000</v>
      </c>
      <c r="D119" s="11">
        <f t="shared" ref="D119:E119" si="13">SUM(D120:D121)</f>
        <v>0</v>
      </c>
      <c r="E119" s="11">
        <f t="shared" si="13"/>
        <v>3000000</v>
      </c>
    </row>
    <row r="120" spans="1:5" x14ac:dyDescent="0.25">
      <c r="A120" s="53">
        <v>12021102</v>
      </c>
      <c r="B120" s="53" t="s">
        <v>435</v>
      </c>
      <c r="C120" s="51">
        <v>9557000</v>
      </c>
      <c r="D120" s="51"/>
      <c r="E120" s="51">
        <v>3000000</v>
      </c>
    </row>
    <row r="121" spans="1:5" hidden="1" x14ac:dyDescent="0.25">
      <c r="A121" s="53">
        <v>12021103</v>
      </c>
      <c r="B121" s="53" t="s">
        <v>436</v>
      </c>
      <c r="C121" s="51"/>
      <c r="D121" s="51"/>
      <c r="E121" s="51"/>
    </row>
    <row r="122" spans="1:5" s="1" customFormat="1" x14ac:dyDescent="0.25">
      <c r="A122" s="14">
        <v>12021200</v>
      </c>
      <c r="B122" s="14" t="s">
        <v>437</v>
      </c>
      <c r="C122" s="11">
        <f>C123</f>
        <v>0</v>
      </c>
      <c r="D122" s="11">
        <f t="shared" ref="D122:E122" si="14">D123</f>
        <v>0</v>
      </c>
      <c r="E122" s="11">
        <f t="shared" si="14"/>
        <v>50000</v>
      </c>
    </row>
    <row r="123" spans="1:5" x14ac:dyDescent="0.25">
      <c r="A123" s="53">
        <v>12021210</v>
      </c>
      <c r="B123" s="53" t="s">
        <v>438</v>
      </c>
      <c r="C123" s="51"/>
      <c r="D123" s="51"/>
      <c r="E123" s="51">
        <v>50000</v>
      </c>
    </row>
    <row r="124" spans="1:5" s="1" customFormat="1" x14ac:dyDescent="0.25">
      <c r="A124" s="14">
        <v>13000000</v>
      </c>
      <c r="B124" s="14" t="s">
        <v>439</v>
      </c>
      <c r="C124" s="11">
        <f>C125+C131</f>
        <v>0</v>
      </c>
      <c r="D124" s="16">
        <f t="shared" ref="D124:E124" si="15">D125+D131</f>
        <v>0</v>
      </c>
      <c r="E124" s="16">
        <f t="shared" si="15"/>
        <v>0</v>
      </c>
    </row>
    <row r="125" spans="1:5" s="1" customFormat="1" x14ac:dyDescent="0.25">
      <c r="A125" s="14">
        <v>13010000</v>
      </c>
      <c r="B125" s="14" t="s">
        <v>440</v>
      </c>
      <c r="C125" s="11">
        <f>C126+C129</f>
        <v>0</v>
      </c>
      <c r="D125" s="16">
        <f t="shared" ref="D125:E125" si="16">D126+D129</f>
        <v>0</v>
      </c>
      <c r="E125" s="16">
        <f t="shared" si="16"/>
        <v>0</v>
      </c>
    </row>
    <row r="126" spans="1:5" s="1" customFormat="1" x14ac:dyDescent="0.25">
      <c r="A126" s="14">
        <v>13010100</v>
      </c>
      <c r="B126" s="14" t="s">
        <v>441</v>
      </c>
      <c r="C126" s="11">
        <f>SUM(C127:C128)</f>
        <v>0</v>
      </c>
      <c r="D126" s="11">
        <f t="shared" ref="D126:E126" si="17">SUM(D127:D128)</f>
        <v>0</v>
      </c>
      <c r="E126" s="11">
        <f t="shared" si="17"/>
        <v>0</v>
      </c>
    </row>
    <row r="127" spans="1:5" hidden="1" x14ac:dyDescent="0.25">
      <c r="A127" s="53">
        <v>13010101</v>
      </c>
      <c r="B127" s="53" t="s">
        <v>442</v>
      </c>
      <c r="C127" s="51"/>
      <c r="D127" s="51"/>
      <c r="E127" s="51"/>
    </row>
    <row r="128" spans="1:5" hidden="1" x14ac:dyDescent="0.25">
      <c r="A128" s="53">
        <v>13010102</v>
      </c>
      <c r="B128" s="53" t="s">
        <v>443</v>
      </c>
      <c r="C128" s="51"/>
      <c r="D128" s="51"/>
      <c r="E128" s="51"/>
    </row>
    <row r="129" spans="1:5" s="1" customFormat="1" x14ac:dyDescent="0.25">
      <c r="A129" s="14">
        <v>13010200</v>
      </c>
      <c r="B129" s="14" t="s">
        <v>444</v>
      </c>
      <c r="C129" s="11">
        <f>C130</f>
        <v>0</v>
      </c>
      <c r="D129" s="11">
        <f t="shared" ref="D129:E129" si="18">D130</f>
        <v>0</v>
      </c>
      <c r="E129" s="11">
        <f t="shared" si="18"/>
        <v>0</v>
      </c>
    </row>
    <row r="130" spans="1:5" hidden="1" x14ac:dyDescent="0.25">
      <c r="A130" s="53">
        <v>13010202</v>
      </c>
      <c r="B130" s="53" t="s">
        <v>445</v>
      </c>
      <c r="C130" s="51"/>
      <c r="D130" s="51"/>
      <c r="E130" s="51"/>
    </row>
    <row r="131" spans="1:5" s="1" customFormat="1" x14ac:dyDescent="0.25">
      <c r="A131" s="14">
        <v>13020000</v>
      </c>
      <c r="B131" s="14" t="s">
        <v>828</v>
      </c>
      <c r="C131" s="11">
        <f>C132</f>
        <v>0</v>
      </c>
      <c r="D131" s="11">
        <f t="shared" ref="D131:E134" si="19">D132</f>
        <v>0</v>
      </c>
      <c r="E131" s="11">
        <f t="shared" si="19"/>
        <v>0</v>
      </c>
    </row>
    <row r="132" spans="1:5" s="1" customFormat="1" x14ac:dyDescent="0.25">
      <c r="A132" s="14">
        <v>13020100</v>
      </c>
      <c r="B132" s="14" t="s">
        <v>446</v>
      </c>
      <c r="C132" s="11">
        <f>C133</f>
        <v>0</v>
      </c>
      <c r="D132" s="11">
        <f t="shared" si="19"/>
        <v>0</v>
      </c>
      <c r="E132" s="11">
        <f t="shared" si="19"/>
        <v>0</v>
      </c>
    </row>
    <row r="133" spans="1:5" hidden="1" x14ac:dyDescent="0.25">
      <c r="A133" s="53">
        <v>13020106</v>
      </c>
      <c r="B133" s="53" t="s">
        <v>447</v>
      </c>
      <c r="C133" s="51"/>
      <c r="D133" s="51"/>
      <c r="E133" s="51"/>
    </row>
    <row r="134" spans="1:5" s="1" customFormat="1" x14ac:dyDescent="0.25">
      <c r="A134" s="14">
        <v>14020100</v>
      </c>
      <c r="B134" s="14" t="s">
        <v>588</v>
      </c>
      <c r="C134" s="11">
        <f>C135</f>
        <v>0</v>
      </c>
      <c r="D134" s="11">
        <f t="shared" si="19"/>
        <v>0</v>
      </c>
      <c r="E134" s="11">
        <f t="shared" si="19"/>
        <v>0</v>
      </c>
    </row>
    <row r="135" spans="1:5" x14ac:dyDescent="0.25">
      <c r="A135" s="53">
        <v>14020106</v>
      </c>
      <c r="B135" s="53" t="s">
        <v>447</v>
      </c>
      <c r="C135" s="51">
        <v>0</v>
      </c>
      <c r="D135" s="51"/>
      <c r="E135" s="51"/>
    </row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pVY1r4vQ7u4UiDnH148UecpviKUe2Z4U/LM96LSWlI4QCf9MXr3jRY0VMGm/gQ8kJ3mk0DO9Z2OtoyStog66A==" saltValue="4tdMPkBno9EGoRFhp9hlv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  <rowBreaks count="2" manualBreakCount="2">
    <brk id="37" max="16383" man="1"/>
    <brk id="71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114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9" t="s">
        <v>451</v>
      </c>
      <c r="B1" s="69"/>
      <c r="C1" s="69"/>
      <c r="D1" s="69"/>
      <c r="E1" s="69"/>
    </row>
    <row r="2" spans="1:5" x14ac:dyDescent="0.25">
      <c r="A2" s="70" t="s">
        <v>781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585</v>
      </c>
      <c r="D4" s="50" t="s">
        <v>586</v>
      </c>
      <c r="E4" s="50" t="s">
        <v>587</v>
      </c>
    </row>
    <row r="5" spans="1:5" x14ac:dyDescent="0.25">
      <c r="A5" s="6"/>
      <c r="B5" s="5" t="s">
        <v>2</v>
      </c>
      <c r="C5" s="11">
        <f>C6+C118</f>
        <v>5024419647.0200005</v>
      </c>
      <c r="D5" s="11" t="e">
        <f t="shared" ref="D5:E5" si="0">D6+D118</f>
        <v>#VALUE!</v>
      </c>
      <c r="E5" s="11">
        <f t="shared" si="0"/>
        <v>8162034080.29</v>
      </c>
    </row>
    <row r="6" spans="1:5" x14ac:dyDescent="0.25">
      <c r="A6" s="4">
        <v>2</v>
      </c>
      <c r="B6" s="5" t="s">
        <v>147</v>
      </c>
      <c r="C6" s="11">
        <f>C7+C25</f>
        <v>3011419647.02</v>
      </c>
      <c r="D6" s="11" t="e">
        <f>D7+D25</f>
        <v>#VALUE!</v>
      </c>
      <c r="E6" s="11">
        <f>E7+E25</f>
        <v>4969891054.5900002</v>
      </c>
    </row>
    <row r="7" spans="1:5" x14ac:dyDescent="0.25">
      <c r="A7" s="4">
        <v>21</v>
      </c>
      <c r="B7" s="5" t="s">
        <v>148</v>
      </c>
      <c r="C7" s="11">
        <f>C8+C13+C20</f>
        <v>1342940032.02</v>
      </c>
      <c r="D7" s="11">
        <f t="shared" ref="D7:E7" si="1">D8+D13+D20</f>
        <v>856408726.46999991</v>
      </c>
      <c r="E7" s="11">
        <f t="shared" si="1"/>
        <v>3942767883.4099998</v>
      </c>
    </row>
    <row r="8" spans="1:5" x14ac:dyDescent="0.25">
      <c r="A8" s="4">
        <v>2101</v>
      </c>
      <c r="B8" s="5" t="s">
        <v>149</v>
      </c>
      <c r="C8" s="11">
        <f>C9</f>
        <v>1317554080</v>
      </c>
      <c r="D8" s="11">
        <f t="shared" ref="D8:E8" si="2">D9</f>
        <v>831742374.30999994</v>
      </c>
      <c r="E8" s="11">
        <f t="shared" si="2"/>
        <v>2892797738</v>
      </c>
    </row>
    <row r="9" spans="1:5" x14ac:dyDescent="0.25">
      <c r="A9" s="4">
        <v>210101</v>
      </c>
      <c r="B9" s="5" t="s">
        <v>150</v>
      </c>
      <c r="C9" s="11">
        <f>SUM(C10:C12)</f>
        <v>1317554080</v>
      </c>
      <c r="D9" s="11">
        <f>SUM(D10:D12)</f>
        <v>831742374.30999994</v>
      </c>
      <c r="E9" s="11">
        <f>SUM(E10:E12)</f>
        <v>2892797738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1236520241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770000533.64999998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2811155643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81033839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61741840.659999996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81642095</v>
      </c>
    </row>
    <row r="13" spans="1:5" x14ac:dyDescent="0.25">
      <c r="A13" s="4">
        <v>2102</v>
      </c>
      <c r="B13" s="5" t="s">
        <v>153</v>
      </c>
      <c r="C13" s="11">
        <f>C14+C18</f>
        <v>25385952.02</v>
      </c>
      <c r="D13" s="11">
        <f>D14+D18</f>
        <v>24666352.16</v>
      </c>
      <c r="E13" s="11">
        <f>E14+E18</f>
        <v>36000000</v>
      </c>
    </row>
    <row r="14" spans="1:5" x14ac:dyDescent="0.25">
      <c r="A14" s="4">
        <v>210201</v>
      </c>
      <c r="B14" s="5" t="s">
        <v>154</v>
      </c>
      <c r="C14" s="11">
        <f>SUM(C15:C17)</f>
        <v>25385952.02</v>
      </c>
      <c r="D14" s="11">
        <f>SUM(D15:D17)</f>
        <v>24666352.16</v>
      </c>
      <c r="E14" s="11">
        <f>SUM(E15:E17)</f>
        <v>36000000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25385952.02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24666352.16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0</v>
      </c>
      <c r="D20" s="11">
        <f>SUM(D21:D23)</f>
        <v>0</v>
      </c>
      <c r="E20" s="11">
        <f>SUM(E21:E23)</f>
        <v>1013970145.41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786176267.25</v>
      </c>
    </row>
    <row r="23" spans="1:5" x14ac:dyDescent="0.25">
      <c r="A23" s="6">
        <v>21030104</v>
      </c>
      <c r="B23" s="7" t="s">
        <v>528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27793878.160000004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1668479615</v>
      </c>
      <c r="D25" s="11" t="e">
        <f t="shared" ref="D25:E25" si="4">D26+D103+D107+D112</f>
        <v>#VALUE!</v>
      </c>
      <c r="E25" s="11">
        <f t="shared" si="4"/>
        <v>1027123171.1800001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1260305577</v>
      </c>
      <c r="D26" s="11" t="e">
        <f t="shared" ref="D26:E26" si="5">D27+D32+D40+D54+D63+D66+D72+D81+D85+D88</f>
        <v>#VALUE!</v>
      </c>
      <c r="E26" s="11">
        <f t="shared" si="5"/>
        <v>620823981.18000007</v>
      </c>
    </row>
    <row r="27" spans="1:5" x14ac:dyDescent="0.25">
      <c r="A27" s="4">
        <v>220201</v>
      </c>
      <c r="B27" s="5" t="s">
        <v>165</v>
      </c>
      <c r="C27" s="11">
        <f>SUM(C28:C31)</f>
        <v>41450000</v>
      </c>
      <c r="D27" s="11">
        <f t="shared" ref="D27:E27" si="6">SUM(D28:D31)</f>
        <v>33873364</v>
      </c>
      <c r="E27" s="11">
        <f t="shared" si="6"/>
        <v>31289032.699999999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18500000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17240364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12000000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20450000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16633000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18289032.699999999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2500000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1000000</v>
      </c>
    </row>
    <row r="32" spans="1:5" x14ac:dyDescent="0.25">
      <c r="A32" s="4">
        <v>220202</v>
      </c>
      <c r="B32" s="5" t="s">
        <v>170</v>
      </c>
      <c r="C32" s="11">
        <f>SUM(C33:C39)</f>
        <v>1000000</v>
      </c>
      <c r="D32" s="11">
        <f t="shared" ref="D32:E32" si="7">SUM(D33:D39)</f>
        <v>100000</v>
      </c>
      <c r="E32" s="11">
        <f t="shared" si="7"/>
        <v>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29600000</v>
      </c>
      <c r="D40" s="11">
        <f t="shared" ref="D40:E40" si="8">SUM(D41:D53)</f>
        <v>15831455</v>
      </c>
      <c r="E40" s="11">
        <f t="shared" si="8"/>
        <v>16000000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21600000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13621455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6000000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5000000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2210000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9000000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500000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500000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42100000</v>
      </c>
      <c r="D54" s="11" t="e">
        <f t="shared" ref="D54:E54" si="9">SUM(D55:D62)</f>
        <v>#VALUE!</v>
      </c>
      <c r="E54" s="11">
        <f t="shared" si="9"/>
        <v>74784948.480000004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22700000</v>
      </c>
      <c r="D55" s="10" t="e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#VALUE!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17000000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5400000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3720000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3000000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4000000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2500000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500000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10000000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7800000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54284948.480000004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F.xi'!C45+'TRADITIONAL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F.xi'!D45+'TRADITIONAL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F.xi'!E45+'TRADITIONAL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100600000</v>
      </c>
      <c r="D63" s="11">
        <f>SUM(D64:D65)</f>
        <v>4500000</v>
      </c>
      <c r="E63" s="11">
        <f>SUM(E64:E65)</f>
        <v>10000000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F.xi'!C47+'TRADITIONAL OVERHEAD COST F.xi'!C46</f>
        <v>100600000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F.xi'!D47+'TRADITIONAL OVERHEAD COST F.xi'!D46</f>
        <v>4500000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F.xi'!E47+'TRADITIONAL OVERHEAD COST F.xi'!E46</f>
        <v>10000000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F.xi'!C48+'TRADITIONAL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F.xi'!D48+'TRADITIONAL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F.xi'!E48+'TRADITIONAL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510555577</v>
      </c>
      <c r="D66" s="11">
        <f t="shared" ref="D66:E66" si="10">SUM(D67:D71)</f>
        <v>141350327</v>
      </c>
      <c r="E66" s="11">
        <f t="shared" si="10"/>
        <v>186250000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F.xi'!C50+'TRADITIONAL OVERHEAD COST F.xi'!C49</f>
        <v>500000000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F.xi'!D50+'TRADITIONAL OVERHEAD COST F.xi'!D49</f>
        <v>140700327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F.xi'!E50+'TRADITIONAL OVERHEAD COST F.xi'!E49</f>
        <v>180000000</v>
      </c>
    </row>
    <row r="68" spans="1:5" x14ac:dyDescent="0.25">
      <c r="A68" s="6">
        <v>22020602</v>
      </c>
      <c r="B68" s="7" t="s">
        <v>526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F.xi'!C51+'TRADITIONAL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F.xi'!D51+'TRADITIONAL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F.xi'!E51+'TRADITIONAL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F.xi'!C52+'TRADITIONAL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F.xi'!D52+'TRADITIONAL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F.xi'!E52+'TRADITIONAL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F.xi'!C53+'TRADITIONAL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F.xi'!D53+'TRADITIONAL OVERHEAD COST F.xi'!D52</f>
        <v>650000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F.xi'!E53+'TRADITIONAL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F.xi'!C54+'TRADITIONAL OVERHEAD COST F.xi'!C53</f>
        <v>4555577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F.xi'!D54+'TRADITIONAL OVERHEAD COST F.xi'!D53</f>
        <v>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F.xi'!E54+'TRADITIONAL OVERHEAD COST F.xi'!E53</f>
        <v>250000</v>
      </c>
    </row>
    <row r="72" spans="1:5" ht="30" x14ac:dyDescent="0.25">
      <c r="A72" s="4">
        <v>220207</v>
      </c>
      <c r="B72" s="5" t="s">
        <v>209</v>
      </c>
      <c r="C72" s="11">
        <f>SUM(C73:C80)</f>
        <v>0</v>
      </c>
      <c r="D72" s="11">
        <f t="shared" ref="D72:E72" si="11">SUM(D73:D80)</f>
        <v>0</v>
      </c>
      <c r="E72" s="11">
        <f t="shared" si="11"/>
        <v>2000000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F.xi'!C56+'TRADITIONAL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F.xi'!D56+'TRADITIONAL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F.xi'!E56+'TRADITIONAL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F.xi'!C57+'TRADITIONAL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F.xi'!D57+'TRADITIONAL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F.xi'!E57+'TRADITIONAL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F.xi'!C58+'TRADITIONAL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F.xi'!D58+'TRADITIONAL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F.xi'!E58+'TRADITIONAL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F.xi'!C59+'TRADITIONAL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F.xi'!D59+'TRADITIONAL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F.xi'!E59+'TRADITIONAL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F.xi'!C60+'TRADITIONAL OVERHEAD COST F.xi'!C59</f>
        <v>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F.xi'!D60+'TRADITIONAL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F.xi'!E60+'TRADITIONAL OVERHEAD COST F.xi'!E59</f>
        <v>2000000</v>
      </c>
    </row>
    <row r="78" spans="1:5" x14ac:dyDescent="0.25">
      <c r="A78" s="6">
        <v>22020709</v>
      </c>
      <c r="B78" s="7" t="s">
        <v>529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F.xi'!C61+'TRADITIONAL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F.xi'!D61+'TRADITIONAL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F.xi'!E61+'TRADITIONAL OVERHEAD COST F.xi'!E60</f>
        <v>0</v>
      </c>
    </row>
    <row r="79" spans="1:5" x14ac:dyDescent="0.25">
      <c r="A79" s="6">
        <v>22020711</v>
      </c>
      <c r="B79" s="7" t="s">
        <v>530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F.xi'!C62+'TRADITIONAL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F.xi'!D62+'TRADITIONAL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F.xi'!E62+'TRADITIONAL OVERHEAD COST F.xi'!E61</f>
        <v>0</v>
      </c>
    </row>
    <row r="80" spans="1:5" x14ac:dyDescent="0.25">
      <c r="A80" s="6">
        <v>22020712</v>
      </c>
      <c r="B80" s="7" t="s">
        <v>531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F.xi'!C63+'TRADITIONAL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F.xi'!D63+'TRADITIONAL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F.xi'!E63+'TRADITIONAL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1000000</v>
      </c>
      <c r="D81" s="11">
        <f t="shared" ref="D81:E81" si="12">SUM(D82:D84)</f>
        <v>0</v>
      </c>
      <c r="E81" s="11">
        <f t="shared" si="12"/>
        <v>17500000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F.xi'!C65+'TRADITIONAL OVERHEAD COST F.xi'!C64</f>
        <v>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F.xi'!D65+'TRADITIONAL OVERHEAD COST F.xi'!D64</f>
        <v>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F.xi'!E65+'TRADITIONAL OVERHEAD COST F.xi'!E64</f>
        <v>14000000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F.xi'!C66+'TRADITIONAL OVERHEAD COST F.xi'!C65</f>
        <v>500000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F.xi'!D66+'TRADITIONAL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F.xi'!E66+'TRADITIONAL OVERHEAD COST F.xi'!E65</f>
        <v>1500000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F.xi'!C67+'TRADITIONAL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F.xi'!D67+'TRADITIONAL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F.xi'!E67+'TRADITIONAL OVERHEAD COST F.xi'!E66</f>
        <v>2000000</v>
      </c>
    </row>
    <row r="85" spans="1:5" x14ac:dyDescent="0.25">
      <c r="A85" s="4">
        <v>220209</v>
      </c>
      <c r="B85" s="5" t="s">
        <v>219</v>
      </c>
      <c r="C85" s="11">
        <f>SUM(C86:C87)</f>
        <v>500000</v>
      </c>
      <c r="D85" s="11">
        <f t="shared" ref="D85:E85" si="13">SUM(D86:D87)</f>
        <v>21797.64</v>
      </c>
      <c r="E85" s="11">
        <f t="shared" si="13"/>
        <v>500000</v>
      </c>
    </row>
    <row r="86" spans="1:5" x14ac:dyDescent="0.25">
      <c r="A86" s="6">
        <v>22020901</v>
      </c>
      <c r="B86" s="7" t="s">
        <v>527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F.xi'!C69+'TRADITIONAL OVERHEAD COST F.xi'!C68</f>
        <v>500000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F.xi'!D69+'TRADITIONAL OVERHEAD COST F.xi'!D68</f>
        <v>21797.64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F.xi'!E69+'TRADITIONAL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F.xi'!C70+'TRADITIONAL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F.xi'!D70+'TRADITIONAL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F.xi'!E70+'TRADITIONAL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533500000</v>
      </c>
      <c r="D88" s="11">
        <f t="shared" ref="D88:E88" si="14">SUM(D89:D102)</f>
        <v>172397372.86000001</v>
      </c>
      <c r="E88" s="11">
        <f t="shared" si="14"/>
        <v>282000000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F.xi'!C72+'TRADITIONAL OVERHEAD COST F.xi'!C71</f>
        <v>35000000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F.xi'!D72+'TRADITIONAL OVERHEAD COST F.xi'!D71</f>
        <v>18391000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F.xi'!E72+'TRADITIONAL OVERHEAD COST F.xi'!E71</f>
        <v>18500000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F.xi'!C73+'TRADITIONAL OVERHEAD COST F.xi'!C72</f>
        <v>10000000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F.xi'!D73+'TRADITIONAL OVERHEAD COST F.xi'!D72</f>
        <v>3750000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F.xi'!E73+'TRADITIONAL OVERHEAD COST F.xi'!E72</f>
        <v>7000000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F.xi'!C74+'TRADITIONAL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F.xi'!D74+'TRADITIONAL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F.xi'!E74+'TRADITIONAL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F.xi'!C75+'TRADITIONAL OVERHEAD COST F.xi'!C74</f>
        <v>5000000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F.xi'!D75+'TRADITIONAL OVERHEAD COST F.xi'!D74</f>
        <v>4222076.5199999996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F.xi'!E75+'TRADITIONAL OVERHEAD COST F.xi'!E74</f>
        <v>5000000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F.xi'!C76+'TRADITIONAL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F.xi'!D76+'TRADITIONAL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F.xi'!E76+'TRADITIONAL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F.xi'!C77+'TRADITIONAL OVERHEAD COST F.xi'!C76</f>
        <v>177500000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F.xi'!D77+'TRADITIONAL OVERHEAD COST F.xi'!D76</f>
        <v>32960000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F.xi'!E77+'TRADITIONAL OVERHEAD COST F.xi'!E76</f>
        <v>45500000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F.xi'!C78+'TRADITIONAL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F.xi'!D78+'TRADITIONAL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F.xi'!E78+'TRADITIONAL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F.xi'!C79+'TRADITIONAL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F.xi'!D79+'TRADITIONAL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F.xi'!E79+'TRADITIONAL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F.xi'!C80+'TRADITIONAL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F.xi'!D80+'TRADITIONAL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F.xi'!E80+'TRADITIONAL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F.xi'!C81+'TRADITIONAL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F.xi'!D81+'TRADITIONAL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F.xi'!E81+'TRADITIONAL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F.xi'!C82+'TRADITIONAL OVERHEAD COST F.xi'!C81</f>
        <v>100000000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F.xi'!D82+'TRADITIONAL OVERHEAD COST F.xi'!D81</f>
        <v>35000000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F.xi'!E82+'TRADITIONAL OVERHEAD COST F.xi'!E81</f>
        <v>2000000</v>
      </c>
    </row>
    <row r="100" spans="1:5" x14ac:dyDescent="0.25">
      <c r="A100" s="6">
        <v>22021050</v>
      </c>
      <c r="B100" s="7" t="s">
        <v>532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F.xi'!C83+'TRADITIONAL OVERHEAD COST F.xi'!C82</f>
        <v>3000000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F.xi'!D83+'TRADITIONAL OVERHEAD COST F.xi'!D82</f>
        <v>2944249.59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F.xi'!E83+'TRADITIONAL OVERHEAD COST F.xi'!E82</f>
        <v>2000000</v>
      </c>
    </row>
    <row r="101" spans="1:5" x14ac:dyDescent="0.25">
      <c r="A101" s="6">
        <v>220210</v>
      </c>
      <c r="B101" s="7" t="s">
        <v>831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F.xi'!C83+'TRADITIONAL OVERHEAD COST F.xi'!C82</f>
        <v>203000000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F.xi'!D83+'TRADITIONAL OVERHEAD COST F.xi'!D82</f>
        <v>75130046.75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F.xi'!E83+'TRADITIONAL OVERHEAD COST F.xi'!E82</f>
        <v>202000000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F.xi'!C84+'TRADITIONAL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F.xi'!D84+'TRADITIONAL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F.xi'!E84+'TRADITIONAL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353174038</v>
      </c>
      <c r="D103" s="11">
        <f t="shared" ref="D103:E103" si="15">D104</f>
        <v>79776490.079999998</v>
      </c>
      <c r="E103" s="11">
        <f t="shared" si="15"/>
        <v>360299190</v>
      </c>
    </row>
    <row r="104" spans="1:5" x14ac:dyDescent="0.25">
      <c r="A104" s="4">
        <v>220401</v>
      </c>
      <c r="B104" s="5" t="s">
        <v>235</v>
      </c>
      <c r="C104" s="11">
        <f>SUM(C105:C106)</f>
        <v>353174038</v>
      </c>
      <c r="D104" s="11">
        <f t="shared" ref="D104:E104" si="16">SUM(D105:D106)</f>
        <v>79776490.079999998</v>
      </c>
      <c r="E104" s="11">
        <f t="shared" si="16"/>
        <v>360299190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F.xi'!C87+'TRADITIONAL OVERHEAD COST F.xi'!C86</f>
        <v>329470690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F.xi'!D87+'TRADITIONAL OVERHEAD COST F.xi'!D86</f>
        <v>73276490.079999998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F.xi'!E87+'TRADITIONAL OVERHEAD COST F.xi'!E86</f>
        <v>356299190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F.xi'!C88+'PHC OVERHEAD COST F.xi'!C89+'WATSAN OVERHEAD COST F.xi'!C88+'TRADITIONAL OVERHEAD COST F.xi'!C87+'FINANCE OVERHEAD COST F.xi'!C88</f>
        <v>23703348</v>
      </c>
      <c r="D106" s="10">
        <f>'CHAIR OVERHEAD COST F.xi'!D87+'SLT OVERHEAD COST F.xi'!D87+'COUNCIL OVERHEAD COST F.xi'!D87+'PMD OVERHEAD COST F.xi'!D87+'AGRIC OVERHEAD COST F.xi'!D87+'WORKS OVERHEAD COST F.xi'!D87+'ESD OVERHEAD COST F.xi'!D88+'PHC OVERHEAD COST F.xi'!D89+'WATSAN OVERHEAD COST F.xi'!D88+'TRADITIONAL OVERHEAD COST F.xi'!D87+'FINANCE OVERHEAD COST F.xi'!D88</f>
        <v>6500000</v>
      </c>
      <c r="E106" s="10">
        <f>'CHAIR OVERHEAD COST F.xi'!E87+'SLT OVERHEAD COST F.xi'!E87+'COUNCIL OVERHEAD COST F.xi'!E87+'PMD OVERHEAD COST F.xi'!E87+'AGRIC OVERHEAD COST F.xi'!E87+'WORKS OVERHEAD COST F.xi'!E87+'ESD OVERHEAD COST F.xi'!E88+'PHC OVERHEAD COST F.xi'!E89+'WATSAN OVERHEAD COST F.xi'!E88+'TRADITIONAL OVERHEAD COST F.xi'!E87+'FINANCE OVERHEAD COST F.xi'!E88</f>
        <v>4000000</v>
      </c>
    </row>
    <row r="107" spans="1:5" x14ac:dyDescent="0.25">
      <c r="A107" s="4">
        <v>2205</v>
      </c>
      <c r="B107" s="5" t="s">
        <v>533</v>
      </c>
      <c r="C107" s="12">
        <f>C108</f>
        <v>55000000</v>
      </c>
      <c r="D107" s="12">
        <f t="shared" ref="D107:E107" si="17">D108</f>
        <v>43000000</v>
      </c>
      <c r="E107" s="12">
        <f t="shared" si="17"/>
        <v>46000000</v>
      </c>
    </row>
    <row r="108" spans="1:5" x14ac:dyDescent="0.25">
      <c r="A108" s="4">
        <v>220501</v>
      </c>
      <c r="B108" s="5" t="s">
        <v>534</v>
      </c>
      <c r="C108" s="12">
        <f>SUM(C109:C111)</f>
        <v>55000000</v>
      </c>
      <c r="D108" s="12">
        <f t="shared" ref="D108:E108" si="18">SUM(D109:D111)</f>
        <v>43000000</v>
      </c>
      <c r="E108" s="12">
        <f t="shared" si="18"/>
        <v>46000000</v>
      </c>
    </row>
    <row r="109" spans="1:5" x14ac:dyDescent="0.25">
      <c r="A109" s="6">
        <v>22050105</v>
      </c>
      <c r="B109" s="7" t="s">
        <v>535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F.xi'!C91+'PHC OVERHEAD COST F.xi'!C92+'WATSAN OVERHEAD COST F.xi'!C91+'TRADITIONAL OVERHEAD COST F.xi'!C90</f>
        <v>15000000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F.xi'!D91+'PHC OVERHEAD COST F.xi'!D92+'WATSAN OVERHEAD COST F.xi'!D91+'TRADITIONAL OVERHEAD COST F.xi'!D90</f>
        <v>15000000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F.xi'!E91+'PHC OVERHEAD COST F.xi'!E92+'WATSAN OVERHEAD COST F.xi'!E91+'TRADITIONAL OVERHEAD COST F.xi'!E90</f>
        <v>3000000</v>
      </c>
    </row>
    <row r="110" spans="1:5" x14ac:dyDescent="0.25">
      <c r="A110" s="6">
        <v>22050108</v>
      </c>
      <c r="B110" s="7" t="s">
        <v>536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F.xi'!C92+'PHC OVERHEAD COST F.xi'!C93+'WATSAN OVERHEAD COST F.xi'!C92+'TRADITIONAL OVERHEAD COST F.xi'!C91</f>
        <v>30000000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F.xi'!D92+'PHC OVERHEAD COST F.xi'!D93+'WATSAN OVERHEAD COST F.xi'!D92+'TRADITIONAL OVERHEAD COST F.xi'!D91</f>
        <v>18000000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F.xi'!E92+'PHC OVERHEAD COST F.xi'!E93+'WATSAN OVERHEAD COST F.xi'!E92+'TRADITIONAL OVERHEAD COST F.xi'!E91</f>
        <v>40000000</v>
      </c>
    </row>
    <row r="111" spans="1:5" x14ac:dyDescent="0.25">
      <c r="A111" s="6">
        <v>22050110</v>
      </c>
      <c r="B111" s="7" t="s">
        <v>537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F.xi'!C93+'PHC OVERHEAD COST F.xi'!C94+'WATSAN OVERHEAD COST F.xi'!C93+'TRADITIONAL OVERHEAD COST F.xi'!C92</f>
        <v>10000000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F.xi'!D93+'PHC OVERHEAD COST F.xi'!D94+'WATSAN OVERHEAD COST F.xi'!D93+'TRADITIONAL OVERHEAD COST F.xi'!D92</f>
        <v>10000000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F.xi'!E93+'PHC OVERHEAD COST F.xi'!E94+'WATSAN OVERHEAD COST F.xi'!E93+'TRADITIONAL OVERHEAD COST F.xi'!E92</f>
        <v>3000000</v>
      </c>
    </row>
    <row r="112" spans="1:5" x14ac:dyDescent="0.25">
      <c r="A112" s="4">
        <v>2206</v>
      </c>
      <c r="B112" s="5" t="s">
        <v>525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538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539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F.xi'!C96+'PHC OVERHEAD COST F.xi'!C97+'WATSAN OVERHEAD COST F.xi'!C96+'TRADITIONAL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F.xi'!D96+'PHC OVERHEAD COST F.xi'!D97+'WATSAN OVERHEAD COST F.xi'!D96+'TRADITIONAL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F.xi'!E96+'PHC OVERHEAD COST F.xi'!E97+'WATSAN OVERHEAD COST F.xi'!E96+'TRADITIONAL OVERHEAD COST F.xi'!E95</f>
        <v>0</v>
      </c>
    </row>
    <row r="115" spans="1:5" x14ac:dyDescent="0.25">
      <c r="A115" s="4">
        <v>220604</v>
      </c>
      <c r="B115" s="5" t="s">
        <v>540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541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F.xi'!C98+'PHC OVERHEAD COST F.xi'!C99+'WATSAN OVERHEAD COST F.xi'!C98+'TRADITIONAL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F.xi'!D98+'PHC OVERHEAD COST F.xi'!D99+'WATSAN OVERHEAD COST F.xi'!D98+'TRADITIONAL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F.xi'!E98+'PHC OVERHEAD COST F.xi'!E99+'WATSAN OVERHEAD COST F.xi'!E98+'TRADITIONAL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2013000000</v>
      </c>
      <c r="D118" s="11">
        <f t="shared" ref="D118:E118" si="22">D119+D161+D171</f>
        <v>1072179379.0799999</v>
      </c>
      <c r="E118" s="11">
        <f t="shared" si="22"/>
        <v>3192143025.6999998</v>
      </c>
    </row>
    <row r="119" spans="1:5" x14ac:dyDescent="0.25">
      <c r="A119" s="4">
        <v>32</v>
      </c>
      <c r="B119" s="5" t="s">
        <v>239</v>
      </c>
      <c r="C119" s="11">
        <f>C120</f>
        <v>2013000000</v>
      </c>
      <c r="D119" s="11">
        <f t="shared" ref="D119:E119" si="23">D120</f>
        <v>1072179379.0799999</v>
      </c>
      <c r="E119" s="11">
        <f t="shared" si="23"/>
        <v>3192143025.6999998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2013000000</v>
      </c>
      <c r="D120" s="11">
        <f t="shared" ref="D120:E120" si="24">D121+D125+D138+D141+D143+D147+D151+D156</f>
        <v>1072179379.0799999</v>
      </c>
      <c r="E120" s="11">
        <f t="shared" si="24"/>
        <v>3192143025.6999998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624500000</v>
      </c>
      <c r="D121" s="11">
        <f>'SUMMARY OF CAPITAL EXP F.viii'!D5</f>
        <v>424422615.56999999</v>
      </c>
      <c r="E121" s="11">
        <f>'SUMMARY OF CAPITAL EXP F.viii'!E5</f>
        <v>338972283.99000001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439000000</v>
      </c>
      <c r="D125" s="11">
        <f>'SUMMARY OF CAPITAL EXP F.viii'!D6</f>
        <v>143905500</v>
      </c>
      <c r="E125" s="11">
        <f>'SUMMARY OF CAPITAL EXP F.viii'!E6</f>
        <v>2072170741.71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361500000</v>
      </c>
      <c r="D141" s="11">
        <f>'SUMMARY OF CAPITAL EXP F.viii'!D8</f>
        <v>203838000</v>
      </c>
      <c r="E141" s="11">
        <f>'SUMMARY OF CAPITAL EXP F.viii'!E8</f>
        <v>150000000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3000000</v>
      </c>
      <c r="D143" s="11">
        <f>'SUMMARY OF CAPITAL EXP F.viii'!D9</f>
        <v>0</v>
      </c>
      <c r="E143" s="11">
        <f>'SUMMARY OF CAPITAL EXP F.viii'!E9</f>
        <v>13000000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0</v>
      </c>
      <c r="D147" s="11">
        <f>'SUMMARY OF CAPITAL EXP F.viii'!D10</f>
        <v>0</v>
      </c>
      <c r="E147" s="11">
        <f>'SUMMARY OF CAPITAL EXP F.viii'!E10</f>
        <v>30000000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585000000</v>
      </c>
      <c r="D151" s="11">
        <f>'SUMMARY OF CAPITAL EXP F.viii'!D11</f>
        <v>300013263.50999999</v>
      </c>
      <c r="E151" s="11">
        <f>'SUMMARY OF CAPITAL EXP F.viii'!E11</f>
        <v>388000000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0</v>
      </c>
      <c r="D161" s="11">
        <f t="shared" ref="D161:E161" si="26">D162</f>
        <v>0</v>
      </c>
      <c r="E161" s="11">
        <f t="shared" si="26"/>
        <v>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0</v>
      </c>
      <c r="D162" s="11">
        <f>'SUMMARY OF CAPITAL EXP F.viii'!D13</f>
        <v>0</v>
      </c>
      <c r="E162" s="11">
        <f>'SUMMARY OF CAPITAL EXP F.viii'!E13</f>
        <v>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542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LWmEkxWNkhNOcLR0kr7PrI6bPouVh7J2BBf+oHg0I02/i/C1JUdK7DXCsc7EBw0cLPzMeNOMRJgh3IpMlZKkQ==" saltValue="QPhW+grzjJfZNTyAV3H7h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1" orientation="landscape" r:id="rId1"/>
  <rowBreaks count="3" manualBreakCount="3">
    <brk id="39" max="16383" man="1"/>
    <brk id="80" max="16383" man="1"/>
    <brk id="10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80" zoomScaleNormal="100" zoomScaleSheetLayoutView="8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9" t="s">
        <v>467</v>
      </c>
      <c r="B1" s="69"/>
      <c r="C1" s="69"/>
      <c r="D1" s="69"/>
      <c r="E1" s="69"/>
      <c r="F1" s="69"/>
      <c r="G1" s="69"/>
    </row>
    <row r="2" spans="1:7" x14ac:dyDescent="0.25">
      <c r="A2" s="70" t="s">
        <v>782</v>
      </c>
      <c r="B2" s="70"/>
      <c r="C2" s="70"/>
      <c r="D2" s="70"/>
      <c r="E2" s="70"/>
      <c r="F2" s="70"/>
      <c r="G2" s="70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454</v>
      </c>
      <c r="B4" s="54" t="s">
        <v>455</v>
      </c>
      <c r="C4" s="55" t="s">
        <v>462</v>
      </c>
      <c r="D4" s="55" t="s">
        <v>463</v>
      </c>
      <c r="E4" s="55" t="s">
        <v>464</v>
      </c>
      <c r="F4" s="55" t="s">
        <v>465</v>
      </c>
      <c r="G4" s="55" t="s">
        <v>466</v>
      </c>
    </row>
    <row r="5" spans="1:7" ht="17.399999999999999" x14ac:dyDescent="0.25">
      <c r="A5" s="26" t="s">
        <v>519</v>
      </c>
      <c r="B5" s="17" t="s">
        <v>456</v>
      </c>
      <c r="C5" s="33">
        <f>'CHAIR PERSONNEL COST F.x'!E7+'SLT PERSONNEL COST F.x'!E7+'COUNCIL PERSONNEL COST F.x'!E7+'PMD PERSONNEL COST F.x'!E7</f>
        <v>252969404</v>
      </c>
      <c r="D5" s="33">
        <f>'CHAIR OVERHEAD COST F.xi'!E7+'SLT OVERHEAD COST F.xi'!E7+'COUNCIL OVERHEAD COST F.xi'!E7+'PMD OVERHEAD COST F.xi'!E7</f>
        <v>289789032.69999999</v>
      </c>
      <c r="E5" s="33">
        <f>C5+D5</f>
        <v>542758436.70000005</v>
      </c>
      <c r="F5" s="33">
        <f>'PMD CAPITAL EXP F.xii'!F6</f>
        <v>427972283.99000001</v>
      </c>
      <c r="G5" s="33">
        <f>E5+F5</f>
        <v>970730720.69000006</v>
      </c>
    </row>
    <row r="6" spans="1:7" ht="17.399999999999999" x14ac:dyDescent="0.25">
      <c r="A6" s="26" t="s">
        <v>520</v>
      </c>
      <c r="B6" s="17" t="s">
        <v>457</v>
      </c>
      <c r="C6" s="34">
        <f>'AGRIC PERSONNEL COST F.x'!E7+'FINANCE PERSONNEL COST F.x'!E7+'WORKS PERSONNEL COST F.x'!E7</f>
        <v>1356491814.4099998</v>
      </c>
      <c r="D6" s="34">
        <f>'AGRIC OVERHEAD COST F.xi'!E7+'FINANCE OVERHEAD COST F.xi'!E7+'WORKS OVERHEAD COST F.xi'!E7</f>
        <v>623584138.48000002</v>
      </c>
      <c r="E6" s="34">
        <f t="shared" ref="E6:E9" si="0">C6+D6</f>
        <v>1980075952.8899999</v>
      </c>
      <c r="F6" s="34">
        <f>'AGRIC CAPITAL EXP F.xii'!F6+'FINANCE CAPITAL EXP F.xii'!F6+'WORKS CAPITAL EXP F.xii'!F6</f>
        <v>2405170741.71</v>
      </c>
      <c r="G6" s="33">
        <f t="shared" ref="G6:G9" si="1">E6+F6</f>
        <v>4385246694.6000004</v>
      </c>
    </row>
    <row r="7" spans="1:7" ht="17.399999999999999" x14ac:dyDescent="0.25">
      <c r="A7" s="26" t="s">
        <v>521</v>
      </c>
      <c r="B7" s="17" t="s">
        <v>458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522</v>
      </c>
      <c r="B8" s="17" t="s">
        <v>459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523</v>
      </c>
      <c r="B9" s="17" t="s">
        <v>460</v>
      </c>
      <c r="C9" s="34">
        <f>'ESD PERSONNEL COST F.x'!E7+'PHC PERSONNEL COST F.x'!E7+'WATSAN PERSONNEL COST F.x'!E7+'TRADITIONAL PERSONNEL COST F.x'!E7</f>
        <v>2333306665</v>
      </c>
      <c r="D9" s="34">
        <f>'ESD OVERHEAD COST F.xi'!E7+'PHC OVERHEAD COST F.xi'!E7+'WATSAN OVERHEAD COST F.xi'!E7+'TRADITIONAL OVERHEAD COST F.xi'!E7</f>
        <v>141750000</v>
      </c>
      <c r="E9" s="34">
        <f t="shared" si="0"/>
        <v>2475056665</v>
      </c>
      <c r="F9" s="34">
        <f>'ESD CAPITAL EXP F.xii'!F6+'PHC CAPITAL EXP F.xii'!F6+'WATSAN CAPITAL EXP F.xii'!F6</f>
        <v>359000000</v>
      </c>
      <c r="G9" s="33">
        <f t="shared" si="1"/>
        <v>2834056665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461</v>
      </c>
      <c r="C23" s="34">
        <f>SUM(C5:C22)</f>
        <v>3942767883.4099998</v>
      </c>
      <c r="D23" s="34">
        <f t="shared" ref="D23:G23" si="2">SUM(D5:D22)</f>
        <v>1055123171.1800001</v>
      </c>
      <c r="E23" s="34">
        <f t="shared" si="2"/>
        <v>4997891054.5900002</v>
      </c>
      <c r="F23" s="34">
        <f t="shared" si="2"/>
        <v>3192143025.6999998</v>
      </c>
      <c r="G23" s="34">
        <f t="shared" si="2"/>
        <v>8190034080.2900009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uLeSbDxINFcgdMFbwATmFB8rrQUzp2H40GOs0BfqGuacN+lhkcCywmzRB6OZ0TnWkKaP+UZOJdKe+U7fwx43A==" saltValue="XNwRS0wqkuP1sCsADVdGUA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topLeftCell="B1" zoomScale="122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9" t="s">
        <v>468</v>
      </c>
      <c r="B1" s="69"/>
      <c r="C1" s="69"/>
      <c r="D1" s="69"/>
      <c r="E1" s="69"/>
    </row>
    <row r="2" spans="1:5" ht="39.6" customHeight="1" x14ac:dyDescent="0.25">
      <c r="A2" s="71" t="s">
        <v>783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469</v>
      </c>
      <c r="C4" s="50" t="s">
        <v>585</v>
      </c>
      <c r="D4" s="50" t="s">
        <v>586</v>
      </c>
      <c r="E4" s="50" t="s">
        <v>587</v>
      </c>
    </row>
    <row r="5" spans="1:5" x14ac:dyDescent="0.25">
      <c r="A5" s="25" t="s">
        <v>505</v>
      </c>
      <c r="B5" s="21" t="s">
        <v>470</v>
      </c>
      <c r="C5" s="11">
        <f>'CHAIR PERSONNEL COST F.x'!C7+'CHAIR OVERHEAD COST F.xi'!C7</f>
        <v>562568334</v>
      </c>
      <c r="D5" s="11">
        <f>'CHAIR PERSONNEL COST F.x'!D7+'CHAIR OVERHEAD COST F.xi'!D7</f>
        <v>159798661</v>
      </c>
      <c r="E5" s="11">
        <f>'CHAIR PERSONNEL COST F.x'!E7+'CHAIR OVERHEAD COST F.xi'!E7</f>
        <v>215369334</v>
      </c>
    </row>
    <row r="6" spans="1:5" x14ac:dyDescent="0.25">
      <c r="A6" s="25" t="s">
        <v>506</v>
      </c>
      <c r="B6" s="21" t="s">
        <v>471</v>
      </c>
      <c r="C6" s="11">
        <f>'SLT PERSONNEL COST F.x'!C7+'SLT OVERHEAD COST F.xi'!C7</f>
        <v>40000000</v>
      </c>
      <c r="D6" s="11">
        <f>'SLT PERSONNEL COST F.x'!D7+'SLT OVERHEAD COST F.xi'!D7</f>
        <v>29738170</v>
      </c>
      <c r="E6" s="11">
        <f>'SLT PERSONNEL COST F.x'!E7+'SLT OVERHEAD COST F.xi'!E7</f>
        <v>39607256</v>
      </c>
    </row>
    <row r="7" spans="1:5" x14ac:dyDescent="0.25">
      <c r="A7" s="25" t="s">
        <v>507</v>
      </c>
      <c r="B7" s="21" t="s">
        <v>472</v>
      </c>
      <c r="C7" s="11">
        <f>'COUNCIL PERSONNEL COST F.x'!C7+'COUNCIL OVERHEAD COST F.xi'!C7</f>
        <v>72901457.019999996</v>
      </c>
      <c r="D7" s="11">
        <f>'COUNCIL PERSONNEL COST F.x'!D7+'COUNCIL OVERHEAD COST F.xi'!D7</f>
        <v>57036688.82</v>
      </c>
      <c r="E7" s="11">
        <f>'COUNCIL PERSONNEL COST F.x'!E7+'COUNCIL OVERHEAD COST F.xi'!E7</f>
        <v>67665505</v>
      </c>
    </row>
    <row r="8" spans="1:5" x14ac:dyDescent="0.25">
      <c r="A8" s="25" t="s">
        <v>508</v>
      </c>
      <c r="B8" s="21" t="s">
        <v>746</v>
      </c>
      <c r="C8" s="11">
        <f>'PMD PERSONNEL COST F.x'!C7+'PMD OVERHEAD COST F.xi'!C7</f>
        <v>597217097</v>
      </c>
      <c r="D8" s="11">
        <f>'PMD PERSONNEL COST F.x'!D7+'PMD OVERHEAD COST F.xi'!D7</f>
        <v>188178731</v>
      </c>
      <c r="E8" s="11">
        <f>'PMD PERSONNEL COST F.x'!E7+'PMD OVERHEAD COST F.xi'!E7</f>
        <v>220116341.69999999</v>
      </c>
    </row>
    <row r="9" spans="1:5" x14ac:dyDescent="0.25">
      <c r="A9" s="25" t="s">
        <v>509</v>
      </c>
      <c r="B9" s="21" t="s">
        <v>473</v>
      </c>
      <c r="C9" s="11">
        <f>'AGRIC PERSONNEL COST F.x'!C7+'AGRIC OVERHEAD COST F.xi'!C7</f>
        <v>165212857</v>
      </c>
      <c r="D9" s="11">
        <f>'AGRIC PERSONNEL COST F.x'!D7+'AGRIC OVERHEAD COST F.xi'!D7</f>
        <v>109601571</v>
      </c>
      <c r="E9" s="11">
        <f>'AGRIC PERSONNEL COST F.x'!E7+'AGRIC OVERHEAD COST F.xi'!E7</f>
        <v>137422341</v>
      </c>
    </row>
    <row r="10" spans="1:5" x14ac:dyDescent="0.25">
      <c r="A10" s="25" t="s">
        <v>510</v>
      </c>
      <c r="B10" s="21" t="s">
        <v>474</v>
      </c>
      <c r="C10" s="11">
        <f>'FINANCE PERSONNEL COST F.x'!C7+'FINANCE OVERHEAD COST F.xi'!C7</f>
        <v>372341458</v>
      </c>
      <c r="D10" s="11">
        <f>'FINANCE PERSONNEL COST F.x'!D7+'FINANCE OVERHEAD COST F.xi'!D7</f>
        <v>124738484.8</v>
      </c>
      <c r="E10" s="11">
        <f>'FINANCE PERSONNEL COST F.x'!E7+'FINANCE OVERHEAD COST F.xi'!E7</f>
        <v>1671006008.4099998</v>
      </c>
    </row>
    <row r="11" spans="1:5" x14ac:dyDescent="0.25">
      <c r="A11" s="25" t="s">
        <v>511</v>
      </c>
      <c r="B11" s="21" t="s">
        <v>475</v>
      </c>
      <c r="C11" s="11">
        <f>'WORKS PERSONNEL COST F.x'!C7+'WORKS OVERHEAD COST F.xi'!C7</f>
        <v>147873376</v>
      </c>
      <c r="D11" s="11">
        <f>'WORKS PERSONNEL COST F.x'!D7+'WORKS OVERHEAD COST F.xi'!D7</f>
        <v>98665584</v>
      </c>
      <c r="E11" s="11">
        <f>'WORKS PERSONNEL COST F.x'!E7+'WORKS OVERHEAD COST F.xi'!E7</f>
        <v>171647603.48000002</v>
      </c>
    </row>
    <row r="12" spans="1:5" x14ac:dyDescent="0.25">
      <c r="A12" s="25" t="s">
        <v>512</v>
      </c>
      <c r="B12" s="21" t="s">
        <v>476</v>
      </c>
      <c r="C12" s="11">
        <f>'ESD PERSONNEL COST F.x'!C7+'ESD OVERHEAD COST F.xi'!C7</f>
        <v>687362651</v>
      </c>
      <c r="D12" s="11">
        <f>'ESD PERSONNEL COST F.x'!D7+'ESD OVERHEAD COST F.xi'!D7</f>
        <v>201972494.73000002</v>
      </c>
      <c r="E12" s="11">
        <f>'ESD PERSONNEL COST F.x'!E7+'ESD OVERHEAD COST F.xi'!E7</f>
        <v>1842253952</v>
      </c>
    </row>
    <row r="13" spans="1:5" x14ac:dyDescent="0.25">
      <c r="A13" s="25" t="s">
        <v>513</v>
      </c>
      <c r="B13" s="21" t="s">
        <v>757</v>
      </c>
      <c r="C13" s="11">
        <f>'PHC PERSONNEL COST F.x'!C7+'PHC OVERHEAD COST F.xi'!C7</f>
        <v>437490133</v>
      </c>
      <c r="D13" s="11">
        <f>'PHC PERSONNEL COST F.x'!D7+'PHC OVERHEAD COST F.xi'!D7</f>
        <v>290986748.11000001</v>
      </c>
      <c r="E13" s="11">
        <f>'PHC PERSONNEL COST F.x'!E7+'PHC OVERHEAD COST F.xi'!E7</f>
        <v>477775629</v>
      </c>
    </row>
    <row r="14" spans="1:5" x14ac:dyDescent="0.25">
      <c r="A14" s="25" t="s">
        <v>514</v>
      </c>
      <c r="B14" s="21" t="s">
        <v>477</v>
      </c>
      <c r="C14" s="11">
        <f>'WATSAN PERSONNEL COST F.x'!C7+'WATSAN OVERHEAD COST F.xi'!C7</f>
        <v>157684457</v>
      </c>
      <c r="D14" s="11">
        <f>'WATSAN PERSONNEL COST F.x'!D7+'WATSAN OVERHEAD COST F.xi'!D7</f>
        <v>100144599</v>
      </c>
      <c r="E14" s="11">
        <f>'WATSAN PERSONNEL COST F.x'!E7+'WATSAN OVERHEAD COST F.xi'!E7</f>
        <v>111259257</v>
      </c>
    </row>
    <row r="15" spans="1:5" x14ac:dyDescent="0.25">
      <c r="A15" s="25" t="s">
        <v>515</v>
      </c>
      <c r="B15" s="21" t="s">
        <v>478</v>
      </c>
      <c r="C15" s="11">
        <f>'TRADITIONAL PERSONNEL COST F.x'!C7+'TRADITIONAL OVERHEAD COST F.xi'!C7</f>
        <v>37767827</v>
      </c>
      <c r="D15" s="11">
        <f>'TRADITIONAL PERSONNEL COST F.x'!D7+'TRADITIONAL OVERHEAD COST F.xi'!D7</f>
        <v>25593551</v>
      </c>
      <c r="E15" s="11">
        <f>'TRADITIONAL PERSONNEL COST F.x'!E7+'TRADITIONAL OVERHEAD COST F.xi'!E7</f>
        <v>43767827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461</v>
      </c>
      <c r="C28" s="11">
        <f>SUM(C5:C27)</f>
        <v>3278419647.02</v>
      </c>
      <c r="D28" s="11">
        <f t="shared" ref="D28:E28" si="0">SUM(D5:D27)</f>
        <v>1386455283.46</v>
      </c>
      <c r="E28" s="11">
        <f t="shared" si="0"/>
        <v>4997891054.5900002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dpFPurcOEFpN9ecO0mchKJUfb+NXiCmN4LbvrF/LmvQm3Lj3Ro6UsmB+i/eN3SjWZuaPfBKrlMFQbzec2YR1Q==" saltValue="qcu+2DdsuNPLDgOShdPUY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A4" zoomScale="101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9" t="s">
        <v>479</v>
      </c>
      <c r="B1" s="69"/>
      <c r="C1" s="69"/>
      <c r="D1" s="69"/>
      <c r="E1" s="69"/>
    </row>
    <row r="2" spans="1:5" ht="28.2" customHeight="1" x14ac:dyDescent="0.25">
      <c r="A2" s="70" t="s">
        <v>784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480</v>
      </c>
      <c r="C4" s="50" t="s">
        <v>585</v>
      </c>
      <c r="D4" s="50" t="s">
        <v>586</v>
      </c>
      <c r="E4" s="50" t="s">
        <v>587</v>
      </c>
    </row>
    <row r="5" spans="1:5" x14ac:dyDescent="0.25">
      <c r="A5" s="5"/>
      <c r="B5" s="23" t="s">
        <v>307</v>
      </c>
      <c r="C5" s="30">
        <f>C6+C11</f>
        <v>3278419647.02</v>
      </c>
      <c r="D5" s="30">
        <f t="shared" ref="D5:E5" si="0">D6+D11</f>
        <v>1386455283.4599998</v>
      </c>
      <c r="E5" s="30">
        <f t="shared" si="0"/>
        <v>4997891054.5900002</v>
      </c>
    </row>
    <row r="6" spans="1:5" x14ac:dyDescent="0.25">
      <c r="A6" s="24">
        <v>21</v>
      </c>
      <c r="B6" s="23" t="s">
        <v>452</v>
      </c>
      <c r="C6" s="31">
        <f>SUM(C7:C10)</f>
        <v>1342940032.02</v>
      </c>
      <c r="D6" s="31">
        <f t="shared" ref="D6:E6" si="1">SUM(D7:D10)</f>
        <v>856408726.46999991</v>
      </c>
      <c r="E6" s="31">
        <f t="shared" si="1"/>
        <v>3942767883.4099998</v>
      </c>
    </row>
    <row r="7" spans="1:5" x14ac:dyDescent="0.25">
      <c r="A7" s="22">
        <v>21010100</v>
      </c>
      <c r="B7" s="21" t="s">
        <v>481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1317554080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831742374.30999994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2892797738</v>
      </c>
    </row>
    <row r="8" spans="1:5" x14ac:dyDescent="0.25">
      <c r="A8" s="22">
        <v>21020100</v>
      </c>
      <c r="B8" s="21" t="s">
        <v>482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25385952.02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24666352.16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25">
      <c r="A9" s="22">
        <v>21020200</v>
      </c>
      <c r="B9" s="21" t="s">
        <v>483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484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1013970145.41</v>
      </c>
    </row>
    <row r="11" spans="1:5" x14ac:dyDescent="0.25">
      <c r="A11" s="24">
        <v>22</v>
      </c>
      <c r="B11" s="23" t="s">
        <v>485</v>
      </c>
      <c r="C11" s="31">
        <f>SUM(C12:C24)</f>
        <v>1935479615</v>
      </c>
      <c r="D11" s="31">
        <f t="shared" ref="D11:E11" si="2">SUM(D12:D24)</f>
        <v>530046556.98999995</v>
      </c>
      <c r="E11" s="31">
        <f t="shared" si="2"/>
        <v>1055123171.1800001</v>
      </c>
    </row>
    <row r="12" spans="1:5" x14ac:dyDescent="0.25">
      <c r="A12" s="22">
        <v>22020100</v>
      </c>
      <c r="B12" s="21" t="s">
        <v>486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41450000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33873364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31289032.699999999</v>
      </c>
    </row>
    <row r="13" spans="1:5" x14ac:dyDescent="0.25">
      <c r="A13" s="22">
        <v>22020200</v>
      </c>
      <c r="B13" s="21" t="s">
        <v>487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500000</v>
      </c>
    </row>
    <row r="14" spans="1:5" x14ac:dyDescent="0.25">
      <c r="A14" s="22">
        <v>22020300</v>
      </c>
      <c r="B14" s="21" t="s">
        <v>488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29600000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15831455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16000000</v>
      </c>
    </row>
    <row r="15" spans="1:5" x14ac:dyDescent="0.25">
      <c r="A15" s="22">
        <v>22020400</v>
      </c>
      <c r="B15" s="21" t="s">
        <v>489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42100000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25140000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74784948.480000004</v>
      </c>
    </row>
    <row r="16" spans="1:5" x14ac:dyDescent="0.25">
      <c r="A16" s="22">
        <v>22020500</v>
      </c>
      <c r="B16" s="21" t="s">
        <v>490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F.xi'!C46+'TRADITIONAL OVERHEAD COST F.xi'!C45</f>
        <v>100600000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F.xi'!D46+'TRADITIONAL OVERHEAD COST F.xi'!D45</f>
        <v>4500000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F.xi'!E46+'TRADITIONAL OVERHEAD COST F.xi'!E45</f>
        <v>10000000</v>
      </c>
    </row>
    <row r="17" spans="1:5" x14ac:dyDescent="0.25">
      <c r="A17" s="22">
        <v>22020600</v>
      </c>
      <c r="B17" s="21" t="s">
        <v>491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F.xi'!C49+'TRADITIONAL OVERHEAD COST F.xi'!C48</f>
        <v>510555577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F.xi'!D49+'TRADITIONAL OVERHEAD COST F.xi'!D48</f>
        <v>141350327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F.xi'!E49+'TRADITIONAL OVERHEAD COST F.xi'!E48</f>
        <v>186250000</v>
      </c>
    </row>
    <row r="18" spans="1:5" x14ac:dyDescent="0.25">
      <c r="A18" s="22">
        <v>22020700</v>
      </c>
      <c r="B18" s="21" t="s">
        <v>492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F.xi'!C55+'TRADITIONAL OVERHEAD COST F.xi'!C54</f>
        <v>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F.xi'!D55+'TRADITIONAL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F.xi'!E55+'TRADITIONAL OVERHEAD COST F.xi'!E54</f>
        <v>2000000</v>
      </c>
    </row>
    <row r="19" spans="1:5" x14ac:dyDescent="0.25">
      <c r="A19" s="22">
        <v>22020800</v>
      </c>
      <c r="B19" s="21" t="s">
        <v>493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F.xi'!C64+'TRADITIONAL OVERHEAD COST F.xi'!C63</f>
        <v>1000000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F.xi'!D64+'TRADITIONAL OVERHEAD COST F.xi'!D63</f>
        <v>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F.xi'!E64+'TRADITIONAL OVERHEAD COST F.xi'!E63</f>
        <v>17500000</v>
      </c>
    </row>
    <row r="20" spans="1:5" x14ac:dyDescent="0.25">
      <c r="A20" s="22">
        <v>22020900</v>
      </c>
      <c r="B20" s="21" t="s">
        <v>494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F.xi'!C68+'TRADITIONAL OVERHEAD COST F.xi'!C67</f>
        <v>500000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F.xi'!D68+'TRADITIONAL OVERHEAD COST F.xi'!D67</f>
        <v>21797.64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F.xi'!E68+'TRADITIONAL OVERHEAD COST F.xi'!E67</f>
        <v>500000</v>
      </c>
    </row>
    <row r="21" spans="1:5" x14ac:dyDescent="0.25">
      <c r="A21" s="22">
        <v>22021000</v>
      </c>
      <c r="B21" s="21" t="s">
        <v>495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F.xi'!C71+'TRADITIONAL OVERHEAD COST F.xi'!C70</f>
        <v>530500000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F.xi'!D71+'TRADITIONAL OVERHEAD COST F.xi'!D70</f>
        <v>169453123.26999998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F.xi'!E71+'TRADITIONAL OVERHEAD COST F.xi'!E70</f>
        <v>280000000</v>
      </c>
    </row>
    <row r="22" spans="1:5" x14ac:dyDescent="0.25">
      <c r="A22" s="22">
        <v>22040000</v>
      </c>
      <c r="B22" s="21" t="s">
        <v>496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F.xi'!C85+'TRADITIONAL OVERHEAD COST F.xi'!C84</f>
        <v>623174038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F.xi'!D85+'TRADITIONAL OVERHEAD COST F.xi'!D84</f>
        <v>96776490.079999998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F.xi'!E85+'TRADITIONAL OVERHEAD COST F.xi'!E84</f>
        <v>390299190</v>
      </c>
    </row>
    <row r="23" spans="1:5" x14ac:dyDescent="0.25">
      <c r="A23" s="35">
        <v>22050000</v>
      </c>
      <c r="B23" s="27" t="s">
        <v>524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F.xi'!C89+'PHC OVERHEAD COST F.xi'!C90+'WATSAN OVERHEAD COST F.xi'!C89+'TRADITIONAL OVERHEAD COST F.xi'!C88</f>
        <v>55000000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F.xi'!D89+'PHC OVERHEAD COST F.xi'!D90+'WATSAN OVERHEAD COST F.xi'!D89+'TRADITIONAL OVERHEAD COST F.xi'!D88</f>
        <v>43000000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F.xi'!E89+'PHC OVERHEAD COST F.xi'!E90+'WATSAN OVERHEAD COST F.xi'!E89+'TRADITIONAL OVERHEAD COST F.xi'!E88</f>
        <v>46000000</v>
      </c>
    </row>
    <row r="24" spans="1:5" x14ac:dyDescent="0.25">
      <c r="A24" s="35">
        <v>22060000</v>
      </c>
      <c r="B24" s="27" t="s">
        <v>525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F.xi'!C94+'PHC OVERHEAD COST F.xi'!C95+'WATSAN OVERHEAD COST F.xi'!C94+'TRADITIONAL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F.xi'!D94+'PHC OVERHEAD COST F.xi'!D95+'WATSAN OVERHEAD COST F.xi'!D94+'TRADITIONAL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F.xi'!E94+'PHC OVERHEAD COST F.xi'!E95+'WATSAN OVERHEAD COST F.xi'!E94+'TRADITIONAL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461</v>
      </c>
      <c r="C27" s="31">
        <f>C5</f>
        <v>3278419647.02</v>
      </c>
      <c r="D27" s="31">
        <f t="shared" ref="D27:E27" si="3">D5</f>
        <v>1386455283.4599998</v>
      </c>
      <c r="E27" s="31">
        <f t="shared" si="3"/>
        <v>4997891054.5900002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ZHdhhxZc+1mWSMdZpN3Llqh0DadHX0k79TsfLuTkLUP73vA7EonebsGH0ODE2GrQOwzl/2uKhde4m9Gpx8nfA==" saltValue="inZ5VrSRLz1BnmpYRFouK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122" zoomScaleNormal="10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9" t="s">
        <v>479</v>
      </c>
      <c r="B1" s="69"/>
      <c r="C1" s="69"/>
      <c r="D1" s="69"/>
      <c r="E1" s="69"/>
    </row>
    <row r="2" spans="1:5" ht="36.6" customHeight="1" x14ac:dyDescent="0.25">
      <c r="A2" s="71" t="s">
        <v>785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480</v>
      </c>
      <c r="C4" s="50" t="s">
        <v>585</v>
      </c>
      <c r="D4" s="50" t="s">
        <v>586</v>
      </c>
      <c r="E4" s="50" t="s">
        <v>587</v>
      </c>
    </row>
    <row r="5" spans="1:5" x14ac:dyDescent="0.25">
      <c r="A5" s="20">
        <v>32010100</v>
      </c>
      <c r="B5" s="21" t="s">
        <v>497</v>
      </c>
      <c r="C5" s="28">
        <f>'PMD CAPITAL EXP F.xii'!D7+'AGRIC CAPITAL EXP F.xii'!D7+'FINANCE CAPITAL EXP F.xii'!D7+'WORKS CAPITAL EXP F.xii'!D7+'ESD CAPITAL EXP F.xii'!D7+'PHC CAPITAL EXP F.xii'!D7+'WATSAN CAPITAL EXP F.xii'!D7</f>
        <v>624500000</v>
      </c>
      <c r="D5" s="28">
        <f>'PMD CAPITAL EXP F.xii'!E7+'AGRIC CAPITAL EXP F.xii'!E7+'FINANCE CAPITAL EXP F.xii'!E7+'WORKS CAPITAL EXP F.xii'!E7+'ESD CAPITAL EXP F.xii'!E7+'PHC CAPITAL EXP F.xii'!E7+'WATSAN CAPITAL EXP F.xii'!E7</f>
        <v>424422615.56999999</v>
      </c>
      <c r="E5" s="28">
        <f>'PMD CAPITAL EXP F.xii'!F7+'AGRIC CAPITAL EXP F.xii'!F7+'FINANCE CAPITAL EXP F.xii'!F7+'WORKS CAPITAL EXP F.xii'!F7+'ESD CAPITAL EXP F.xii'!F7+'PHC CAPITAL EXP F.xii'!F7+'WATSAN CAPITAL EXP F.xii'!F7</f>
        <v>338972283.99000001</v>
      </c>
    </row>
    <row r="6" spans="1:5" x14ac:dyDescent="0.25">
      <c r="A6" s="20">
        <v>32010200</v>
      </c>
      <c r="B6" s="21" t="s">
        <v>589</v>
      </c>
      <c r="C6" s="28">
        <f>'PMD CAPITAL EXP F.xii'!D17+'AGRIC CAPITAL EXP F.xii'!D17+'FINANCE CAPITAL EXP F.xii'!D11+'WORKS CAPITAL EXP F.xii'!D10+'ESD CAPITAL EXP F.xii'!D10+'PHC CAPITAL EXP F.xii'!D16+'WATSAN CAPITAL EXP F.xii'!D17</f>
        <v>439000000</v>
      </c>
      <c r="D6" s="28">
        <f>'PMD CAPITAL EXP F.xii'!E17+'AGRIC CAPITAL EXP F.xii'!E17+'FINANCE CAPITAL EXP F.xii'!E11+'WORKS CAPITAL EXP F.xii'!E10+'ESD CAPITAL EXP F.xii'!E10+'PHC CAPITAL EXP F.xii'!E16+'WATSAN CAPITAL EXP F.xii'!E17</f>
        <v>143905500</v>
      </c>
      <c r="E6" s="28">
        <f>'PMD CAPITAL EXP F.xii'!F17+'AGRIC CAPITAL EXP F.xii'!F17+'FINANCE CAPITAL EXP F.xii'!F11+'WORKS CAPITAL EXP F.xii'!F10+'ESD CAPITAL EXP F.xii'!F10+'PHC CAPITAL EXP F.xii'!F16+'WATSAN CAPITAL EXP F.xii'!F17</f>
        <v>2072170741.71</v>
      </c>
    </row>
    <row r="7" spans="1:5" x14ac:dyDescent="0.25">
      <c r="A7" s="20">
        <v>32010300</v>
      </c>
      <c r="B7" s="21" t="s">
        <v>498</v>
      </c>
      <c r="C7" s="28">
        <f>'PMD CAPITAL EXP F.xii'!D28+'AGRIC CAPITAL EXP F.xii'!D28+'FINANCE CAPITAL EXP F.xii'!D16+'WORKS CAPITAL EXP F.xii'!D68+'ESD CAPITAL EXP F.xii'!D12+'PHC CAPITAL EXP F.xii'!D27+'WATSAN CAPITAL EXP F.xii'!D28</f>
        <v>0</v>
      </c>
      <c r="D7" s="28">
        <f>'PMD CAPITAL EXP F.xii'!E28+'AGRIC CAPITAL EXP F.xii'!E28+'FINANCE CAPITAL EXP F.xii'!E16+'WORKS CAPITAL EXP F.xii'!E68+'ESD CAPITAL EXP F.xii'!E12+'PHC CAPITAL EXP F.xii'!E27+'WATSAN CAPITAL EXP F.xii'!E28</f>
        <v>0</v>
      </c>
      <c r="E7" s="28">
        <f>'PMD CAPITAL EXP F.xii'!F28+'AGRIC CAPITAL EXP F.xii'!F28+'FINANCE CAPITAL EXP F.xii'!F16+'WORKS CAPITAL EXP F.xii'!F68+'ESD CAPITAL EXP F.xii'!F12+'PHC CAPITAL EXP F.xii'!F27+'WATSAN CAPITAL EXP F.xii'!F28</f>
        <v>0</v>
      </c>
    </row>
    <row r="8" spans="1:5" x14ac:dyDescent="0.25">
      <c r="A8" s="20">
        <v>32010400</v>
      </c>
      <c r="B8" s="21" t="s">
        <v>499</v>
      </c>
      <c r="C8" s="28">
        <f>'PMD CAPITAL EXP F.xii'!D34+'AGRIC CAPITAL EXP F.xii'!D34+'FINANCE CAPITAL EXP F.xii'!D22+'WORKS CAPITAL EXP F.xii'!D70+'ESD CAPITAL EXP F.xii'!D18+'PHC CAPITAL EXP F.xii'!D33+'WATSAN CAPITAL EXP F.xii'!D34</f>
        <v>361500000</v>
      </c>
      <c r="D8" s="28">
        <f>'PMD CAPITAL EXP F.xii'!E34+'AGRIC CAPITAL EXP F.xii'!E34+'FINANCE CAPITAL EXP F.xii'!E22+'WORKS CAPITAL EXP F.xii'!E70+'ESD CAPITAL EXP F.xii'!E18+'PHC CAPITAL EXP F.xii'!E33+'WATSAN CAPITAL EXP F.xii'!E34</f>
        <v>203838000</v>
      </c>
      <c r="E8" s="28">
        <f>'PMD CAPITAL EXP F.xii'!F34+'AGRIC CAPITAL EXP F.xii'!F34+'FINANCE CAPITAL EXP F.xii'!F22+'WORKS CAPITAL EXP F.xii'!F70+'ESD CAPITAL EXP F.xii'!F18+'PHC CAPITAL EXP F.xii'!F33+'WATSAN CAPITAL EXP F.xii'!F34</f>
        <v>150000000</v>
      </c>
    </row>
    <row r="9" spans="1:5" x14ac:dyDescent="0.25">
      <c r="A9" s="20">
        <v>32010500</v>
      </c>
      <c r="B9" s="21" t="s">
        <v>500</v>
      </c>
      <c r="C9" s="28">
        <f>'PMD CAPITAL EXP F.xii'!D40+'AGRIC CAPITAL EXP F.xii'!D40+'FINANCE CAPITAL EXP F.xii'!D28+'WORKS CAPITAL EXP F.xii'!D76+'ESD CAPITAL EXP F.xii'!D24+'PHC CAPITAL EXP F.xii'!D39+'WATSAN CAPITAL EXP F.xii'!D40</f>
        <v>3000000</v>
      </c>
      <c r="D9" s="28">
        <f>'PMD CAPITAL EXP F.xii'!E40+'AGRIC CAPITAL EXP F.xii'!E40+'FINANCE CAPITAL EXP F.xii'!E28+'WORKS CAPITAL EXP F.xii'!E76+'ESD CAPITAL EXP F.xii'!E24+'PHC CAPITAL EXP F.xii'!E39+'WATSAN CAPITAL EXP F.xii'!E40</f>
        <v>0</v>
      </c>
      <c r="E9" s="28">
        <f>'PMD CAPITAL EXP F.xii'!F40+'AGRIC CAPITAL EXP F.xii'!F40+'FINANCE CAPITAL EXP F.xii'!F28+'WORKS CAPITAL EXP F.xii'!F76+'ESD CAPITAL EXP F.xii'!F24+'PHC CAPITAL EXP F.xii'!F39+'WATSAN CAPITAL EXP F.xii'!F40</f>
        <v>13000000</v>
      </c>
    </row>
    <row r="10" spans="1:5" x14ac:dyDescent="0.25">
      <c r="A10" s="20">
        <v>32010600</v>
      </c>
      <c r="B10" s="21" t="s">
        <v>501</v>
      </c>
      <c r="C10" s="28">
        <f>'PMD CAPITAL EXP F.xii'!D45+'AGRIC CAPITAL EXP F.xii'!D42+'FINANCE CAPITAL EXP F.xii'!D37+'WORKS CAPITAL EXP F.xii'!D78+'ESD CAPITAL EXP F.xii'!D26+'PHC CAPITAL EXP F.xii'!D48+'WATSAN CAPITAL EXP F.xii'!D49</f>
        <v>0</v>
      </c>
      <c r="D10" s="28">
        <f>'PMD CAPITAL EXP F.xii'!E45+'AGRIC CAPITAL EXP F.xii'!E42+'FINANCE CAPITAL EXP F.xii'!E37+'WORKS CAPITAL EXP F.xii'!E78+'ESD CAPITAL EXP F.xii'!E26+'PHC CAPITAL EXP F.xii'!E48+'WATSAN CAPITAL EXP F.xii'!E49</f>
        <v>0</v>
      </c>
      <c r="E10" s="28">
        <f>'PMD CAPITAL EXP F.xii'!F45+'AGRIC CAPITAL EXP F.xii'!F42+'FINANCE CAPITAL EXP F.xii'!F37+'WORKS CAPITAL EXP F.xii'!F78+'ESD CAPITAL EXP F.xii'!F26+'PHC CAPITAL EXP F.xii'!F48+'WATSAN CAPITAL EXP F.xii'!F49</f>
        <v>30000000</v>
      </c>
    </row>
    <row r="11" spans="1:5" x14ac:dyDescent="0.25">
      <c r="A11" s="20">
        <v>32010900</v>
      </c>
      <c r="B11" s="21" t="s">
        <v>502</v>
      </c>
      <c r="C11" s="28">
        <f>'PMD CAPITAL EXP F.xii'!D52+'AGRIC CAPITAL EXP F.xii'!D49+'FINANCE CAPITAL EXP F.xii'!D44+'WORKS CAPITAL EXP F.xii'!D85+'ESD CAPITAL EXP F.xii'!D33+'PHC CAPITAL EXP F.xii'!D55+'WATSAN CAPITAL EXP F.xii'!D56</f>
        <v>585000000</v>
      </c>
      <c r="D11" s="28">
        <f>'PMD CAPITAL EXP F.xii'!E52+'AGRIC CAPITAL EXP F.xii'!E49+'FINANCE CAPITAL EXP F.xii'!E44+'WORKS CAPITAL EXP F.xii'!E85+'ESD CAPITAL EXP F.xii'!E33+'PHC CAPITAL EXP F.xii'!E55+'WATSAN CAPITAL EXP F.xii'!E56</f>
        <v>300013263.50999999</v>
      </c>
      <c r="E11" s="28">
        <f>'PMD CAPITAL EXP F.xii'!F52+'AGRIC CAPITAL EXP F.xii'!F49+'FINANCE CAPITAL EXP F.xii'!F44+'WORKS CAPITAL EXP F.xii'!F85+'ESD CAPITAL EXP F.xii'!F33+'PHC CAPITAL EXP F.xii'!F55+'WATSAN CAPITAL EXP F.xii'!F56</f>
        <v>388000000</v>
      </c>
    </row>
    <row r="12" spans="1:5" x14ac:dyDescent="0.25">
      <c r="A12" s="20">
        <v>32020100</v>
      </c>
      <c r="B12" s="21" t="s">
        <v>503</v>
      </c>
      <c r="C12" s="28">
        <f>'PMD CAPITAL EXP F.xii'!D64+'AGRIC CAPITAL EXP F.xii'!D61+'FINANCE CAPITAL EXP F.xii'!D56+'WORKS CAPITAL EXP F.xii'!D97+'ESD CAPITAL EXP F.xii'!D61+'PHC CAPITAL EXP F.xii'!D81+'WATSAN CAPITAL EXP F.xii'!D68</f>
        <v>0</v>
      </c>
      <c r="D12" s="28">
        <f>'PMD CAPITAL EXP F.xii'!E64+'AGRIC CAPITAL EXP F.xii'!E61+'FINANCE CAPITAL EXP F.xii'!E56+'WORKS CAPITAL EXP F.xii'!E97+'ESD CAPITAL EXP F.xii'!E61+'PHC CAPITAL EXP F.xii'!E81+'WATSAN CAPITAL EXP F.xii'!E68</f>
        <v>0</v>
      </c>
      <c r="E12" s="28">
        <f>'PMD CAPITAL EXP F.xii'!F64+'AGRIC CAPITAL EXP F.xii'!F61+'FINANCE CAPITAL EXP F.xii'!F56+'WORKS CAPITAL EXP F.xii'!F97+'ESD CAPITAL EXP F.xii'!F61+'PHC CAPITAL EXP F.xii'!F81+'WATSAN CAPITAL EXP F.xii'!F68</f>
        <v>200000000</v>
      </c>
    </row>
    <row r="13" spans="1:5" x14ac:dyDescent="0.25">
      <c r="A13" s="20">
        <v>32030100</v>
      </c>
      <c r="B13" s="21" t="s">
        <v>453</v>
      </c>
      <c r="C13" s="28">
        <f>'PMD CAPITAL EXP F.xii'!D71+'AGRIC CAPITAL EXP F.xii'!D68+'FINANCE CAPITAL EXP F.xii'!D63+'WORKS CAPITAL EXP F.xii'!D104+'ESD CAPITAL EXP F.xii'!D68+'PHC CAPITAL EXP F.xii'!D88+'WATSAN CAPITAL EXP F.xii'!D75</f>
        <v>0</v>
      </c>
      <c r="D13" s="28">
        <f>'PMD CAPITAL EXP F.xii'!E71+'AGRIC CAPITAL EXP F.xii'!E68+'FINANCE CAPITAL EXP F.xii'!E63+'WORKS CAPITAL EXP F.xii'!E104+'ESD CAPITAL EXP F.xii'!E68+'PHC CAPITAL EXP F.xii'!E88+'WATSAN CAPITAL EXP F.xii'!E75</f>
        <v>0</v>
      </c>
      <c r="E13" s="28">
        <f>'PMD CAPITAL EXP F.xii'!F71+'AGRIC CAPITAL EXP F.xii'!F68+'FINANCE CAPITAL EXP F.xii'!F63+'WORKS CAPITAL EXP F.xii'!F104+'ESD CAPITAL EXP F.xii'!F68+'PHC CAPITAL EXP F.xii'!F88+'WATSAN CAPITAL EXP F.xii'!F75</f>
        <v>0</v>
      </c>
    </row>
    <row r="14" spans="1:5" x14ac:dyDescent="0.25">
      <c r="A14" s="20">
        <v>32011000</v>
      </c>
      <c r="B14" s="21" t="s">
        <v>542</v>
      </c>
      <c r="C14" s="28">
        <f>'PMD CAPITAL EXP F.xii'!D77+'AGRIC CAPITAL EXP F.xii'!D74+'FINANCE CAPITAL EXP F.xii'!D69+'WORKS CAPITAL EXP F.xii'!D110+'ESD CAPITAL EXP F.xii'!D74+'PHC CAPITAL EXP F.xii'!D94+'WATSAN CAPITAL EXP F.xii'!D81</f>
        <v>0</v>
      </c>
      <c r="D14" s="28">
        <f>'PMD CAPITAL EXP F.xii'!E77+'AGRIC CAPITAL EXP F.xii'!E74+'FINANCE CAPITAL EXP F.xii'!E69+'WORKS CAPITAL EXP F.xii'!E110+'ESD CAPITAL EXP F.xii'!E74+'PHC CAPITAL EXP F.xii'!E94+'WATSAN CAPITAL EXP F.xii'!E81</f>
        <v>0</v>
      </c>
      <c r="E14" s="28">
        <f>'PMD CAPITAL EXP F.xii'!F77+'AGRIC CAPITAL EXP F.xii'!F74+'FINANCE CAPITAL EXP F.xii'!F69+'WORKS CAPITAL EXP F.xii'!F110+'ESD CAPITAL EXP F.xii'!F74+'PHC CAPITAL EXP F.xii'!F94+'WATSAN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504</v>
      </c>
      <c r="C28" s="29">
        <f>SUM(C5:C27)</f>
        <v>2013000000</v>
      </c>
      <c r="D28" s="29">
        <f t="shared" ref="D28:E28" si="0">SUM(D5:D27)</f>
        <v>1072179379.0799999</v>
      </c>
      <c r="E28" s="29">
        <f t="shared" si="0"/>
        <v>3192143025.6999998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yU7gHQ+55H9qtBbU9WHF+AbIq3R/K6suxQi3Si7DNqZ8dEnQcHqA7LVyNfqosHjJQGp3wYLIAdOk1uNkiDmwQ==" saltValue="T6VhXDQM87P/Ub15Z3Xnv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topLeftCell="B1" zoomScale="124" zoomScaleNormal="10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9" t="s">
        <v>516</v>
      </c>
      <c r="B1" s="69"/>
      <c r="C1" s="69"/>
      <c r="D1" s="69"/>
      <c r="E1" s="69"/>
    </row>
    <row r="2" spans="1:5" ht="39.6" customHeight="1" x14ac:dyDescent="0.25">
      <c r="A2" s="71" t="s">
        <v>786</v>
      </c>
      <c r="B2" s="71"/>
      <c r="C2" s="71"/>
      <c r="D2" s="71"/>
      <c r="E2" s="71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469</v>
      </c>
      <c r="C4" s="50" t="s">
        <v>585</v>
      </c>
      <c r="D4" s="50" t="s">
        <v>586</v>
      </c>
      <c r="E4" s="50" t="s">
        <v>587</v>
      </c>
    </row>
    <row r="5" spans="1:5" x14ac:dyDescent="0.25">
      <c r="A5" s="25" t="s">
        <v>505</v>
      </c>
      <c r="B5" s="27" t="s">
        <v>470</v>
      </c>
      <c r="C5" s="11">
        <v>0</v>
      </c>
      <c r="D5" s="11">
        <v>0</v>
      </c>
      <c r="E5" s="11">
        <v>0</v>
      </c>
    </row>
    <row r="6" spans="1:5" x14ac:dyDescent="0.25">
      <c r="A6" s="25" t="s">
        <v>506</v>
      </c>
      <c r="B6" s="27" t="s">
        <v>471</v>
      </c>
      <c r="C6" s="11">
        <v>0</v>
      </c>
      <c r="D6" s="11">
        <v>0</v>
      </c>
      <c r="E6" s="11">
        <v>0</v>
      </c>
    </row>
    <row r="7" spans="1:5" x14ac:dyDescent="0.25">
      <c r="A7" s="25" t="s">
        <v>507</v>
      </c>
      <c r="B7" s="27" t="s">
        <v>472</v>
      </c>
      <c r="C7" s="11">
        <v>0</v>
      </c>
      <c r="D7" s="11">
        <v>0</v>
      </c>
      <c r="E7" s="11">
        <v>0</v>
      </c>
    </row>
    <row r="8" spans="1:5" x14ac:dyDescent="0.25">
      <c r="A8" s="25" t="s">
        <v>508</v>
      </c>
      <c r="B8" s="21" t="s">
        <v>750</v>
      </c>
      <c r="C8" s="11">
        <f>'PMD CAPITAL EXP F.xii'!D6</f>
        <v>449500000</v>
      </c>
      <c r="D8" s="11">
        <f>'PMD CAPITAL EXP F.xii'!E6</f>
        <v>293838000</v>
      </c>
      <c r="E8" s="11">
        <f>'PMD CAPITAL EXP F.xii'!F6</f>
        <v>427972283.99000001</v>
      </c>
    </row>
    <row r="9" spans="1:5" x14ac:dyDescent="0.25">
      <c r="A9" s="25" t="s">
        <v>509</v>
      </c>
      <c r="B9" s="21" t="s">
        <v>473</v>
      </c>
      <c r="C9" s="11">
        <f>'AGRIC CAPITAL EXP F.xii'!D6</f>
        <v>533500000</v>
      </c>
      <c r="D9" s="11">
        <f>'AGRIC CAPITAL EXP F.xii'!E6</f>
        <v>329933293</v>
      </c>
      <c r="E9" s="11">
        <f>'AGRIC CAPITAL EXP F.xii'!F6</f>
        <v>215000000</v>
      </c>
    </row>
    <row r="10" spans="1:5" x14ac:dyDescent="0.25">
      <c r="A10" s="25" t="s">
        <v>510</v>
      </c>
      <c r="B10" s="21" t="s">
        <v>474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1718644991.71</v>
      </c>
    </row>
    <row r="11" spans="1:5" x14ac:dyDescent="0.25">
      <c r="A11" s="25" t="s">
        <v>511</v>
      </c>
      <c r="B11" s="21" t="s">
        <v>475</v>
      </c>
      <c r="C11" s="11">
        <f>'WORKS CAPITAL EXP F.xii'!D6</f>
        <v>208000000</v>
      </c>
      <c r="D11" s="11">
        <f>'WORKS CAPITAL EXP F.xii'!E6</f>
        <v>187500000</v>
      </c>
      <c r="E11" s="11">
        <f>'WORKS CAPITAL EXP F.xii'!F6</f>
        <v>471525750</v>
      </c>
    </row>
    <row r="12" spans="1:5" x14ac:dyDescent="0.25">
      <c r="A12" s="25" t="s">
        <v>512</v>
      </c>
      <c r="B12" s="21" t="s">
        <v>476</v>
      </c>
      <c r="C12" s="11">
        <f>'ESD CAPITAL EXP F.xii'!D6</f>
        <v>0</v>
      </c>
      <c r="D12" s="11">
        <f>'ESD CAPITAL EXP F.xii'!E6</f>
        <v>0</v>
      </c>
      <c r="E12" s="11">
        <f>'ESD CAPITAL EXP F.xii'!F6</f>
        <v>149250000</v>
      </c>
    </row>
    <row r="13" spans="1:5" x14ac:dyDescent="0.25">
      <c r="A13" s="25" t="s">
        <v>513</v>
      </c>
      <c r="B13" s="21" t="s">
        <v>757</v>
      </c>
      <c r="C13" s="11">
        <f>'PHC CAPITAL EXP F.xii'!D6</f>
        <v>533000000</v>
      </c>
      <c r="D13" s="11">
        <f>'PHC CAPITAL EXP F.xii'!E6</f>
        <v>254502586.07999998</v>
      </c>
      <c r="E13" s="11">
        <f>'PHC CAPITAL EXP F.xii'!F6</f>
        <v>107750000</v>
      </c>
    </row>
    <row r="14" spans="1:5" x14ac:dyDescent="0.25">
      <c r="A14" s="25" t="s">
        <v>514</v>
      </c>
      <c r="B14" s="21" t="s">
        <v>477</v>
      </c>
      <c r="C14" s="11">
        <f>'WATSAN CAPITAL EXP F.xii'!D6</f>
        <v>289000000</v>
      </c>
      <c r="D14" s="11">
        <f>'WATSAN CAPITAL EXP F.xii'!E6</f>
        <v>6405500</v>
      </c>
      <c r="E14" s="11">
        <f>'WATSAN CAPITAL EXP F.xii'!F6</f>
        <v>102000000</v>
      </c>
    </row>
    <row r="15" spans="1:5" x14ac:dyDescent="0.25">
      <c r="A15" s="25" t="s">
        <v>515</v>
      </c>
      <c r="B15" s="27" t="s">
        <v>478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461</v>
      </c>
      <c r="C25" s="11">
        <f>SUM(C5:C24)</f>
        <v>2013000000</v>
      </c>
      <c r="D25" s="11">
        <f t="shared" ref="D25:E25" si="0">SUM(D5:D24)</f>
        <v>1072179379.0799999</v>
      </c>
      <c r="E25" s="11">
        <f t="shared" si="0"/>
        <v>3192143025.6999998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xZjMZAym//cx4pIHY4NdfpT0NDoSjADY51F8mcnYsqTZbAyc7TJkFC2LONld31r7gzpzeKmvZYfIvrYWSz67Q==" saltValue="p6Sb4NkiGfix/cGE9rLx5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J300"/>
  <sheetViews>
    <sheetView view="pageBreakPreview" topLeftCell="B1" zoomScale="128" zoomScaleNormal="140" zoomScaleSheetLayoutView="90" workbookViewId="0">
      <selection activeCell="D15" sqref="D1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760</v>
      </c>
      <c r="B3" s="71"/>
      <c r="C3" s="71"/>
      <c r="D3" s="71"/>
      <c r="E3" s="71"/>
    </row>
    <row r="4" spans="1:5" x14ac:dyDescent="0.25">
      <c r="A4" s="70" t="s">
        <v>747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6868334</v>
      </c>
      <c r="D7" s="12">
        <f t="shared" ref="D7:E7" si="0">D8+D13+D20</f>
        <v>6868334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6868334</v>
      </c>
      <c r="D8" s="12">
        <f t="shared" ref="D8:E8" si="1">D9</f>
        <v>6868334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6868334</v>
      </c>
      <c r="D9" s="12">
        <f t="shared" ref="D9:E9" si="2">SUM(D10:D12)</f>
        <v>6868334</v>
      </c>
      <c r="E9" s="12">
        <f t="shared" si="2"/>
        <v>6869334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6868334</v>
      </c>
      <c r="D12" s="41">
        <v>6868334</v>
      </c>
      <c r="E12" s="41">
        <v>6869334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10" hidden="1" x14ac:dyDescent="0.25">
      <c r="A17" s="59">
        <v>21020109</v>
      </c>
      <c r="B17" s="48" t="s">
        <v>13</v>
      </c>
      <c r="C17" s="41"/>
      <c r="D17" s="41"/>
      <c r="E17" s="41"/>
    </row>
    <row r="18" spans="1:10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10" hidden="1" x14ac:dyDescent="0.25">
      <c r="A19" s="59">
        <v>21020207</v>
      </c>
      <c r="B19" s="48" t="s">
        <v>15</v>
      </c>
      <c r="C19" s="41"/>
      <c r="D19" s="41"/>
      <c r="E19" s="41"/>
    </row>
    <row r="20" spans="1:10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10" hidden="1" x14ac:dyDescent="0.25">
      <c r="A21" s="59">
        <v>21030101</v>
      </c>
      <c r="B21" s="48" t="s">
        <v>17</v>
      </c>
      <c r="C21" s="41"/>
      <c r="D21" s="41"/>
      <c r="E21" s="41"/>
    </row>
    <row r="22" spans="1:10" hidden="1" x14ac:dyDescent="0.25">
      <c r="A22" s="59">
        <v>21030102</v>
      </c>
      <c r="B22" s="48" t="s">
        <v>18</v>
      </c>
      <c r="C22" s="41"/>
      <c r="D22" s="41"/>
      <c r="E22" s="41"/>
    </row>
    <row r="23" spans="1:10" hidden="1" x14ac:dyDescent="0.25">
      <c r="A23" s="59">
        <v>21030104</v>
      </c>
      <c r="B23" s="48" t="s">
        <v>19</v>
      </c>
      <c r="C23" s="41"/>
      <c r="D23" s="41"/>
      <c r="E23" s="41"/>
    </row>
    <row r="24" spans="1:10" hidden="1" x14ac:dyDescent="0.25">
      <c r="A24" s="59"/>
      <c r="B24" s="48"/>
      <c r="C24" s="41"/>
      <c r="D24" s="41"/>
      <c r="E24" s="41"/>
    </row>
    <row r="25" spans="1:10" hidden="1" x14ac:dyDescent="0.25">
      <c r="A25" s="59"/>
      <c r="B25" s="48"/>
      <c r="C25" s="41"/>
      <c r="D25" s="41"/>
      <c r="E25" s="41"/>
    </row>
    <row r="26" spans="1:10" hidden="1" x14ac:dyDescent="0.25"/>
    <row r="27" spans="1:10" hidden="1" x14ac:dyDescent="0.25"/>
    <row r="28" spans="1:10" hidden="1" x14ac:dyDescent="0.25">
      <c r="J28" s="49" t="s">
        <v>341</v>
      </c>
    </row>
    <row r="29" spans="1:10" hidden="1" x14ac:dyDescent="0.25"/>
    <row r="30" spans="1:10" hidden="1" x14ac:dyDescent="0.25"/>
    <row r="31" spans="1:10" hidden="1" x14ac:dyDescent="0.25"/>
    <row r="32" spans="1:10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bJgeP78Wo2ZgDLGrIRjpWu7G44Wk0+Gk+gtVJFzf2/ofpHyRKR8GkZQ1H1U6tNBe7lru930/uqbOZb6hrszRQ==" saltValue="F3D/e4otrOAZ6EEwt1fjN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B1" zoomScale="124" zoomScaleNormal="116" zoomScaleSheetLayoutView="90" workbookViewId="0">
      <selection activeCell="C49" sqref="C4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771</v>
      </c>
      <c r="B4" s="71"/>
      <c r="C4" s="71"/>
      <c r="D4" s="71"/>
      <c r="E4" s="71"/>
    </row>
    <row r="5" spans="1:5" x14ac:dyDescent="0.25">
      <c r="A5" s="70" t="s">
        <v>747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555700000</v>
      </c>
      <c r="D7" s="12">
        <f t="shared" ref="D7:E7" si="0">D8+D84+D88+D93</f>
        <v>152930327</v>
      </c>
      <c r="E7" s="12">
        <f t="shared" si="0"/>
        <v>208500000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555700000</v>
      </c>
      <c r="D8" s="12">
        <f t="shared" ref="D8:E8" si="1">D9+D14+D22+D36+D45+D48+D54+D63+D67+D70</f>
        <v>152930327</v>
      </c>
      <c r="E8" s="12">
        <f t="shared" si="1"/>
        <v>208500000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12000000</v>
      </c>
      <c r="D9" s="12">
        <f t="shared" ref="D9:E9" si="2">SUM(D10:D13)</f>
        <v>11500000</v>
      </c>
      <c r="E9" s="12">
        <f t="shared" si="2"/>
        <v>10000000</v>
      </c>
    </row>
    <row r="10" spans="1:5" x14ac:dyDescent="0.25">
      <c r="A10" s="43">
        <v>22020101</v>
      </c>
      <c r="B10" s="44" t="s">
        <v>23</v>
      </c>
      <c r="C10" s="41">
        <v>12000000</v>
      </c>
      <c r="D10" s="41">
        <v>11500000</v>
      </c>
      <c r="E10" s="41">
        <v>10000000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40000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40000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3200000</v>
      </c>
      <c r="D36" s="12">
        <f t="shared" ref="D36:E36" si="4">SUM(D37:D44)</f>
        <v>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3200000</v>
      </c>
      <c r="D37" s="41" t="s">
        <v>937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506000000</v>
      </c>
      <c r="D48" s="12">
        <f t="shared" ref="D48:E48" si="6">SUM(D49:D53)</f>
        <v>141350327</v>
      </c>
      <c r="E48" s="12">
        <f t="shared" si="6"/>
        <v>186000000</v>
      </c>
    </row>
    <row r="49" spans="1:5" x14ac:dyDescent="0.25">
      <c r="A49" s="43">
        <v>22020601</v>
      </c>
      <c r="B49" s="44" t="s">
        <v>62</v>
      </c>
      <c r="C49" s="41">
        <v>500000000</v>
      </c>
      <c r="D49" s="41">
        <v>140700327</v>
      </c>
      <c r="E49" s="41">
        <v>180000000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650000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3000000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33000000</v>
      </c>
      <c r="D70" s="12">
        <f t="shared" ref="D70:E70" si="10">SUM(D71:D83)</f>
        <v>40000</v>
      </c>
      <c r="E70" s="12">
        <f t="shared" si="10"/>
        <v>6000000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20000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30000000</v>
      </c>
      <c r="D76" s="41">
        <v>20000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t/ZX5kwONqOBtW76Az/+pPvlxZXKHLqqQ/awwq4LAcWZYBoHnBI+pUkECTvc3bXjuR+CtVWZzAueT5AbH5l1w==" saltValue="rDJ4rJFhRRkGHk0HPaAy9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4" zoomScaleNormal="116" zoomScaleSheetLayoutView="90" workbookViewId="0">
      <selection activeCell="B301" sqref="B30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761</v>
      </c>
      <c r="B3" s="71"/>
      <c r="C3" s="71"/>
      <c r="D3" s="71"/>
      <c r="E3" s="71"/>
    </row>
    <row r="4" spans="1:5" x14ac:dyDescent="0.25">
      <c r="A4" s="70" t="s">
        <v>748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32000000</v>
      </c>
      <c r="D7" s="12">
        <f t="shared" ref="D7:E7" si="0">D8+D13+D20</f>
        <v>26763170</v>
      </c>
      <c r="E7" s="12">
        <f t="shared" si="0"/>
        <v>32607256</v>
      </c>
    </row>
    <row r="8" spans="1:5" s="1" customFormat="1" x14ac:dyDescent="0.25">
      <c r="A8" s="3">
        <v>2101</v>
      </c>
      <c r="B8" s="3" t="s">
        <v>5</v>
      </c>
      <c r="C8" s="12">
        <f>C9</f>
        <v>32000000</v>
      </c>
      <c r="D8" s="12">
        <f t="shared" ref="D8:E8" si="1">D9</f>
        <v>26763170</v>
      </c>
      <c r="E8" s="12">
        <f t="shared" si="1"/>
        <v>32607256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32000000</v>
      </c>
      <c r="D9" s="12">
        <f t="shared" ref="D9:E9" si="2">SUM(D10:D12)</f>
        <v>26763170</v>
      </c>
      <c r="E9" s="12">
        <f t="shared" si="2"/>
        <v>32607256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32000000</v>
      </c>
      <c r="D12" s="41">
        <v>26763170</v>
      </c>
      <c r="E12" s="41">
        <v>32607256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gyI96TZfvtQKj4bjYQ5M9zRU+KW7obUp5j0qwar+Ovv/Rz+tzocfY/IqCEV9oNd8MJN1+uJ/5mlBn0Sh+aU/g==" saltValue="CPxEDKC6/ywS8igKgFzHB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3:E300"/>
  <sheetViews>
    <sheetView view="pageBreakPreview" zoomScale="90" zoomScaleNormal="119" zoomScaleSheetLayoutView="90" workbookViewId="0">
      <selection activeCell="A37" sqref="A37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787</v>
      </c>
      <c r="B4" s="71"/>
      <c r="C4" s="71"/>
      <c r="D4" s="71"/>
      <c r="E4" s="71"/>
    </row>
    <row r="5" spans="1:5" x14ac:dyDescent="0.25">
      <c r="A5" s="70" t="s">
        <v>748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8000000</v>
      </c>
      <c r="D7" s="12">
        <f t="shared" ref="D7:E7" si="0">D8+D84+D88+D93</f>
        <v>2975000</v>
      </c>
      <c r="E7" s="12">
        <f t="shared" si="0"/>
        <v>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8000000</v>
      </c>
      <c r="D8" s="12">
        <f t="shared" ref="D8:E8" si="1">D9+D14+D22+D36+D45+D48+D54+D63+D67+D70</f>
        <v>2975000</v>
      </c>
      <c r="E8" s="12">
        <f t="shared" si="1"/>
        <v>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x14ac:dyDescent="0.25">
      <c r="A13" s="43">
        <v>22020104</v>
      </c>
      <c r="B13" s="44" t="s">
        <v>26</v>
      </c>
      <c r="C13" s="41">
        <v>2500000</v>
      </c>
      <c r="D13" s="41"/>
      <c r="E13" s="41">
        <v>1000000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200000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200000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2775000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2775000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2000000</v>
      </c>
    </row>
    <row r="73" spans="1:5" ht="10.5" hidden="1" customHeight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80NT9aEOauv4g42iZdfROXyBsSaoHz75F0mTDASxX5xNAxG/DOfFrgdQlw70ax4LuvCyFGedPqke1wFwQAdig==" saltValue="nICO+64dXwFQ9C9dRColr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1" manualBreakCount="1"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topLeftCell="A2" zoomScale="98" zoomScaleNormal="115" zoomScaleSheetLayoutView="90" workbookViewId="0">
      <selection activeCell="E15" sqref="E1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762</v>
      </c>
      <c r="B3" s="71"/>
      <c r="C3" s="71"/>
      <c r="D3" s="71"/>
      <c r="E3" s="71"/>
    </row>
    <row r="4" spans="1:5" x14ac:dyDescent="0.25">
      <c r="A4" s="70" t="s">
        <v>749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67551457.019999996</v>
      </c>
      <c r="D7" s="12">
        <f t="shared" ref="D7:E7" si="0">D8+D13+D20</f>
        <v>52776688.82</v>
      </c>
      <c r="E7" s="12">
        <f t="shared" si="0"/>
        <v>42165505</v>
      </c>
    </row>
    <row r="8" spans="1:5" s="1" customFormat="1" x14ac:dyDescent="0.25">
      <c r="A8" s="3">
        <v>2101</v>
      </c>
      <c r="B8" s="3" t="s">
        <v>5</v>
      </c>
      <c r="C8" s="12">
        <f>C9</f>
        <v>42165505</v>
      </c>
      <c r="D8" s="12">
        <f t="shared" ref="D8:E8" si="1">D9</f>
        <v>28110336.66</v>
      </c>
      <c r="E8" s="12">
        <f t="shared" si="1"/>
        <v>42165505</v>
      </c>
    </row>
    <row r="9" spans="1:5" s="1" customFormat="1" x14ac:dyDescent="0.25">
      <c r="A9" s="3">
        <v>210101</v>
      </c>
      <c r="B9" s="3" t="s">
        <v>6</v>
      </c>
      <c r="C9" s="12">
        <f>SUM(C10:C12)</f>
        <v>42165505</v>
      </c>
      <c r="D9" s="12">
        <f t="shared" ref="D9:E9" si="2">SUM(D10:D12)</f>
        <v>28110336.66</v>
      </c>
      <c r="E9" s="12">
        <f t="shared" si="2"/>
        <v>42165505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42165505</v>
      </c>
      <c r="D12" s="41">
        <v>28110336.66</v>
      </c>
      <c r="E12" s="41">
        <v>42165505</v>
      </c>
    </row>
    <row r="13" spans="1:5" s="1" customFormat="1" x14ac:dyDescent="0.25">
      <c r="A13" s="3">
        <v>2102</v>
      </c>
      <c r="B13" s="3" t="s">
        <v>9</v>
      </c>
      <c r="C13" s="12">
        <f>C14+C18</f>
        <v>25385952.02</v>
      </c>
      <c r="D13" s="12">
        <f t="shared" ref="D13:E13" si="3">D14+D18</f>
        <v>24666352.16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25385952.02</v>
      </c>
      <c r="D14" s="12">
        <f t="shared" ref="D14:E14" si="4">SUM(D15:D17)</f>
        <v>24666352.16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25385952.02</v>
      </c>
      <c r="D15" s="41">
        <v>24666352.16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lcYSnAKFvCQT5o+7O04a+oZDhNZ7B/qF8wp9bOK42W1YvG5kYNDpFmIjSWy1adiChtdH5te0hVFl0Fi4GY8sQ==" saltValue="KD1dnFV/JXhlGf9Cj8kFo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pageSetUpPr fitToPage="1"/>
  </sheetPr>
  <dimension ref="A3:E300"/>
  <sheetViews>
    <sheetView view="pageBreakPreview" zoomScaleNormal="146" zoomScaleSheetLayoutView="100" workbookViewId="0">
      <selection activeCell="B27" sqref="B27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788</v>
      </c>
      <c r="B4" s="71"/>
      <c r="C4" s="71"/>
      <c r="D4" s="71"/>
      <c r="E4" s="71"/>
    </row>
    <row r="5" spans="1:5" x14ac:dyDescent="0.25">
      <c r="A5" s="70" t="s">
        <v>749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5350000</v>
      </c>
      <c r="D7" s="12">
        <f t="shared" ref="D7:E7" si="0">D8+D84+D88+D93</f>
        <v>4260000</v>
      </c>
      <c r="E7" s="12">
        <f t="shared" si="0"/>
        <v>25500000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5350000</v>
      </c>
      <c r="D8" s="12">
        <f t="shared" ref="D8:E8" si="1">D9+D14+D22+D36+D45+D48+D54+D63+D67+D70</f>
        <v>4260000</v>
      </c>
      <c r="E8" s="12">
        <f t="shared" si="1"/>
        <v>25500000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450000</v>
      </c>
      <c r="D9" s="12">
        <f t="shared" ref="D9:E9" si="2">SUM(D10:D13)</f>
        <v>1160000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450000</v>
      </c>
      <c r="D11" s="41">
        <v>1160000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</v>
      </c>
      <c r="D36" s="12">
        <f t="shared" ref="D36:E36" si="4">SUM(D37:D44)</f>
        <v>350000</v>
      </c>
      <c r="E36" s="12">
        <f t="shared" si="4"/>
        <v>3500000</v>
      </c>
    </row>
    <row r="37" spans="1:5" x14ac:dyDescent="0.25">
      <c r="A37" s="43">
        <v>22020401</v>
      </c>
      <c r="B37" s="44" t="s">
        <v>50</v>
      </c>
      <c r="C37" s="41"/>
      <c r="D37" s="41"/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400000</v>
      </c>
      <c r="D38" s="41">
        <v>350000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2750000</v>
      </c>
      <c r="E70" s="12">
        <f t="shared" si="10"/>
        <v>14000000</v>
      </c>
    </row>
    <row r="71" spans="1:5" x14ac:dyDescent="0.25">
      <c r="A71" s="43">
        <v>22021001</v>
      </c>
      <c r="B71" s="44" t="s">
        <v>84</v>
      </c>
      <c r="C71" s="41">
        <v>3500000</v>
      </c>
      <c r="D71" s="41">
        <v>2320000</v>
      </c>
      <c r="E71" s="41">
        <v>4000000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5000000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430000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I6K0LN6U1u0MzVOGnRJDqyQr2KpQ6EXEXPNGFtOwBYGMjZ+bPKbYAfUlSj9exaIUpp72HNf/pvKlyvjwbMj1g==" saltValue="zqKLslG6P5BuR/Zi9q2sU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1" manualBreakCount="1"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topLeftCell="B2" zoomScale="90" zoomScaleNormal="140" zoomScaleSheetLayoutView="90" workbookViewId="0">
      <selection activeCell="E11" sqref="E1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763</v>
      </c>
      <c r="B3" s="71"/>
      <c r="C3" s="71"/>
      <c r="D3" s="71"/>
      <c r="E3" s="71"/>
    </row>
    <row r="4" spans="1:5" x14ac:dyDescent="0.25">
      <c r="A4" s="70" t="s">
        <v>751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188617097</v>
      </c>
      <c r="D7" s="12">
        <f t="shared" ref="D7:E7" si="0">D8+D13+D20</f>
        <v>125744731</v>
      </c>
      <c r="E7" s="12">
        <f t="shared" si="0"/>
        <v>171327309</v>
      </c>
    </row>
    <row r="8" spans="1:5" s="1" customFormat="1" x14ac:dyDescent="0.25">
      <c r="A8" s="3">
        <v>2101</v>
      </c>
      <c r="B8" s="3" t="s">
        <v>5</v>
      </c>
      <c r="C8" s="12">
        <f>C9</f>
        <v>188617097</v>
      </c>
      <c r="D8" s="12">
        <f t="shared" ref="D8:E8" si="1">D9</f>
        <v>125744731</v>
      </c>
      <c r="E8" s="12">
        <f t="shared" si="1"/>
        <v>171327309</v>
      </c>
    </row>
    <row r="9" spans="1:5" s="1" customFormat="1" x14ac:dyDescent="0.25">
      <c r="A9" s="3">
        <v>210101</v>
      </c>
      <c r="B9" s="3" t="s">
        <v>6</v>
      </c>
      <c r="C9" s="12">
        <f>SUM(C10:C12)</f>
        <v>188617097</v>
      </c>
      <c r="D9" s="12">
        <f t="shared" ref="D9:E9" si="2">SUM(D10:D12)</f>
        <v>125744731</v>
      </c>
      <c r="E9" s="12">
        <f t="shared" si="2"/>
        <v>171327309</v>
      </c>
    </row>
    <row r="10" spans="1:5" x14ac:dyDescent="0.25">
      <c r="A10" s="59">
        <v>21010101</v>
      </c>
      <c r="B10" s="48" t="s">
        <v>5</v>
      </c>
      <c r="C10" s="41">
        <v>188617097</v>
      </c>
      <c r="D10" s="41">
        <v>125744731</v>
      </c>
      <c r="E10" s="41">
        <v>171327309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YGC4UOAwABYjlSH2rQy1hP6yV7FFk69mAlp1J94QCmaJTOvDckhX86ne4a36kJbPXIUDJqSsZrRY8hpY8IK0g==" saltValue="NABf+K1ayjMLGOXn8I18L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B1" zoomScale="112" zoomScaleNormal="140" zoomScaleSheetLayoutView="90" workbookViewId="0">
      <selection activeCell="E12" sqref="E1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789</v>
      </c>
      <c r="B4" s="71"/>
      <c r="C4" s="71"/>
      <c r="D4" s="71"/>
      <c r="E4" s="71"/>
    </row>
    <row r="5" spans="1:5" x14ac:dyDescent="0.25">
      <c r="A5" s="70" t="s">
        <v>751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408600000</v>
      </c>
      <c r="D7" s="12">
        <f t="shared" ref="D7:E7" si="0">D8+D84+D88+D93</f>
        <v>62434000</v>
      </c>
      <c r="E7" s="12">
        <f t="shared" si="0"/>
        <v>48789032.700000003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323600000</v>
      </c>
      <c r="D8" s="12">
        <f t="shared" ref="D8:E8" si="1">D9+D14+D22+D36+D45+D48+D54+D63+D67+D70</f>
        <v>62434000</v>
      </c>
      <c r="E8" s="12">
        <f t="shared" si="1"/>
        <v>43289032.700000003</v>
      </c>
    </row>
    <row r="9" spans="1:5" s="1" customFormat="1" x14ac:dyDescent="0.25">
      <c r="A9" s="4">
        <v>220201</v>
      </c>
      <c r="B9" s="5" t="s">
        <v>22</v>
      </c>
      <c r="C9" s="12">
        <f>SUM(C10:C13)</f>
        <v>9000000</v>
      </c>
      <c r="D9" s="12">
        <f t="shared" ref="D9:E9" si="2">SUM(D10:D13)</f>
        <v>8079000</v>
      </c>
      <c r="E9" s="12">
        <f t="shared" si="2"/>
        <v>4289032.7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9000000</v>
      </c>
      <c r="D11" s="41">
        <v>8079000</v>
      </c>
      <c r="E11" s="41">
        <v>4289032.7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4855000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6000000</v>
      </c>
      <c r="D23" s="41">
        <v>4855000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6000000</v>
      </c>
      <c r="D36" s="12">
        <f t="shared" ref="D36:E36" si="4">SUM(D37:D44)</f>
        <v>4500000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4000000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500000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100600000</v>
      </c>
      <c r="D45" s="12">
        <f t="shared" ref="D45:E45" si="5">SUM(D46:D47)</f>
        <v>4500000</v>
      </c>
      <c r="E45" s="12">
        <f t="shared" si="5"/>
        <v>10000000</v>
      </c>
    </row>
    <row r="46" spans="1:5" x14ac:dyDescent="0.25">
      <c r="A46" s="43">
        <v>22020501</v>
      </c>
      <c r="B46" s="44" t="s">
        <v>59</v>
      </c>
      <c r="C46" s="41">
        <v>100600000</v>
      </c>
      <c r="D46" s="41">
        <v>4500000</v>
      </c>
      <c r="E46" s="41">
        <v>10000000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202000000</v>
      </c>
      <c r="D70" s="12">
        <f t="shared" ref="D70:E70" si="10">SUM(D71:D83)</f>
        <v>40500000</v>
      </c>
      <c r="E70" s="12">
        <f t="shared" si="10"/>
        <v>24000000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750000</v>
      </c>
      <c r="E71" s="41">
        <v>2000000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100000000</v>
      </c>
      <c r="D76" s="41">
        <v>4750000</v>
      </c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100000000</v>
      </c>
      <c r="D81" s="41">
        <v>35000000</v>
      </c>
      <c r="E81" s="41">
        <v>2000000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85000000</v>
      </c>
      <c r="D84" s="12">
        <f t="shared" ref="D84:E84" si="11">D85</f>
        <v>0</v>
      </c>
      <c r="E84" s="12">
        <f t="shared" si="11"/>
        <v>5500000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85000000</v>
      </c>
      <c r="D85" s="12">
        <f>SUM(D86:D87)</f>
        <v>0</v>
      </c>
      <c r="E85" s="12">
        <f>SUM(E86:E87)</f>
        <v>5500000</v>
      </c>
    </row>
    <row r="86" spans="1:5" x14ac:dyDescent="0.25">
      <c r="A86" s="43">
        <v>22040105</v>
      </c>
      <c r="B86" s="44" t="s">
        <v>99</v>
      </c>
      <c r="C86" s="41">
        <v>85000000</v>
      </c>
      <c r="D86" s="41"/>
      <c r="E86" s="41">
        <v>5500000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5yPGYYvpsAm0hBkKCybuHMNExpEXgftDmXfiAs89kzriv/e6cK8r571A37ADn4lfFTRxRwI3uVD3DaXsxFlLA==" saltValue="fz3NTnuHR3owaYzN7RLe1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Q300"/>
  <sheetViews>
    <sheetView view="pageBreakPreview" zoomScale="99" zoomScaleNormal="130" workbookViewId="0">
      <selection activeCell="A72" activeCellId="5" sqref="A18:XFD18 A29:XFD29 A38:XFD38 A53:XFD61 A65:XFD69 A72:XFD74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7" width="18.88671875" style="49" customWidth="1"/>
    <col min="8" max="16384" width="8.88671875" style="49"/>
  </cols>
  <sheetData>
    <row r="1" spans="1:7" x14ac:dyDescent="0.25">
      <c r="A1" s="69" t="s">
        <v>143</v>
      </c>
      <c r="B1" s="69"/>
      <c r="C1" s="69"/>
      <c r="D1" s="69"/>
      <c r="E1" s="69"/>
    </row>
    <row r="2" spans="1:7" x14ac:dyDescent="0.25">
      <c r="A2" s="70" t="s">
        <v>772</v>
      </c>
      <c r="B2" s="70"/>
      <c r="C2" s="70"/>
      <c r="D2" s="70"/>
      <c r="E2" s="70"/>
    </row>
    <row r="3" spans="1:7" x14ac:dyDescent="0.25">
      <c r="A3" s="70" t="s">
        <v>751</v>
      </c>
      <c r="B3" s="70"/>
      <c r="C3" s="70"/>
      <c r="D3" s="70"/>
      <c r="E3" s="70"/>
    </row>
    <row r="5" spans="1:7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7" s="1" customFormat="1" x14ac:dyDescent="0.25">
      <c r="A6" s="8" t="s">
        <v>590</v>
      </c>
      <c r="B6" s="4">
        <v>3</v>
      </c>
      <c r="C6" s="5" t="s">
        <v>113</v>
      </c>
      <c r="D6" s="11">
        <f>D7+D17+D28+D34+D40+D45+D52+D64+D71+D77</f>
        <v>449500000</v>
      </c>
      <c r="E6" s="11">
        <f>E7+E17+E28+E34+E40+E45+E52+E64+E71+E77</f>
        <v>293838000</v>
      </c>
      <c r="F6" s="11">
        <f>F7+F17+F28+F34+F40+F45+F52+F64+F71+F77</f>
        <v>427972283.99000001</v>
      </c>
    </row>
    <row r="7" spans="1:7" s="1" customFormat="1" x14ac:dyDescent="0.25">
      <c r="A7" s="5"/>
      <c r="B7" s="4">
        <v>32010100</v>
      </c>
      <c r="C7" s="5" t="s">
        <v>114</v>
      </c>
      <c r="D7" s="11">
        <f>SUM(D8:D16)</f>
        <v>88000000</v>
      </c>
      <c r="E7" s="11">
        <f>SUM(E8:E16)</f>
        <v>90000000</v>
      </c>
      <c r="F7" s="11">
        <f>SUM(F8:F16)</f>
        <v>237972283.99000001</v>
      </c>
    </row>
    <row r="8" spans="1:7" x14ac:dyDescent="0.25">
      <c r="A8" s="42" t="s">
        <v>591</v>
      </c>
      <c r="B8" s="43">
        <v>32010101</v>
      </c>
      <c r="C8" s="44" t="s">
        <v>968</v>
      </c>
      <c r="D8" s="45">
        <v>18000000</v>
      </c>
      <c r="E8" s="45">
        <v>50000000</v>
      </c>
      <c r="F8" s="45">
        <f>22972283.99+100000000</f>
        <v>122972283.98999999</v>
      </c>
      <c r="G8" s="67"/>
    </row>
    <row r="9" spans="1:7" x14ac:dyDescent="0.25">
      <c r="A9" s="44"/>
      <c r="B9" s="43">
        <v>32010102</v>
      </c>
      <c r="C9" s="44" t="s">
        <v>832</v>
      </c>
      <c r="D9" s="45">
        <v>22000000</v>
      </c>
      <c r="E9" s="45">
        <v>20000000</v>
      </c>
      <c r="F9" s="45">
        <v>52500000</v>
      </c>
      <c r="G9" s="67"/>
    </row>
    <row r="10" spans="1:7" x14ac:dyDescent="0.25">
      <c r="A10" s="44"/>
      <c r="B10" s="43">
        <v>32010103</v>
      </c>
      <c r="C10" s="44" t="s">
        <v>833</v>
      </c>
      <c r="D10" s="45">
        <v>38000000</v>
      </c>
      <c r="E10" s="45">
        <v>20000000</v>
      </c>
      <c r="F10" s="45">
        <v>22500000</v>
      </c>
      <c r="G10" s="67"/>
    </row>
    <row r="11" spans="1:7" x14ac:dyDescent="0.25">
      <c r="A11" s="44"/>
      <c r="B11" s="43">
        <v>32010104</v>
      </c>
      <c r="C11" s="44" t="s">
        <v>966</v>
      </c>
      <c r="D11" s="45">
        <v>10000000</v>
      </c>
      <c r="E11" s="45"/>
      <c r="F11" s="45">
        <v>40000000</v>
      </c>
      <c r="G11" s="67"/>
    </row>
    <row r="12" spans="1:7" hidden="1" x14ac:dyDescent="0.25">
      <c r="A12" s="44"/>
      <c r="B12" s="43"/>
      <c r="C12" s="44"/>
      <c r="D12" s="45"/>
      <c r="E12" s="45"/>
      <c r="F12" s="45"/>
    </row>
    <row r="13" spans="1:7" hidden="1" x14ac:dyDescent="0.25">
      <c r="A13" s="44"/>
      <c r="B13" s="43"/>
      <c r="C13" s="44"/>
      <c r="D13" s="45"/>
      <c r="E13" s="45"/>
      <c r="F13" s="45"/>
    </row>
    <row r="14" spans="1:7" hidden="1" x14ac:dyDescent="0.25">
      <c r="A14" s="44"/>
      <c r="B14" s="43"/>
      <c r="C14" s="44"/>
      <c r="D14" s="45"/>
      <c r="E14" s="45"/>
      <c r="F14" s="45"/>
    </row>
    <row r="15" spans="1:7" hidden="1" x14ac:dyDescent="0.25">
      <c r="A15" s="44"/>
      <c r="B15" s="43"/>
      <c r="C15" s="44"/>
      <c r="D15" s="45"/>
      <c r="E15" s="45"/>
      <c r="F15" s="45"/>
    </row>
    <row r="16" spans="1:7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592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611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7" hidden="1" x14ac:dyDescent="0.25">
      <c r="A33" s="44"/>
      <c r="B33" s="43"/>
      <c r="C33" s="44"/>
      <c r="D33" s="45"/>
      <c r="E33" s="45"/>
      <c r="F33" s="45"/>
    </row>
    <row r="34" spans="1:7" s="1" customFormat="1" x14ac:dyDescent="0.25">
      <c r="A34" s="5"/>
      <c r="B34" s="4">
        <v>32010400</v>
      </c>
      <c r="C34" s="5" t="s">
        <v>120</v>
      </c>
      <c r="D34" s="11">
        <f>SUM(D35:D39)</f>
        <v>361500000</v>
      </c>
      <c r="E34" s="11">
        <f t="shared" ref="E34:F34" si="2">SUM(E35:E39)</f>
        <v>203838000</v>
      </c>
      <c r="F34" s="11">
        <f t="shared" si="2"/>
        <v>150000000</v>
      </c>
    </row>
    <row r="35" spans="1:7" x14ac:dyDescent="0.25">
      <c r="A35" s="42" t="s">
        <v>612</v>
      </c>
      <c r="B35" s="43">
        <v>32010405</v>
      </c>
      <c r="C35" s="44" t="s">
        <v>834</v>
      </c>
      <c r="D35" s="45">
        <v>360000000</v>
      </c>
      <c r="E35" s="45">
        <v>173838000</v>
      </c>
      <c r="F35" s="45">
        <v>130000000</v>
      </c>
    </row>
    <row r="36" spans="1:7" x14ac:dyDescent="0.25">
      <c r="A36" s="42" t="s">
        <v>613</v>
      </c>
      <c r="B36" s="43">
        <v>32010406</v>
      </c>
      <c r="C36" s="44" t="s">
        <v>122</v>
      </c>
      <c r="D36" s="45"/>
      <c r="E36" s="45"/>
      <c r="F36" s="45"/>
    </row>
    <row r="37" spans="1:7" x14ac:dyDescent="0.25">
      <c r="A37" s="42" t="s">
        <v>614</v>
      </c>
      <c r="B37" s="43">
        <v>32010407</v>
      </c>
      <c r="C37" s="44" t="s">
        <v>123</v>
      </c>
      <c r="D37" s="45">
        <v>1500000</v>
      </c>
      <c r="E37" s="45">
        <v>30000000</v>
      </c>
      <c r="F37" s="45">
        <v>20000000</v>
      </c>
    </row>
    <row r="38" spans="1:7" hidden="1" x14ac:dyDescent="0.25">
      <c r="A38" s="42" t="s">
        <v>615</v>
      </c>
      <c r="B38" s="43">
        <v>32010408</v>
      </c>
      <c r="C38" s="44" t="s">
        <v>124</v>
      </c>
      <c r="D38" s="45"/>
      <c r="E38" s="45"/>
      <c r="F38" s="45"/>
    </row>
    <row r="39" spans="1:7" hidden="1" x14ac:dyDescent="0.25">
      <c r="A39" s="44"/>
      <c r="B39" s="43">
        <v>3201040</v>
      </c>
      <c r="C39" s="44"/>
      <c r="D39" s="45"/>
      <c r="E39" s="45"/>
      <c r="F39" s="45"/>
    </row>
    <row r="40" spans="1:7" s="1" customFormat="1" x14ac:dyDescent="0.25">
      <c r="A40" s="5"/>
      <c r="B40" s="4">
        <v>320105</v>
      </c>
      <c r="C40" s="5" t="s">
        <v>125</v>
      </c>
      <c r="D40" s="11">
        <f>SUM(D41:D44)</f>
        <v>0</v>
      </c>
      <c r="E40" s="11">
        <f>SUM(E41:E44)</f>
        <v>0</v>
      </c>
      <c r="F40" s="11">
        <f>SUM(F41:F44)</f>
        <v>10000000</v>
      </c>
    </row>
    <row r="41" spans="1:7" x14ac:dyDescent="0.25">
      <c r="A41" s="42" t="s">
        <v>616</v>
      </c>
      <c r="B41" s="43">
        <v>32010501</v>
      </c>
      <c r="C41" s="44" t="s">
        <v>126</v>
      </c>
      <c r="D41" s="45"/>
      <c r="E41" s="45"/>
      <c r="F41" s="45">
        <v>5000000</v>
      </c>
    </row>
    <row r="42" spans="1:7" x14ac:dyDescent="0.25">
      <c r="A42" s="44"/>
      <c r="B42" s="43">
        <v>32010502</v>
      </c>
      <c r="C42" s="44" t="s">
        <v>835</v>
      </c>
      <c r="D42" s="45"/>
      <c r="E42" s="45"/>
      <c r="F42" s="45">
        <v>5000000</v>
      </c>
    </row>
    <row r="43" spans="1:7" hidden="1" x14ac:dyDescent="0.25">
      <c r="A43" s="46"/>
      <c r="B43" s="47"/>
      <c r="C43" s="46"/>
      <c r="D43" s="45"/>
      <c r="E43" s="45"/>
      <c r="F43" s="45"/>
    </row>
    <row r="44" spans="1:7" hidden="1" x14ac:dyDescent="0.25">
      <c r="A44" s="46"/>
      <c r="B44" s="47"/>
      <c r="C44" s="46"/>
      <c r="D44" s="45"/>
      <c r="E44" s="45"/>
      <c r="F44" s="45"/>
    </row>
    <row r="45" spans="1:7" s="1" customFormat="1" x14ac:dyDescent="0.25">
      <c r="A45" s="5"/>
      <c r="B45" s="4">
        <v>320106</v>
      </c>
      <c r="C45" s="5" t="s">
        <v>127</v>
      </c>
      <c r="D45" s="11">
        <f>SUM(D46:D51)</f>
        <v>0</v>
      </c>
      <c r="E45" s="11">
        <f t="shared" ref="E45:F45" si="3">SUM(E46:E51)</f>
        <v>0</v>
      </c>
      <c r="F45" s="11">
        <f t="shared" si="3"/>
        <v>30000000</v>
      </c>
    </row>
    <row r="46" spans="1:7" x14ac:dyDescent="0.25">
      <c r="A46" s="42" t="s">
        <v>617</v>
      </c>
      <c r="B46" s="43">
        <v>32010601</v>
      </c>
      <c r="C46" s="44" t="s">
        <v>128</v>
      </c>
      <c r="D46" s="45"/>
      <c r="E46" s="45"/>
      <c r="F46" s="45">
        <v>7500000</v>
      </c>
      <c r="G46" s="67"/>
    </row>
    <row r="47" spans="1:7" x14ac:dyDescent="0.25">
      <c r="A47" s="42" t="s">
        <v>618</v>
      </c>
      <c r="B47" s="43">
        <v>32010602</v>
      </c>
      <c r="C47" s="44" t="s">
        <v>129</v>
      </c>
      <c r="D47" s="45"/>
      <c r="E47" s="45"/>
      <c r="F47" s="45">
        <v>3750000</v>
      </c>
      <c r="G47" s="67"/>
    </row>
    <row r="48" spans="1:7" x14ac:dyDescent="0.25">
      <c r="A48" s="44"/>
      <c r="B48" s="43">
        <v>32010603</v>
      </c>
      <c r="C48" s="44" t="s">
        <v>962</v>
      </c>
      <c r="D48" s="45"/>
      <c r="E48" s="45"/>
      <c r="F48" s="45">
        <v>11250000</v>
      </c>
      <c r="G48" s="67"/>
    </row>
    <row r="49" spans="1:7" x14ac:dyDescent="0.25">
      <c r="A49" s="44"/>
      <c r="B49" s="43">
        <v>32010604</v>
      </c>
      <c r="C49" s="44" t="s">
        <v>963</v>
      </c>
      <c r="D49" s="45"/>
      <c r="E49" s="45"/>
      <c r="F49" s="45">
        <v>3750000</v>
      </c>
      <c r="G49" s="67"/>
    </row>
    <row r="50" spans="1:7" x14ac:dyDescent="0.25">
      <c r="A50" s="44"/>
      <c r="B50" s="43">
        <v>32010605</v>
      </c>
      <c r="C50" s="44" t="s">
        <v>964</v>
      </c>
      <c r="D50" s="45"/>
      <c r="E50" s="45"/>
      <c r="F50" s="45">
        <v>3750000</v>
      </c>
      <c r="G50" s="67"/>
    </row>
    <row r="51" spans="1:7" hidden="1" x14ac:dyDescent="0.25">
      <c r="A51" s="44"/>
      <c r="B51" s="43"/>
      <c r="C51" s="44"/>
      <c r="D51" s="45"/>
      <c r="E51" s="45"/>
      <c r="F51" s="45"/>
    </row>
    <row r="52" spans="1:7" s="1" customFormat="1" x14ac:dyDescent="0.25">
      <c r="A52" s="5"/>
      <c r="B52" s="4">
        <v>320109</v>
      </c>
      <c r="C52" s="5" t="s">
        <v>130</v>
      </c>
      <c r="D52" s="11">
        <f>SUM(D53:D63)</f>
        <v>0</v>
      </c>
      <c r="E52" s="11">
        <f t="shared" ref="E52:F52" si="4">SUM(E53:E63)</f>
        <v>0</v>
      </c>
      <c r="F52" s="11">
        <f t="shared" si="4"/>
        <v>0</v>
      </c>
    </row>
    <row r="53" spans="1:7" hidden="1" x14ac:dyDescent="0.25">
      <c r="A53" s="42" t="s">
        <v>619</v>
      </c>
      <c r="B53" s="43">
        <v>32010903</v>
      </c>
      <c r="C53" s="44" t="s">
        <v>131</v>
      </c>
      <c r="D53" s="45"/>
      <c r="E53" s="45"/>
      <c r="F53" s="45"/>
    </row>
    <row r="54" spans="1:7" hidden="1" x14ac:dyDescent="0.25">
      <c r="A54" s="44"/>
      <c r="B54" s="43"/>
      <c r="C54" s="44"/>
      <c r="D54" s="45"/>
      <c r="E54" s="45"/>
      <c r="F54" s="45"/>
    </row>
    <row r="55" spans="1:7" hidden="1" x14ac:dyDescent="0.25">
      <c r="A55" s="42" t="s">
        <v>620</v>
      </c>
      <c r="B55" s="43">
        <v>32010904</v>
      </c>
      <c r="C55" s="44" t="s">
        <v>132</v>
      </c>
      <c r="D55" s="45"/>
      <c r="E55" s="45"/>
      <c r="F55" s="45"/>
    </row>
    <row r="56" spans="1:7" hidden="1" x14ac:dyDescent="0.25">
      <c r="A56" s="44"/>
      <c r="B56" s="43"/>
      <c r="C56" s="44"/>
      <c r="D56" s="45"/>
      <c r="E56" s="45"/>
      <c r="F56" s="45"/>
    </row>
    <row r="57" spans="1:7" hidden="1" x14ac:dyDescent="0.25">
      <c r="A57" s="42" t="s">
        <v>621</v>
      </c>
      <c r="B57" s="43">
        <v>32010935</v>
      </c>
      <c r="C57" s="44" t="s">
        <v>133</v>
      </c>
      <c r="D57" s="45"/>
      <c r="E57" s="45"/>
      <c r="F57" s="45"/>
    </row>
    <row r="58" spans="1:7" hidden="1" x14ac:dyDescent="0.25">
      <c r="A58" s="44"/>
      <c r="B58" s="43"/>
      <c r="C58" s="44"/>
      <c r="D58" s="45"/>
      <c r="E58" s="45"/>
      <c r="F58" s="45"/>
    </row>
    <row r="59" spans="1:7" hidden="1" x14ac:dyDescent="0.25">
      <c r="A59" s="44"/>
      <c r="B59" s="43"/>
      <c r="C59" s="44"/>
      <c r="D59" s="45"/>
      <c r="E59" s="45"/>
      <c r="F59" s="45"/>
    </row>
    <row r="60" spans="1:7" hidden="1" x14ac:dyDescent="0.25">
      <c r="A60" s="44"/>
      <c r="B60" s="43"/>
      <c r="C60" s="44"/>
      <c r="D60" s="45"/>
      <c r="E60" s="45"/>
      <c r="F60" s="45"/>
    </row>
    <row r="61" spans="1:7" hidden="1" x14ac:dyDescent="0.25">
      <c r="A61" s="42" t="s">
        <v>622</v>
      </c>
      <c r="B61" s="43">
        <v>32010936</v>
      </c>
      <c r="C61" s="44" t="s">
        <v>134</v>
      </c>
      <c r="D61" s="45"/>
      <c r="E61" s="45"/>
      <c r="F61" s="45"/>
    </row>
    <row r="62" spans="1:7" hidden="1" x14ac:dyDescent="0.25">
      <c r="A62" s="44"/>
      <c r="B62" s="43"/>
      <c r="C62" s="44"/>
      <c r="D62" s="45"/>
      <c r="E62" s="45"/>
      <c r="F62" s="45"/>
    </row>
    <row r="63" spans="1:7" hidden="1" x14ac:dyDescent="0.25">
      <c r="A63" s="44"/>
      <c r="B63" s="43"/>
      <c r="C63" s="44"/>
      <c r="D63" s="45"/>
      <c r="E63" s="45"/>
      <c r="F63" s="45"/>
    </row>
    <row r="64" spans="1:7" s="1" customFormat="1" x14ac:dyDescent="0.25">
      <c r="A64" s="5"/>
      <c r="B64" s="4">
        <v>320201</v>
      </c>
      <c r="C64" s="5" t="s">
        <v>146</v>
      </c>
      <c r="D64" s="11">
        <f>SUM(D65:D70)</f>
        <v>0</v>
      </c>
      <c r="E64" s="11">
        <f t="shared" ref="E64:F64" si="5">SUM(E65:E70)</f>
        <v>0</v>
      </c>
      <c r="F64" s="11">
        <f t="shared" si="5"/>
        <v>0</v>
      </c>
    </row>
    <row r="65" spans="1:17" hidden="1" x14ac:dyDescent="0.25">
      <c r="A65" s="42" t="s">
        <v>623</v>
      </c>
      <c r="B65" s="43">
        <v>32020101</v>
      </c>
      <c r="C65" s="44" t="s">
        <v>135</v>
      </c>
      <c r="D65" s="45"/>
      <c r="E65" s="45"/>
      <c r="F65" s="45"/>
    </row>
    <row r="66" spans="1:17" hidden="1" x14ac:dyDescent="0.25">
      <c r="A66" s="44"/>
      <c r="B66" s="43"/>
      <c r="C66" s="44"/>
      <c r="D66" s="45"/>
      <c r="E66" s="45"/>
      <c r="F66" s="45"/>
      <c r="Q66" s="49" t="s">
        <v>341</v>
      </c>
    </row>
    <row r="67" spans="1:17" hidden="1" x14ac:dyDescent="0.25">
      <c r="A67" s="42" t="s">
        <v>624</v>
      </c>
      <c r="B67" s="43">
        <v>32020102</v>
      </c>
      <c r="C67" s="44" t="s">
        <v>136</v>
      </c>
      <c r="D67" s="45"/>
      <c r="E67" s="45"/>
      <c r="F67" s="45"/>
    </row>
    <row r="68" spans="1:17" hidden="1" x14ac:dyDescent="0.25">
      <c r="A68" s="44"/>
      <c r="B68" s="43"/>
      <c r="C68" s="44"/>
      <c r="D68" s="45"/>
      <c r="E68" s="45"/>
      <c r="F68" s="45"/>
    </row>
    <row r="69" spans="1:17" hidden="1" x14ac:dyDescent="0.25">
      <c r="A69" s="42" t="s">
        <v>625</v>
      </c>
      <c r="B69" s="43">
        <v>32020104</v>
      </c>
      <c r="C69" s="44" t="s">
        <v>137</v>
      </c>
      <c r="D69" s="45"/>
      <c r="E69" s="45"/>
      <c r="F69" s="45"/>
    </row>
    <row r="70" spans="1:17" hidden="1" x14ac:dyDescent="0.25">
      <c r="A70" s="44"/>
      <c r="B70" s="43"/>
      <c r="C70" s="44"/>
      <c r="D70" s="45"/>
      <c r="E70" s="45"/>
      <c r="F70" s="45"/>
    </row>
    <row r="71" spans="1:17" s="1" customFormat="1" x14ac:dyDescent="0.25">
      <c r="A71" s="5"/>
      <c r="B71" s="4">
        <v>320301</v>
      </c>
      <c r="C71" s="5" t="s">
        <v>138</v>
      </c>
      <c r="D71" s="11">
        <f>SUM(D72:D76)</f>
        <v>0</v>
      </c>
      <c r="E71" s="11">
        <f t="shared" ref="E71:F71" si="6">SUM(E72:E76)</f>
        <v>0</v>
      </c>
      <c r="F71" s="11">
        <f t="shared" si="6"/>
        <v>0</v>
      </c>
    </row>
    <row r="72" spans="1:17" hidden="1" x14ac:dyDescent="0.25">
      <c r="A72" s="42" t="s">
        <v>626</v>
      </c>
      <c r="B72" s="43">
        <v>32030101</v>
      </c>
      <c r="C72" s="44" t="s">
        <v>139</v>
      </c>
      <c r="D72" s="45"/>
      <c r="E72" s="45"/>
      <c r="F72" s="45"/>
    </row>
    <row r="73" spans="1:17" hidden="1" x14ac:dyDescent="0.25">
      <c r="A73" s="42" t="s">
        <v>627</v>
      </c>
      <c r="B73" s="43">
        <v>32030109</v>
      </c>
      <c r="C73" s="44" t="s">
        <v>140</v>
      </c>
      <c r="D73" s="45"/>
      <c r="E73" s="45"/>
      <c r="F73" s="45"/>
    </row>
    <row r="74" spans="1:17" hidden="1" x14ac:dyDescent="0.25">
      <c r="A74" s="42" t="s">
        <v>628</v>
      </c>
      <c r="B74" s="43">
        <v>32030110</v>
      </c>
      <c r="C74" s="44" t="s">
        <v>141</v>
      </c>
      <c r="D74" s="45"/>
      <c r="E74" s="45"/>
      <c r="F74" s="45"/>
    </row>
    <row r="75" spans="1:17" hidden="1" x14ac:dyDescent="0.25">
      <c r="A75" s="46"/>
      <c r="B75" s="47"/>
      <c r="C75" s="46"/>
      <c r="D75" s="45"/>
      <c r="E75" s="45"/>
      <c r="F75" s="45"/>
    </row>
    <row r="76" spans="1:17" hidden="1" x14ac:dyDescent="0.25">
      <c r="A76" s="46"/>
      <c r="B76" s="47"/>
      <c r="C76" s="46"/>
      <c r="D76" s="45"/>
      <c r="E76" s="45"/>
      <c r="F76" s="45"/>
    </row>
    <row r="77" spans="1:17" s="1" customFormat="1" x14ac:dyDescent="0.25">
      <c r="A77" s="5"/>
      <c r="B77" s="4">
        <v>32011000</v>
      </c>
      <c r="C77" s="5" t="s">
        <v>142</v>
      </c>
      <c r="D77" s="11">
        <f>SUM(D78:D79)</f>
        <v>0</v>
      </c>
      <c r="E77" s="11">
        <f t="shared" ref="E77:F77" si="7">SUM(E78:E79)</f>
        <v>0</v>
      </c>
      <c r="F77" s="11">
        <f t="shared" si="7"/>
        <v>0</v>
      </c>
    </row>
    <row r="78" spans="1:17" hidden="1" x14ac:dyDescent="0.25">
      <c r="A78" s="42" t="s">
        <v>629</v>
      </c>
      <c r="B78" s="46"/>
      <c r="C78" s="46"/>
      <c r="D78" s="45"/>
      <c r="E78" s="45"/>
      <c r="F78" s="45"/>
    </row>
    <row r="79" spans="1:17" hidden="1" x14ac:dyDescent="0.25">
      <c r="A79" s="46"/>
      <c r="B79" s="46"/>
      <c r="C79" s="46"/>
      <c r="D79" s="45"/>
      <c r="E79" s="45"/>
      <c r="F79" s="45"/>
    </row>
    <row r="80" spans="1:17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+Hzlni4apyG7hxZnSg4898Tbg5EvPVvqfKoxvUYA4YNIpq9DpuX2LzgdD4+z0Bpn7Tv0rVRpK6l6IkBVxM4bA==" saltValue="wR1Nanal1wPAfuX7lcr8W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Normal="140" zoomScaleSheetLayoutView="100" workbookViewId="0">
      <selection activeCell="B39" sqref="B3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764</v>
      </c>
      <c r="B3" s="71"/>
      <c r="C3" s="71"/>
      <c r="D3" s="71"/>
      <c r="E3" s="71"/>
    </row>
    <row r="4" spans="1:5" x14ac:dyDescent="0.25">
      <c r="A4" s="70" t="s">
        <v>752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158712857</v>
      </c>
      <c r="D7" s="12">
        <f t="shared" ref="D7:E7" si="0">D8+D13+D20</f>
        <v>105808571</v>
      </c>
      <c r="E7" s="12">
        <f t="shared" si="0"/>
        <v>132422341</v>
      </c>
    </row>
    <row r="8" spans="1:5" s="1" customFormat="1" x14ac:dyDescent="0.25">
      <c r="A8" s="3">
        <v>2101</v>
      </c>
      <c r="B8" s="3" t="s">
        <v>5</v>
      </c>
      <c r="C8" s="12">
        <f>C9</f>
        <v>158712857</v>
      </c>
      <c r="D8" s="12">
        <f t="shared" ref="D8:E8" si="1">D9</f>
        <v>105808571</v>
      </c>
      <c r="E8" s="12">
        <f t="shared" si="1"/>
        <v>132422341</v>
      </c>
    </row>
    <row r="9" spans="1:5" s="1" customFormat="1" x14ac:dyDescent="0.25">
      <c r="A9" s="3">
        <v>210101</v>
      </c>
      <c r="B9" s="3" t="s">
        <v>6</v>
      </c>
      <c r="C9" s="12">
        <f>SUM(C10:C12)</f>
        <v>158712857</v>
      </c>
      <c r="D9" s="12">
        <f t="shared" ref="D9:E9" si="2">SUM(D10:D12)</f>
        <v>105808571</v>
      </c>
      <c r="E9" s="12">
        <f t="shared" si="2"/>
        <v>132422341</v>
      </c>
    </row>
    <row r="10" spans="1:5" x14ac:dyDescent="0.25">
      <c r="A10" s="59">
        <v>21010101</v>
      </c>
      <c r="B10" s="48" t="s">
        <v>5</v>
      </c>
      <c r="C10" s="41">
        <v>158712857</v>
      </c>
      <c r="D10" s="41">
        <v>105808571</v>
      </c>
      <c r="E10" s="41">
        <v>132422341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3Rqe1tGKPmJX/0dvdxyFeLiaivyiGJx9AD8cVkPA2lO+3PJ8lJnStmeB+y78gtxMVdvlvLOslzrbNByYbLv5A==" saltValue="lqSj6RWvNLmiT2bUa9R1f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A11" zoomScale="113" zoomScaleNormal="140" zoomScaleSheetLayoutView="90" workbookViewId="0">
      <selection activeCell="A301" sqref="A30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790</v>
      </c>
      <c r="B4" s="71"/>
      <c r="C4" s="71"/>
      <c r="D4" s="71"/>
      <c r="E4" s="71"/>
    </row>
    <row r="5" spans="1:5" x14ac:dyDescent="0.25">
      <c r="A5" s="70" t="s">
        <v>752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6500000</v>
      </c>
      <c r="D7" s="12">
        <f t="shared" ref="D7:E7" si="0">D8+D84+D88+D93</f>
        <v>3793000</v>
      </c>
      <c r="E7" s="12">
        <f t="shared" si="0"/>
        <v>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6500000</v>
      </c>
      <c r="D8" s="12">
        <f t="shared" ref="D8:E8" si="1">D9+D14+D22+D36+D45+D48+D54+D63+D67+D70</f>
        <v>3793000</v>
      </c>
      <c r="E8" s="12">
        <f t="shared" si="1"/>
        <v>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2043000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</v>
      </c>
      <c r="D11" s="41">
        <v>2043000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250000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250000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3000000</v>
      </c>
      <c r="D33" s="41"/>
      <c r="E33" s="41">
        <v>500000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1500000</v>
      </c>
      <c r="E70" s="12">
        <f t="shared" si="10"/>
        <v>1500000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1500000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er9ziJF/RCs0Lp30lUe3W8mQuC7yM7WeLbw/qCwHq5jFFCwaqw5g9lrZObmLx4lXNIVDoMJOjGyBT+VZSyYfg==" saltValue="bw1/HwVctBcZgqK0kzG0Q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105" zoomScaleNormal="126" workbookViewId="0">
      <selection activeCell="A51" sqref="A5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9" t="s">
        <v>143</v>
      </c>
      <c r="B1" s="69"/>
      <c r="C1" s="69"/>
      <c r="D1" s="69"/>
      <c r="E1" s="69"/>
    </row>
    <row r="2" spans="1:6" x14ac:dyDescent="0.25">
      <c r="A2" s="70" t="s">
        <v>777</v>
      </c>
      <c r="B2" s="70"/>
      <c r="C2" s="70"/>
      <c r="D2" s="70"/>
      <c r="E2" s="70"/>
    </row>
    <row r="3" spans="1:6" x14ac:dyDescent="0.25">
      <c r="A3" s="70" t="s">
        <v>752</v>
      </c>
      <c r="B3" s="70"/>
      <c r="C3" s="70"/>
      <c r="D3" s="70"/>
      <c r="E3" s="70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6" s="1" customFormat="1" x14ac:dyDescent="0.25">
      <c r="A6" s="8" t="s">
        <v>593</v>
      </c>
      <c r="B6" s="4">
        <v>3</v>
      </c>
      <c r="C6" s="5" t="s">
        <v>113</v>
      </c>
      <c r="D6" s="11">
        <f>D7+D17+D28+D34+D40+D42+D49+D61+D68+D74</f>
        <v>533500000</v>
      </c>
      <c r="E6" s="11">
        <f>E7+E17+E28+E34+E40+E42+E49+E61+E68+E74</f>
        <v>329933293</v>
      </c>
      <c r="F6" s="11">
        <f>F7+F17+F28+F34+F40+F42+F49+F61+F68+F74</f>
        <v>215000000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63500000</v>
      </c>
      <c r="E7" s="11">
        <f t="shared" ref="E7:F7" si="0">SUM(E8:E16)</f>
        <v>50000000</v>
      </c>
      <c r="F7" s="11">
        <f t="shared" si="0"/>
        <v>20000000</v>
      </c>
    </row>
    <row r="8" spans="1:6" x14ac:dyDescent="0.25">
      <c r="A8" s="42" t="s">
        <v>594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32010102</v>
      </c>
      <c r="C9" s="44" t="s">
        <v>973</v>
      </c>
      <c r="D9" s="45">
        <v>63500000</v>
      </c>
      <c r="E9" s="45">
        <v>50000000</v>
      </c>
      <c r="F9" s="45">
        <v>15000000</v>
      </c>
    </row>
    <row r="10" spans="1:6" x14ac:dyDescent="0.25">
      <c r="A10" s="44"/>
      <c r="B10" s="43">
        <v>32010103</v>
      </c>
      <c r="C10" s="44" t="s">
        <v>974</v>
      </c>
      <c r="D10" s="45"/>
      <c r="E10" s="45"/>
      <c r="F10" s="45">
        <v>5000000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1">SUM(E18:E27)</f>
        <v>0</v>
      </c>
      <c r="F17" s="11">
        <f t="shared" si="1"/>
        <v>0</v>
      </c>
    </row>
    <row r="18" spans="1:6" hidden="1" x14ac:dyDescent="0.25">
      <c r="A18" s="42" t="s">
        <v>595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630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631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632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633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634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SUM(D41:D41)</f>
        <v>0</v>
      </c>
      <c r="E40" s="11">
        <f>SUM(E41:E41)</f>
        <v>0</v>
      </c>
      <c r="F40" s="11">
        <f>SUM(F41:F41)</f>
        <v>0</v>
      </c>
    </row>
    <row r="41" spans="1:6" hidden="1" x14ac:dyDescent="0.25">
      <c r="A41" s="42" t="s">
        <v>635</v>
      </c>
      <c r="B41" s="43">
        <v>32010501</v>
      </c>
      <c r="C41" s="44" t="s">
        <v>126</v>
      </c>
      <c r="D41" s="45"/>
      <c r="E41" s="45"/>
      <c r="F41" s="45"/>
    </row>
    <row r="42" spans="1:6" s="1" customFormat="1" x14ac:dyDescent="0.25">
      <c r="A42" s="5"/>
      <c r="B42" s="4">
        <v>320106</v>
      </c>
      <c r="C42" s="5" t="s">
        <v>127</v>
      </c>
      <c r="D42" s="11">
        <f>SUM(D43:D48)</f>
        <v>0</v>
      </c>
      <c r="E42" s="11">
        <f t="shared" ref="E42:F42" si="4">SUM(E43:E48)</f>
        <v>0</v>
      </c>
      <c r="F42" s="11">
        <f t="shared" si="4"/>
        <v>0</v>
      </c>
    </row>
    <row r="43" spans="1:6" hidden="1" x14ac:dyDescent="0.25">
      <c r="A43" s="42" t="s">
        <v>636</v>
      </c>
      <c r="B43" s="43">
        <v>32010601</v>
      </c>
      <c r="C43" s="44" t="s">
        <v>128</v>
      </c>
      <c r="D43" s="45"/>
      <c r="E43" s="45"/>
      <c r="F43" s="45"/>
    </row>
    <row r="44" spans="1:6" hidden="1" x14ac:dyDescent="0.25">
      <c r="A44" s="42" t="s">
        <v>637</v>
      </c>
      <c r="B44" s="43">
        <v>32010602</v>
      </c>
      <c r="C44" s="44" t="s">
        <v>129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320109</v>
      </c>
      <c r="C49" s="5" t="s">
        <v>130</v>
      </c>
      <c r="D49" s="11">
        <f>SUM(D50:D60)</f>
        <v>470000000</v>
      </c>
      <c r="E49" s="11">
        <f t="shared" ref="E49:F49" si="5">SUM(E50:E60)</f>
        <v>279933293</v>
      </c>
      <c r="F49" s="11">
        <f t="shared" si="5"/>
        <v>195000000</v>
      </c>
    </row>
    <row r="50" spans="1:6" hidden="1" x14ac:dyDescent="0.25">
      <c r="A50" s="42" t="s">
        <v>638</v>
      </c>
      <c r="B50" s="43">
        <v>32010903</v>
      </c>
      <c r="C50" s="44" t="s">
        <v>131</v>
      </c>
      <c r="D50" s="45"/>
      <c r="E50" s="45"/>
      <c r="F50" s="45"/>
    </row>
    <row r="51" spans="1:6" x14ac:dyDescent="0.25">
      <c r="A51" s="44"/>
      <c r="B51" s="43">
        <v>32010904</v>
      </c>
      <c r="C51" s="44" t="s">
        <v>840</v>
      </c>
      <c r="D51" s="45"/>
      <c r="E51" s="45"/>
      <c r="F51" s="45">
        <v>5000000</v>
      </c>
    </row>
    <row r="52" spans="1:6" hidden="1" x14ac:dyDescent="0.25">
      <c r="A52" s="42" t="s">
        <v>639</v>
      </c>
      <c r="B52" s="43">
        <v>32010904</v>
      </c>
      <c r="C52" s="44" t="s">
        <v>132</v>
      </c>
      <c r="D52" s="45"/>
      <c r="E52" s="45"/>
      <c r="F52" s="45"/>
    </row>
    <row r="53" spans="1:6" x14ac:dyDescent="0.25">
      <c r="A53" s="44"/>
      <c r="B53" s="43">
        <v>32010905</v>
      </c>
      <c r="C53" s="44" t="s">
        <v>838</v>
      </c>
      <c r="D53" s="45"/>
      <c r="E53" s="45"/>
      <c r="F53" s="45">
        <v>5000000</v>
      </c>
    </row>
    <row r="54" spans="1:6" hidden="1" x14ac:dyDescent="0.25">
      <c r="A54" s="42" t="s">
        <v>640</v>
      </c>
      <c r="B54" s="43">
        <v>32010935</v>
      </c>
      <c r="C54" s="44" t="s">
        <v>133</v>
      </c>
      <c r="D54" s="45"/>
      <c r="E54" s="45"/>
      <c r="F54" s="45"/>
    </row>
    <row r="55" spans="1:6" x14ac:dyDescent="0.25">
      <c r="A55" s="44"/>
      <c r="B55" s="43">
        <v>32010934</v>
      </c>
      <c r="C55" s="44" t="s">
        <v>837</v>
      </c>
      <c r="D55" s="45">
        <v>215000000</v>
      </c>
      <c r="E55" s="45">
        <v>193816117</v>
      </c>
      <c r="F55" s="45">
        <v>95000000</v>
      </c>
    </row>
    <row r="56" spans="1:6" x14ac:dyDescent="0.25">
      <c r="A56" s="44"/>
      <c r="B56" s="43">
        <v>32010935</v>
      </c>
      <c r="C56" s="44" t="s">
        <v>836</v>
      </c>
      <c r="D56" s="45">
        <v>255000000</v>
      </c>
      <c r="E56" s="45">
        <v>86117176</v>
      </c>
      <c r="F56" s="45">
        <v>80000000</v>
      </c>
    </row>
    <row r="57" spans="1:6" x14ac:dyDescent="0.25">
      <c r="A57" s="44"/>
      <c r="B57" s="43">
        <v>32010936</v>
      </c>
      <c r="C57" s="44" t="s">
        <v>839</v>
      </c>
      <c r="D57" s="45"/>
      <c r="E57" s="45"/>
      <c r="F57" s="45">
        <v>10000000</v>
      </c>
    </row>
    <row r="58" spans="1:6" hidden="1" x14ac:dyDescent="0.25">
      <c r="A58" s="42" t="s">
        <v>641</v>
      </c>
      <c r="B58" s="43">
        <v>32010936</v>
      </c>
      <c r="C58" s="44" t="s">
        <v>134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s="1" customFormat="1" x14ac:dyDescent="0.25">
      <c r="A61" s="5"/>
      <c r="B61" s="4">
        <v>320201</v>
      </c>
      <c r="C61" s="5" t="s">
        <v>146</v>
      </c>
      <c r="D61" s="11">
        <f>SUM(D62:D67)</f>
        <v>0</v>
      </c>
      <c r="E61" s="11">
        <f t="shared" ref="E61:F61" si="6">SUM(E62:E67)</f>
        <v>0</v>
      </c>
      <c r="F61" s="11">
        <f t="shared" si="6"/>
        <v>0</v>
      </c>
    </row>
    <row r="62" spans="1:6" hidden="1" x14ac:dyDescent="0.25">
      <c r="A62" s="42" t="s">
        <v>642</v>
      </c>
      <c r="B62" s="43">
        <v>32020101</v>
      </c>
      <c r="C62" s="44" t="s">
        <v>135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2" t="s">
        <v>643</v>
      </c>
      <c r="B64" s="43">
        <v>32020102</v>
      </c>
      <c r="C64" s="44" t="s">
        <v>136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644</v>
      </c>
      <c r="B66" s="43">
        <v>32020104</v>
      </c>
      <c r="C66" s="44" t="s">
        <v>137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320301</v>
      </c>
      <c r="C68" s="5" t="s">
        <v>138</v>
      </c>
      <c r="D68" s="11">
        <f>SUM(D69:D73)</f>
        <v>0</v>
      </c>
      <c r="E68" s="11">
        <f t="shared" ref="E68:F68" si="7">SUM(E69:E73)</f>
        <v>0</v>
      </c>
      <c r="F68" s="11">
        <f t="shared" si="7"/>
        <v>0</v>
      </c>
    </row>
    <row r="69" spans="1:6" hidden="1" x14ac:dyDescent="0.25">
      <c r="A69" s="42" t="s">
        <v>645</v>
      </c>
      <c r="B69" s="43">
        <v>32030101</v>
      </c>
      <c r="C69" s="44" t="s">
        <v>139</v>
      </c>
      <c r="D69" s="45"/>
      <c r="E69" s="45"/>
      <c r="F69" s="45"/>
    </row>
    <row r="70" spans="1:6" hidden="1" x14ac:dyDescent="0.25">
      <c r="A70" s="42" t="s">
        <v>646</v>
      </c>
      <c r="B70" s="43">
        <v>32030109</v>
      </c>
      <c r="C70" s="44" t="s">
        <v>140</v>
      </c>
      <c r="D70" s="45"/>
      <c r="E70" s="45"/>
      <c r="F70" s="45"/>
    </row>
    <row r="71" spans="1:6" hidden="1" x14ac:dyDescent="0.25">
      <c r="A71" s="42" t="s">
        <v>647</v>
      </c>
      <c r="B71" s="43">
        <v>32030110</v>
      </c>
      <c r="C71" s="44" t="s">
        <v>141</v>
      </c>
      <c r="D71" s="45"/>
      <c r="E71" s="45"/>
      <c r="F71" s="45"/>
    </row>
    <row r="72" spans="1:6" hidden="1" x14ac:dyDescent="0.25">
      <c r="A72" s="46"/>
      <c r="B72" s="47"/>
      <c r="C72" s="46"/>
      <c r="D72" s="45"/>
      <c r="E72" s="45"/>
      <c r="F72" s="45"/>
    </row>
    <row r="73" spans="1:6" hidden="1" x14ac:dyDescent="0.25">
      <c r="A73" s="46"/>
      <c r="B73" s="47"/>
      <c r="C73" s="46"/>
      <c r="D73" s="45"/>
      <c r="E73" s="45"/>
      <c r="F73" s="45"/>
    </row>
    <row r="74" spans="1:6" s="1" customFormat="1" x14ac:dyDescent="0.25">
      <c r="A74" s="5"/>
      <c r="B74" s="4">
        <v>32011000</v>
      </c>
      <c r="C74" s="5" t="s">
        <v>142</v>
      </c>
      <c r="D74" s="11">
        <f>SUM(D75:D76)</f>
        <v>0</v>
      </c>
      <c r="E74" s="11">
        <f>SUM(E75:E76)</f>
        <v>0</v>
      </c>
      <c r="F74" s="11">
        <f>SUM(F75:F76)</f>
        <v>0</v>
      </c>
    </row>
    <row r="75" spans="1:6" hidden="1" x14ac:dyDescent="0.25">
      <c r="A75" s="42" t="s">
        <v>648</v>
      </c>
      <c r="B75" s="46"/>
      <c r="C75" s="46"/>
      <c r="D75" s="45"/>
      <c r="E75" s="45"/>
      <c r="F75" s="45"/>
    </row>
    <row r="76" spans="1:6" hidden="1" x14ac:dyDescent="0.25">
      <c r="A76" s="46"/>
      <c r="B76" s="46"/>
      <c r="C76" s="46"/>
      <c r="D76" s="45"/>
      <c r="E76" s="45"/>
      <c r="F76" s="45"/>
    </row>
    <row r="77" spans="1:6" hidden="1" x14ac:dyDescent="0.25"/>
    <row r="78" spans="1:6" hidden="1" x14ac:dyDescent="0.25"/>
    <row r="79" spans="1:6" hidden="1" x14ac:dyDescent="0.25"/>
    <row r="80" spans="1:6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Csm/wVwLJ5zE6Yb1HbOZvgNAhSRkyb/2qBZ8i6udQv6amnxJoH5HArK1pvXTJvu033JlwBv/UToxJ9SAuuCpQ==" saltValue="TJ59HYz+wpsWFycnMyntP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topLeftCell="A5" zoomScale="102" zoomScaleNormal="61" zoomScaleSheetLayoutView="90" workbookViewId="0">
      <selection activeCell="B33" sqref="B3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765</v>
      </c>
      <c r="B3" s="71"/>
      <c r="C3" s="71"/>
      <c r="D3" s="71"/>
      <c r="E3" s="71"/>
    </row>
    <row r="4" spans="1:5" x14ac:dyDescent="0.25">
      <c r="A4" s="70" t="s">
        <v>753</v>
      </c>
      <c r="B4" s="70"/>
      <c r="C4" s="70"/>
      <c r="D4" s="70"/>
      <c r="E4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39">
        <f>C8+C13+C20</f>
        <v>109870768</v>
      </c>
      <c r="D7" s="39">
        <f t="shared" ref="D7:E7" si="0">D8+D13+D20</f>
        <v>8240375</v>
      </c>
      <c r="E7" s="39">
        <f t="shared" si="0"/>
        <v>1114706818.4099998</v>
      </c>
    </row>
    <row r="8" spans="1:5" s="1" customFormat="1" x14ac:dyDescent="0.25">
      <c r="A8" s="3">
        <v>2101</v>
      </c>
      <c r="B8" s="3" t="s">
        <v>5</v>
      </c>
      <c r="C8" s="39">
        <f>C9</f>
        <v>109870768</v>
      </c>
      <c r="D8" s="39">
        <f t="shared" ref="D8:E8" si="1">D9</f>
        <v>8240375</v>
      </c>
      <c r="E8" s="39">
        <f t="shared" si="1"/>
        <v>100736673</v>
      </c>
    </row>
    <row r="9" spans="1:5" s="1" customFormat="1" x14ac:dyDescent="0.25">
      <c r="A9" s="3">
        <v>210101</v>
      </c>
      <c r="B9" s="3" t="s">
        <v>6</v>
      </c>
      <c r="C9" s="39">
        <f>SUM(C10:C12)</f>
        <v>109870768</v>
      </c>
      <c r="D9" s="39">
        <f t="shared" ref="D9:E9" si="2">SUM(D10:D12)</f>
        <v>8240375</v>
      </c>
      <c r="E9" s="39">
        <f t="shared" si="2"/>
        <v>100736673</v>
      </c>
    </row>
    <row r="10" spans="1:5" x14ac:dyDescent="0.25">
      <c r="A10" s="59">
        <v>21010101</v>
      </c>
      <c r="B10" s="48" t="s">
        <v>5</v>
      </c>
      <c r="C10" s="41">
        <v>109870768</v>
      </c>
      <c r="D10" s="41">
        <v>8240375</v>
      </c>
      <c r="E10" s="41">
        <v>100736673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0</v>
      </c>
      <c r="D20" s="39">
        <f t="shared" ref="D20:E20" si="6">D21+D22+D27</f>
        <v>0</v>
      </c>
      <c r="E20" s="39">
        <f t="shared" si="6"/>
        <v>1013970145.41</v>
      </c>
    </row>
    <row r="21" spans="1:5" x14ac:dyDescent="0.25">
      <c r="A21" s="59">
        <v>21030101</v>
      </c>
      <c r="B21" s="48" t="s">
        <v>17</v>
      </c>
      <c r="C21" s="41"/>
      <c r="D21" s="41"/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786176267.25</v>
      </c>
    </row>
    <row r="23" spans="1:5" x14ac:dyDescent="0.25">
      <c r="A23" s="59">
        <v>21030102</v>
      </c>
      <c r="B23" s="48" t="s">
        <v>543</v>
      </c>
      <c r="C23" s="41"/>
      <c r="D23" s="41"/>
      <c r="E23" s="41">
        <v>165151074.44999999</v>
      </c>
    </row>
    <row r="24" spans="1:5" x14ac:dyDescent="0.25">
      <c r="A24" s="59">
        <v>21030102</v>
      </c>
      <c r="B24" s="48" t="s">
        <v>544</v>
      </c>
      <c r="C24" s="41"/>
      <c r="D24" s="41"/>
      <c r="E24" s="41">
        <v>251757097.94999999</v>
      </c>
    </row>
    <row r="25" spans="1:5" x14ac:dyDescent="0.25">
      <c r="A25" s="59">
        <v>21030102</v>
      </c>
      <c r="B25" s="48" t="s">
        <v>545</v>
      </c>
      <c r="C25" s="41"/>
      <c r="D25" s="41"/>
      <c r="E25" s="41">
        <v>369268094.85000002</v>
      </c>
    </row>
    <row r="26" spans="1:5" hidden="1" x14ac:dyDescent="0.25">
      <c r="A26" s="59">
        <v>21030102</v>
      </c>
      <c r="B26" s="48" t="s">
        <v>546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SUM(C28:C31)</f>
        <v>0</v>
      </c>
      <c r="D27" s="39">
        <f t="shared" si="8"/>
        <v>0</v>
      </c>
      <c r="E27" s="39">
        <f>SUM(E28:E31)</f>
        <v>27793878.160000004</v>
      </c>
    </row>
    <row r="28" spans="1:5" x14ac:dyDescent="0.25">
      <c r="A28" s="59">
        <v>21030104</v>
      </c>
      <c r="B28" s="48" t="s">
        <v>800</v>
      </c>
      <c r="C28" s="41"/>
      <c r="D28" s="41"/>
      <c r="E28" s="41">
        <v>11010071.630000001</v>
      </c>
    </row>
    <row r="29" spans="1:5" x14ac:dyDescent="0.25">
      <c r="A29" s="59">
        <v>21030104</v>
      </c>
      <c r="B29" s="48" t="s">
        <v>799</v>
      </c>
      <c r="C29" s="41"/>
      <c r="D29" s="41"/>
      <c r="E29" s="41">
        <v>16783806.530000001</v>
      </c>
    </row>
    <row r="30" spans="1:5" x14ac:dyDescent="0.25">
      <c r="A30" s="59"/>
      <c r="B30" s="48"/>
      <c r="C30" s="41"/>
      <c r="D30" s="41"/>
      <c r="E30" s="41" t="s">
        <v>341</v>
      </c>
    </row>
    <row r="31" spans="1:5" hidden="1" x14ac:dyDescent="0.25">
      <c r="A31" s="59"/>
      <c r="B31" s="48"/>
      <c r="C31" s="41"/>
      <c r="D31" s="41"/>
      <c r="E31" s="41"/>
    </row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Aet1OoeTDOBpEklY2j5Scv4lazvpskyJAlxq8j5YsBtozGSmJfxizpqadh9d4++YKorS52GWbrTSl4MliRqeQ==" saltValue="AbPWuCKgR3WnVWVVtpz+7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>
    <pageSetUpPr fitToPage="1"/>
  </sheetPr>
  <dimension ref="A1:E300"/>
  <sheetViews>
    <sheetView view="pageBreakPreview" topLeftCell="A90" zoomScale="87" zoomScaleNormal="154" zoomScaleSheetLayoutView="90" workbookViewId="0">
      <selection activeCell="B117" sqref="B117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1" spans="1:5" hidden="1" x14ac:dyDescent="0.25"/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791</v>
      </c>
      <c r="B4" s="71"/>
      <c r="C4" s="71"/>
      <c r="D4" s="71"/>
      <c r="E4" s="71"/>
    </row>
    <row r="5" spans="1:5" x14ac:dyDescent="0.25">
      <c r="A5" s="70" t="s">
        <v>753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C8+C85+C89+C94</f>
        <v>262470690</v>
      </c>
      <c r="D7" s="12">
        <f>D8+D85+D89+D94</f>
        <v>116498109.8</v>
      </c>
      <c r="E7" s="12">
        <f>E8+E85+E89+E94</f>
        <v>556299190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230000000</v>
      </c>
      <c r="D8" s="12">
        <f t="shared" ref="D8:E8" si="0">D9+D14+D22+D36+D45+D48+D54+D63+D67+D70</f>
        <v>91869413.799999997</v>
      </c>
      <c r="E8" s="12">
        <f t="shared" si="0"/>
        <v>209500000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6500000</v>
      </c>
      <c r="D9" s="12">
        <f t="shared" ref="D9:E9" si="1">SUM(D10:D13)</f>
        <v>5740364</v>
      </c>
      <c r="E9" s="12">
        <f t="shared" si="1"/>
        <v>2000000</v>
      </c>
    </row>
    <row r="10" spans="1:5" x14ac:dyDescent="0.25">
      <c r="A10" s="43">
        <v>22020101</v>
      </c>
      <c r="B10" s="44" t="s">
        <v>23</v>
      </c>
      <c r="C10" s="41">
        <v>6500000</v>
      </c>
      <c r="D10" s="41">
        <v>5740364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10000000</v>
      </c>
      <c r="D22" s="12">
        <f t="shared" ref="D22:E22" si="2">SUM(D23:D35)</f>
        <v>7241455</v>
      </c>
      <c r="E22" s="12">
        <f t="shared" si="2"/>
        <v>1500000</v>
      </c>
    </row>
    <row r="23" spans="1:5" x14ac:dyDescent="0.25">
      <c r="A23" s="43">
        <v>22020301</v>
      </c>
      <c r="B23" s="44" t="s">
        <v>36</v>
      </c>
      <c r="C23" s="41">
        <v>10000000</v>
      </c>
      <c r="D23" s="41">
        <v>7241455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3">SUM(D37:D44)</f>
        <v>1680000</v>
      </c>
      <c r="E36" s="12">
        <f t="shared" si="3"/>
        <v>1500000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480000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1200000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500000</v>
      </c>
      <c r="D67" s="12">
        <f t="shared" ref="D67:E67" si="8">SUM(D68:D69)</f>
        <v>21797.64</v>
      </c>
      <c r="E67" s="12">
        <f t="shared" si="8"/>
        <v>500000</v>
      </c>
    </row>
    <row r="68" spans="1:5" x14ac:dyDescent="0.25">
      <c r="A68" s="43">
        <v>22020901</v>
      </c>
      <c r="B68" s="44" t="s">
        <v>81</v>
      </c>
      <c r="C68" s="41">
        <v>500000</v>
      </c>
      <c r="D68" s="41">
        <v>21797.64</v>
      </c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210500000</v>
      </c>
      <c r="D70" s="12">
        <f t="shared" ref="D70:E70" si="9">SUM(D71:D84)</f>
        <v>77185797.159999996</v>
      </c>
      <c r="E70" s="12">
        <f t="shared" si="9"/>
        <v>203500000</v>
      </c>
    </row>
    <row r="71" spans="1:5" x14ac:dyDescent="0.25">
      <c r="A71" s="43">
        <v>22021001</v>
      </c>
      <c r="B71" s="44" t="s">
        <v>84</v>
      </c>
      <c r="C71" s="41">
        <v>10500000</v>
      </c>
      <c r="D71" s="41">
        <v>5000000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824</v>
      </c>
      <c r="C83" s="41">
        <v>200000000</v>
      </c>
      <c r="D83" s="41">
        <v>72185797.159999996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32470690</v>
      </c>
      <c r="D85" s="12">
        <f t="shared" ref="D85:E85" si="10">D86</f>
        <v>24628696</v>
      </c>
      <c r="E85" s="12">
        <f t="shared" si="10"/>
        <v>346799190</v>
      </c>
    </row>
    <row r="86" spans="1:5" s="1" customFormat="1" x14ac:dyDescent="0.25">
      <c r="A86" s="4">
        <v>220401</v>
      </c>
      <c r="B86" s="5" t="s">
        <v>98</v>
      </c>
      <c r="C86" s="12">
        <f>C87+C88</f>
        <v>32470690</v>
      </c>
      <c r="D86" s="12">
        <f>D87+D88</f>
        <v>24628696</v>
      </c>
      <c r="E86" s="12">
        <f>E87+E88</f>
        <v>346799190</v>
      </c>
    </row>
    <row r="87" spans="1:5" s="38" customFormat="1" x14ac:dyDescent="0.25">
      <c r="A87" s="6">
        <v>22040105</v>
      </c>
      <c r="B87" s="7" t="s">
        <v>99</v>
      </c>
      <c r="C87" s="37">
        <f>SUM(C108:C126)</f>
        <v>32470690</v>
      </c>
      <c r="D87" s="37">
        <f>SUM(D108:D126)</f>
        <v>24628696</v>
      </c>
      <c r="E87" s="37">
        <f>SUM(E108:E126)</f>
        <v>346799190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x14ac:dyDescent="0.25">
      <c r="A104" s="69" t="s">
        <v>820</v>
      </c>
      <c r="B104" s="69"/>
      <c r="C104" s="69"/>
      <c r="D104" s="69"/>
      <c r="E104" s="69"/>
    </row>
    <row r="105" spans="1:5" x14ac:dyDescent="0.25">
      <c r="A105" s="71" t="s">
        <v>822</v>
      </c>
      <c r="B105" s="71"/>
      <c r="C105" s="71"/>
      <c r="D105" s="71"/>
      <c r="E105" s="71"/>
    </row>
    <row r="106" spans="1:5" x14ac:dyDescent="0.25">
      <c r="A106" s="70" t="s">
        <v>753</v>
      </c>
      <c r="B106" s="70"/>
      <c r="C106" s="70"/>
      <c r="D106" s="70"/>
      <c r="E106" s="70"/>
    </row>
    <row r="107" spans="1:5" ht="45" x14ac:dyDescent="0.25">
      <c r="A107" s="58" t="s">
        <v>819</v>
      </c>
      <c r="B107" s="58" t="s">
        <v>1</v>
      </c>
      <c r="C107" s="50" t="s">
        <v>585</v>
      </c>
      <c r="D107" s="50" t="s">
        <v>586</v>
      </c>
      <c r="E107" s="50" t="s">
        <v>587</v>
      </c>
    </row>
    <row r="108" spans="1:5" x14ac:dyDescent="0.25">
      <c r="A108" s="60" t="s">
        <v>801</v>
      </c>
      <c r="B108" s="44" t="s">
        <v>549</v>
      </c>
      <c r="C108" s="41">
        <v>1620690</v>
      </c>
      <c r="D108" s="41">
        <v>1080460</v>
      </c>
      <c r="E108" s="41">
        <v>80839585.480000004</v>
      </c>
    </row>
    <row r="109" spans="1:5" x14ac:dyDescent="0.25">
      <c r="A109" s="60" t="s">
        <v>802</v>
      </c>
      <c r="B109" s="44" t="s">
        <v>550</v>
      </c>
      <c r="C109" s="41">
        <v>17000000</v>
      </c>
      <c r="D109" s="41">
        <v>14000000</v>
      </c>
      <c r="E109" s="41">
        <v>17000000</v>
      </c>
    </row>
    <row r="110" spans="1:5" x14ac:dyDescent="0.25">
      <c r="A110" s="60" t="s">
        <v>803</v>
      </c>
      <c r="B110" s="44" t="s">
        <v>548</v>
      </c>
      <c r="C110" s="41">
        <v>150000</v>
      </c>
      <c r="D110" s="41">
        <v>100000</v>
      </c>
      <c r="E110" s="41">
        <v>120000</v>
      </c>
    </row>
    <row r="111" spans="1:5" x14ac:dyDescent="0.25">
      <c r="A111" s="60" t="s">
        <v>804</v>
      </c>
      <c r="B111" s="44" t="s">
        <v>547</v>
      </c>
      <c r="C111" s="41">
        <v>360000</v>
      </c>
      <c r="D111" s="41">
        <v>300000</v>
      </c>
      <c r="E111" s="41">
        <v>360000</v>
      </c>
    </row>
    <row r="112" spans="1:5" x14ac:dyDescent="0.25">
      <c r="A112" s="60" t="s">
        <v>805</v>
      </c>
      <c r="B112" s="44" t="s">
        <v>579</v>
      </c>
      <c r="C112" s="41"/>
      <c r="D112" s="41"/>
      <c r="E112" s="41">
        <v>1249061.76</v>
      </c>
    </row>
    <row r="113" spans="1:5" x14ac:dyDescent="0.25">
      <c r="A113" s="60" t="s">
        <v>806</v>
      </c>
      <c r="B113" s="44" t="s">
        <v>551</v>
      </c>
      <c r="C113" s="41"/>
      <c r="D113" s="41"/>
      <c r="E113" s="41">
        <v>12410535.48</v>
      </c>
    </row>
    <row r="114" spans="1:5" x14ac:dyDescent="0.25">
      <c r="A114" s="60" t="s">
        <v>807</v>
      </c>
      <c r="B114" s="44" t="s">
        <v>552</v>
      </c>
      <c r="C114" s="41"/>
      <c r="D114" s="41"/>
      <c r="E114" s="41">
        <v>180000000</v>
      </c>
    </row>
    <row r="115" spans="1:5" x14ac:dyDescent="0.25">
      <c r="A115" s="60" t="s">
        <v>808</v>
      </c>
      <c r="B115" s="44" t="s">
        <v>553</v>
      </c>
      <c r="C115" s="41"/>
      <c r="D115" s="41"/>
      <c r="E115" s="41">
        <v>2171276.4</v>
      </c>
    </row>
    <row r="116" spans="1:5" x14ac:dyDescent="0.25">
      <c r="A116" s="60" t="s">
        <v>809</v>
      </c>
      <c r="B116" s="44" t="s">
        <v>554</v>
      </c>
      <c r="C116" s="41">
        <v>10000000</v>
      </c>
      <c r="D116" s="41">
        <v>6660000</v>
      </c>
      <c r="E116" s="41"/>
    </row>
    <row r="117" spans="1:5" x14ac:dyDescent="0.25">
      <c r="A117" s="60" t="s">
        <v>810</v>
      </c>
      <c r="B117" s="44" t="s">
        <v>555</v>
      </c>
      <c r="C117" s="41"/>
      <c r="D117" s="41"/>
      <c r="E117" s="41">
        <v>1764705.96</v>
      </c>
    </row>
    <row r="118" spans="1:5" x14ac:dyDescent="0.25">
      <c r="A118" s="60" t="s">
        <v>811</v>
      </c>
      <c r="B118" s="44" t="s">
        <v>556</v>
      </c>
      <c r="C118" s="41"/>
      <c r="D118" s="41"/>
      <c r="E118" s="41">
        <v>15500000</v>
      </c>
    </row>
    <row r="119" spans="1:5" x14ac:dyDescent="0.25">
      <c r="A119" s="60" t="s">
        <v>812</v>
      </c>
      <c r="B119" s="44" t="s">
        <v>557</v>
      </c>
      <c r="C119" s="41"/>
      <c r="D119" s="41"/>
      <c r="E119" s="41">
        <v>26482107.359999999</v>
      </c>
    </row>
    <row r="120" spans="1:5" x14ac:dyDescent="0.25">
      <c r="A120" s="60" t="s">
        <v>813</v>
      </c>
      <c r="B120" s="44" t="s">
        <v>558</v>
      </c>
      <c r="C120" s="41"/>
      <c r="D120" s="41"/>
      <c r="E120" s="41">
        <v>2498123.52</v>
      </c>
    </row>
    <row r="121" spans="1:5" x14ac:dyDescent="0.25">
      <c r="A121" s="60" t="s">
        <v>814</v>
      </c>
      <c r="B121" s="44" t="s">
        <v>580</v>
      </c>
      <c r="C121" s="41"/>
      <c r="D121" s="41"/>
      <c r="E121" s="41">
        <v>3118500</v>
      </c>
    </row>
    <row r="122" spans="1:5" x14ac:dyDescent="0.25">
      <c r="A122" s="60" t="s">
        <v>815</v>
      </c>
      <c r="B122" s="44" t="s">
        <v>581</v>
      </c>
      <c r="C122" s="41">
        <v>100000</v>
      </c>
      <c r="D122" s="41">
        <v>58824</v>
      </c>
      <c r="E122" s="41">
        <v>70000</v>
      </c>
    </row>
    <row r="123" spans="1:5" x14ac:dyDescent="0.25">
      <c r="A123" s="60" t="s">
        <v>816</v>
      </c>
      <c r="B123" s="44" t="s">
        <v>582</v>
      </c>
      <c r="C123" s="41">
        <v>60000</v>
      </c>
      <c r="D123" s="41">
        <v>50000</v>
      </c>
      <c r="E123" s="41">
        <v>60000</v>
      </c>
    </row>
    <row r="124" spans="1:5" x14ac:dyDescent="0.25">
      <c r="A124" s="60">
        <v>17</v>
      </c>
      <c r="B124" s="44" t="s">
        <v>942</v>
      </c>
      <c r="C124" s="41">
        <v>3000000</v>
      </c>
      <c r="D124" s="41">
        <v>2250000</v>
      </c>
      <c r="E124" s="41">
        <v>3000000</v>
      </c>
    </row>
    <row r="125" spans="1:5" x14ac:dyDescent="0.25">
      <c r="A125" s="60">
        <v>18</v>
      </c>
      <c r="B125" s="44" t="s">
        <v>583</v>
      </c>
      <c r="C125" s="41">
        <v>120000</v>
      </c>
      <c r="D125" s="41">
        <v>100000</v>
      </c>
      <c r="E125" s="41">
        <v>120000</v>
      </c>
    </row>
    <row r="126" spans="1:5" x14ac:dyDescent="0.25">
      <c r="A126" s="60">
        <v>19</v>
      </c>
      <c r="B126" s="44" t="s">
        <v>584</v>
      </c>
      <c r="C126" s="41">
        <v>60000</v>
      </c>
      <c r="D126" s="41">
        <v>29412</v>
      </c>
      <c r="E126" s="41">
        <v>35294.04</v>
      </c>
    </row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DsqDl3DIIJmyLq8ort4Xu43TIqGhyLWLeFRUu7rZQDSGQf9VbOIv47eZy+7xsSwg8GG8P2KNPzFnZ2I8SI8wQ==" saltValue="Pg+/fPOw9rJkqhoihwosm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rowBreaks count="1" manualBreakCount="1">
    <brk id="10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61" zoomScale="80" zoomScaleNormal="100" zoomScaleSheetLayoutView="80" workbookViewId="0">
      <selection activeCell="A79" activeCellId="2" sqref="A88:XFD88 A89:XFD89 A79:XFD79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9" t="s">
        <v>143</v>
      </c>
      <c r="B1" s="69"/>
      <c r="C1" s="69"/>
      <c r="D1" s="69"/>
      <c r="E1" s="69"/>
      <c r="F1" s="69"/>
    </row>
    <row r="2" spans="1:6" x14ac:dyDescent="0.25">
      <c r="A2" s="70" t="s">
        <v>776</v>
      </c>
      <c r="B2" s="70"/>
      <c r="C2" s="70"/>
      <c r="D2" s="70"/>
      <c r="E2" s="70"/>
      <c r="F2" s="70"/>
    </row>
    <row r="3" spans="1:6" x14ac:dyDescent="0.25">
      <c r="A3" s="70" t="s">
        <v>753</v>
      </c>
      <c r="B3" s="70"/>
      <c r="C3" s="70"/>
      <c r="D3" s="70"/>
      <c r="E3" s="70"/>
      <c r="F3" s="70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6" s="1" customFormat="1" x14ac:dyDescent="0.25">
      <c r="A6" s="8" t="s">
        <v>596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1718644991.71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597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825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1518644991.71</v>
      </c>
    </row>
    <row r="12" spans="1:6" hidden="1" x14ac:dyDescent="0.25">
      <c r="A12" s="42" t="s">
        <v>598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649</v>
      </c>
      <c r="B13" s="43">
        <v>32010220</v>
      </c>
      <c r="C13" s="44" t="s">
        <v>559</v>
      </c>
      <c r="D13" s="45"/>
      <c r="E13" s="45"/>
      <c r="F13" s="45">
        <v>400000000</v>
      </c>
    </row>
    <row r="14" spans="1:6" s="1" customFormat="1" x14ac:dyDescent="0.25">
      <c r="A14" s="65" t="s">
        <v>650</v>
      </c>
      <c r="B14" s="6">
        <v>32010221</v>
      </c>
      <c r="C14" s="7" t="s">
        <v>798</v>
      </c>
      <c r="D14" s="66">
        <f>SUM(D78:D98)</f>
        <v>0</v>
      </c>
      <c r="E14" s="66">
        <f>SUM(E78:E98)</f>
        <v>0</v>
      </c>
      <c r="F14" s="66">
        <f>SUM(F78:F98)</f>
        <v>1118644991.71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651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652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653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654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655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656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657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658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659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660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661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662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663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664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665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666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667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668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669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2" spans="1:6" hidden="1" x14ac:dyDescent="0.25"/>
    <row r="73" spans="1:6" x14ac:dyDescent="0.25">
      <c r="A73" s="69" t="s">
        <v>820</v>
      </c>
      <c r="B73" s="69"/>
      <c r="C73" s="69"/>
      <c r="D73" s="69"/>
      <c r="E73" s="69"/>
      <c r="F73" s="69"/>
    </row>
    <row r="74" spans="1:6" x14ac:dyDescent="0.25">
      <c r="A74" s="70" t="s">
        <v>823</v>
      </c>
      <c r="B74" s="70"/>
      <c r="C74" s="70"/>
      <c r="D74" s="70"/>
      <c r="E74" s="70"/>
      <c r="F74" s="70"/>
    </row>
    <row r="75" spans="1:6" x14ac:dyDescent="0.25">
      <c r="A75" s="70" t="s">
        <v>753</v>
      </c>
      <c r="B75" s="70"/>
      <c r="C75" s="70"/>
      <c r="D75" s="70"/>
      <c r="E75" s="70"/>
      <c r="F75" s="70"/>
    </row>
    <row r="77" spans="1:6" ht="45" x14ac:dyDescent="0.25">
      <c r="A77" s="50"/>
      <c r="B77" s="50" t="s">
        <v>819</v>
      </c>
      <c r="C77" s="50" t="s">
        <v>112</v>
      </c>
      <c r="D77" s="50" t="s">
        <v>585</v>
      </c>
      <c r="E77" s="50" t="s">
        <v>586</v>
      </c>
      <c r="F77" s="50" t="s">
        <v>587</v>
      </c>
    </row>
    <row r="78" spans="1:6" ht="45" x14ac:dyDescent="0.25">
      <c r="A78" s="42"/>
      <c r="B78" s="43" t="s">
        <v>801</v>
      </c>
      <c r="C78" s="44" t="s">
        <v>560</v>
      </c>
      <c r="D78" s="45"/>
      <c r="E78" s="45"/>
      <c r="F78" s="45">
        <v>205882352.94</v>
      </c>
    </row>
    <row r="79" spans="1:6" ht="30" hidden="1" x14ac:dyDescent="0.25">
      <c r="A79" s="42"/>
      <c r="B79" s="43" t="s">
        <v>802</v>
      </c>
      <c r="C79" s="44" t="s">
        <v>561</v>
      </c>
      <c r="D79" s="45"/>
      <c r="E79" s="45"/>
      <c r="F79" s="45"/>
    </row>
    <row r="80" spans="1:6" ht="30" x14ac:dyDescent="0.25">
      <c r="A80" s="42"/>
      <c r="B80" s="43" t="s">
        <v>803</v>
      </c>
      <c r="C80" s="44" t="s">
        <v>562</v>
      </c>
      <c r="D80" s="45"/>
      <c r="E80" s="45"/>
      <c r="F80" s="45">
        <v>58823529.409999996</v>
      </c>
    </row>
    <row r="81" spans="1:6" ht="45" x14ac:dyDescent="0.25">
      <c r="A81" s="42"/>
      <c r="B81" s="43" t="s">
        <v>804</v>
      </c>
      <c r="C81" s="44" t="s">
        <v>564</v>
      </c>
      <c r="D81" s="45"/>
      <c r="E81" s="45"/>
      <c r="F81" s="45">
        <v>68627450.980000004</v>
      </c>
    </row>
    <row r="82" spans="1:6" ht="45" x14ac:dyDescent="0.25">
      <c r="A82" s="42"/>
      <c r="B82" s="43" t="s">
        <v>805</v>
      </c>
      <c r="C82" s="44" t="s">
        <v>563</v>
      </c>
      <c r="D82" s="45"/>
      <c r="E82" s="45"/>
      <c r="F82" s="45">
        <v>6862745.0999999996</v>
      </c>
    </row>
    <row r="83" spans="1:6" ht="30" x14ac:dyDescent="0.25">
      <c r="A83" s="42"/>
      <c r="B83" s="43" t="s">
        <v>806</v>
      </c>
      <c r="C83" s="44" t="s">
        <v>565</v>
      </c>
      <c r="D83" s="45"/>
      <c r="E83" s="45"/>
      <c r="F83" s="45">
        <v>68627450.980000004</v>
      </c>
    </row>
    <row r="84" spans="1:6" ht="45" x14ac:dyDescent="0.25">
      <c r="A84" s="42"/>
      <c r="B84" s="43" t="s">
        <v>807</v>
      </c>
      <c r="C84" s="44" t="s">
        <v>566</v>
      </c>
      <c r="D84" s="45"/>
      <c r="E84" s="45"/>
      <c r="F84" s="45">
        <v>70058823.530000001</v>
      </c>
    </row>
    <row r="85" spans="1:6" ht="30" x14ac:dyDescent="0.25">
      <c r="A85" s="42"/>
      <c r="B85" s="43" t="s">
        <v>808</v>
      </c>
      <c r="C85" s="44" t="s">
        <v>567</v>
      </c>
      <c r="D85" s="45"/>
      <c r="E85" s="45"/>
      <c r="F85" s="45">
        <v>147058823.53</v>
      </c>
    </row>
    <row r="86" spans="1:6" ht="30" x14ac:dyDescent="0.25">
      <c r="A86" s="42"/>
      <c r="B86" s="43" t="s">
        <v>809</v>
      </c>
      <c r="C86" s="44" t="s">
        <v>568</v>
      </c>
      <c r="D86" s="45"/>
      <c r="E86" s="45"/>
      <c r="F86" s="45"/>
    </row>
    <row r="87" spans="1:6" ht="45" x14ac:dyDescent="0.25">
      <c r="A87" s="42"/>
      <c r="B87" s="43" t="s">
        <v>810</v>
      </c>
      <c r="C87" s="44" t="s">
        <v>569</v>
      </c>
      <c r="D87" s="45"/>
      <c r="E87" s="45"/>
      <c r="F87" s="45">
        <v>68627450.980000004</v>
      </c>
    </row>
    <row r="88" spans="1:6" ht="30" hidden="1" x14ac:dyDescent="0.25">
      <c r="A88" s="42"/>
      <c r="B88" s="43" t="s">
        <v>811</v>
      </c>
      <c r="C88" s="44" t="s">
        <v>570</v>
      </c>
      <c r="D88" s="45"/>
      <c r="E88" s="45"/>
      <c r="F88" s="45"/>
    </row>
    <row r="89" spans="1:6" ht="60" hidden="1" x14ac:dyDescent="0.25">
      <c r="A89" s="42"/>
      <c r="B89" s="43" t="s">
        <v>812</v>
      </c>
      <c r="C89" s="44" t="s">
        <v>571</v>
      </c>
      <c r="D89" s="45"/>
      <c r="E89" s="45"/>
      <c r="F89" s="45"/>
    </row>
    <row r="90" spans="1:6" ht="45" x14ac:dyDescent="0.25">
      <c r="A90" s="42"/>
      <c r="B90" s="43" t="s">
        <v>813</v>
      </c>
      <c r="C90" s="44" t="s">
        <v>572</v>
      </c>
      <c r="D90" s="45"/>
      <c r="E90" s="45"/>
      <c r="F90" s="45">
        <v>41176470.590000004</v>
      </c>
    </row>
    <row r="91" spans="1:6" ht="45" x14ac:dyDescent="0.25">
      <c r="A91" s="42"/>
      <c r="B91" s="43" t="s">
        <v>814</v>
      </c>
      <c r="C91" s="44" t="s">
        <v>573</v>
      </c>
      <c r="D91" s="45"/>
      <c r="E91" s="45"/>
      <c r="F91" s="45">
        <v>117647058.81999999</v>
      </c>
    </row>
    <row r="92" spans="1:6" ht="30" x14ac:dyDescent="0.25">
      <c r="A92" s="42"/>
      <c r="B92" s="43" t="s">
        <v>815</v>
      </c>
      <c r="C92" s="44" t="s">
        <v>574</v>
      </c>
      <c r="D92" s="45"/>
      <c r="E92" s="45"/>
      <c r="F92" s="45">
        <v>147058823.53</v>
      </c>
    </row>
    <row r="93" spans="1:6" ht="45" x14ac:dyDescent="0.25">
      <c r="A93" s="42"/>
      <c r="B93" s="43" t="s">
        <v>816</v>
      </c>
      <c r="C93" s="44" t="s">
        <v>575</v>
      </c>
      <c r="D93" s="45"/>
      <c r="E93" s="45"/>
      <c r="F93" s="45">
        <v>1166364.26</v>
      </c>
    </row>
    <row r="94" spans="1:6" x14ac:dyDescent="0.25">
      <c r="A94" s="42"/>
      <c r="B94" s="43" t="s">
        <v>817</v>
      </c>
      <c r="C94" s="44" t="s">
        <v>576</v>
      </c>
      <c r="D94" s="45"/>
      <c r="E94" s="45"/>
      <c r="F94" s="45">
        <v>66282352.939999998</v>
      </c>
    </row>
    <row r="95" spans="1:6" ht="30" x14ac:dyDescent="0.25">
      <c r="A95" s="42"/>
      <c r="B95" s="43" t="s">
        <v>818</v>
      </c>
      <c r="C95" s="44" t="s">
        <v>577</v>
      </c>
      <c r="D95" s="45"/>
      <c r="E95" s="45"/>
      <c r="F95" s="45">
        <v>44117647.060000002</v>
      </c>
    </row>
    <row r="96" spans="1:6" ht="45" x14ac:dyDescent="0.25">
      <c r="A96" s="42"/>
      <c r="B96" s="43" t="s">
        <v>821</v>
      </c>
      <c r="C96" s="44" t="s">
        <v>578</v>
      </c>
      <c r="D96" s="45"/>
      <c r="E96" s="45"/>
      <c r="F96" s="45">
        <v>6627647.0599999996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EomXVmTf/rAgeBCvNQJOag72o6Z8LU3cfJoOIshRWWWfSfaaey1z6HrKjirbjW4yq9/uiz9whB58sSHEzhhfA==" saltValue="eWf+5twvO77le18bGD+3HA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70" orientation="landscape" r:id="rId1"/>
  <rowBreaks count="1" manualBreakCount="1">
    <brk id="6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>
      <selection activeCell="C6" sqref="C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766</v>
      </c>
      <c r="B3" s="71"/>
      <c r="C3" s="71"/>
      <c r="D3" s="71"/>
      <c r="E3" s="71"/>
    </row>
    <row r="4" spans="1:5" x14ac:dyDescent="0.25">
      <c r="A4" s="70" t="s">
        <v>754</v>
      </c>
      <c r="B4" s="70"/>
      <c r="C4" s="70"/>
      <c r="D4" s="70"/>
      <c r="E4" s="70"/>
    </row>
    <row r="6" spans="1:5" ht="51" customHeight="1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125873376</v>
      </c>
      <c r="D7" s="12">
        <f t="shared" ref="D7:E7" si="0">D8+D13+D20</f>
        <v>83915584</v>
      </c>
      <c r="E7" s="12">
        <f t="shared" si="0"/>
        <v>109362655</v>
      </c>
    </row>
    <row r="8" spans="1:5" s="1" customFormat="1" x14ac:dyDescent="0.25">
      <c r="A8" s="3">
        <v>2101</v>
      </c>
      <c r="B8" s="3" t="s">
        <v>5</v>
      </c>
      <c r="C8" s="12">
        <f>C9</f>
        <v>125873376</v>
      </c>
      <c r="D8" s="12">
        <f t="shared" ref="D8:E8" si="1">D9</f>
        <v>83915584</v>
      </c>
      <c r="E8" s="12">
        <f t="shared" si="1"/>
        <v>109362655</v>
      </c>
    </row>
    <row r="9" spans="1:5" s="1" customFormat="1" x14ac:dyDescent="0.25">
      <c r="A9" s="3">
        <v>210101</v>
      </c>
      <c r="B9" s="3" t="s">
        <v>6</v>
      </c>
      <c r="C9" s="12">
        <f>SUM(C10:C12)</f>
        <v>125873376</v>
      </c>
      <c r="D9" s="12">
        <f t="shared" ref="D9:E9" si="2">SUM(D10:D12)</f>
        <v>83915584</v>
      </c>
      <c r="E9" s="12">
        <f t="shared" si="2"/>
        <v>109362655</v>
      </c>
    </row>
    <row r="10" spans="1:5" x14ac:dyDescent="0.25">
      <c r="A10" s="59">
        <v>21010101</v>
      </c>
      <c r="B10" s="48" t="s">
        <v>5</v>
      </c>
      <c r="C10" s="41">
        <v>125873376</v>
      </c>
      <c r="D10" s="41">
        <v>83915584</v>
      </c>
      <c r="E10" s="41">
        <v>109362655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0H0RtfFGjw+FCXyR0irnZIaMN1oNBUmef8vIcSg9+F6IYp8L/TA5VDHdg0zpjBWVmIkmdDcHkLI/MxkA3lTag==" saltValue="M6PhlMuEZJ+jmmVL8CWCw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54" zoomScale="107" zoomScaleNormal="142" zoomScaleSheetLayoutView="70" workbookViewId="0">
      <selection activeCell="C43" sqref="C4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792</v>
      </c>
      <c r="B4" s="71"/>
      <c r="C4" s="71"/>
      <c r="D4" s="71"/>
      <c r="E4" s="71"/>
    </row>
    <row r="5" spans="1:5" x14ac:dyDescent="0.25">
      <c r="A5" s="70" t="s">
        <v>754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22000000</v>
      </c>
      <c r="D7" s="12">
        <f t="shared" ref="D7:E7" si="0">D8+D84+D88+D93</f>
        <v>14750000</v>
      </c>
      <c r="E7" s="12">
        <f t="shared" si="0"/>
        <v>62284948.480000004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22000000</v>
      </c>
      <c r="D8" s="12">
        <f t="shared" ref="D8:E8" si="1">D9+D14+D22+D36+D45+D48+D54+D63+D67+D70</f>
        <v>14750000</v>
      </c>
      <c r="E8" s="12">
        <f t="shared" si="1"/>
        <v>62284948.480000004</v>
      </c>
    </row>
    <row r="9" spans="1:5" s="1" customFormat="1" x14ac:dyDescent="0.25">
      <c r="A9" s="4">
        <v>220201</v>
      </c>
      <c r="B9" s="5" t="s">
        <v>22</v>
      </c>
      <c r="C9" s="12">
        <f>SUM(C10:C13)</f>
        <v>1200000</v>
      </c>
      <c r="D9" s="12">
        <f t="shared" ref="D9:E9" si="2">SUM(D10:D13)</f>
        <v>800000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1200000</v>
      </c>
      <c r="D11" s="41">
        <v>800000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100000</v>
      </c>
      <c r="E14" s="12">
        <f>SUM(E15:E21)</f>
        <v>500000</v>
      </c>
    </row>
    <row r="15" spans="1:5" x14ac:dyDescent="0.25">
      <c r="A15" s="43">
        <v>22020201</v>
      </c>
      <c r="B15" s="44" t="s">
        <v>28</v>
      </c>
      <c r="C15" s="41">
        <v>1000000</v>
      </c>
      <c r="D15" s="41">
        <v>100000</v>
      </c>
      <c r="E15" s="41">
        <v>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</v>
      </c>
      <c r="D22" s="12">
        <f t="shared" ref="D22:E22" si="3">SUM(D23:D35)</f>
        <v>400000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600000</v>
      </c>
      <c r="D23" s="41">
        <v>400000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17000000</v>
      </c>
      <c r="D36" s="12">
        <f t="shared" ref="D36:E36" si="4">SUM(D37:D44)</f>
        <v>13450000</v>
      </c>
      <c r="E36" s="12">
        <f t="shared" si="4"/>
        <v>56784948.480000004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3980000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1670000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10000000</v>
      </c>
      <c r="D41" s="41">
        <v>7800000</v>
      </c>
      <c r="E41" s="41">
        <f>4384948.49+50000000-100000.01</f>
        <v>54284948.480000004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/>
      <c r="D66" s="41"/>
      <c r="E66" s="41">
        <v>2000000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2200000</v>
      </c>
      <c r="D70" s="12">
        <f t="shared" ref="D70:E70" si="10">SUM(D71:D83)</f>
        <v>0</v>
      </c>
      <c r="E70" s="12">
        <f t="shared" si="10"/>
        <v>1500000</v>
      </c>
    </row>
    <row r="71" spans="1:5" x14ac:dyDescent="0.25">
      <c r="A71" s="43">
        <v>22021001</v>
      </c>
      <c r="B71" s="44" t="s">
        <v>84</v>
      </c>
      <c r="C71" s="41">
        <v>1200000</v>
      </c>
      <c r="D71" s="41"/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/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VF8/Sl4pwzYNh1atw18qUVfVTQqIyQNi4UXJ03wf5ykW2jgQCGsAKtj5wGDaRVjgcYI3/FPhAav5QhZXyq6eA==" saltValue="593cGnmxZFf8mq2x3sb/F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G300"/>
  <sheetViews>
    <sheetView view="pageBreakPreview" topLeftCell="A49" zoomScale="111" zoomScaleNormal="109" workbookViewId="0">
      <selection activeCell="A105" activeCellId="6" sqref="A69:XFD69 A71:XFD74 A77:XFD77 A79:XFD80 A86:XFD94 A98:XFD102 A105:XFD107"/>
    </sheetView>
  </sheetViews>
  <sheetFormatPr defaultColWidth="8.88671875" defaultRowHeight="15" x14ac:dyDescent="0.25"/>
  <cols>
    <col min="1" max="1" width="22.33203125" style="49" bestFit="1" customWidth="1"/>
    <col min="2" max="2" width="16.6640625" style="49" bestFit="1" customWidth="1"/>
    <col min="3" max="3" width="42.5546875" style="49" bestFit="1" customWidth="1"/>
    <col min="4" max="6" width="25.44140625" style="49" bestFit="1" customWidth="1"/>
    <col min="7" max="7" width="24.109375" style="49" customWidth="1"/>
    <col min="8" max="16384" width="8.88671875" style="49"/>
  </cols>
  <sheetData>
    <row r="1" spans="1:7" x14ac:dyDescent="0.25">
      <c r="A1" s="69" t="s">
        <v>143</v>
      </c>
      <c r="B1" s="69"/>
      <c r="C1" s="69"/>
      <c r="D1" s="69"/>
      <c r="E1" s="69"/>
    </row>
    <row r="2" spans="1:7" x14ac:dyDescent="0.25">
      <c r="A2" s="70" t="s">
        <v>775</v>
      </c>
      <c r="B2" s="70"/>
      <c r="C2" s="70"/>
      <c r="D2" s="70"/>
      <c r="E2" s="70"/>
    </row>
    <row r="3" spans="1:7" x14ac:dyDescent="0.25">
      <c r="A3" s="70" t="s">
        <v>754</v>
      </c>
      <c r="B3" s="70"/>
      <c r="C3" s="70"/>
      <c r="D3" s="70"/>
      <c r="E3" s="70"/>
    </row>
    <row r="5" spans="1:7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  <c r="G5" s="67"/>
    </row>
    <row r="6" spans="1:7" s="1" customFormat="1" x14ac:dyDescent="0.25">
      <c r="A6" s="8" t="s">
        <v>599</v>
      </c>
      <c r="B6" s="4">
        <v>3</v>
      </c>
      <c r="C6" s="5" t="s">
        <v>113</v>
      </c>
      <c r="D6" s="11">
        <f>D7+D10+D68+D70+D76+D78+D85+D97+D104+D110</f>
        <v>208000000</v>
      </c>
      <c r="E6" s="11">
        <f>E7+E10+E68+E70+E76+E78+E85+E97+E104+E110</f>
        <v>187500000</v>
      </c>
      <c r="F6" s="11">
        <f>F7+F10+F68+F70+F76+F78+F85+F97+F104+F110</f>
        <v>471525750</v>
      </c>
    </row>
    <row r="7" spans="1:7" s="1" customFormat="1" x14ac:dyDescent="0.25">
      <c r="A7" s="5"/>
      <c r="B7" s="4">
        <v>32010100</v>
      </c>
      <c r="C7" s="5" t="s">
        <v>114</v>
      </c>
      <c r="D7" s="11">
        <f>SUM(D8:D9)</f>
        <v>58000000</v>
      </c>
      <c r="E7" s="11">
        <f>SUM(E8:E9)</f>
        <v>50000000</v>
      </c>
      <c r="F7" s="11">
        <f>SUM(F9:F9)</f>
        <v>20000000</v>
      </c>
    </row>
    <row r="8" spans="1:7" x14ac:dyDescent="0.25">
      <c r="A8" s="42" t="s">
        <v>600</v>
      </c>
      <c r="B8" s="43">
        <v>32010101</v>
      </c>
      <c r="C8" s="44" t="s">
        <v>115</v>
      </c>
      <c r="D8" s="45">
        <v>58000000</v>
      </c>
      <c r="E8" s="45">
        <v>50000000</v>
      </c>
      <c r="G8" s="68"/>
    </row>
    <row r="9" spans="1:7" x14ac:dyDescent="0.25">
      <c r="A9" s="44"/>
      <c r="B9" s="43">
        <v>32010102</v>
      </c>
      <c r="C9" s="44" t="s">
        <v>965</v>
      </c>
      <c r="D9" s="45"/>
      <c r="E9" s="45"/>
      <c r="F9" s="45">
        <v>20000000</v>
      </c>
    </row>
    <row r="10" spans="1:7" s="1" customFormat="1" x14ac:dyDescent="0.25">
      <c r="A10" s="5"/>
      <c r="B10" s="4">
        <v>32010200</v>
      </c>
      <c r="C10" s="5" t="s">
        <v>116</v>
      </c>
      <c r="D10" s="11">
        <f>SUM(D11:D67)</f>
        <v>150000000</v>
      </c>
      <c r="E10" s="11">
        <f>SUM(E11:E67)</f>
        <v>137500000</v>
      </c>
      <c r="F10" s="11">
        <f>SUM(F11:F67)</f>
        <v>451525750</v>
      </c>
    </row>
    <row r="11" spans="1:7" x14ac:dyDescent="0.25">
      <c r="A11" s="42" t="s">
        <v>601</v>
      </c>
      <c r="B11" s="43">
        <v>32010202</v>
      </c>
      <c r="C11" s="46" t="s">
        <v>975</v>
      </c>
      <c r="D11" s="45">
        <v>150000000</v>
      </c>
      <c r="E11" s="45">
        <v>137500000</v>
      </c>
      <c r="F11" s="45"/>
    </row>
    <row r="12" spans="1:7" x14ac:dyDescent="0.25">
      <c r="A12" s="46"/>
      <c r="B12" s="47">
        <v>32010203</v>
      </c>
      <c r="C12" s="44" t="s">
        <v>870</v>
      </c>
      <c r="D12" s="45"/>
      <c r="E12" s="45"/>
      <c r="F12" s="45">
        <v>6000000</v>
      </c>
      <c r="G12" s="67"/>
    </row>
    <row r="13" spans="1:7" x14ac:dyDescent="0.25">
      <c r="A13" s="46"/>
      <c r="B13" s="43">
        <v>32010204</v>
      </c>
      <c r="C13" s="44" t="s">
        <v>871</v>
      </c>
      <c r="D13" s="45"/>
      <c r="E13" s="45"/>
      <c r="F13" s="45">
        <v>3750000</v>
      </c>
      <c r="G13" s="67"/>
    </row>
    <row r="14" spans="1:7" ht="30" x14ac:dyDescent="0.25">
      <c r="A14" s="46"/>
      <c r="B14" s="47">
        <v>32010206</v>
      </c>
      <c r="C14" s="44" t="s">
        <v>872</v>
      </c>
      <c r="D14" s="45"/>
      <c r="E14" s="45"/>
      <c r="F14" s="45">
        <v>10000000</v>
      </c>
      <c r="G14" s="67"/>
    </row>
    <row r="15" spans="1:7" ht="30" x14ac:dyDescent="0.25">
      <c r="A15" s="46"/>
      <c r="B15" s="47">
        <v>32010207</v>
      </c>
      <c r="C15" s="44" t="s">
        <v>873</v>
      </c>
      <c r="D15" s="45"/>
      <c r="E15" s="45"/>
      <c r="F15" s="45">
        <v>12000000</v>
      </c>
      <c r="G15" s="67"/>
    </row>
    <row r="16" spans="1:7" ht="30" x14ac:dyDescent="0.25">
      <c r="A16" s="46"/>
      <c r="B16" s="47">
        <v>32010208</v>
      </c>
      <c r="C16" s="44" t="s">
        <v>874</v>
      </c>
      <c r="D16" s="45"/>
      <c r="E16" s="45"/>
      <c r="F16" s="45">
        <v>5250000</v>
      </c>
      <c r="G16" s="67"/>
    </row>
    <row r="17" spans="1:7" x14ac:dyDescent="0.25">
      <c r="A17" s="46"/>
      <c r="B17" s="47">
        <v>32010209</v>
      </c>
      <c r="C17" s="44" t="s">
        <v>875</v>
      </c>
      <c r="D17" s="45"/>
      <c r="E17" s="45"/>
      <c r="F17" s="45">
        <v>3750000</v>
      </c>
      <c r="G17" s="67"/>
    </row>
    <row r="18" spans="1:7" ht="30" x14ac:dyDescent="0.25">
      <c r="A18" s="46"/>
      <c r="B18" s="47">
        <v>32010210</v>
      </c>
      <c r="C18" s="44" t="s">
        <v>876</v>
      </c>
      <c r="D18" s="45"/>
      <c r="E18" s="45"/>
      <c r="F18" s="45">
        <v>12000000</v>
      </c>
      <c r="G18" s="67"/>
    </row>
    <row r="19" spans="1:7" ht="30" x14ac:dyDescent="0.25">
      <c r="A19" s="46"/>
      <c r="B19" s="47">
        <v>32010211</v>
      </c>
      <c r="C19" s="44" t="s">
        <v>877</v>
      </c>
      <c r="D19" s="45"/>
      <c r="E19" s="45"/>
      <c r="F19" s="45">
        <v>10500000</v>
      </c>
      <c r="G19" s="67"/>
    </row>
    <row r="20" spans="1:7" ht="30" x14ac:dyDescent="0.25">
      <c r="A20" s="46"/>
      <c r="B20" s="47">
        <v>32010212</v>
      </c>
      <c r="C20" s="44" t="s">
        <v>878</v>
      </c>
      <c r="D20" s="45"/>
      <c r="E20" s="45"/>
      <c r="F20" s="45">
        <v>9000000</v>
      </c>
      <c r="G20" s="67"/>
    </row>
    <row r="21" spans="1:7" ht="30" x14ac:dyDescent="0.25">
      <c r="A21" s="46"/>
      <c r="B21" s="47">
        <v>32010213</v>
      </c>
      <c r="C21" s="44" t="s">
        <v>879</v>
      </c>
      <c r="D21" s="45"/>
      <c r="E21" s="45"/>
      <c r="F21" s="45">
        <v>3750000</v>
      </c>
      <c r="G21" s="67"/>
    </row>
    <row r="22" spans="1:7" ht="30" x14ac:dyDescent="0.25">
      <c r="A22" s="46"/>
      <c r="B22" s="47">
        <v>32010214</v>
      </c>
      <c r="C22" s="44" t="s">
        <v>880</v>
      </c>
      <c r="D22" s="45"/>
      <c r="E22" s="45"/>
      <c r="F22" s="45">
        <v>3750000</v>
      </c>
      <c r="G22" s="67"/>
    </row>
    <row r="23" spans="1:7" x14ac:dyDescent="0.25">
      <c r="A23" s="46"/>
      <c r="B23" s="47">
        <v>32010215</v>
      </c>
      <c r="C23" s="44" t="s">
        <v>881</v>
      </c>
      <c r="D23" s="45"/>
      <c r="E23" s="45"/>
      <c r="F23" s="45">
        <v>5250000</v>
      </c>
      <c r="G23" s="67"/>
    </row>
    <row r="24" spans="1:7" ht="30" x14ac:dyDescent="0.25">
      <c r="A24" s="46"/>
      <c r="B24" s="47">
        <v>32010216</v>
      </c>
      <c r="C24" s="44" t="s">
        <v>882</v>
      </c>
      <c r="D24" s="45"/>
      <c r="E24" s="45"/>
      <c r="F24" s="45">
        <v>15000000</v>
      </c>
      <c r="G24" s="67"/>
    </row>
    <row r="25" spans="1:7" x14ac:dyDescent="0.25">
      <c r="A25" s="46"/>
      <c r="B25" s="47">
        <v>32010217</v>
      </c>
      <c r="C25" s="44" t="s">
        <v>883</v>
      </c>
      <c r="D25" s="45"/>
      <c r="E25" s="45"/>
      <c r="F25" s="45">
        <v>1275000</v>
      </c>
      <c r="G25" s="67"/>
    </row>
    <row r="26" spans="1:7" ht="30" x14ac:dyDescent="0.25">
      <c r="A26" s="46"/>
      <c r="B26" s="47">
        <v>32010219</v>
      </c>
      <c r="C26" s="44" t="s">
        <v>884</v>
      </c>
      <c r="D26" s="45"/>
      <c r="E26" s="45"/>
      <c r="F26" s="45">
        <v>2250000</v>
      </c>
      <c r="G26" s="67"/>
    </row>
    <row r="27" spans="1:7" x14ac:dyDescent="0.25">
      <c r="A27" s="46"/>
      <c r="B27" s="47">
        <v>32010220</v>
      </c>
      <c r="C27" s="44" t="s">
        <v>885</v>
      </c>
      <c r="D27" s="45"/>
      <c r="E27" s="45"/>
      <c r="F27" s="45">
        <v>3750000</v>
      </c>
      <c r="G27" s="67"/>
    </row>
    <row r="28" spans="1:7" ht="30" x14ac:dyDescent="0.25">
      <c r="A28" s="46"/>
      <c r="B28" s="47">
        <v>32010222</v>
      </c>
      <c r="C28" s="44" t="s">
        <v>886</v>
      </c>
      <c r="D28" s="45"/>
      <c r="E28" s="45"/>
      <c r="F28" s="45">
        <v>15000000</v>
      </c>
      <c r="G28" s="67"/>
    </row>
    <row r="29" spans="1:7" ht="30" x14ac:dyDescent="0.25">
      <c r="A29" s="46"/>
      <c r="B29" s="47">
        <v>32010223</v>
      </c>
      <c r="C29" s="44" t="s">
        <v>887</v>
      </c>
      <c r="D29" s="45"/>
      <c r="E29" s="45"/>
      <c r="F29" s="45">
        <v>675000</v>
      </c>
      <c r="G29" s="67"/>
    </row>
    <row r="30" spans="1:7" ht="30" x14ac:dyDescent="0.25">
      <c r="A30" s="46"/>
      <c r="B30" s="47">
        <v>32010224</v>
      </c>
      <c r="C30" s="44" t="s">
        <v>888</v>
      </c>
      <c r="D30" s="45"/>
      <c r="E30" s="45"/>
      <c r="F30" s="45">
        <v>7500000</v>
      </c>
      <c r="G30" s="67"/>
    </row>
    <row r="31" spans="1:7" ht="30" x14ac:dyDescent="0.25">
      <c r="A31" s="46"/>
      <c r="B31" s="47">
        <v>32010225</v>
      </c>
      <c r="C31" s="44" t="s">
        <v>889</v>
      </c>
      <c r="D31" s="45"/>
      <c r="E31" s="45"/>
      <c r="F31" s="45">
        <v>6000000</v>
      </c>
      <c r="G31" s="67"/>
    </row>
    <row r="32" spans="1:7" ht="30" x14ac:dyDescent="0.25">
      <c r="A32" s="46"/>
      <c r="B32" s="47">
        <v>32010226</v>
      </c>
      <c r="C32" s="44" t="s">
        <v>890</v>
      </c>
      <c r="D32" s="45"/>
      <c r="E32" s="45"/>
      <c r="F32" s="45">
        <v>13500000</v>
      </c>
      <c r="G32" s="67"/>
    </row>
    <row r="33" spans="1:7" x14ac:dyDescent="0.25">
      <c r="A33" s="46"/>
      <c r="B33" s="47">
        <v>32010227</v>
      </c>
      <c r="C33" s="44" t="s">
        <v>891</v>
      </c>
      <c r="D33" s="45"/>
      <c r="E33" s="45"/>
      <c r="F33" s="45">
        <v>5250000</v>
      </c>
      <c r="G33" s="67"/>
    </row>
    <row r="34" spans="1:7" x14ac:dyDescent="0.25">
      <c r="A34" s="46"/>
      <c r="B34" s="47">
        <v>32010228</v>
      </c>
      <c r="C34" s="44" t="s">
        <v>892</v>
      </c>
      <c r="D34" s="45"/>
      <c r="E34" s="45"/>
      <c r="F34" s="45">
        <v>6000000</v>
      </c>
      <c r="G34" s="67"/>
    </row>
    <row r="35" spans="1:7" ht="30" x14ac:dyDescent="0.25">
      <c r="A35" s="46"/>
      <c r="B35" s="47">
        <v>32010229</v>
      </c>
      <c r="C35" s="44" t="s">
        <v>967</v>
      </c>
      <c r="D35" s="45"/>
      <c r="E35" s="45"/>
      <c r="F35" s="45">
        <v>10000000</v>
      </c>
      <c r="G35" s="67"/>
    </row>
    <row r="36" spans="1:7" ht="30" x14ac:dyDescent="0.25">
      <c r="A36" s="46"/>
      <c r="B36" s="47">
        <v>32010230</v>
      </c>
      <c r="C36" s="44" t="s">
        <v>893</v>
      </c>
      <c r="D36" s="45"/>
      <c r="E36" s="45"/>
      <c r="F36" s="45">
        <v>7500000</v>
      </c>
      <c r="G36" s="67"/>
    </row>
    <row r="37" spans="1:7" ht="30" x14ac:dyDescent="0.25">
      <c r="A37" s="46"/>
      <c r="B37" s="47">
        <v>32010231</v>
      </c>
      <c r="C37" s="44" t="s">
        <v>894</v>
      </c>
      <c r="D37" s="45"/>
      <c r="E37" s="45"/>
      <c r="F37" s="45">
        <v>3750000</v>
      </c>
      <c r="G37" s="67"/>
    </row>
    <row r="38" spans="1:7" hidden="1" x14ac:dyDescent="0.25">
      <c r="A38" s="46"/>
      <c r="B38" s="47"/>
      <c r="C38" s="44"/>
      <c r="D38" s="45"/>
      <c r="E38" s="45"/>
      <c r="F38" s="45"/>
      <c r="G38" s="67"/>
    </row>
    <row r="39" spans="1:7" ht="30" x14ac:dyDescent="0.25">
      <c r="A39" s="46"/>
      <c r="B39" s="47">
        <v>32010234</v>
      </c>
      <c r="C39" s="44" t="s">
        <v>895</v>
      </c>
      <c r="D39" s="45"/>
      <c r="E39" s="45"/>
      <c r="F39" s="45">
        <v>9750000</v>
      </c>
      <c r="G39" s="67"/>
    </row>
    <row r="40" spans="1:7" ht="30" x14ac:dyDescent="0.25">
      <c r="A40" s="46"/>
      <c r="B40" s="47">
        <v>32010235</v>
      </c>
      <c r="C40" s="44" t="s">
        <v>896</v>
      </c>
      <c r="D40" s="45"/>
      <c r="E40" s="45"/>
      <c r="F40" s="45">
        <v>3750000</v>
      </c>
      <c r="G40" s="67"/>
    </row>
    <row r="41" spans="1:7" ht="30" x14ac:dyDescent="0.25">
      <c r="A41" s="46"/>
      <c r="B41" s="47">
        <v>32010240</v>
      </c>
      <c r="C41" s="44" t="s">
        <v>898</v>
      </c>
      <c r="D41" s="45"/>
      <c r="E41" s="45"/>
      <c r="F41" s="45">
        <v>5250000</v>
      </c>
      <c r="G41" s="67"/>
    </row>
    <row r="42" spans="1:7" ht="30" x14ac:dyDescent="0.25">
      <c r="A42" s="46"/>
      <c r="B42" s="47">
        <v>32010244</v>
      </c>
      <c r="C42" s="44" t="s">
        <v>899</v>
      </c>
      <c r="D42" s="45"/>
      <c r="E42" s="45"/>
      <c r="F42" s="45">
        <v>675000</v>
      </c>
      <c r="G42" s="67"/>
    </row>
    <row r="43" spans="1:7" ht="30" x14ac:dyDescent="0.25">
      <c r="A43" s="46"/>
      <c r="B43" s="47">
        <v>32010245</v>
      </c>
      <c r="C43" s="44" t="s">
        <v>900</v>
      </c>
      <c r="D43" s="45"/>
      <c r="E43" s="45"/>
      <c r="F43" s="45">
        <v>675000</v>
      </c>
      <c r="G43" s="67"/>
    </row>
    <row r="44" spans="1:7" ht="30" x14ac:dyDescent="0.25">
      <c r="A44" s="46"/>
      <c r="B44" s="47">
        <v>32010246</v>
      </c>
      <c r="C44" s="44" t="s">
        <v>901</v>
      </c>
      <c r="D44" s="45"/>
      <c r="E44" s="45"/>
      <c r="F44" s="45">
        <v>675000</v>
      </c>
      <c r="G44" s="67"/>
    </row>
    <row r="45" spans="1:7" ht="30" x14ac:dyDescent="0.25">
      <c r="A45" s="46"/>
      <c r="B45" s="47">
        <v>32010247</v>
      </c>
      <c r="C45" s="44" t="s">
        <v>938</v>
      </c>
      <c r="D45" s="45"/>
      <c r="E45" s="45"/>
      <c r="F45" s="45">
        <v>11250000</v>
      </c>
      <c r="G45" s="67"/>
    </row>
    <row r="46" spans="1:7" x14ac:dyDescent="0.25">
      <c r="A46" s="46"/>
      <c r="B46" s="47">
        <v>32010248</v>
      </c>
      <c r="C46" s="44" t="s">
        <v>939</v>
      </c>
      <c r="D46" s="45"/>
      <c r="E46" s="45"/>
      <c r="F46" s="45">
        <v>3750000</v>
      </c>
      <c r="G46" s="67"/>
    </row>
    <row r="47" spans="1:7" ht="30" x14ac:dyDescent="0.25">
      <c r="A47" s="46"/>
      <c r="B47" s="47">
        <v>32010249</v>
      </c>
      <c r="C47" s="44" t="s">
        <v>940</v>
      </c>
      <c r="D47" s="45"/>
      <c r="E47" s="45"/>
      <c r="F47" s="45">
        <v>10500000</v>
      </c>
      <c r="G47" s="67"/>
    </row>
    <row r="48" spans="1:7" x14ac:dyDescent="0.25">
      <c r="A48" s="46"/>
      <c r="B48" s="47">
        <v>32010250</v>
      </c>
      <c r="C48" s="44" t="s">
        <v>902</v>
      </c>
      <c r="D48" s="45"/>
      <c r="E48" s="45"/>
      <c r="F48" s="45">
        <v>5250000</v>
      </c>
      <c r="G48" s="67"/>
    </row>
    <row r="49" spans="1:7" ht="30" x14ac:dyDescent="0.25">
      <c r="A49" s="46"/>
      <c r="B49" s="47">
        <v>32010251</v>
      </c>
      <c r="C49" s="44" t="s">
        <v>903</v>
      </c>
      <c r="D49" s="45"/>
      <c r="E49" s="45"/>
      <c r="F49" s="45">
        <v>4500000</v>
      </c>
      <c r="G49" s="67"/>
    </row>
    <row r="50" spans="1:7" x14ac:dyDescent="0.25">
      <c r="A50" s="46"/>
      <c r="B50" s="47">
        <v>32010253</v>
      </c>
      <c r="C50" s="44" t="s">
        <v>904</v>
      </c>
      <c r="D50" s="45"/>
      <c r="E50" s="45"/>
      <c r="F50" s="45">
        <v>675000</v>
      </c>
      <c r="G50" s="67"/>
    </row>
    <row r="51" spans="1:7" ht="30" x14ac:dyDescent="0.25">
      <c r="A51" s="46"/>
      <c r="B51" s="47">
        <v>32010254</v>
      </c>
      <c r="C51" s="44" t="s">
        <v>905</v>
      </c>
      <c r="D51" s="45"/>
      <c r="E51" s="45"/>
      <c r="F51" s="45">
        <v>5250000</v>
      </c>
      <c r="G51" s="67"/>
    </row>
    <row r="52" spans="1:7" ht="30" x14ac:dyDescent="0.25">
      <c r="A52" s="46"/>
      <c r="B52" s="47">
        <v>32010255</v>
      </c>
      <c r="C52" s="44" t="s">
        <v>906</v>
      </c>
      <c r="D52" s="45"/>
      <c r="E52" s="45"/>
      <c r="F52" s="45">
        <v>10000000</v>
      </c>
      <c r="G52" s="67"/>
    </row>
    <row r="53" spans="1:7" ht="30" x14ac:dyDescent="0.25">
      <c r="A53" s="46"/>
      <c r="B53" s="47">
        <v>32010256</v>
      </c>
      <c r="C53" s="44" t="s">
        <v>907</v>
      </c>
      <c r="D53" s="45"/>
      <c r="E53" s="45"/>
      <c r="F53" s="45">
        <v>10000000</v>
      </c>
      <c r="G53" s="67"/>
    </row>
    <row r="54" spans="1:7" x14ac:dyDescent="0.25">
      <c r="A54" s="46"/>
      <c r="B54" s="47">
        <v>32010257</v>
      </c>
      <c r="C54" s="44" t="s">
        <v>908</v>
      </c>
      <c r="D54" s="45"/>
      <c r="E54" s="45"/>
      <c r="F54" s="45">
        <v>5250000</v>
      </c>
      <c r="G54" s="67"/>
    </row>
    <row r="55" spans="1:7" ht="30" x14ac:dyDescent="0.25">
      <c r="A55" s="46"/>
      <c r="B55" s="47">
        <v>32010258</v>
      </c>
      <c r="C55" s="44" t="s">
        <v>909</v>
      </c>
      <c r="D55" s="45"/>
      <c r="E55" s="45"/>
      <c r="F55" s="45">
        <v>10750000</v>
      </c>
      <c r="G55" s="67"/>
    </row>
    <row r="56" spans="1:7" ht="30" x14ac:dyDescent="0.25">
      <c r="A56" s="46"/>
      <c r="B56" s="47">
        <v>32010259</v>
      </c>
      <c r="C56" s="44" t="s">
        <v>910</v>
      </c>
      <c r="D56" s="45"/>
      <c r="E56" s="45"/>
      <c r="F56" s="45">
        <v>4050000</v>
      </c>
      <c r="G56" s="67"/>
    </row>
    <row r="57" spans="1:7" x14ac:dyDescent="0.25">
      <c r="A57" s="46"/>
      <c r="B57" s="47">
        <v>32010260</v>
      </c>
      <c r="C57" s="44" t="s">
        <v>941</v>
      </c>
      <c r="D57" s="45"/>
      <c r="E57" s="45"/>
      <c r="F57" s="45">
        <v>7500000</v>
      </c>
      <c r="G57" s="67"/>
    </row>
    <row r="58" spans="1:7" ht="30" x14ac:dyDescent="0.25">
      <c r="A58" s="46"/>
      <c r="B58" s="47">
        <v>32010260</v>
      </c>
      <c r="C58" s="44" t="s">
        <v>970</v>
      </c>
      <c r="D58" s="45"/>
      <c r="E58" s="45"/>
      <c r="F58" s="45">
        <v>20000000</v>
      </c>
      <c r="G58" s="67"/>
    </row>
    <row r="59" spans="1:7" x14ac:dyDescent="0.25">
      <c r="A59" s="46"/>
      <c r="B59" s="47">
        <v>32010260</v>
      </c>
      <c r="C59" s="44" t="s">
        <v>971</v>
      </c>
      <c r="D59" s="45"/>
      <c r="E59" s="45"/>
      <c r="F59" s="45">
        <v>20000000</v>
      </c>
      <c r="G59" s="67"/>
    </row>
    <row r="60" spans="1:7" ht="30" x14ac:dyDescent="0.25">
      <c r="A60" s="46"/>
      <c r="B60" s="47">
        <v>32010260</v>
      </c>
      <c r="C60" s="44" t="s">
        <v>969</v>
      </c>
      <c r="D60" s="45"/>
      <c r="E60" s="45"/>
      <c r="F60" s="45">
        <v>30000000</v>
      </c>
      <c r="G60" s="67"/>
    </row>
    <row r="61" spans="1:7" ht="30" x14ac:dyDescent="0.25">
      <c r="A61" s="46"/>
      <c r="B61" s="47">
        <v>32010262</v>
      </c>
      <c r="C61" s="44" t="s">
        <v>913</v>
      </c>
      <c r="D61" s="45"/>
      <c r="E61" s="45"/>
      <c r="F61" s="45">
        <v>45000000</v>
      </c>
      <c r="G61" s="67"/>
    </row>
    <row r="62" spans="1:7" x14ac:dyDescent="0.25">
      <c r="A62" s="46"/>
      <c r="B62" s="47">
        <v>32010264</v>
      </c>
      <c r="C62" s="44" t="s">
        <v>911</v>
      </c>
      <c r="D62" s="45"/>
      <c r="E62" s="45"/>
      <c r="F62" s="45">
        <v>8250000</v>
      </c>
      <c r="G62" s="67"/>
    </row>
    <row r="63" spans="1:7" x14ac:dyDescent="0.25">
      <c r="A63" s="46"/>
      <c r="B63" s="47">
        <v>32010265</v>
      </c>
      <c r="C63" s="44" t="s">
        <v>912</v>
      </c>
      <c r="D63" s="45"/>
      <c r="E63" s="45"/>
      <c r="F63" s="45">
        <v>8250000</v>
      </c>
      <c r="G63" s="67"/>
    </row>
    <row r="64" spans="1:7" x14ac:dyDescent="0.25">
      <c r="A64" s="46"/>
      <c r="B64" s="47">
        <v>32010266</v>
      </c>
      <c r="C64" s="44" t="s">
        <v>917</v>
      </c>
      <c r="D64" s="45"/>
      <c r="E64" s="45"/>
      <c r="F64" s="45">
        <v>10000000</v>
      </c>
      <c r="G64" s="67"/>
    </row>
    <row r="65" spans="1:7" x14ac:dyDescent="0.25">
      <c r="A65" s="46"/>
      <c r="B65" s="47">
        <v>32010267</v>
      </c>
      <c r="C65" s="44" t="s">
        <v>914</v>
      </c>
      <c r="D65" s="45"/>
      <c r="E65" s="45"/>
      <c r="F65" s="45">
        <v>75750</v>
      </c>
      <c r="G65" s="67"/>
    </row>
    <row r="66" spans="1:7" x14ac:dyDescent="0.25">
      <c r="A66" s="46"/>
      <c r="B66" s="47">
        <v>32010278</v>
      </c>
      <c r="C66" s="44" t="s">
        <v>915</v>
      </c>
      <c r="D66" s="45"/>
      <c r="E66" s="45"/>
      <c r="F66" s="45">
        <v>10500000</v>
      </c>
      <c r="G66" s="67"/>
    </row>
    <row r="67" spans="1:7" x14ac:dyDescent="0.25">
      <c r="A67" s="46"/>
      <c r="B67" s="47">
        <v>32010279</v>
      </c>
      <c r="C67" s="44" t="s">
        <v>916</v>
      </c>
      <c r="D67" s="45"/>
      <c r="E67" s="45"/>
      <c r="F67" s="45">
        <v>7500000</v>
      </c>
      <c r="G67" s="67"/>
    </row>
    <row r="68" spans="1:7" s="1" customFormat="1" x14ac:dyDescent="0.25">
      <c r="A68" s="5"/>
      <c r="B68" s="4">
        <v>320103</v>
      </c>
      <c r="C68" s="5" t="s">
        <v>118</v>
      </c>
      <c r="D68" s="11">
        <f>SUM(D69:D69)</f>
        <v>0</v>
      </c>
      <c r="E68" s="11">
        <f>SUM(E69:E69)</f>
        <v>0</v>
      </c>
      <c r="F68" s="11">
        <f>SUM(F69:F69)</f>
        <v>0</v>
      </c>
    </row>
    <row r="69" spans="1:7" hidden="1" x14ac:dyDescent="0.25">
      <c r="A69" s="42" t="s">
        <v>670</v>
      </c>
      <c r="B69" s="43">
        <v>32010301</v>
      </c>
      <c r="C69" s="44" t="s">
        <v>119</v>
      </c>
      <c r="D69" s="45"/>
      <c r="E69" s="45"/>
      <c r="F69" s="45"/>
    </row>
    <row r="70" spans="1:7" s="1" customFormat="1" x14ac:dyDescent="0.25">
      <c r="A70" s="5"/>
      <c r="B70" s="4">
        <v>32010400</v>
      </c>
      <c r="C70" s="5" t="s">
        <v>120</v>
      </c>
      <c r="D70" s="11">
        <f>SUM(D71:D75)</f>
        <v>0</v>
      </c>
      <c r="E70" s="11">
        <f t="shared" ref="E70:F70" si="0">SUM(E71:E75)</f>
        <v>0</v>
      </c>
      <c r="F70" s="11">
        <f t="shared" si="0"/>
        <v>0</v>
      </c>
    </row>
    <row r="71" spans="1:7" hidden="1" x14ac:dyDescent="0.25">
      <c r="A71" s="42" t="s">
        <v>671</v>
      </c>
      <c r="B71" s="43">
        <v>32010405</v>
      </c>
      <c r="C71" s="44" t="s">
        <v>121</v>
      </c>
      <c r="D71" s="45"/>
      <c r="E71" s="45"/>
      <c r="F71" s="45"/>
    </row>
    <row r="72" spans="1:7" hidden="1" x14ac:dyDescent="0.25">
      <c r="A72" s="42" t="s">
        <v>672</v>
      </c>
      <c r="B72" s="43">
        <v>32010406</v>
      </c>
      <c r="C72" s="44" t="s">
        <v>122</v>
      </c>
      <c r="D72" s="45"/>
      <c r="E72" s="45"/>
      <c r="F72" s="45"/>
    </row>
    <row r="73" spans="1:7" hidden="1" x14ac:dyDescent="0.25">
      <c r="A73" s="42" t="s">
        <v>673</v>
      </c>
      <c r="B73" s="43">
        <v>32010407</v>
      </c>
      <c r="C73" s="44" t="s">
        <v>123</v>
      </c>
      <c r="D73" s="45"/>
      <c r="E73" s="45"/>
      <c r="F73" s="45"/>
    </row>
    <row r="74" spans="1:7" hidden="1" x14ac:dyDescent="0.25">
      <c r="A74" s="42" t="s">
        <v>674</v>
      </c>
      <c r="B74" s="43">
        <v>32010408</v>
      </c>
      <c r="C74" s="44" t="s">
        <v>124</v>
      </c>
      <c r="D74" s="45"/>
      <c r="E74" s="45"/>
      <c r="F74" s="45"/>
    </row>
    <row r="75" spans="1:7" hidden="1" x14ac:dyDescent="0.25">
      <c r="A75" s="44"/>
      <c r="B75" s="43"/>
      <c r="C75" s="44"/>
      <c r="D75" s="45"/>
      <c r="E75" s="45"/>
      <c r="F75" s="45"/>
    </row>
    <row r="76" spans="1:7" s="1" customFormat="1" x14ac:dyDescent="0.25">
      <c r="A76" s="5"/>
      <c r="B76" s="4">
        <v>320105</v>
      </c>
      <c r="C76" s="5" t="s">
        <v>125</v>
      </c>
      <c r="D76" s="11">
        <f>SUM(D77:D77)</f>
        <v>0</v>
      </c>
      <c r="E76" s="11">
        <f>SUM(E77:E77)</f>
        <v>0</v>
      </c>
      <c r="F76" s="11">
        <f>SUM(F77:F77)</f>
        <v>0</v>
      </c>
    </row>
    <row r="77" spans="1:7" hidden="1" x14ac:dyDescent="0.25">
      <c r="A77" s="42" t="s">
        <v>675</v>
      </c>
      <c r="B77" s="43">
        <v>32010501</v>
      </c>
      <c r="C77" s="44" t="s">
        <v>126</v>
      </c>
      <c r="D77" s="45"/>
      <c r="E77" s="45"/>
      <c r="F77" s="45"/>
    </row>
    <row r="78" spans="1:7" s="1" customFormat="1" x14ac:dyDescent="0.25">
      <c r="A78" s="5"/>
      <c r="B78" s="4">
        <v>320106</v>
      </c>
      <c r="C78" s="5" t="s">
        <v>127</v>
      </c>
      <c r="D78" s="11">
        <f>SUM(D79:D84)</f>
        <v>0</v>
      </c>
      <c r="E78" s="11">
        <f t="shared" ref="E78:F78" si="1">SUM(E79:E84)</f>
        <v>0</v>
      </c>
      <c r="F78" s="11">
        <f t="shared" si="1"/>
        <v>0</v>
      </c>
    </row>
    <row r="79" spans="1:7" hidden="1" x14ac:dyDescent="0.25">
      <c r="A79" s="42" t="s">
        <v>676</v>
      </c>
      <c r="B79" s="43">
        <v>32010601</v>
      </c>
      <c r="C79" s="44" t="s">
        <v>128</v>
      </c>
      <c r="D79" s="45"/>
      <c r="E79" s="45"/>
      <c r="F79" s="45"/>
    </row>
    <row r="80" spans="1:7" hidden="1" x14ac:dyDescent="0.25">
      <c r="A80" s="42" t="s">
        <v>677</v>
      </c>
      <c r="B80" s="43">
        <v>32010602</v>
      </c>
      <c r="C80" s="44" t="s">
        <v>129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s="1" customFormat="1" x14ac:dyDescent="0.25">
      <c r="A85" s="5"/>
      <c r="B85" s="4">
        <v>320109</v>
      </c>
      <c r="C85" s="5" t="s">
        <v>130</v>
      </c>
      <c r="D85" s="11">
        <f>SUM(D86:D96)</f>
        <v>0</v>
      </c>
      <c r="E85" s="11">
        <f t="shared" ref="E85:F85" si="2">SUM(E86:E96)</f>
        <v>0</v>
      </c>
      <c r="F85" s="11">
        <f t="shared" si="2"/>
        <v>0</v>
      </c>
    </row>
    <row r="86" spans="1:6" hidden="1" x14ac:dyDescent="0.25">
      <c r="A86" s="42" t="s">
        <v>678</v>
      </c>
      <c r="B86" s="43">
        <v>32010903</v>
      </c>
      <c r="C86" s="44" t="s">
        <v>131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2" t="s">
        <v>679</v>
      </c>
      <c r="B88" s="43">
        <v>32010904</v>
      </c>
      <c r="C88" s="44" t="s">
        <v>132</v>
      </c>
      <c r="D88" s="45"/>
      <c r="E88" s="45"/>
      <c r="F88" s="45"/>
    </row>
    <row r="89" spans="1:6" hidden="1" x14ac:dyDescent="0.25">
      <c r="A89" s="44"/>
      <c r="B89" s="43"/>
      <c r="C89" s="44"/>
      <c r="D89" s="45"/>
      <c r="E89" s="45"/>
      <c r="F89" s="45"/>
    </row>
    <row r="90" spans="1:6" hidden="1" x14ac:dyDescent="0.25">
      <c r="A90" s="42" t="s">
        <v>680</v>
      </c>
      <c r="B90" s="43">
        <v>32010935</v>
      </c>
      <c r="C90" s="44" t="s">
        <v>133</v>
      </c>
      <c r="D90" s="45"/>
      <c r="E90" s="45"/>
      <c r="F90" s="45"/>
    </row>
    <row r="91" spans="1:6" hidden="1" x14ac:dyDescent="0.25">
      <c r="A91" s="44"/>
      <c r="B91" s="43"/>
      <c r="C91" s="44"/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hidden="1" x14ac:dyDescent="0.25">
      <c r="A93" s="44"/>
      <c r="B93" s="43"/>
      <c r="C93" s="44"/>
      <c r="D93" s="45"/>
      <c r="E93" s="45"/>
      <c r="F93" s="45"/>
    </row>
    <row r="94" spans="1:6" hidden="1" x14ac:dyDescent="0.25">
      <c r="A94" s="42" t="s">
        <v>681</v>
      </c>
      <c r="B94" s="43">
        <v>32010936</v>
      </c>
      <c r="C94" s="44" t="s">
        <v>134</v>
      </c>
      <c r="D94" s="45"/>
      <c r="E94" s="45"/>
      <c r="F94" s="45"/>
    </row>
    <row r="95" spans="1:6" hidden="1" x14ac:dyDescent="0.25">
      <c r="A95" s="44"/>
      <c r="B95" s="43"/>
      <c r="C95" s="44"/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s="1" customFormat="1" x14ac:dyDescent="0.25">
      <c r="A97" s="5"/>
      <c r="B97" s="4">
        <v>320201</v>
      </c>
      <c r="C97" s="5" t="s">
        <v>146</v>
      </c>
      <c r="D97" s="11">
        <f>SUM(D98:D103)</f>
        <v>0</v>
      </c>
      <c r="E97" s="11">
        <f t="shared" ref="E97:F97" si="3">SUM(E98:E103)</f>
        <v>0</v>
      </c>
      <c r="F97" s="11">
        <f t="shared" si="3"/>
        <v>0</v>
      </c>
    </row>
    <row r="98" spans="1:6" hidden="1" x14ac:dyDescent="0.25">
      <c r="A98" s="42" t="s">
        <v>682</v>
      </c>
      <c r="B98" s="43">
        <v>32020101</v>
      </c>
      <c r="C98" s="44" t="s">
        <v>135</v>
      </c>
      <c r="D98" s="45"/>
      <c r="E98" s="45"/>
      <c r="F98" s="45"/>
    </row>
    <row r="99" spans="1:6" hidden="1" x14ac:dyDescent="0.25">
      <c r="A99" s="44"/>
      <c r="B99" s="43"/>
      <c r="C99" s="44"/>
      <c r="D99" s="45"/>
      <c r="E99" s="45"/>
      <c r="F99" s="45"/>
    </row>
    <row r="100" spans="1:6" hidden="1" x14ac:dyDescent="0.25">
      <c r="A100" s="42" t="s">
        <v>683</v>
      </c>
      <c r="B100" s="43">
        <v>32020102</v>
      </c>
      <c r="C100" s="44" t="s">
        <v>136</v>
      </c>
      <c r="D100" s="45"/>
      <c r="E100" s="45"/>
      <c r="F100" s="45"/>
    </row>
    <row r="101" spans="1:6" hidden="1" x14ac:dyDescent="0.25">
      <c r="A101" s="44"/>
      <c r="B101" s="43"/>
      <c r="C101" s="44"/>
      <c r="D101" s="45"/>
      <c r="E101" s="45"/>
      <c r="F101" s="45"/>
    </row>
    <row r="102" spans="1:6" hidden="1" x14ac:dyDescent="0.25">
      <c r="A102" s="42" t="s">
        <v>684</v>
      </c>
      <c r="B102" s="43">
        <v>32020104</v>
      </c>
      <c r="C102" s="44" t="s">
        <v>137</v>
      </c>
      <c r="D102" s="45"/>
      <c r="E102" s="45"/>
      <c r="F102" s="45"/>
    </row>
    <row r="103" spans="1:6" hidden="1" x14ac:dyDescent="0.25">
      <c r="A103" s="44"/>
      <c r="B103" s="43"/>
      <c r="C103" s="44"/>
      <c r="D103" s="45"/>
      <c r="E103" s="45"/>
      <c r="F103" s="45"/>
    </row>
    <row r="104" spans="1:6" s="1" customFormat="1" x14ac:dyDescent="0.25">
      <c r="A104" s="5"/>
      <c r="B104" s="4">
        <v>320301</v>
      </c>
      <c r="C104" s="5" t="s">
        <v>138</v>
      </c>
      <c r="D104" s="11">
        <f>SUM(D105:D109)</f>
        <v>0</v>
      </c>
      <c r="E104" s="11">
        <f t="shared" ref="E104:F104" si="4">SUM(E105:E109)</f>
        <v>0</v>
      </c>
      <c r="F104" s="11">
        <f t="shared" si="4"/>
        <v>0</v>
      </c>
    </row>
    <row r="105" spans="1:6" hidden="1" x14ac:dyDescent="0.25">
      <c r="A105" s="42" t="s">
        <v>685</v>
      </c>
      <c r="B105" s="43">
        <v>32030101</v>
      </c>
      <c r="C105" s="44" t="s">
        <v>139</v>
      </c>
      <c r="D105" s="45"/>
      <c r="E105" s="45"/>
      <c r="F105" s="45"/>
    </row>
    <row r="106" spans="1:6" hidden="1" x14ac:dyDescent="0.25">
      <c r="A106" s="42" t="s">
        <v>686</v>
      </c>
      <c r="B106" s="43">
        <v>32030109</v>
      </c>
      <c r="C106" s="44" t="s">
        <v>140</v>
      </c>
      <c r="D106" s="45"/>
      <c r="E106" s="45"/>
      <c r="F106" s="45"/>
    </row>
    <row r="107" spans="1:6" hidden="1" x14ac:dyDescent="0.25">
      <c r="A107" s="42" t="s">
        <v>687</v>
      </c>
      <c r="B107" s="43">
        <v>32030110</v>
      </c>
      <c r="C107" s="44" t="s">
        <v>141</v>
      </c>
      <c r="D107" s="45"/>
      <c r="E107" s="45"/>
      <c r="F107" s="45"/>
    </row>
    <row r="108" spans="1:6" hidden="1" x14ac:dyDescent="0.25">
      <c r="A108" s="46"/>
      <c r="B108" s="47"/>
      <c r="C108" s="46"/>
      <c r="D108" s="45"/>
      <c r="E108" s="45"/>
      <c r="F108" s="45"/>
    </row>
    <row r="109" spans="1:6" hidden="1" x14ac:dyDescent="0.25">
      <c r="A109" s="46"/>
      <c r="B109" s="47"/>
      <c r="C109" s="46"/>
      <c r="D109" s="45"/>
      <c r="E109" s="45"/>
      <c r="F109" s="45"/>
    </row>
    <row r="110" spans="1:6" s="1" customFormat="1" x14ac:dyDescent="0.25">
      <c r="A110" s="5"/>
      <c r="B110" s="4">
        <v>32011000</v>
      </c>
      <c r="C110" s="5" t="s">
        <v>142</v>
      </c>
      <c r="D110" s="11">
        <f>SUM(D111:D112)</f>
        <v>0</v>
      </c>
      <c r="E110" s="11">
        <f t="shared" ref="E110:F110" si="5">SUM(E111:E112)</f>
        <v>0</v>
      </c>
      <c r="F110" s="11">
        <f t="shared" si="5"/>
        <v>0</v>
      </c>
    </row>
    <row r="111" spans="1:6" hidden="1" x14ac:dyDescent="0.25">
      <c r="A111" s="42" t="s">
        <v>688</v>
      </c>
      <c r="B111" s="46"/>
      <c r="C111" s="46"/>
      <c r="D111" s="45"/>
      <c r="E111" s="45"/>
      <c r="F111" s="45"/>
    </row>
    <row r="112" spans="1:6" hidden="1" x14ac:dyDescent="0.25">
      <c r="A112" s="46"/>
      <c r="B112" s="46"/>
      <c r="C112" s="46"/>
      <c r="D112" s="45"/>
      <c r="E112" s="45"/>
      <c r="F112" s="45"/>
    </row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UY9sYxCkXMDnKuPtRZv6QGugKEhIm0udzzbPBXYNOdvhKxdOBNySS5x1+vrPn1ADH83w42t+C+xkfyCUdHdZw==" saltValue="u6e7vjXp5YIleUx7RBV/u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5" orientation="landscape" r:id="rId1"/>
  <rowBreaks count="2" manualBreakCount="2">
    <brk id="28" max="5" man="1"/>
    <brk id="54" max="5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16" zoomScaleSheetLayoutView="90" workbookViewId="0">
      <selection activeCell="E34" sqref="E3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767</v>
      </c>
      <c r="B3" s="71"/>
      <c r="C3" s="71"/>
      <c r="D3" s="71"/>
      <c r="E3" s="71"/>
    </row>
    <row r="4" spans="1:5" x14ac:dyDescent="0.25">
      <c r="A4" s="70" t="s">
        <v>755</v>
      </c>
      <c r="B4" s="70"/>
      <c r="C4" s="70"/>
      <c r="D4" s="70"/>
      <c r="E4" s="70"/>
    </row>
    <row r="6" spans="1:5" ht="44.4" customHeight="1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C8+C14+C21</f>
        <v>104362051</v>
      </c>
      <c r="D7" s="12">
        <f t="shared" ref="D7:E7" si="0">D8+D14+D21</f>
        <v>69574700.650000006</v>
      </c>
      <c r="E7" s="12">
        <f t="shared" si="0"/>
        <v>1779753952</v>
      </c>
    </row>
    <row r="8" spans="1:5" s="1" customFormat="1" x14ac:dyDescent="0.25">
      <c r="A8" s="3">
        <v>2101</v>
      </c>
      <c r="B8" s="3" t="s">
        <v>5</v>
      </c>
      <c r="C8" s="12">
        <f>C9</f>
        <v>104362051</v>
      </c>
      <c r="D8" s="12">
        <f t="shared" ref="D8:E8" si="1">D9</f>
        <v>69574700.650000006</v>
      </c>
      <c r="E8" s="12">
        <f t="shared" si="1"/>
        <v>1767753952</v>
      </c>
    </row>
    <row r="9" spans="1:5" s="1" customFormat="1" x14ac:dyDescent="0.25">
      <c r="A9" s="3">
        <v>210101</v>
      </c>
      <c r="B9" s="3" t="s">
        <v>6</v>
      </c>
      <c r="C9" s="12">
        <f>SUM(C10:C13)</f>
        <v>104362051</v>
      </c>
      <c r="D9" s="12">
        <f t="shared" ref="D9:E9" si="2">SUM(D10:D13)</f>
        <v>69574700.650000006</v>
      </c>
      <c r="E9" s="12">
        <f t="shared" si="2"/>
        <v>1767753952</v>
      </c>
    </row>
    <row r="10" spans="1:5" x14ac:dyDescent="0.25">
      <c r="A10" s="59">
        <v>21010101</v>
      </c>
      <c r="B10" s="48" t="s">
        <v>829</v>
      </c>
      <c r="C10" s="41">
        <v>104362051</v>
      </c>
      <c r="D10" s="41">
        <v>69574700.650000006</v>
      </c>
      <c r="E10" s="41">
        <v>89373299</v>
      </c>
    </row>
    <row r="11" spans="1:5" x14ac:dyDescent="0.25">
      <c r="A11" s="59">
        <v>21010101</v>
      </c>
      <c r="B11" s="48" t="s">
        <v>830</v>
      </c>
      <c r="C11" s="41"/>
      <c r="D11" s="41"/>
      <c r="E11" s="41">
        <v>1678380653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/>
      <c r="D18" s="41"/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ssGPtLm0bWGX496i4xUcglmrKG7dRVoURNrgjE4n/adf+2AilgiXThLDyRUb+U5MZnDxPq6gVt8EDV/cq+5Cg==" saltValue="SL+MLbRxPWmu3pXlEqKf8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topLeftCell="A45" zoomScale="87" zoomScaleNormal="96" zoomScaleSheetLayoutView="90" workbookViewId="0">
      <selection activeCell="E93" sqref="E9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793</v>
      </c>
      <c r="B4" s="71"/>
      <c r="C4" s="71"/>
      <c r="D4" s="71"/>
      <c r="E4" s="71"/>
    </row>
    <row r="5" spans="1:5" x14ac:dyDescent="0.25">
      <c r="A5" s="70" t="s">
        <v>755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C8+C84+C89+C94</f>
        <v>583000600</v>
      </c>
      <c r="D7" s="12">
        <f t="shared" ref="D7:E7" si="0">D8+D84+D89+D94</f>
        <v>132397794.08</v>
      </c>
      <c r="E7" s="12">
        <f t="shared" si="0"/>
        <v>62500000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53000000</v>
      </c>
      <c r="D8" s="12">
        <f t="shared" ref="D8:E8" si="1">D9+D14+D22+D36+D45+D48+D54+D63+D67+D70</f>
        <v>37250000</v>
      </c>
      <c r="E8" s="12">
        <f t="shared" si="1"/>
        <v>11500000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2500000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2500000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9000000</v>
      </c>
      <c r="D36" s="12">
        <f t="shared" ref="D36:E36" si="4">SUM(D37:D44)</f>
        <v>4000000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1500000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x14ac:dyDescent="0.25">
      <c r="A40" s="43">
        <v>22020404</v>
      </c>
      <c r="B40" s="44" t="s">
        <v>53</v>
      </c>
      <c r="C40" s="41">
        <v>4000000</v>
      </c>
      <c r="D40" s="41">
        <v>2500000</v>
      </c>
      <c r="E40" s="4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40000000</v>
      </c>
      <c r="D70" s="12">
        <f t="shared" ref="D70:E70" si="10">SUM(D71:D83)</f>
        <v>30750000</v>
      </c>
      <c r="E70" s="12">
        <f t="shared" si="10"/>
        <v>8000000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2000000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10000000</v>
      </c>
      <c r="D72" s="41">
        <v>3750000</v>
      </c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25000000</v>
      </c>
      <c r="D76" s="41">
        <v>25000000</v>
      </c>
      <c r="E76" s="41">
        <v>6000000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475000600</v>
      </c>
      <c r="D84" s="12">
        <f t="shared" ref="D84:E84" si="11">D85</f>
        <v>52147794.079999998</v>
      </c>
      <c r="E84" s="12">
        <f t="shared" si="11"/>
        <v>5000000</v>
      </c>
    </row>
    <row r="85" spans="1:5" s="1" customFormat="1" x14ac:dyDescent="0.25">
      <c r="A85" s="4">
        <v>220401</v>
      </c>
      <c r="B85" s="5" t="s">
        <v>98</v>
      </c>
      <c r="C85" s="12">
        <f>SUM(C86:C88)</f>
        <v>475000600</v>
      </c>
      <c r="D85" s="12">
        <f>SUM(D86:D88)</f>
        <v>52147794.079999998</v>
      </c>
      <c r="E85" s="12">
        <f>SUM(E86:E88)</f>
        <v>5000000</v>
      </c>
    </row>
    <row r="86" spans="1:5" x14ac:dyDescent="0.25">
      <c r="A86" s="43">
        <v>22040105</v>
      </c>
      <c r="B86" s="44" t="s">
        <v>99</v>
      </c>
      <c r="C86" s="41">
        <v>200000000</v>
      </c>
      <c r="D86" s="41">
        <v>31647794.079999998</v>
      </c>
      <c r="E86" s="41">
        <v>4000000</v>
      </c>
    </row>
    <row r="87" spans="1:5" x14ac:dyDescent="0.25">
      <c r="A87" s="43">
        <v>22040106</v>
      </c>
      <c r="B87" s="44" t="s">
        <v>841</v>
      </c>
      <c r="C87" s="41">
        <v>270000000</v>
      </c>
      <c r="D87" s="41">
        <v>17000000</v>
      </c>
      <c r="E87" s="41"/>
    </row>
    <row r="88" spans="1:5" ht="36.6" customHeight="1" x14ac:dyDescent="0.25">
      <c r="A88" s="43">
        <v>22040109</v>
      </c>
      <c r="B88" s="44" t="s">
        <v>100</v>
      </c>
      <c r="C88" s="41">
        <v>5000600</v>
      </c>
      <c r="D88" s="41">
        <v>3500000</v>
      </c>
      <c r="E88" s="41">
        <v>1000000</v>
      </c>
    </row>
    <row r="89" spans="1:5" s="1" customFormat="1" ht="31.2" customHeight="1" x14ac:dyDescent="0.25">
      <c r="A89" s="4">
        <v>2205</v>
      </c>
      <c r="B89" s="5" t="s">
        <v>101</v>
      </c>
      <c r="C89" s="12">
        <f>C90</f>
        <v>55000000</v>
      </c>
      <c r="D89" s="12">
        <f t="shared" ref="D89:E89" si="12">D90</f>
        <v>43000000</v>
      </c>
      <c r="E89" s="12">
        <f t="shared" si="12"/>
        <v>46000000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55000000</v>
      </c>
      <c r="D90" s="12">
        <f t="shared" ref="D90:E90" si="13">SUM(D91:D93)</f>
        <v>43000000</v>
      </c>
      <c r="E90" s="12">
        <f t="shared" si="13"/>
        <v>46000000</v>
      </c>
    </row>
    <row r="91" spans="1:5" x14ac:dyDescent="0.25">
      <c r="A91" s="43">
        <v>22050105</v>
      </c>
      <c r="B91" s="44" t="s">
        <v>103</v>
      </c>
      <c r="C91" s="41">
        <v>15000000</v>
      </c>
      <c r="D91" s="41">
        <v>15000000</v>
      </c>
      <c r="E91" s="41">
        <v>3000000</v>
      </c>
    </row>
    <row r="92" spans="1:5" x14ac:dyDescent="0.25">
      <c r="A92" s="43">
        <v>22050108</v>
      </c>
      <c r="B92" s="44" t="s">
        <v>104</v>
      </c>
      <c r="C92" s="41">
        <v>30000000</v>
      </c>
      <c r="D92" s="41">
        <v>18000000</v>
      </c>
      <c r="E92" s="41">
        <v>40000000</v>
      </c>
    </row>
    <row r="93" spans="1:5" x14ac:dyDescent="0.25">
      <c r="A93" s="43">
        <v>22050110</v>
      </c>
      <c r="B93" s="44" t="s">
        <v>897</v>
      </c>
      <c r="C93" s="41">
        <v>10000000</v>
      </c>
      <c r="D93" s="41">
        <v>10000000</v>
      </c>
      <c r="E93" s="41">
        <v>3000000</v>
      </c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OVjspIRBaNoy3LHQe0agO203fK1K11qGpHEABmdMmIRfdtUVA5npnODfs4g/Vzq1XvZhRkWIfXTtgvOHhXaFw==" saltValue="+A6UYuvmOTr32r2ICOntx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8" orientation="landscape" r:id="rId1"/>
  <rowBreaks count="3" manualBreakCount="3">
    <brk id="22" max="16383" man="1"/>
    <brk id="63" max="16383" man="1"/>
    <brk id="7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G300"/>
  <sheetViews>
    <sheetView view="pageBreakPreview" zoomScale="80" zoomScaleNormal="130" zoomScaleSheetLayoutView="80" workbookViewId="0">
      <selection activeCell="A69" activeCellId="8" sqref="A8:XFD8 A11:XFD11 A13:XFD16 A19:XFD22 A25:XFD25 A27:XFD28 A34:XFD43 A62:XFD66 A69:XFD7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7" width="20.33203125" style="49" customWidth="1"/>
    <col min="8" max="16384" width="8.88671875" style="49"/>
  </cols>
  <sheetData>
    <row r="1" spans="1:6" x14ac:dyDescent="0.25">
      <c r="A1" s="69" t="s">
        <v>143</v>
      </c>
      <c r="B1" s="69"/>
      <c r="C1" s="69"/>
      <c r="D1" s="69"/>
      <c r="E1" s="69"/>
    </row>
    <row r="2" spans="1:6" x14ac:dyDescent="0.25">
      <c r="A2" s="70" t="s">
        <v>774</v>
      </c>
      <c r="B2" s="70"/>
      <c r="C2" s="70"/>
      <c r="D2" s="70"/>
      <c r="E2" s="70"/>
    </row>
    <row r="3" spans="1:6" x14ac:dyDescent="0.25">
      <c r="A3" s="70" t="s">
        <v>755</v>
      </c>
      <c r="B3" s="70"/>
      <c r="C3" s="70"/>
      <c r="D3" s="70"/>
      <c r="E3" s="70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D7+D10+D12+D18+D24+D26+D33+D61+D68+D74</f>
        <v>0</v>
      </c>
      <c r="E6" s="11">
        <f>E7+E10+E12+E18+E24+E26+E33+E61+E68+E74</f>
        <v>0</v>
      </c>
      <c r="F6" s="11">
        <f>F7+F10+F12+F18+F24+F26+F33+F61+F68+F74</f>
        <v>149250000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SUM(D8:D9)</f>
        <v>0</v>
      </c>
      <c r="E7" s="11">
        <f>SUM(E8:E9)</f>
        <v>0</v>
      </c>
      <c r="F7" s="11">
        <f>SUM(F8:F9)</f>
        <v>0</v>
      </c>
    </row>
    <row r="8" spans="1:6" hidden="1" x14ac:dyDescent="0.25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s="1" customFormat="1" x14ac:dyDescent="0.25">
      <c r="A10" s="5"/>
      <c r="B10" s="4">
        <v>32010200</v>
      </c>
      <c r="C10" s="5" t="s">
        <v>116</v>
      </c>
      <c r="D10" s="11">
        <f>SUM(D11:D11)</f>
        <v>0</v>
      </c>
      <c r="E10" s="11">
        <f>SUM(E11:E11)</f>
        <v>0</v>
      </c>
      <c r="F10" s="11">
        <f>SUM(F11:F11)</f>
        <v>0</v>
      </c>
    </row>
    <row r="11" spans="1:6" hidden="1" x14ac:dyDescent="0.25">
      <c r="A11" s="42" t="s">
        <v>604</v>
      </c>
      <c r="B11" s="43">
        <v>32010202</v>
      </c>
      <c r="C11" s="44" t="s">
        <v>117</v>
      </c>
      <c r="D11" s="45"/>
      <c r="E11" s="45"/>
      <c r="F11" s="45"/>
    </row>
    <row r="12" spans="1:6" s="1" customFormat="1" x14ac:dyDescent="0.25">
      <c r="A12" s="5"/>
      <c r="B12" s="4">
        <v>320103</v>
      </c>
      <c r="C12" s="5" t="s">
        <v>118</v>
      </c>
      <c r="D12" s="11">
        <f>SUM(D13:D17)</f>
        <v>0</v>
      </c>
      <c r="E12" s="11">
        <f t="shared" ref="E12:F12" si="0">SUM(E13:E17)</f>
        <v>0</v>
      </c>
      <c r="F12" s="11">
        <f t="shared" si="0"/>
        <v>0</v>
      </c>
    </row>
    <row r="13" spans="1:6" hidden="1" x14ac:dyDescent="0.25">
      <c r="A13" s="42" t="s">
        <v>690</v>
      </c>
      <c r="B13" s="43">
        <v>32010301</v>
      </c>
      <c r="C13" s="44" t="s">
        <v>119</v>
      </c>
      <c r="D13" s="45"/>
      <c r="E13" s="45"/>
      <c r="F13" s="45"/>
    </row>
    <row r="14" spans="1:6" hidden="1" x14ac:dyDescent="0.25">
      <c r="A14" s="44"/>
      <c r="B14" s="43">
        <v>32019302</v>
      </c>
      <c r="C14" s="44" t="s">
        <v>961</v>
      </c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 t="s">
        <v>972</v>
      </c>
      <c r="D16" s="45"/>
      <c r="E16" s="45"/>
      <c r="F16" s="45"/>
    </row>
    <row r="17" spans="1:6" hidden="1" x14ac:dyDescent="0.25">
      <c r="A17" s="44"/>
      <c r="B17" s="43"/>
      <c r="C17" s="44"/>
      <c r="D17" s="45"/>
      <c r="E17" s="45"/>
      <c r="F17" s="45"/>
    </row>
    <row r="18" spans="1:6" s="1" customFormat="1" x14ac:dyDescent="0.25">
      <c r="A18" s="5"/>
      <c r="B18" s="4">
        <v>32010400</v>
      </c>
      <c r="C18" s="5" t="s">
        <v>120</v>
      </c>
      <c r="D18" s="11">
        <f>SUM(D19:D23)</f>
        <v>0</v>
      </c>
      <c r="E18" s="11">
        <f>SUM(E19:E23)</f>
        <v>0</v>
      </c>
      <c r="F18" s="11">
        <f>SUM(F19:F23)</f>
        <v>0</v>
      </c>
    </row>
    <row r="19" spans="1:6" hidden="1" x14ac:dyDescent="0.25">
      <c r="A19" s="42" t="s">
        <v>691</v>
      </c>
      <c r="B19" s="43">
        <v>32010405</v>
      </c>
      <c r="C19" s="44" t="s">
        <v>121</v>
      </c>
      <c r="D19" s="45"/>
      <c r="E19" s="45"/>
      <c r="F19" s="45"/>
    </row>
    <row r="20" spans="1:6" hidden="1" x14ac:dyDescent="0.25">
      <c r="A20" s="42" t="s">
        <v>692</v>
      </c>
      <c r="B20" s="43">
        <v>32010406</v>
      </c>
      <c r="C20" s="44" t="s">
        <v>122</v>
      </c>
      <c r="D20" s="45"/>
      <c r="E20" s="45"/>
      <c r="F20" s="45"/>
    </row>
    <row r="21" spans="1:6" hidden="1" x14ac:dyDescent="0.25">
      <c r="A21" s="42" t="s">
        <v>693</v>
      </c>
      <c r="B21" s="43">
        <v>32010407</v>
      </c>
      <c r="C21" s="44" t="s">
        <v>123</v>
      </c>
      <c r="D21" s="45"/>
      <c r="E21" s="45"/>
      <c r="F21" s="45"/>
    </row>
    <row r="22" spans="1:6" hidden="1" x14ac:dyDescent="0.25">
      <c r="A22" s="42" t="s">
        <v>694</v>
      </c>
      <c r="B22" s="43">
        <v>32010408</v>
      </c>
      <c r="C22" s="44" t="s">
        <v>124</v>
      </c>
      <c r="D22" s="45"/>
      <c r="E22" s="45"/>
      <c r="F22" s="45"/>
    </row>
    <row r="23" spans="1:6" hidden="1" x14ac:dyDescent="0.25">
      <c r="A23" s="44"/>
      <c r="B23" s="43"/>
      <c r="C23" s="44"/>
      <c r="D23" s="45"/>
      <c r="E23" s="45"/>
      <c r="F23" s="45"/>
    </row>
    <row r="24" spans="1:6" s="1" customFormat="1" x14ac:dyDescent="0.25">
      <c r="A24" s="5"/>
      <c r="B24" s="4">
        <v>320105</v>
      </c>
      <c r="C24" s="5" t="s">
        <v>125</v>
      </c>
      <c r="D24" s="11">
        <f>SUM(D25:D25)</f>
        <v>0</v>
      </c>
      <c r="E24" s="11">
        <f>SUM(E25:E25)</f>
        <v>0</v>
      </c>
      <c r="F24" s="11">
        <f>SUM(F25:F25)</f>
        <v>0</v>
      </c>
    </row>
    <row r="25" spans="1:6" hidden="1" x14ac:dyDescent="0.25">
      <c r="A25" s="42" t="s">
        <v>695</v>
      </c>
      <c r="B25" s="43">
        <v>32010501</v>
      </c>
      <c r="C25" s="44" t="s">
        <v>126</v>
      </c>
      <c r="D25" s="45"/>
      <c r="E25" s="45"/>
      <c r="F25" s="45"/>
    </row>
    <row r="26" spans="1:6" s="1" customFormat="1" x14ac:dyDescent="0.25">
      <c r="A26" s="5"/>
      <c r="B26" s="4">
        <v>320106</v>
      </c>
      <c r="C26" s="5" t="s">
        <v>127</v>
      </c>
      <c r="D26" s="11">
        <f>SUM(D27:D32)</f>
        <v>0</v>
      </c>
      <c r="E26" s="11">
        <f t="shared" ref="E26:F26" si="1">SUM(E27:E32)</f>
        <v>0</v>
      </c>
      <c r="F26" s="11">
        <f t="shared" si="1"/>
        <v>0</v>
      </c>
    </row>
    <row r="27" spans="1:6" hidden="1" x14ac:dyDescent="0.25">
      <c r="A27" s="42" t="s">
        <v>696</v>
      </c>
      <c r="B27" s="43">
        <v>32010601</v>
      </c>
      <c r="C27" s="44" t="s">
        <v>128</v>
      </c>
      <c r="D27" s="45"/>
      <c r="E27" s="45"/>
      <c r="F27" s="45"/>
    </row>
    <row r="28" spans="1:6" hidden="1" x14ac:dyDescent="0.25">
      <c r="A28" s="42" t="s">
        <v>689</v>
      </c>
      <c r="B28" s="43">
        <v>32010602</v>
      </c>
      <c r="C28" s="44" t="s">
        <v>129</v>
      </c>
      <c r="D28" s="45"/>
      <c r="E28" s="45"/>
      <c r="F28" s="45"/>
    </row>
    <row r="29" spans="1:6" hidden="1" x14ac:dyDescent="0.25">
      <c r="A29" s="44"/>
      <c r="B29" s="43"/>
      <c r="C29" s="44"/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7" s="1" customFormat="1" x14ac:dyDescent="0.25">
      <c r="A33" s="5"/>
      <c r="B33" s="4">
        <v>320109</v>
      </c>
      <c r="C33" s="5" t="s">
        <v>130</v>
      </c>
      <c r="D33" s="11">
        <f>SUM(D34:D60)</f>
        <v>0</v>
      </c>
      <c r="E33" s="11">
        <f>SUM(E34:E60)</f>
        <v>0</v>
      </c>
      <c r="F33" s="11">
        <f>SUM(F34:F60)</f>
        <v>149250000</v>
      </c>
    </row>
    <row r="34" spans="1:7" hidden="1" x14ac:dyDescent="0.25">
      <c r="A34" s="42" t="s">
        <v>697</v>
      </c>
      <c r="B34" s="43">
        <v>32010903</v>
      </c>
      <c r="C34" s="44" t="s">
        <v>131</v>
      </c>
      <c r="D34" s="45"/>
      <c r="E34" s="45"/>
      <c r="F34" s="45"/>
    </row>
    <row r="35" spans="1:7" hidden="1" x14ac:dyDescent="0.25">
      <c r="A35" s="44"/>
      <c r="B35" s="43"/>
      <c r="C35" s="44"/>
      <c r="D35" s="45"/>
      <c r="E35" s="45"/>
      <c r="F35" s="45"/>
    </row>
    <row r="36" spans="1:7" hidden="1" x14ac:dyDescent="0.25">
      <c r="A36" s="42" t="s">
        <v>698</v>
      </c>
      <c r="B36" s="43">
        <v>32010904</v>
      </c>
      <c r="C36" s="44" t="s">
        <v>132</v>
      </c>
      <c r="D36" s="45"/>
      <c r="E36" s="45"/>
      <c r="F36" s="45"/>
    </row>
    <row r="37" spans="1:7" hidden="1" x14ac:dyDescent="0.25">
      <c r="A37" s="44"/>
      <c r="B37" s="43"/>
      <c r="C37" s="44"/>
      <c r="D37" s="45"/>
      <c r="E37" s="45"/>
      <c r="F37" s="45"/>
    </row>
    <row r="38" spans="1:7" hidden="1" x14ac:dyDescent="0.25">
      <c r="A38" s="42" t="s">
        <v>699</v>
      </c>
      <c r="B38" s="43">
        <v>32010935</v>
      </c>
      <c r="C38" s="44" t="s">
        <v>133</v>
      </c>
      <c r="D38" s="45"/>
      <c r="E38" s="45"/>
      <c r="F38" s="45"/>
    </row>
    <row r="39" spans="1:7" hidden="1" x14ac:dyDescent="0.25">
      <c r="A39" s="44"/>
      <c r="B39" s="43"/>
      <c r="C39" s="44"/>
      <c r="D39" s="45"/>
      <c r="E39" s="45"/>
      <c r="F39" s="45"/>
    </row>
    <row r="40" spans="1:7" hidden="1" x14ac:dyDescent="0.25">
      <c r="A40" s="44"/>
      <c r="B40" s="43"/>
      <c r="C40" s="44"/>
      <c r="D40" s="45"/>
      <c r="E40" s="45"/>
      <c r="F40" s="45"/>
    </row>
    <row r="41" spans="1:7" hidden="1" x14ac:dyDescent="0.25">
      <c r="A41" s="44"/>
      <c r="B41" s="43"/>
      <c r="C41" s="44"/>
      <c r="D41" s="45"/>
      <c r="E41" s="45"/>
      <c r="F41" s="45"/>
    </row>
    <row r="42" spans="1:7" hidden="1" x14ac:dyDescent="0.25">
      <c r="A42" s="44"/>
      <c r="B42" s="43"/>
      <c r="C42" s="44"/>
      <c r="D42" s="45"/>
      <c r="E42" s="45"/>
      <c r="F42" s="45"/>
    </row>
    <row r="43" spans="1:7" hidden="1" x14ac:dyDescent="0.25">
      <c r="A43" s="42" t="s">
        <v>700</v>
      </c>
      <c r="B43" s="43">
        <v>32010936</v>
      </c>
      <c r="C43" s="44" t="s">
        <v>134</v>
      </c>
      <c r="D43" s="45"/>
      <c r="E43" s="45"/>
      <c r="F43" s="45"/>
    </row>
    <row r="44" spans="1:7" x14ac:dyDescent="0.25">
      <c r="A44" s="42"/>
      <c r="B44" s="43">
        <v>32010937</v>
      </c>
      <c r="C44" s="44" t="s">
        <v>956</v>
      </c>
      <c r="D44" s="45"/>
      <c r="E44" s="45"/>
      <c r="F44" s="45">
        <v>6750000</v>
      </c>
      <c r="G44" s="67"/>
    </row>
    <row r="45" spans="1:7" x14ac:dyDescent="0.25">
      <c r="A45" s="42"/>
      <c r="B45" s="43">
        <v>32010939</v>
      </c>
      <c r="C45" s="44" t="s">
        <v>957</v>
      </c>
      <c r="D45" s="45"/>
      <c r="E45" s="45"/>
      <c r="F45" s="45">
        <v>10000000</v>
      </c>
      <c r="G45" s="67"/>
    </row>
    <row r="46" spans="1:7" x14ac:dyDescent="0.25">
      <c r="A46" s="42"/>
      <c r="B46" s="43">
        <v>32010941</v>
      </c>
      <c r="C46" s="44" t="s">
        <v>955</v>
      </c>
      <c r="D46" s="45"/>
      <c r="E46" s="45"/>
      <c r="F46" s="45">
        <v>11475000</v>
      </c>
      <c r="G46" s="67"/>
    </row>
    <row r="47" spans="1:7" x14ac:dyDescent="0.25">
      <c r="A47" s="42"/>
      <c r="B47" s="43">
        <v>32010942</v>
      </c>
      <c r="C47" s="44" t="s">
        <v>954</v>
      </c>
      <c r="D47" s="45"/>
      <c r="E47" s="45"/>
      <c r="F47" s="45">
        <v>2700000</v>
      </c>
      <c r="G47" s="67"/>
    </row>
    <row r="48" spans="1:7" ht="30" x14ac:dyDescent="0.25">
      <c r="A48" s="44"/>
      <c r="B48" s="43">
        <v>32010944</v>
      </c>
      <c r="C48" s="44" t="s">
        <v>943</v>
      </c>
      <c r="D48" s="45"/>
      <c r="E48" s="45"/>
      <c r="F48" s="45">
        <v>11475000</v>
      </c>
      <c r="G48" s="67"/>
    </row>
    <row r="49" spans="1:7" x14ac:dyDescent="0.25">
      <c r="A49" s="44"/>
      <c r="B49" s="43">
        <v>32010945</v>
      </c>
      <c r="C49" s="44" t="s">
        <v>944</v>
      </c>
      <c r="D49" s="45"/>
      <c r="E49" s="45"/>
      <c r="F49" s="45">
        <v>3375000</v>
      </c>
      <c r="G49" s="67"/>
    </row>
    <row r="50" spans="1:7" x14ac:dyDescent="0.25">
      <c r="A50" s="44"/>
      <c r="B50" s="43">
        <v>32010946</v>
      </c>
      <c r="C50" s="44" t="s">
        <v>945</v>
      </c>
      <c r="D50" s="45"/>
      <c r="E50" s="45"/>
      <c r="F50" s="45">
        <v>47250000</v>
      </c>
      <c r="G50" s="67"/>
    </row>
    <row r="51" spans="1:7" x14ac:dyDescent="0.25">
      <c r="A51" s="44"/>
      <c r="B51" s="43">
        <v>32010947</v>
      </c>
      <c r="C51" s="44" t="s">
        <v>946</v>
      </c>
      <c r="D51" s="45"/>
      <c r="E51" s="45"/>
      <c r="F51" s="45">
        <v>5000000</v>
      </c>
      <c r="G51" s="67"/>
    </row>
    <row r="52" spans="1:7" x14ac:dyDescent="0.25">
      <c r="A52" s="44"/>
      <c r="B52" s="43">
        <v>32010948</v>
      </c>
      <c r="C52" s="44" t="s">
        <v>947</v>
      </c>
      <c r="D52" s="45"/>
      <c r="E52" s="45"/>
      <c r="F52" s="45">
        <v>200000</v>
      </c>
      <c r="G52" s="67"/>
    </row>
    <row r="53" spans="1:7" x14ac:dyDescent="0.25">
      <c r="A53" s="44"/>
      <c r="B53" s="43">
        <v>32010949</v>
      </c>
      <c r="C53" s="44" t="s">
        <v>948</v>
      </c>
      <c r="D53" s="45"/>
      <c r="E53" s="45"/>
      <c r="F53" s="45">
        <v>200000</v>
      </c>
      <c r="G53" s="67"/>
    </row>
    <row r="54" spans="1:7" x14ac:dyDescent="0.25">
      <c r="A54" s="44"/>
      <c r="B54" s="43">
        <v>32010950</v>
      </c>
      <c r="C54" s="44" t="s">
        <v>949</v>
      </c>
      <c r="D54" s="45"/>
      <c r="E54" s="45"/>
      <c r="F54" s="45">
        <v>200000</v>
      </c>
      <c r="G54" s="67"/>
    </row>
    <row r="55" spans="1:7" x14ac:dyDescent="0.25">
      <c r="A55" s="44"/>
      <c r="B55" s="43">
        <v>32010951</v>
      </c>
      <c r="C55" s="44" t="s">
        <v>959</v>
      </c>
      <c r="D55" s="45"/>
      <c r="E55" s="45"/>
      <c r="F55" s="45">
        <v>11475000</v>
      </c>
      <c r="G55" s="67"/>
    </row>
    <row r="56" spans="1:7" ht="30" x14ac:dyDescent="0.25">
      <c r="A56" s="44"/>
      <c r="B56" s="43">
        <v>32010952</v>
      </c>
      <c r="C56" s="44" t="s">
        <v>960</v>
      </c>
      <c r="D56" s="45"/>
      <c r="E56" s="45"/>
      <c r="F56" s="45">
        <v>13500000</v>
      </c>
      <c r="G56" s="67"/>
    </row>
    <row r="57" spans="1:7" x14ac:dyDescent="0.25">
      <c r="A57" s="44"/>
      <c r="B57" s="43">
        <v>32010953</v>
      </c>
      <c r="C57" s="44" t="s">
        <v>950</v>
      </c>
      <c r="D57" s="45"/>
      <c r="E57" s="45"/>
      <c r="F57" s="45">
        <v>6750000</v>
      </c>
      <c r="G57" s="67"/>
    </row>
    <row r="58" spans="1:7" x14ac:dyDescent="0.25">
      <c r="A58" s="44"/>
      <c r="B58" s="43">
        <v>32010954</v>
      </c>
      <c r="C58" s="44" t="s">
        <v>951</v>
      </c>
      <c r="D58" s="45"/>
      <c r="E58" s="45"/>
      <c r="F58" s="45">
        <v>4725000</v>
      </c>
      <c r="G58" s="67"/>
    </row>
    <row r="59" spans="1:7" ht="30" x14ac:dyDescent="0.25">
      <c r="A59" s="44"/>
      <c r="B59" s="43">
        <v>32010955</v>
      </c>
      <c r="C59" s="44" t="s">
        <v>952</v>
      </c>
      <c r="D59" s="45"/>
      <c r="E59" s="45"/>
      <c r="F59" s="45">
        <v>2700000</v>
      </c>
      <c r="G59" s="67"/>
    </row>
    <row r="60" spans="1:7" x14ac:dyDescent="0.25">
      <c r="A60" s="44"/>
      <c r="B60" s="43">
        <v>32010956</v>
      </c>
      <c r="C60" s="44" t="s">
        <v>953</v>
      </c>
      <c r="D60" s="45"/>
      <c r="E60" s="45"/>
      <c r="F60" s="45">
        <v>11475000</v>
      </c>
      <c r="G60" s="67"/>
    </row>
    <row r="61" spans="1:7" s="1" customFormat="1" x14ac:dyDescent="0.25">
      <c r="A61" s="5"/>
      <c r="B61" s="4">
        <v>320201</v>
      </c>
      <c r="C61" s="5" t="s">
        <v>146</v>
      </c>
      <c r="D61" s="11">
        <f>SUM(D62:D67)</f>
        <v>0</v>
      </c>
      <c r="E61" s="11">
        <f t="shared" ref="E61:F61" si="2">SUM(E62:E67)</f>
        <v>0</v>
      </c>
      <c r="F61" s="11">
        <f t="shared" si="2"/>
        <v>0</v>
      </c>
    </row>
    <row r="62" spans="1:7" hidden="1" x14ac:dyDescent="0.25">
      <c r="A62" s="42" t="s">
        <v>701</v>
      </c>
      <c r="B62" s="43">
        <v>32020101</v>
      </c>
      <c r="C62" s="44" t="s">
        <v>135</v>
      </c>
      <c r="D62" s="45"/>
      <c r="E62" s="45"/>
      <c r="F62" s="45"/>
    </row>
    <row r="63" spans="1:7" hidden="1" x14ac:dyDescent="0.25">
      <c r="A63" s="44"/>
      <c r="B63" s="43"/>
      <c r="C63" s="44"/>
      <c r="D63" s="45"/>
      <c r="E63" s="45"/>
      <c r="F63" s="45"/>
    </row>
    <row r="64" spans="1:7" hidden="1" x14ac:dyDescent="0.25">
      <c r="A64" s="42" t="s">
        <v>702</v>
      </c>
      <c r="B64" s="43">
        <v>32020102</v>
      </c>
      <c r="C64" s="44" t="s">
        <v>136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703</v>
      </c>
      <c r="B66" s="43">
        <v>32020104</v>
      </c>
      <c r="C66" s="44" t="s">
        <v>137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320301</v>
      </c>
      <c r="C68" s="5" t="s">
        <v>138</v>
      </c>
      <c r="D68" s="11">
        <f>SUM(D69:D73)</f>
        <v>0</v>
      </c>
      <c r="E68" s="11">
        <f t="shared" ref="E68:F68" si="3">SUM(E69:E73)</f>
        <v>0</v>
      </c>
      <c r="F68" s="11">
        <f t="shared" si="3"/>
        <v>0</v>
      </c>
    </row>
    <row r="69" spans="1:6" hidden="1" x14ac:dyDescent="0.25">
      <c r="A69" s="42" t="s">
        <v>704</v>
      </c>
      <c r="B69" s="43">
        <v>32030101</v>
      </c>
      <c r="C69" s="44" t="s">
        <v>139</v>
      </c>
      <c r="D69" s="45"/>
      <c r="E69" s="45"/>
      <c r="F69" s="45"/>
    </row>
    <row r="70" spans="1:6" hidden="1" x14ac:dyDescent="0.25">
      <c r="A70" s="42" t="s">
        <v>705</v>
      </c>
      <c r="B70" s="43">
        <v>32030109</v>
      </c>
      <c r="C70" s="44" t="s">
        <v>140</v>
      </c>
      <c r="D70" s="45"/>
      <c r="E70" s="45"/>
      <c r="F70" s="45"/>
    </row>
    <row r="71" spans="1:6" hidden="1" x14ac:dyDescent="0.25">
      <c r="A71" s="42" t="s">
        <v>706</v>
      </c>
      <c r="B71" s="43">
        <v>32030110</v>
      </c>
      <c r="C71" s="44" t="s">
        <v>141</v>
      </c>
      <c r="D71" s="45"/>
      <c r="E71" s="45"/>
      <c r="F71" s="45"/>
    </row>
    <row r="72" spans="1:6" hidden="1" x14ac:dyDescent="0.25">
      <c r="A72" s="46"/>
      <c r="B72" s="47"/>
      <c r="C72" s="46"/>
      <c r="D72" s="45"/>
      <c r="E72" s="45"/>
      <c r="F72" s="45"/>
    </row>
    <row r="73" spans="1:6" hidden="1" x14ac:dyDescent="0.25">
      <c r="A73" s="46"/>
      <c r="B73" s="47"/>
      <c r="C73" s="46"/>
      <c r="D73" s="45"/>
      <c r="E73" s="45"/>
      <c r="F73" s="45"/>
    </row>
    <row r="74" spans="1:6" s="1" customFormat="1" x14ac:dyDescent="0.25">
      <c r="A74" s="5"/>
      <c r="B74" s="4">
        <v>32011000</v>
      </c>
      <c r="C74" s="5" t="s">
        <v>142</v>
      </c>
      <c r="D74" s="11">
        <f>SUM(D75:D76)</f>
        <v>0</v>
      </c>
      <c r="E74" s="11">
        <f>SUM(E75:E76)</f>
        <v>0</v>
      </c>
      <c r="F74" s="11">
        <f>SUM(F75:F76)</f>
        <v>0</v>
      </c>
    </row>
    <row r="75" spans="1:6" hidden="1" x14ac:dyDescent="0.25">
      <c r="A75" s="42" t="s">
        <v>707</v>
      </c>
      <c r="B75" s="46"/>
      <c r="C75" s="46"/>
      <c r="D75" s="45"/>
      <c r="E75" s="45"/>
      <c r="F75" s="45"/>
    </row>
    <row r="76" spans="1:6" hidden="1" x14ac:dyDescent="0.25">
      <c r="A76" s="46"/>
      <c r="B76" s="46"/>
      <c r="C76" s="46"/>
      <c r="D76" s="45"/>
      <c r="E76" s="45"/>
      <c r="F76" s="45"/>
    </row>
    <row r="77" spans="1:6" hidden="1" x14ac:dyDescent="0.25"/>
    <row r="78" spans="1:6" hidden="1" x14ac:dyDescent="0.25"/>
    <row r="79" spans="1:6" hidden="1" x14ac:dyDescent="0.25"/>
    <row r="80" spans="1:6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s/byPduTyGGCKTDcwGUiRsCifsEwIvbcsVqL1d9SF+dtSIZqcliGvD2E3ZIUMyqbJcpXOy63LsFJa2AhEyNXA==" saltValue="T3R0+FWHKhK9+7z5s84y/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B15" sqref="B1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768</v>
      </c>
      <c r="B3" s="71"/>
      <c r="C3" s="71"/>
      <c r="D3" s="71"/>
      <c r="E3" s="71"/>
    </row>
    <row r="4" spans="1:5" x14ac:dyDescent="0.25">
      <c r="A4" s="70" t="s">
        <v>756</v>
      </c>
      <c r="B4" s="70"/>
      <c r="C4" s="70"/>
      <c r="D4" s="70"/>
      <c r="E4" s="70"/>
    </row>
    <row r="6" spans="1:5" ht="49.2" customHeight="1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389390133</v>
      </c>
      <c r="D7" s="12">
        <f t="shared" ref="D7:E7" si="0">D8+D13+D20</f>
        <v>259593422</v>
      </c>
      <c r="E7" s="12">
        <f t="shared" si="0"/>
        <v>419775629</v>
      </c>
    </row>
    <row r="8" spans="1:5" s="1" customFormat="1" x14ac:dyDescent="0.25">
      <c r="A8" s="3">
        <v>2101</v>
      </c>
      <c r="B8" s="3" t="s">
        <v>5</v>
      </c>
      <c r="C8" s="12">
        <f>C9</f>
        <v>389390133</v>
      </c>
      <c r="D8" s="12">
        <f t="shared" ref="D8:E8" si="1">D9</f>
        <v>259593422</v>
      </c>
      <c r="E8" s="12">
        <f t="shared" si="1"/>
        <v>395775629</v>
      </c>
    </row>
    <row r="9" spans="1:5" s="1" customFormat="1" x14ac:dyDescent="0.25">
      <c r="A9" s="3">
        <v>210101</v>
      </c>
      <c r="B9" s="3" t="s">
        <v>6</v>
      </c>
      <c r="C9" s="12">
        <f>SUM(C10:C12)</f>
        <v>389390133</v>
      </c>
      <c r="D9" s="12">
        <f t="shared" ref="D9:E9" si="2">SUM(D10:D12)</f>
        <v>259593422</v>
      </c>
      <c r="E9" s="12">
        <f t="shared" si="2"/>
        <v>395775629</v>
      </c>
    </row>
    <row r="10" spans="1:5" x14ac:dyDescent="0.25">
      <c r="A10" s="59">
        <v>21010101</v>
      </c>
      <c r="B10" s="48" t="s">
        <v>5</v>
      </c>
      <c r="C10" s="41">
        <v>389390133</v>
      </c>
      <c r="D10" s="41">
        <v>259593422</v>
      </c>
      <c r="E10" s="41">
        <v>395775629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/>
      <c r="D17" s="41"/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Idns+IAjzkDl7J5aJ88CQeaF9wZ9AK8qbJbd7v3n1bN/NudAN2SGZWPvOV2F7HctLHRpSmrw5HjV5nuUtkscQ==" saltValue="/Nx1yPYo2OEFdy+PvKz+S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A29" zoomScale="110" zoomScaleNormal="121" zoomScaleSheetLayoutView="110" workbookViewId="0">
      <selection activeCell="C79" sqref="B78:C7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794</v>
      </c>
      <c r="B4" s="71"/>
      <c r="C4" s="71"/>
      <c r="D4" s="71"/>
      <c r="E4" s="71"/>
    </row>
    <row r="5" spans="1:5" x14ac:dyDescent="0.25">
      <c r="A5" s="70" t="s">
        <v>756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C8+C84+C90+C95</f>
        <v>48100000</v>
      </c>
      <c r="D7" s="12">
        <f t="shared" ref="D7:E7" si="0">D8+D84+D90+D95</f>
        <v>31393326.109999999</v>
      </c>
      <c r="E7" s="12">
        <f t="shared" si="0"/>
        <v>58000000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36100000</v>
      </c>
      <c r="D8" s="12">
        <f t="shared" ref="D8:E8" si="1">D9+D14+D22+D36+D45+D48+D54+D63+D67+D70</f>
        <v>14393326.109999999</v>
      </c>
      <c r="E8" s="12">
        <f t="shared" si="1"/>
        <v>28000000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</v>
      </c>
      <c r="D9" s="12">
        <f t="shared" ref="D9:E9" si="2">SUM(D10:D13)</f>
        <v>300000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</v>
      </c>
      <c r="D11" s="41">
        <v>300000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2925000</v>
      </c>
      <c r="E22" s="12">
        <f t="shared" si="3"/>
        <v>9500000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715000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5000000</v>
      </c>
      <c r="D29" s="41">
        <v>2210000</v>
      </c>
      <c r="E29" s="41">
        <v>9000000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/>
      <c r="D37" s="41"/>
      <c r="E37" s="41">
        <v>1500000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/>
      <c r="D59" s="41"/>
      <c r="E59" s="41">
        <v>2000000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x14ac:dyDescent="0.25">
      <c r="A65" s="43">
        <v>22020802</v>
      </c>
      <c r="B65" s="44" t="s">
        <v>78</v>
      </c>
      <c r="C65" s="41"/>
      <c r="D65" s="41"/>
      <c r="E65" s="41">
        <v>1000000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29800000</v>
      </c>
      <c r="D70" s="12">
        <f t="shared" ref="D70:E70" si="10">SUM(D71:D83)</f>
        <v>11168326.109999999</v>
      </c>
      <c r="E70" s="12">
        <f t="shared" si="10"/>
        <v>12000000</v>
      </c>
    </row>
    <row r="71" spans="1:5" x14ac:dyDescent="0.25">
      <c r="A71" s="43">
        <v>22021001</v>
      </c>
      <c r="B71" s="44" t="s">
        <v>84</v>
      </c>
      <c r="C71" s="41">
        <v>1800000</v>
      </c>
      <c r="D71" s="41">
        <v>1242000</v>
      </c>
      <c r="E71" s="41">
        <v>2000000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x14ac:dyDescent="0.25">
      <c r="A74" s="43">
        <v>22021004</v>
      </c>
      <c r="B74" s="44" t="s">
        <v>87</v>
      </c>
      <c r="C74" s="41">
        <v>5000000</v>
      </c>
      <c r="D74" s="41">
        <v>4222076.5199999996</v>
      </c>
      <c r="E74" s="41">
        <v>5000000</v>
      </c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2760000</v>
      </c>
      <c r="E76" s="41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x14ac:dyDescent="0.25">
      <c r="A82" s="43">
        <v>22021050</v>
      </c>
      <c r="B82" s="44" t="s">
        <v>95</v>
      </c>
      <c r="C82" s="41">
        <v>3000000</v>
      </c>
      <c r="D82" s="41">
        <v>2944249.59</v>
      </c>
      <c r="E82" s="41">
        <v>2000000</v>
      </c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12000000</v>
      </c>
      <c r="D84" s="12">
        <f t="shared" ref="D84:E84" si="11">D85</f>
        <v>17000000</v>
      </c>
      <c r="E84" s="12">
        <f t="shared" si="11"/>
        <v>30000000</v>
      </c>
    </row>
    <row r="85" spans="1:5" s="1" customFormat="1" x14ac:dyDescent="0.25">
      <c r="A85" s="4">
        <v>220401</v>
      </c>
      <c r="B85" s="5" t="s">
        <v>98</v>
      </c>
      <c r="C85" s="12">
        <f>SUM(C86:C89)</f>
        <v>12000000</v>
      </c>
      <c r="D85" s="12">
        <f>SUM(D86:D89)</f>
        <v>17000000</v>
      </c>
      <c r="E85" s="12">
        <f>SUM(E86:E89)</f>
        <v>30000000</v>
      </c>
    </row>
    <row r="86" spans="1:5" x14ac:dyDescent="0.25">
      <c r="A86" s="43">
        <v>22040105</v>
      </c>
      <c r="B86" s="44" t="s">
        <v>99</v>
      </c>
      <c r="C86" s="41">
        <v>12000000</v>
      </c>
      <c r="D86" s="41">
        <v>17000000</v>
      </c>
      <c r="E86" s="41"/>
    </row>
    <row r="87" spans="1:5" x14ac:dyDescent="0.25">
      <c r="A87" s="43">
        <v>22040106</v>
      </c>
      <c r="B87" s="44" t="s">
        <v>842</v>
      </c>
      <c r="C87" s="41"/>
      <c r="D87" s="41"/>
      <c r="E87" s="41">
        <v>20000000</v>
      </c>
    </row>
    <row r="88" spans="1:5" x14ac:dyDescent="0.25">
      <c r="A88" s="43">
        <v>22040107</v>
      </c>
      <c r="B88" s="44" t="s">
        <v>843</v>
      </c>
      <c r="C88" s="41"/>
      <c r="D88" s="41"/>
      <c r="E88" s="41">
        <v>10000000</v>
      </c>
    </row>
    <row r="89" spans="1:5" hidden="1" x14ac:dyDescent="0.25">
      <c r="A89" s="43">
        <v>22040109</v>
      </c>
      <c r="B89" s="44" t="s">
        <v>100</v>
      </c>
      <c r="C89" s="41"/>
      <c r="D89" s="41"/>
      <c r="E89" s="41"/>
    </row>
    <row r="90" spans="1:5" s="1" customFormat="1" x14ac:dyDescent="0.25">
      <c r="A90" s="4">
        <v>2205</v>
      </c>
      <c r="B90" s="5" t="s">
        <v>101</v>
      </c>
      <c r="C90" s="12">
        <f>C91</f>
        <v>0</v>
      </c>
      <c r="D90" s="12">
        <f t="shared" ref="D90:E90" si="12">D91</f>
        <v>0</v>
      </c>
      <c r="E90" s="12">
        <f t="shared" si="12"/>
        <v>0</v>
      </c>
    </row>
    <row r="91" spans="1:5" s="1" customFormat="1" x14ac:dyDescent="0.25">
      <c r="A91" s="4">
        <v>220501</v>
      </c>
      <c r="B91" s="5" t="s">
        <v>102</v>
      </c>
      <c r="C91" s="12">
        <f>SUM(C92:C94)</f>
        <v>0</v>
      </c>
      <c r="D91" s="12">
        <f t="shared" ref="D91:E91" si="13">SUM(D92:D94)</f>
        <v>0</v>
      </c>
      <c r="E91" s="12">
        <f t="shared" si="13"/>
        <v>0</v>
      </c>
    </row>
    <row r="92" spans="1:5" hidden="1" x14ac:dyDescent="0.25">
      <c r="A92" s="43">
        <v>22050105</v>
      </c>
      <c r="B92" s="44" t="s">
        <v>103</v>
      </c>
      <c r="C92" s="41"/>
      <c r="D92" s="41"/>
      <c r="E92" s="41"/>
    </row>
    <row r="93" spans="1:5" hidden="1" x14ac:dyDescent="0.25">
      <c r="A93" s="43">
        <v>22050108</v>
      </c>
      <c r="B93" s="44" t="s">
        <v>104</v>
      </c>
      <c r="C93" s="41"/>
      <c r="D93" s="41"/>
      <c r="E93" s="41"/>
    </row>
    <row r="94" spans="1:5" hidden="1" x14ac:dyDescent="0.25">
      <c r="A94" s="43">
        <v>22050110</v>
      </c>
      <c r="B94" s="44" t="s">
        <v>105</v>
      </c>
      <c r="C94" s="41"/>
      <c r="D94" s="41"/>
      <c r="E94" s="41"/>
    </row>
    <row r="95" spans="1:5" s="1" customFormat="1" x14ac:dyDescent="0.25">
      <c r="A95" s="4">
        <v>2206</v>
      </c>
      <c r="B95" s="5" t="s">
        <v>106</v>
      </c>
      <c r="C95" s="12">
        <f>C96+C98</f>
        <v>0</v>
      </c>
      <c r="D95" s="12">
        <f t="shared" ref="D95:E95" si="14">D96+D98</f>
        <v>0</v>
      </c>
      <c r="E95" s="12">
        <f t="shared" si="14"/>
        <v>0</v>
      </c>
    </row>
    <row r="96" spans="1:5" s="1" customFormat="1" x14ac:dyDescent="0.25">
      <c r="A96" s="4">
        <v>220603</v>
      </c>
      <c r="B96" s="5" t="s">
        <v>107</v>
      </c>
      <c r="C96" s="12">
        <f>C97</f>
        <v>0</v>
      </c>
      <c r="D96" s="12">
        <f t="shared" ref="D96:E96" si="15">D97</f>
        <v>0</v>
      </c>
      <c r="E96" s="12">
        <f t="shared" si="15"/>
        <v>0</v>
      </c>
    </row>
    <row r="97" spans="1:5" hidden="1" x14ac:dyDescent="0.25">
      <c r="A97" s="43">
        <v>22060301</v>
      </c>
      <c r="B97" s="44" t="s">
        <v>108</v>
      </c>
      <c r="C97" s="41"/>
      <c r="D97" s="41"/>
      <c r="E97" s="41"/>
    </row>
    <row r="98" spans="1:5" s="1" customFormat="1" x14ac:dyDescent="0.25">
      <c r="A98" s="4">
        <v>220604</v>
      </c>
      <c r="B98" s="5" t="s">
        <v>109</v>
      </c>
      <c r="C98" s="12">
        <f>SUM(C99:C100)</f>
        <v>0</v>
      </c>
      <c r="D98" s="12">
        <f t="shared" ref="D98:E98" si="16">SUM(D99:D100)</f>
        <v>0</v>
      </c>
      <c r="E98" s="12">
        <f t="shared" si="16"/>
        <v>0</v>
      </c>
    </row>
    <row r="99" spans="1:5" hidden="1" x14ac:dyDescent="0.25">
      <c r="A99" s="43">
        <v>22060401</v>
      </c>
      <c r="B99" s="44" t="s">
        <v>110</v>
      </c>
      <c r="C99" s="41"/>
      <c r="D99" s="41"/>
      <c r="E99" s="41"/>
    </row>
    <row r="100" spans="1:5" hidden="1" x14ac:dyDescent="0.25">
      <c r="A100" s="48"/>
      <c r="B100" s="48"/>
      <c r="C100" s="41"/>
      <c r="D100" s="41"/>
      <c r="E100" s="41"/>
    </row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iwGR2fnwnYjX5FujwAALFlK/BpQIT6+nbpD5E04on/7ywPqfgjWtgOyWYFRdoC0LbhTBp2HSgPzBLL90NK9aw==" saltValue="JKBZWnPWPk6V8zQLPFHre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G300"/>
  <sheetViews>
    <sheetView view="pageBreakPreview" topLeftCell="B1" zoomScale="115" zoomScaleNormal="115" workbookViewId="0">
      <selection activeCell="B89" activeCellId="9" sqref="A12:XFD12 A17:XFD17 A28:XFD28 A34:XFD37 A40:XFD40 A49:XFD50 A56:XFD56 A74:XFD74 A82:XFD86 A89:XFD9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7" width="18.5546875" style="49" customWidth="1"/>
    <col min="8" max="16384" width="8.88671875" style="49"/>
  </cols>
  <sheetData>
    <row r="1" spans="1:6" x14ac:dyDescent="0.25">
      <c r="A1" s="69" t="s">
        <v>143</v>
      </c>
      <c r="B1" s="69"/>
      <c r="C1" s="69"/>
      <c r="D1" s="69"/>
      <c r="E1" s="69"/>
    </row>
    <row r="2" spans="1:6" x14ac:dyDescent="0.25">
      <c r="A2" s="70" t="s">
        <v>773</v>
      </c>
      <c r="B2" s="70"/>
      <c r="C2" s="70"/>
      <c r="D2" s="70"/>
      <c r="E2" s="70"/>
    </row>
    <row r="3" spans="1:6" x14ac:dyDescent="0.25">
      <c r="A3" s="70" t="s">
        <v>756</v>
      </c>
      <c r="B3" s="70"/>
      <c r="C3" s="70"/>
      <c r="D3" s="70"/>
      <c r="E3" s="70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D7+D16+D27+D33+D39+D48+D55+D81+D88+D94</f>
        <v>533000000</v>
      </c>
      <c r="E6" s="11">
        <f>E7+E16+E27+E33+E39+E48+E55+E81+E88+E94</f>
        <v>254502586.07999998</v>
      </c>
      <c r="F6" s="11">
        <f>F7+F16+F27+F33+F39+F48+F55+F81+F88+F94</f>
        <v>107750000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SUM(D8:D15)</f>
        <v>415000000</v>
      </c>
      <c r="E7" s="11">
        <f>SUM(E8:E15)</f>
        <v>234422615.56999999</v>
      </c>
      <c r="F7" s="11">
        <f>SUM(F8:F15)</f>
        <v>61000000</v>
      </c>
    </row>
    <row r="8" spans="1:6" x14ac:dyDescent="0.25">
      <c r="A8" s="42" t="s">
        <v>606</v>
      </c>
      <c r="B8" s="43">
        <v>32010102</v>
      </c>
      <c r="C8" s="44" t="s">
        <v>844</v>
      </c>
      <c r="D8" s="45">
        <v>250000000</v>
      </c>
      <c r="E8" s="45">
        <v>73862598.959999993</v>
      </c>
      <c r="F8" s="45">
        <v>20000000</v>
      </c>
    </row>
    <row r="9" spans="1:6" x14ac:dyDescent="0.25">
      <c r="A9" s="44"/>
      <c r="B9" s="43">
        <v>32010103</v>
      </c>
      <c r="C9" s="44" t="s">
        <v>845</v>
      </c>
      <c r="D9" s="45">
        <v>45000000</v>
      </c>
      <c r="E9" s="45">
        <v>44877816.439999998</v>
      </c>
      <c r="F9" s="45">
        <v>25000000</v>
      </c>
    </row>
    <row r="10" spans="1:6" x14ac:dyDescent="0.25">
      <c r="A10" s="44"/>
      <c r="B10" s="43">
        <v>32010104</v>
      </c>
      <c r="C10" s="44" t="s">
        <v>846</v>
      </c>
      <c r="D10" s="45">
        <v>120000000</v>
      </c>
      <c r="E10" s="45">
        <v>115682200.17</v>
      </c>
      <c r="F10" s="45">
        <v>10000000</v>
      </c>
    </row>
    <row r="11" spans="1:6" x14ac:dyDescent="0.25">
      <c r="A11" s="44"/>
      <c r="B11" s="43">
        <v>32010105</v>
      </c>
      <c r="C11" s="44" t="s">
        <v>847</v>
      </c>
      <c r="D11" s="45"/>
      <c r="E11" s="45"/>
      <c r="F11" s="45">
        <v>6000000</v>
      </c>
    </row>
    <row r="12" spans="1:6" hidden="1" x14ac:dyDescent="0.25">
      <c r="A12" s="44"/>
      <c r="B12" s="43"/>
      <c r="C12" s="44" t="s">
        <v>958</v>
      </c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s="1" customFormat="1" x14ac:dyDescent="0.25">
      <c r="A16" s="5"/>
      <c r="B16" s="4">
        <v>32010200</v>
      </c>
      <c r="C16" s="5" t="s">
        <v>116</v>
      </c>
      <c r="D16" s="11">
        <f>SUM(D17:D26)</f>
        <v>0</v>
      </c>
      <c r="E16" s="11">
        <f t="shared" ref="E16:F16" si="0">SUM(E17:E26)</f>
        <v>0</v>
      </c>
      <c r="F16" s="11">
        <f t="shared" si="0"/>
        <v>0</v>
      </c>
    </row>
    <row r="17" spans="1:6" hidden="1" x14ac:dyDescent="0.25">
      <c r="A17" s="42" t="s">
        <v>607</v>
      </c>
      <c r="B17" s="43">
        <v>32010202</v>
      </c>
      <c r="C17" s="44" t="s">
        <v>117</v>
      </c>
      <c r="D17" s="45"/>
      <c r="E17" s="45"/>
      <c r="F17" s="45"/>
    </row>
    <row r="18" spans="1:6" hidden="1" x14ac:dyDescent="0.25">
      <c r="A18" s="46"/>
      <c r="B18" s="47"/>
      <c r="C18" s="46"/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s="1" customFormat="1" x14ac:dyDescent="0.25">
      <c r="A27" s="5"/>
      <c r="B27" s="4">
        <v>320103</v>
      </c>
      <c r="C27" s="5" t="s">
        <v>118</v>
      </c>
      <c r="D27" s="11">
        <f>SUM(D28:D32)</f>
        <v>0</v>
      </c>
      <c r="E27" s="11">
        <f t="shared" ref="E27:F27" si="1">SUM(E28:E32)</f>
        <v>0</v>
      </c>
      <c r="F27" s="11">
        <f t="shared" si="1"/>
        <v>0</v>
      </c>
    </row>
    <row r="28" spans="1:6" hidden="1" x14ac:dyDescent="0.25">
      <c r="A28" s="42" t="s">
        <v>711</v>
      </c>
      <c r="B28" s="43">
        <v>32010301</v>
      </c>
      <c r="C28" s="44" t="s">
        <v>119</v>
      </c>
      <c r="D28" s="45"/>
      <c r="E28" s="45"/>
      <c r="F28" s="45"/>
    </row>
    <row r="29" spans="1:6" hidden="1" x14ac:dyDescent="0.25">
      <c r="A29" s="44"/>
      <c r="B29" s="43"/>
      <c r="C29" s="44"/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s="1" customFormat="1" x14ac:dyDescent="0.25">
      <c r="A33" s="5"/>
      <c r="B33" s="4">
        <v>32010400</v>
      </c>
      <c r="C33" s="5" t="s">
        <v>120</v>
      </c>
      <c r="D33" s="11">
        <f>SUM(D34:D38)</f>
        <v>0</v>
      </c>
      <c r="E33" s="11">
        <f t="shared" ref="E33:F33" si="2">SUM(E34:E38)</f>
        <v>0</v>
      </c>
      <c r="F33" s="11">
        <f t="shared" si="2"/>
        <v>0</v>
      </c>
    </row>
    <row r="34" spans="1:6" hidden="1" x14ac:dyDescent="0.25">
      <c r="A34" s="42" t="s">
        <v>712</v>
      </c>
      <c r="B34" s="43">
        <v>32010405</v>
      </c>
      <c r="C34" s="44" t="s">
        <v>121</v>
      </c>
      <c r="D34" s="45"/>
      <c r="E34" s="45"/>
      <c r="F34" s="45"/>
    </row>
    <row r="35" spans="1:6" hidden="1" x14ac:dyDescent="0.25">
      <c r="A35" s="42" t="s">
        <v>713</v>
      </c>
      <c r="B35" s="43">
        <v>32010406</v>
      </c>
      <c r="C35" s="44" t="s">
        <v>122</v>
      </c>
      <c r="D35" s="45"/>
      <c r="E35" s="45"/>
      <c r="F35" s="45"/>
    </row>
    <row r="36" spans="1:6" hidden="1" x14ac:dyDescent="0.25">
      <c r="A36" s="42" t="s">
        <v>714</v>
      </c>
      <c r="B36" s="43">
        <v>32010407</v>
      </c>
      <c r="C36" s="44" t="s">
        <v>123</v>
      </c>
      <c r="D36" s="45"/>
      <c r="E36" s="45"/>
      <c r="F36" s="45"/>
    </row>
    <row r="37" spans="1:6" hidden="1" x14ac:dyDescent="0.25">
      <c r="A37" s="42" t="s">
        <v>715</v>
      </c>
      <c r="B37" s="43">
        <v>32010408</v>
      </c>
      <c r="C37" s="44" t="s">
        <v>124</v>
      </c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320105</v>
      </c>
      <c r="C39" s="5" t="s">
        <v>125</v>
      </c>
      <c r="D39" s="11">
        <f>SUM(D40:D47)</f>
        <v>3000000</v>
      </c>
      <c r="E39" s="11">
        <f t="shared" ref="E39:F39" si="3">SUM(E40:E47)</f>
        <v>0</v>
      </c>
      <c r="F39" s="11">
        <f t="shared" si="3"/>
        <v>3000000</v>
      </c>
    </row>
    <row r="40" spans="1:6" hidden="1" x14ac:dyDescent="0.25">
      <c r="A40" s="42" t="s">
        <v>716</v>
      </c>
      <c r="B40" s="43">
        <v>32010501</v>
      </c>
      <c r="C40" s="44" t="s">
        <v>126</v>
      </c>
      <c r="D40" s="45"/>
      <c r="E40" s="45"/>
      <c r="F40" s="45"/>
    </row>
    <row r="41" spans="1:6" x14ac:dyDescent="0.25">
      <c r="A41" s="44"/>
      <c r="B41" s="43">
        <v>32010502</v>
      </c>
      <c r="C41" s="44" t="s">
        <v>848</v>
      </c>
      <c r="D41" s="45">
        <v>1500000</v>
      </c>
      <c r="E41" s="45"/>
      <c r="F41" s="45">
        <v>1500000</v>
      </c>
    </row>
    <row r="42" spans="1:6" x14ac:dyDescent="0.25">
      <c r="A42" s="44"/>
      <c r="B42" s="43">
        <v>32010503</v>
      </c>
      <c r="C42" s="44" t="s">
        <v>849</v>
      </c>
      <c r="D42" s="45">
        <v>1500000</v>
      </c>
      <c r="E42" s="45"/>
      <c r="F42" s="45">
        <v>1500000</v>
      </c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6"/>
      <c r="B45" s="47"/>
      <c r="C45" s="46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s="1" customFormat="1" x14ac:dyDescent="0.25">
      <c r="A48" s="5"/>
      <c r="B48" s="4">
        <v>320106</v>
      </c>
      <c r="C48" s="5" t="s">
        <v>127</v>
      </c>
      <c r="D48" s="11">
        <f>SUM(D49:D54)</f>
        <v>0</v>
      </c>
      <c r="E48" s="11">
        <f t="shared" ref="E48:F48" si="4">SUM(E49:E54)</f>
        <v>0</v>
      </c>
      <c r="F48" s="11">
        <f t="shared" si="4"/>
        <v>0</v>
      </c>
    </row>
    <row r="49" spans="1:7" hidden="1" x14ac:dyDescent="0.25">
      <c r="A49" s="42" t="s">
        <v>717</v>
      </c>
      <c r="B49" s="43">
        <v>32010601</v>
      </c>
      <c r="C49" s="44" t="s">
        <v>128</v>
      </c>
      <c r="D49" s="45"/>
      <c r="E49" s="45"/>
      <c r="F49" s="45"/>
    </row>
    <row r="50" spans="1:7" hidden="1" x14ac:dyDescent="0.25">
      <c r="A50" s="42" t="s">
        <v>708</v>
      </c>
      <c r="B50" s="43">
        <v>32010602</v>
      </c>
      <c r="C50" s="44" t="s">
        <v>129</v>
      </c>
      <c r="D50" s="45"/>
      <c r="E50" s="45"/>
      <c r="F50" s="45"/>
    </row>
    <row r="51" spans="1:7" hidden="1" x14ac:dyDescent="0.25">
      <c r="A51" s="44"/>
      <c r="B51" s="43"/>
      <c r="C51" s="44"/>
      <c r="D51" s="45"/>
      <c r="E51" s="45"/>
      <c r="F51" s="45"/>
    </row>
    <row r="52" spans="1:7" hidden="1" x14ac:dyDescent="0.25">
      <c r="A52" s="44"/>
      <c r="B52" s="43"/>
      <c r="C52" s="44"/>
      <c r="D52" s="45"/>
      <c r="E52" s="45"/>
      <c r="F52" s="45"/>
    </row>
    <row r="53" spans="1:7" hidden="1" x14ac:dyDescent="0.25">
      <c r="A53" s="44"/>
      <c r="B53" s="43"/>
      <c r="C53" s="44"/>
      <c r="D53" s="45"/>
      <c r="E53" s="45"/>
      <c r="F53" s="45"/>
    </row>
    <row r="54" spans="1:7" hidden="1" x14ac:dyDescent="0.25">
      <c r="A54" s="44"/>
      <c r="B54" s="43"/>
      <c r="C54" s="44"/>
      <c r="D54" s="45"/>
      <c r="E54" s="45"/>
      <c r="F54" s="45"/>
    </row>
    <row r="55" spans="1:7" s="1" customFormat="1" x14ac:dyDescent="0.25">
      <c r="A55" s="5"/>
      <c r="B55" s="4">
        <v>320109</v>
      </c>
      <c r="C55" s="5" t="s">
        <v>130</v>
      </c>
      <c r="D55" s="11">
        <f>SUM(D56:D80)</f>
        <v>115000000</v>
      </c>
      <c r="E55" s="11">
        <f>SUM(E56:E80)</f>
        <v>20079970.510000002</v>
      </c>
      <c r="F55" s="11">
        <f>SUM(F56:F80)</f>
        <v>43750000</v>
      </c>
    </row>
    <row r="56" spans="1:7" hidden="1" x14ac:dyDescent="0.25">
      <c r="A56" s="42" t="s">
        <v>718</v>
      </c>
      <c r="B56" s="43">
        <v>32010903</v>
      </c>
      <c r="C56" s="44" t="s">
        <v>131</v>
      </c>
      <c r="D56" s="45"/>
      <c r="E56" s="45"/>
      <c r="F56" s="45"/>
    </row>
    <row r="57" spans="1:7" hidden="1" x14ac:dyDescent="0.25">
      <c r="A57" s="42"/>
      <c r="B57" s="43"/>
      <c r="C57" s="44"/>
      <c r="D57" s="45"/>
      <c r="E57" s="45"/>
      <c r="F57" s="45"/>
    </row>
    <row r="58" spans="1:7" x14ac:dyDescent="0.25">
      <c r="A58" s="42"/>
      <c r="B58" s="43">
        <v>32010905</v>
      </c>
      <c r="C58" s="44" t="s">
        <v>850</v>
      </c>
      <c r="D58" s="45">
        <v>12000000</v>
      </c>
      <c r="E58" s="45"/>
      <c r="F58" s="45"/>
      <c r="G58" s="67"/>
    </row>
    <row r="59" spans="1:7" x14ac:dyDescent="0.25">
      <c r="A59" s="42"/>
      <c r="B59" s="43">
        <v>32010906</v>
      </c>
      <c r="C59" s="44" t="s">
        <v>851</v>
      </c>
      <c r="D59" s="45">
        <v>2000000</v>
      </c>
      <c r="E59" s="45"/>
      <c r="F59" s="45"/>
      <c r="G59" s="67"/>
    </row>
    <row r="60" spans="1:7" x14ac:dyDescent="0.25">
      <c r="A60" s="42"/>
      <c r="B60" s="43">
        <v>32010907</v>
      </c>
      <c r="C60" s="44" t="s">
        <v>852</v>
      </c>
      <c r="D60" s="45">
        <v>1000000</v>
      </c>
      <c r="E60" s="45"/>
      <c r="F60" s="45"/>
      <c r="G60" s="67"/>
    </row>
    <row r="61" spans="1:7" x14ac:dyDescent="0.25">
      <c r="A61" s="42"/>
      <c r="B61" s="43">
        <v>32010909</v>
      </c>
      <c r="C61" s="44" t="s">
        <v>853</v>
      </c>
      <c r="D61" s="45"/>
      <c r="E61" s="45"/>
      <c r="F61" s="45">
        <v>11250000</v>
      </c>
      <c r="G61" s="67"/>
    </row>
    <row r="62" spans="1:7" x14ac:dyDescent="0.25">
      <c r="A62" s="42"/>
      <c r="B62" s="43">
        <v>32010908</v>
      </c>
      <c r="C62" s="44" t="s">
        <v>854</v>
      </c>
      <c r="D62" s="45"/>
      <c r="E62" s="45"/>
      <c r="F62" s="45">
        <v>4500000</v>
      </c>
      <c r="G62" s="67"/>
    </row>
    <row r="63" spans="1:7" x14ac:dyDescent="0.25">
      <c r="A63" s="42"/>
      <c r="B63" s="43"/>
      <c r="C63" s="44" t="s">
        <v>855</v>
      </c>
      <c r="D63" s="45"/>
      <c r="E63" s="45"/>
      <c r="F63" s="45">
        <v>4500000</v>
      </c>
      <c r="G63" s="67"/>
    </row>
    <row r="64" spans="1:7" x14ac:dyDescent="0.25">
      <c r="A64" s="42"/>
      <c r="B64" s="43"/>
      <c r="C64" s="44" t="s">
        <v>856</v>
      </c>
      <c r="D64" s="45"/>
      <c r="E64" s="45"/>
      <c r="F64" s="45">
        <v>4500000</v>
      </c>
      <c r="G64" s="67"/>
    </row>
    <row r="65" spans="1:7" x14ac:dyDescent="0.25">
      <c r="A65" s="42"/>
      <c r="B65" s="43"/>
      <c r="C65" s="44" t="s">
        <v>857</v>
      </c>
      <c r="D65" s="45"/>
      <c r="E65" s="45"/>
      <c r="F65" s="45">
        <v>4500000</v>
      </c>
      <c r="G65" s="67"/>
    </row>
    <row r="66" spans="1:7" x14ac:dyDescent="0.25">
      <c r="A66" s="42"/>
      <c r="B66" s="43"/>
      <c r="C66" s="44" t="s">
        <v>858</v>
      </c>
      <c r="D66" s="45"/>
      <c r="E66" s="45"/>
      <c r="F66" s="45">
        <v>4500000</v>
      </c>
      <c r="G66" s="67"/>
    </row>
    <row r="67" spans="1:7" hidden="1" x14ac:dyDescent="0.25">
      <c r="A67" s="44"/>
      <c r="B67" s="43"/>
      <c r="C67" s="44"/>
      <c r="D67" s="45"/>
      <c r="E67" s="45"/>
      <c r="F67" s="45"/>
    </row>
    <row r="68" spans="1:7" hidden="1" x14ac:dyDescent="0.25">
      <c r="A68" s="44"/>
      <c r="B68" s="43"/>
      <c r="C68" s="44"/>
      <c r="D68" s="45"/>
      <c r="E68" s="45"/>
      <c r="F68" s="45"/>
    </row>
    <row r="69" spans="1:7" hidden="1" x14ac:dyDescent="0.25">
      <c r="A69" s="44"/>
      <c r="B69" s="43"/>
      <c r="C69" s="44"/>
      <c r="D69" s="45"/>
      <c r="E69" s="45"/>
      <c r="F69" s="45"/>
    </row>
    <row r="70" spans="1:7" hidden="1" x14ac:dyDescent="0.25">
      <c r="A70" s="44"/>
      <c r="B70" s="43"/>
      <c r="C70" s="44"/>
      <c r="D70" s="45"/>
      <c r="E70" s="45"/>
      <c r="F70" s="45"/>
    </row>
    <row r="71" spans="1:7" hidden="1" x14ac:dyDescent="0.25">
      <c r="A71" s="44"/>
      <c r="B71" s="43"/>
      <c r="C71" s="44"/>
      <c r="D71" s="45"/>
      <c r="E71" s="45"/>
      <c r="F71" s="45"/>
    </row>
    <row r="72" spans="1:7" x14ac:dyDescent="0.25">
      <c r="A72" s="42" t="s">
        <v>719</v>
      </c>
      <c r="B72" s="43">
        <v>32010904</v>
      </c>
      <c r="C72" s="44" t="s">
        <v>132</v>
      </c>
      <c r="D72" s="45">
        <v>100000000</v>
      </c>
      <c r="E72" s="45">
        <v>20079970.510000002</v>
      </c>
      <c r="F72" s="45">
        <v>10000000</v>
      </c>
    </row>
    <row r="73" spans="1:7" hidden="1" x14ac:dyDescent="0.25">
      <c r="A73" s="44"/>
      <c r="B73" s="43"/>
      <c r="C73" s="44"/>
      <c r="D73" s="45"/>
      <c r="E73" s="45"/>
      <c r="F73" s="45"/>
    </row>
    <row r="74" spans="1:7" hidden="1" x14ac:dyDescent="0.25">
      <c r="A74" s="42" t="s">
        <v>720</v>
      </c>
      <c r="B74" s="43">
        <v>32010935</v>
      </c>
      <c r="C74" s="44" t="s">
        <v>133</v>
      </c>
      <c r="D74" s="45"/>
      <c r="E74" s="45"/>
      <c r="F74" s="45"/>
    </row>
    <row r="75" spans="1:7" hidden="1" x14ac:dyDescent="0.25">
      <c r="A75" s="44"/>
      <c r="B75" s="43"/>
      <c r="C75" s="44"/>
      <c r="D75" s="45"/>
      <c r="E75" s="45"/>
      <c r="F75" s="45"/>
    </row>
    <row r="76" spans="1:7" hidden="1" x14ac:dyDescent="0.25">
      <c r="A76" s="44"/>
      <c r="B76" s="43"/>
      <c r="C76" s="44"/>
      <c r="D76" s="45"/>
      <c r="E76" s="45"/>
      <c r="F76" s="45"/>
    </row>
    <row r="77" spans="1:7" hidden="1" x14ac:dyDescent="0.25">
      <c r="A77" s="44"/>
      <c r="B77" s="43"/>
      <c r="C77" s="44"/>
      <c r="D77" s="45"/>
      <c r="E77" s="45"/>
      <c r="F77" s="45"/>
    </row>
    <row r="78" spans="1:7" x14ac:dyDescent="0.25">
      <c r="A78" s="42" t="s">
        <v>721</v>
      </c>
      <c r="B78" s="43">
        <v>32010936</v>
      </c>
      <c r="C78" s="44" t="s">
        <v>134</v>
      </c>
      <c r="D78" s="45"/>
      <c r="E78" s="45"/>
      <c r="F78" s="45"/>
    </row>
    <row r="79" spans="1:7" hidden="1" x14ac:dyDescent="0.25">
      <c r="A79" s="44"/>
      <c r="B79" s="43"/>
      <c r="C79" s="44"/>
      <c r="D79" s="45"/>
      <c r="E79" s="45"/>
      <c r="F79" s="45"/>
    </row>
    <row r="80" spans="1:7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320201</v>
      </c>
      <c r="C81" s="5" t="s">
        <v>146</v>
      </c>
      <c r="D81" s="11">
        <f>SUM(D82:D87)</f>
        <v>0</v>
      </c>
      <c r="E81" s="11">
        <f t="shared" ref="E81:F81" si="5">SUM(E82:E87)</f>
        <v>0</v>
      </c>
      <c r="F81" s="11">
        <f t="shared" si="5"/>
        <v>0</v>
      </c>
    </row>
    <row r="82" spans="1:6" hidden="1" x14ac:dyDescent="0.25">
      <c r="A82" s="42" t="s">
        <v>722</v>
      </c>
      <c r="B82" s="43">
        <v>32020101</v>
      </c>
      <c r="C82" s="44" t="s">
        <v>135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2" t="s">
        <v>723</v>
      </c>
      <c r="B84" s="43">
        <v>32020102</v>
      </c>
      <c r="C84" s="44" t="s">
        <v>136</v>
      </c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2" t="s">
        <v>724</v>
      </c>
      <c r="B86" s="43">
        <v>32020104</v>
      </c>
      <c r="C86" s="44" t="s">
        <v>137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s="1" customFormat="1" x14ac:dyDescent="0.25">
      <c r="A88" s="5"/>
      <c r="B88" s="4">
        <v>320301</v>
      </c>
      <c r="C88" s="5" t="s">
        <v>138</v>
      </c>
      <c r="D88" s="11">
        <f>SUM(D89:D93)</f>
        <v>0</v>
      </c>
      <c r="E88" s="11">
        <f t="shared" ref="E88:F88" si="6">SUM(E89:E93)</f>
        <v>0</v>
      </c>
      <c r="F88" s="11">
        <f t="shared" si="6"/>
        <v>0</v>
      </c>
    </row>
    <row r="89" spans="1:6" hidden="1" x14ac:dyDescent="0.25">
      <c r="A89" s="42" t="s">
        <v>725</v>
      </c>
      <c r="B89" s="43">
        <v>32030101</v>
      </c>
      <c r="C89" s="44" t="s">
        <v>139</v>
      </c>
      <c r="D89" s="45"/>
      <c r="E89" s="45"/>
      <c r="F89" s="45"/>
    </row>
    <row r="90" spans="1:6" hidden="1" x14ac:dyDescent="0.25">
      <c r="A90" s="42" t="s">
        <v>726</v>
      </c>
      <c r="B90" s="43">
        <v>32030109</v>
      </c>
      <c r="C90" s="44" t="s">
        <v>140</v>
      </c>
      <c r="D90" s="45"/>
      <c r="E90" s="45"/>
      <c r="F90" s="45"/>
    </row>
    <row r="91" spans="1:6" hidden="1" x14ac:dyDescent="0.25">
      <c r="A91" s="42" t="s">
        <v>710</v>
      </c>
      <c r="B91" s="43">
        <v>32030110</v>
      </c>
      <c r="C91" s="44" t="s">
        <v>141</v>
      </c>
      <c r="D91" s="45"/>
      <c r="E91" s="45"/>
      <c r="F91" s="45"/>
    </row>
    <row r="92" spans="1:6" hidden="1" x14ac:dyDescent="0.25">
      <c r="A92" s="46"/>
      <c r="B92" s="47"/>
      <c r="C92" s="46"/>
      <c r="D92" s="45"/>
      <c r="E92" s="45"/>
      <c r="F92" s="45"/>
    </row>
    <row r="93" spans="1:6" hidden="1" x14ac:dyDescent="0.25">
      <c r="A93" s="46"/>
      <c r="B93" s="47"/>
      <c r="C93" s="46"/>
      <c r="D93" s="45"/>
      <c r="E93" s="45"/>
      <c r="F93" s="45"/>
    </row>
    <row r="94" spans="1:6" s="1" customFormat="1" x14ac:dyDescent="0.25">
      <c r="A94" s="5"/>
      <c r="B94" s="4">
        <v>32011000</v>
      </c>
      <c r="C94" s="5" t="s">
        <v>142</v>
      </c>
      <c r="D94" s="11">
        <f>SUM(D95:D96)</f>
        <v>0</v>
      </c>
      <c r="E94" s="11">
        <f>SUM(E95:E96)</f>
        <v>0</v>
      </c>
      <c r="F94" s="11">
        <f>SUM(F95:F96)</f>
        <v>0</v>
      </c>
    </row>
    <row r="95" spans="1:6" hidden="1" x14ac:dyDescent="0.25">
      <c r="A95" s="42" t="s">
        <v>709</v>
      </c>
      <c r="B95" s="46"/>
      <c r="C95" s="46"/>
      <c r="D95" s="45"/>
      <c r="E95" s="45"/>
      <c r="F95" s="45"/>
    </row>
    <row r="96" spans="1:6" hidden="1" x14ac:dyDescent="0.25">
      <c r="A96" s="46"/>
      <c r="B96" s="46"/>
      <c r="C96" s="46"/>
      <c r="D96" s="45"/>
      <c r="E96" s="45"/>
      <c r="F96" s="45"/>
    </row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lGrimZsyCCC37DxbFEvbbLOZioXqPANliBPsFVeotUHB6GWxrJT4AMD18S8E+80NZXodKJQocfjzLiAxv4wUA==" saltValue="5ttt76RP5o1vmkzK0R4T2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B21" sqref="B2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769</v>
      </c>
      <c r="B3" s="71"/>
      <c r="C3" s="71"/>
      <c r="D3" s="71"/>
      <c r="E3" s="71"/>
    </row>
    <row r="4" spans="1:5" x14ac:dyDescent="0.25">
      <c r="A4" s="70" t="s">
        <v>758</v>
      </c>
      <c r="B4" s="70"/>
      <c r="C4" s="70"/>
      <c r="D4" s="70"/>
      <c r="E4" s="70"/>
    </row>
    <row r="6" spans="1:5" ht="49.2" customHeight="1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127926132</v>
      </c>
      <c r="D7" s="12">
        <f t="shared" ref="D7:E7" si="0">D8+D13+D20</f>
        <v>95944599</v>
      </c>
      <c r="E7" s="12">
        <f t="shared" si="0"/>
        <v>102009257</v>
      </c>
    </row>
    <row r="8" spans="1:5" s="1" customFormat="1" x14ac:dyDescent="0.25">
      <c r="A8" s="3">
        <v>2101</v>
      </c>
      <c r="B8" s="3" t="s">
        <v>5</v>
      </c>
      <c r="C8" s="12">
        <f>C9</f>
        <v>127926132</v>
      </c>
      <c r="D8" s="12">
        <f t="shared" ref="D8:E8" si="1">D9</f>
        <v>95944599</v>
      </c>
      <c r="E8" s="12">
        <f t="shared" si="1"/>
        <v>102009257</v>
      </c>
    </row>
    <row r="9" spans="1:5" s="1" customFormat="1" x14ac:dyDescent="0.25">
      <c r="A9" s="3">
        <v>210101</v>
      </c>
      <c r="B9" s="3" t="s">
        <v>6</v>
      </c>
      <c r="C9" s="12">
        <f>SUM(C10:C12)</f>
        <v>127926132</v>
      </c>
      <c r="D9" s="12">
        <f t="shared" ref="D9:E9" si="2">SUM(D10:D12)</f>
        <v>95944599</v>
      </c>
      <c r="E9" s="12">
        <f t="shared" si="2"/>
        <v>102009257</v>
      </c>
    </row>
    <row r="10" spans="1:5" x14ac:dyDescent="0.25">
      <c r="A10" s="59">
        <v>21010101</v>
      </c>
      <c r="B10" s="48" t="s">
        <v>5</v>
      </c>
      <c r="C10" s="41">
        <v>127926132</v>
      </c>
      <c r="D10" s="41">
        <v>95944599</v>
      </c>
      <c r="E10" s="41">
        <v>102009257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iylkvPKjvA+zAFVXCQ/bHBBY+R435BYULxmdZQyeuAPF18EkzI5C6YS9jeIvPlDWKeKfeo3iKNYOot3Ai8B+Q==" saltValue="A8qXJkIwfEcS1hqtSQAsw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A8" zoomScale="90" zoomScaleNormal="140" zoomScaleSheetLayoutView="90" workbookViewId="0">
      <selection activeCell="E91" sqref="E9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795</v>
      </c>
      <c r="B4" s="71"/>
      <c r="C4" s="71"/>
      <c r="D4" s="71"/>
      <c r="E4" s="71"/>
    </row>
    <row r="5" spans="1:5" x14ac:dyDescent="0.25">
      <c r="A5" s="70" t="s">
        <v>758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C8+C85+C89+C94</f>
        <v>29758325</v>
      </c>
      <c r="D7" s="12">
        <f>D8+D85+D89+D94</f>
        <v>4200000</v>
      </c>
      <c r="E7" s="12">
        <f>E8+E85+E89+E94</f>
        <v>9250000</v>
      </c>
    </row>
    <row r="8" spans="1:5" s="1" customFormat="1" x14ac:dyDescent="0.25">
      <c r="A8" s="4">
        <v>2202</v>
      </c>
      <c r="B8" s="5" t="s">
        <v>21</v>
      </c>
      <c r="C8" s="12">
        <f>C9+C14+C22+C36+C46+C49+C55+C64+C68+C71</f>
        <v>11055577</v>
      </c>
      <c r="D8" s="12">
        <f>D9+D14+D22+D36+D46+D49+D55+D64+D68+D71</f>
        <v>1200000</v>
      </c>
      <c r="E8" s="12">
        <f>E9+E14+E22+E36+E46+E49+E55+E64+E68+E71</f>
        <v>6250000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0">SUM(D10:D13)</f>
        <v>120000</v>
      </c>
      <c r="E9" s="12">
        <f t="shared" si="0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120000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1">SUM(D23:D35)</f>
        <v>120000</v>
      </c>
      <c r="E22" s="12">
        <f t="shared" si="1"/>
        <v>1000000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120000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x14ac:dyDescent="0.25">
      <c r="A31" s="43">
        <v>22020309</v>
      </c>
      <c r="B31" s="44" t="s">
        <v>44</v>
      </c>
      <c r="C31" s="41"/>
      <c r="D31" s="41"/>
      <c r="E31" s="41">
        <v>500000</v>
      </c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SUM(C37:C45)</f>
        <v>1500000</v>
      </c>
      <c r="D36" s="12">
        <f>SUM(D37:D45)</f>
        <v>960000</v>
      </c>
      <c r="E36" s="12">
        <f>SUM(E37:E45)</f>
        <v>2000000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960000</v>
      </c>
      <c r="E37" s="41">
        <v>1500000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/>
      <c r="B44" s="44"/>
      <c r="C44" s="41"/>
      <c r="D44" s="41"/>
      <c r="E44" s="41"/>
    </row>
    <row r="45" spans="1:5" hidden="1" x14ac:dyDescent="0.25">
      <c r="A45" s="43"/>
      <c r="B45" s="44"/>
      <c r="C45" s="41"/>
      <c r="D45" s="41"/>
      <c r="E45" s="41"/>
    </row>
    <row r="46" spans="1:5" s="1" customFormat="1" x14ac:dyDescent="0.25">
      <c r="A46" s="4">
        <v>220205</v>
      </c>
      <c r="B46" s="5" t="s">
        <v>58</v>
      </c>
      <c r="C46" s="12">
        <f>SUM(C47:C48)</f>
        <v>0</v>
      </c>
      <c r="D46" s="12">
        <f t="shared" ref="D46:E46" si="2">SUM(D47:D48)</f>
        <v>0</v>
      </c>
      <c r="E46" s="12">
        <f t="shared" si="2"/>
        <v>0</v>
      </c>
    </row>
    <row r="47" spans="1:5" hidden="1" x14ac:dyDescent="0.25">
      <c r="A47" s="43">
        <v>22020501</v>
      </c>
      <c r="B47" s="44" t="s">
        <v>59</v>
      </c>
      <c r="C47" s="41"/>
      <c r="D47" s="41"/>
      <c r="E47" s="41"/>
    </row>
    <row r="48" spans="1:5" hidden="1" x14ac:dyDescent="0.25">
      <c r="A48" s="43">
        <v>22020502</v>
      </c>
      <c r="B48" s="44" t="s">
        <v>60</v>
      </c>
      <c r="C48" s="41"/>
      <c r="D48" s="41"/>
      <c r="E48" s="41"/>
    </row>
    <row r="49" spans="1:5" s="1" customFormat="1" x14ac:dyDescent="0.25">
      <c r="A49" s="4">
        <v>220206</v>
      </c>
      <c r="B49" s="5" t="s">
        <v>61</v>
      </c>
      <c r="C49" s="12">
        <f>SUM(C50:C54)</f>
        <v>4555577</v>
      </c>
      <c r="D49" s="12">
        <f t="shared" ref="D49:E49" si="3">SUM(D50:D54)</f>
        <v>0</v>
      </c>
      <c r="E49" s="12">
        <f t="shared" si="3"/>
        <v>250000</v>
      </c>
    </row>
    <row r="50" spans="1:5" hidden="1" x14ac:dyDescent="0.25">
      <c r="A50" s="43">
        <v>22020601</v>
      </c>
      <c r="B50" s="44" t="s">
        <v>62</v>
      </c>
      <c r="C50" s="41"/>
      <c r="D50" s="41"/>
      <c r="E50" s="41"/>
    </row>
    <row r="51" spans="1:5" hidden="1" x14ac:dyDescent="0.25">
      <c r="A51" s="43">
        <v>22020602</v>
      </c>
      <c r="B51" s="44" t="s">
        <v>63</v>
      </c>
      <c r="C51" s="41"/>
      <c r="D51" s="41"/>
      <c r="E51" s="41"/>
    </row>
    <row r="52" spans="1:5" hidden="1" x14ac:dyDescent="0.25">
      <c r="A52" s="43">
        <v>22020603</v>
      </c>
      <c r="B52" s="44" t="s">
        <v>64</v>
      </c>
      <c r="C52" s="41"/>
      <c r="D52" s="41"/>
      <c r="E52" s="41"/>
    </row>
    <row r="53" spans="1:5" hidden="1" x14ac:dyDescent="0.25">
      <c r="A53" s="43">
        <v>22020604</v>
      </c>
      <c r="B53" s="44" t="s">
        <v>65</v>
      </c>
      <c r="C53" s="41"/>
      <c r="D53" s="41"/>
      <c r="E53" s="41"/>
    </row>
    <row r="54" spans="1:5" x14ac:dyDescent="0.25">
      <c r="A54" s="43">
        <v>22020605</v>
      </c>
      <c r="B54" s="44" t="s">
        <v>66</v>
      </c>
      <c r="C54" s="41">
        <v>4555577</v>
      </c>
      <c r="D54" s="41"/>
      <c r="E54" s="41">
        <v>250000</v>
      </c>
    </row>
    <row r="55" spans="1:5" s="1" customFormat="1" x14ac:dyDescent="0.25">
      <c r="A55" s="4">
        <v>220207</v>
      </c>
      <c r="B55" s="5" t="s">
        <v>67</v>
      </c>
      <c r="C55" s="12">
        <f>SUM(C56:C63)</f>
        <v>0</v>
      </c>
      <c r="D55" s="12">
        <f t="shared" ref="D55:E55" si="4">SUM(D56:D63)</f>
        <v>0</v>
      </c>
      <c r="E55" s="12">
        <f t="shared" si="4"/>
        <v>0</v>
      </c>
    </row>
    <row r="56" spans="1:5" hidden="1" x14ac:dyDescent="0.25">
      <c r="A56" s="43">
        <v>22020701</v>
      </c>
      <c r="B56" s="44" t="s">
        <v>68</v>
      </c>
      <c r="C56" s="41"/>
      <c r="D56" s="41"/>
      <c r="E56" s="41"/>
    </row>
    <row r="57" spans="1:5" hidden="1" x14ac:dyDescent="0.25">
      <c r="A57" s="43">
        <v>22020702</v>
      </c>
      <c r="B57" s="44" t="s">
        <v>69</v>
      </c>
      <c r="C57" s="41"/>
      <c r="D57" s="41"/>
      <c r="E57" s="41"/>
    </row>
    <row r="58" spans="1:5" hidden="1" x14ac:dyDescent="0.25">
      <c r="A58" s="43">
        <v>22020703</v>
      </c>
      <c r="B58" s="44" t="s">
        <v>70</v>
      </c>
      <c r="C58" s="41"/>
      <c r="D58" s="41"/>
      <c r="E58" s="41"/>
    </row>
    <row r="59" spans="1:5" hidden="1" x14ac:dyDescent="0.25">
      <c r="A59" s="43">
        <v>22020707</v>
      </c>
      <c r="B59" s="44" t="s">
        <v>71</v>
      </c>
      <c r="C59" s="41"/>
      <c r="D59" s="41"/>
      <c r="E59" s="41"/>
    </row>
    <row r="60" spans="1:5" hidden="1" x14ac:dyDescent="0.25">
      <c r="A60" s="43">
        <v>22020708</v>
      </c>
      <c r="B60" s="44" t="s">
        <v>72</v>
      </c>
      <c r="C60" s="41"/>
      <c r="D60" s="41"/>
      <c r="E60" s="41"/>
    </row>
    <row r="61" spans="1:5" hidden="1" x14ac:dyDescent="0.25">
      <c r="A61" s="43">
        <v>22020709</v>
      </c>
      <c r="B61" s="44" t="s">
        <v>73</v>
      </c>
      <c r="C61" s="41"/>
      <c r="D61" s="41"/>
      <c r="E61" s="41"/>
    </row>
    <row r="62" spans="1:5" hidden="1" x14ac:dyDescent="0.25">
      <c r="A62" s="43">
        <v>22020711</v>
      </c>
      <c r="B62" s="44" t="s">
        <v>74</v>
      </c>
      <c r="C62" s="41"/>
      <c r="D62" s="41"/>
      <c r="E62" s="41"/>
    </row>
    <row r="63" spans="1:5" hidden="1" x14ac:dyDescent="0.25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25">
      <c r="A64" s="4">
        <v>220208</v>
      </c>
      <c r="B64" s="5" t="s">
        <v>76</v>
      </c>
      <c r="C64" s="12">
        <f>SUM(C65:C67)</f>
        <v>1000000</v>
      </c>
      <c r="D64" s="12">
        <f t="shared" ref="D64:E64" si="5">SUM(D65:D67)</f>
        <v>0</v>
      </c>
      <c r="E64" s="12">
        <f t="shared" si="5"/>
        <v>1500000</v>
      </c>
    </row>
    <row r="65" spans="1:5" x14ac:dyDescent="0.25">
      <c r="A65" s="43">
        <v>22020801</v>
      </c>
      <c r="B65" s="44" t="s">
        <v>77</v>
      </c>
      <c r="C65" s="41">
        <v>500000</v>
      </c>
      <c r="D65" s="41"/>
      <c r="E65" s="41">
        <v>1000000</v>
      </c>
    </row>
    <row r="66" spans="1:5" x14ac:dyDescent="0.25">
      <c r="A66" s="43">
        <v>22020802</v>
      </c>
      <c r="B66" s="44" t="s">
        <v>78</v>
      </c>
      <c r="C66" s="41">
        <v>500000</v>
      </c>
      <c r="D66" s="41"/>
      <c r="E66" s="41">
        <v>500000</v>
      </c>
    </row>
    <row r="67" spans="1:5" hidden="1" x14ac:dyDescent="0.25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25">
      <c r="A68" s="4">
        <v>220209</v>
      </c>
      <c r="B68" s="5" t="s">
        <v>80</v>
      </c>
      <c r="C68" s="12">
        <f>SUM(C69:C70)</f>
        <v>0</v>
      </c>
      <c r="D68" s="12">
        <f t="shared" ref="D68:E68" si="6">SUM(D69:D70)</f>
        <v>0</v>
      </c>
      <c r="E68" s="12">
        <f t="shared" si="6"/>
        <v>0</v>
      </c>
    </row>
    <row r="69" spans="1:5" hidden="1" x14ac:dyDescent="0.25">
      <c r="A69" s="43">
        <v>22020901</v>
      </c>
      <c r="B69" s="44" t="s">
        <v>81</v>
      </c>
      <c r="C69" s="41"/>
      <c r="D69" s="41"/>
      <c r="E69" s="41"/>
    </row>
    <row r="70" spans="1:5" hidden="1" x14ac:dyDescent="0.25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25">
      <c r="A71" s="4">
        <v>220210</v>
      </c>
      <c r="B71" s="5" t="s">
        <v>83</v>
      </c>
      <c r="C71" s="12">
        <f>SUM(C72:C84)</f>
        <v>1000000</v>
      </c>
      <c r="D71" s="12">
        <f t="shared" ref="D71:E71" si="7">SUM(D72:D84)</f>
        <v>0</v>
      </c>
      <c r="E71" s="12">
        <f t="shared" si="7"/>
        <v>500000</v>
      </c>
    </row>
    <row r="72" spans="1:5" x14ac:dyDescent="0.25">
      <c r="A72" s="43">
        <v>22021001</v>
      </c>
      <c r="B72" s="44" t="s">
        <v>84</v>
      </c>
      <c r="C72" s="41">
        <v>500000</v>
      </c>
      <c r="D72" s="41"/>
      <c r="E72" s="41">
        <v>500000</v>
      </c>
    </row>
    <row r="73" spans="1:5" hidden="1" x14ac:dyDescent="0.25">
      <c r="A73" s="43">
        <v>22021002</v>
      </c>
      <c r="B73" s="44" t="s">
        <v>85</v>
      </c>
      <c r="C73" s="41"/>
      <c r="D73" s="41"/>
      <c r="E73" s="41"/>
    </row>
    <row r="74" spans="1:5" hidden="1" x14ac:dyDescent="0.25">
      <c r="A74" s="43">
        <v>22021003</v>
      </c>
      <c r="B74" s="44" t="s">
        <v>86</v>
      </c>
      <c r="C74" s="41"/>
      <c r="D74" s="41"/>
      <c r="E74" s="41"/>
    </row>
    <row r="75" spans="1:5" hidden="1" x14ac:dyDescent="0.25">
      <c r="A75" s="43">
        <v>22021004</v>
      </c>
      <c r="B75" s="44" t="s">
        <v>87</v>
      </c>
      <c r="C75" s="41"/>
      <c r="D75" s="41"/>
      <c r="E75" s="41"/>
    </row>
    <row r="76" spans="1:5" hidden="1" x14ac:dyDescent="0.25">
      <c r="A76" s="43">
        <v>22021006</v>
      </c>
      <c r="B76" s="44" t="s">
        <v>88</v>
      </c>
      <c r="C76" s="41"/>
      <c r="D76" s="41"/>
      <c r="E76" s="41"/>
    </row>
    <row r="77" spans="1:5" x14ac:dyDescent="0.25">
      <c r="A77" s="43">
        <v>22021007</v>
      </c>
      <c r="B77" s="44" t="s">
        <v>89</v>
      </c>
      <c r="C77" s="41">
        <v>500000</v>
      </c>
      <c r="D77" s="41"/>
      <c r="E77" s="41"/>
    </row>
    <row r="78" spans="1:5" hidden="1" x14ac:dyDescent="0.25">
      <c r="A78" s="43">
        <v>22021008</v>
      </c>
      <c r="B78" s="44" t="s">
        <v>90</v>
      </c>
      <c r="C78" s="41"/>
      <c r="D78" s="41"/>
      <c r="E78" s="41"/>
    </row>
    <row r="79" spans="1:5" hidden="1" x14ac:dyDescent="0.25">
      <c r="A79" s="43">
        <v>22021009</v>
      </c>
      <c r="B79" s="44" t="s">
        <v>91</v>
      </c>
      <c r="C79" s="41"/>
      <c r="D79" s="41"/>
      <c r="E79" s="41"/>
    </row>
    <row r="80" spans="1:5" hidden="1" x14ac:dyDescent="0.25">
      <c r="A80" s="43">
        <v>22021010</v>
      </c>
      <c r="B80" s="44" t="s">
        <v>92</v>
      </c>
      <c r="C80" s="41"/>
      <c r="D80" s="41"/>
      <c r="E80" s="41"/>
    </row>
    <row r="81" spans="1:5" hidden="1" x14ac:dyDescent="0.25">
      <c r="A81" s="43">
        <v>22021014</v>
      </c>
      <c r="B81" s="44" t="s">
        <v>93</v>
      </c>
      <c r="C81" s="41"/>
      <c r="D81" s="41"/>
      <c r="E81" s="41"/>
    </row>
    <row r="82" spans="1:5" hidden="1" x14ac:dyDescent="0.25">
      <c r="A82" s="43">
        <v>22021020</v>
      </c>
      <c r="B82" s="44" t="s">
        <v>94</v>
      </c>
      <c r="C82" s="41"/>
      <c r="D82" s="41"/>
      <c r="E82" s="41"/>
    </row>
    <row r="83" spans="1:5" hidden="1" x14ac:dyDescent="0.25">
      <c r="A83" s="43">
        <v>22021050</v>
      </c>
      <c r="B83" s="44" t="s">
        <v>95</v>
      </c>
      <c r="C83" s="41"/>
      <c r="D83" s="41"/>
      <c r="E83" s="41"/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18702748</v>
      </c>
      <c r="D85" s="12">
        <f t="shared" ref="D85:E85" si="8">D86</f>
        <v>3000000</v>
      </c>
      <c r="E85" s="12">
        <f t="shared" si="8"/>
        <v>3000000</v>
      </c>
    </row>
    <row r="86" spans="1:5" s="1" customFormat="1" x14ac:dyDescent="0.25">
      <c r="A86" s="4">
        <v>220401</v>
      </c>
      <c r="B86" s="5" t="s">
        <v>98</v>
      </c>
      <c r="C86" s="12">
        <f>SUM(C87:C88)</f>
        <v>18702748</v>
      </c>
      <c r="D86" s="12">
        <f>SUM(D87:D88)</f>
        <v>3000000</v>
      </c>
      <c r="E86" s="12">
        <f>SUM(E87:E88)</f>
        <v>3000000</v>
      </c>
    </row>
    <row r="87" spans="1:5" hidden="1" x14ac:dyDescent="0.25">
      <c r="A87" s="43">
        <v>22040105</v>
      </c>
      <c r="B87" s="44" t="s">
        <v>99</v>
      </c>
      <c r="C87" s="41"/>
      <c r="D87" s="41"/>
      <c r="E87" s="41"/>
    </row>
    <row r="88" spans="1:5" x14ac:dyDescent="0.25">
      <c r="A88" s="43">
        <v>22040109</v>
      </c>
      <c r="B88" s="44" t="s">
        <v>100</v>
      </c>
      <c r="C88" s="41">
        <v>18702748</v>
      </c>
      <c r="D88" s="41">
        <v>3000000</v>
      </c>
      <c r="E88" s="41">
        <v>3000000</v>
      </c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9">D90</f>
        <v>0</v>
      </c>
      <c r="E89" s="12">
        <f t="shared" si="9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0">SUM(D91:D93)</f>
        <v>0</v>
      </c>
      <c r="E90" s="12">
        <f t="shared" si="10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1">D95+D97</f>
        <v>0</v>
      </c>
      <c r="E94" s="12">
        <f t="shared" si="11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2">D96</f>
        <v>0</v>
      </c>
      <c r="E95" s="12">
        <f t="shared" si="12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3">SUM(D98:D99)</f>
        <v>0</v>
      </c>
      <c r="E97" s="12">
        <f t="shared" si="13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q9SIgYAVwoBQgh7IY9sVfjSUALIf3LjuQeBEGvU6Owynyso0hAEOLldP1/F/zz8UWCAOWkRDK5DOt63JkYxxA==" saltValue="ieCgvC4uPJnaZGhrwUg+J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7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80" zoomScaleNormal="117" zoomScaleSheetLayoutView="80" workbookViewId="0">
      <selection sqref="A1:E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9"/>
      <c r="B1" s="69"/>
      <c r="C1" s="69"/>
      <c r="D1" s="69"/>
      <c r="E1" s="69"/>
    </row>
    <row r="2" spans="1:6" x14ac:dyDescent="0.25">
      <c r="A2" s="70" t="s">
        <v>796</v>
      </c>
      <c r="B2" s="70"/>
      <c r="C2" s="70"/>
      <c r="D2" s="70"/>
      <c r="E2" s="70"/>
    </row>
    <row r="3" spans="1:6" x14ac:dyDescent="0.25">
      <c r="A3" s="70" t="s">
        <v>758</v>
      </c>
      <c r="B3" s="70"/>
      <c r="C3" s="70"/>
      <c r="D3" s="70"/>
      <c r="E3" s="70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585</v>
      </c>
      <c r="E5" s="50" t="s">
        <v>586</v>
      </c>
      <c r="F5" s="50" t="s">
        <v>587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D7+D17+D28+D34+D40+D49+D56+D68+D75+D81</f>
        <v>289000000</v>
      </c>
      <c r="E6" s="11">
        <f>E7+E17+E28+E34+E40+E49+E56+E68+E75+E81</f>
        <v>6405500</v>
      </c>
      <c r="F6" s="11">
        <f>F7+F17+F28+F34+F40+F49+F56+F68+F75+F81</f>
        <v>102000000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 t="s">
        <v>609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289000000</v>
      </c>
      <c r="E17" s="11">
        <f t="shared" ref="E17:F17" si="1">SUM(E18:E27)</f>
        <v>6405500</v>
      </c>
      <c r="F17" s="11">
        <f t="shared" si="1"/>
        <v>102000000</v>
      </c>
    </row>
    <row r="18" spans="1:6" hidden="1" x14ac:dyDescent="0.25">
      <c r="A18" s="42" t="s">
        <v>610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7"/>
      <c r="C19" s="44" t="s">
        <v>861</v>
      </c>
      <c r="D19" s="45"/>
      <c r="E19" s="45"/>
      <c r="F19" s="45">
        <v>15000000</v>
      </c>
    </row>
    <row r="20" spans="1:6" x14ac:dyDescent="0.25">
      <c r="A20" s="46"/>
      <c r="B20" s="47"/>
      <c r="C20" s="44" t="s">
        <v>862</v>
      </c>
      <c r="D20" s="45">
        <v>264500000</v>
      </c>
      <c r="E20" s="45">
        <v>6405500</v>
      </c>
      <c r="F20" s="45">
        <v>15000000</v>
      </c>
    </row>
    <row r="21" spans="1:6" x14ac:dyDescent="0.25">
      <c r="A21" s="46"/>
      <c r="B21" s="47"/>
      <c r="C21" s="44" t="s">
        <v>863</v>
      </c>
      <c r="D21" s="45">
        <v>24500000</v>
      </c>
      <c r="E21" s="45"/>
      <c r="F21" s="45">
        <v>9000000</v>
      </c>
    </row>
    <row r="22" spans="1:6" x14ac:dyDescent="0.25">
      <c r="A22" s="46"/>
      <c r="B22" s="47"/>
      <c r="C22" s="44" t="s">
        <v>864</v>
      </c>
      <c r="D22" s="45"/>
      <c r="E22" s="45"/>
      <c r="F22" s="45">
        <v>15000000</v>
      </c>
    </row>
    <row r="23" spans="1:6" x14ac:dyDescent="0.25">
      <c r="A23" s="46"/>
      <c r="B23" s="47"/>
      <c r="C23" s="44" t="s">
        <v>865</v>
      </c>
      <c r="D23" s="45"/>
      <c r="E23" s="45"/>
      <c r="F23" s="45">
        <v>15000000</v>
      </c>
    </row>
    <row r="24" spans="1:6" x14ac:dyDescent="0.25">
      <c r="A24" s="46"/>
      <c r="B24" s="47"/>
      <c r="C24" s="44" t="s">
        <v>866</v>
      </c>
      <c r="D24" s="45"/>
      <c r="E24" s="45"/>
      <c r="F24" s="45">
        <v>15000000</v>
      </c>
    </row>
    <row r="25" spans="1:6" ht="30" x14ac:dyDescent="0.25">
      <c r="A25" s="46"/>
      <c r="B25" s="47"/>
      <c r="C25" s="44" t="s">
        <v>867</v>
      </c>
      <c r="D25" s="45"/>
      <c r="E25" s="45"/>
      <c r="F25" s="45">
        <v>10000000</v>
      </c>
    </row>
    <row r="26" spans="1:6" x14ac:dyDescent="0.25">
      <c r="A26" s="46"/>
      <c r="B26" s="47"/>
      <c r="C26" s="44" t="s">
        <v>868</v>
      </c>
      <c r="D26" s="45"/>
      <c r="E26" s="45"/>
      <c r="F26" s="45">
        <v>3000000</v>
      </c>
    </row>
    <row r="27" spans="1:6" x14ac:dyDescent="0.25">
      <c r="A27" s="46"/>
      <c r="B27" s="47"/>
      <c r="C27" s="44" t="s">
        <v>869</v>
      </c>
      <c r="D27" s="45"/>
      <c r="E27" s="45"/>
      <c r="F27" s="45">
        <v>5000000</v>
      </c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730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731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732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733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734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735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 t="s">
        <v>859</v>
      </c>
      <c r="D42" s="45"/>
      <c r="E42" s="45"/>
      <c r="F42" s="45"/>
    </row>
    <row r="43" spans="1:6" hidden="1" x14ac:dyDescent="0.25">
      <c r="A43" s="44"/>
      <c r="B43" s="43"/>
      <c r="C43" s="44" t="s">
        <v>860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736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727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737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738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739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740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741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742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743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744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745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729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728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HyfurQMXR/VW/L6dVRaOdkleG49/IevNYzbNgJv7CFwE1l2kjCfYILQcdCtHLsRGPcMF8hKMl/tBbbo4i8MvA==" saltValue="XAQw7k7Ql6s8gIs0Y8Ug0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>
      <selection activeCell="E11" sqref="E1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9" t="s">
        <v>517</v>
      </c>
      <c r="B2" s="69"/>
      <c r="C2" s="69"/>
      <c r="D2" s="69"/>
      <c r="E2" s="69"/>
    </row>
    <row r="3" spans="1:5" ht="26.4" customHeight="1" x14ac:dyDescent="0.25">
      <c r="A3" s="71" t="s">
        <v>770</v>
      </c>
      <c r="B3" s="71"/>
      <c r="C3" s="71"/>
      <c r="D3" s="71"/>
      <c r="E3" s="71"/>
    </row>
    <row r="4" spans="1:5" x14ac:dyDescent="0.25">
      <c r="A4" s="70" t="s">
        <v>759</v>
      </c>
      <c r="B4" s="70"/>
      <c r="C4" s="70"/>
      <c r="D4" s="70"/>
      <c r="E4" s="70"/>
    </row>
    <row r="6" spans="1:5" ht="51" customHeight="1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3">
        <v>21</v>
      </c>
      <c r="B7" s="3" t="s">
        <v>4</v>
      </c>
      <c r="C7" s="12">
        <f>C8+C13+C20</f>
        <v>31767827</v>
      </c>
      <c r="D7" s="12">
        <f t="shared" ref="D7:E7" si="0">D8+D13+D20</f>
        <v>21178551</v>
      </c>
      <c r="E7" s="12">
        <f t="shared" si="0"/>
        <v>31767827</v>
      </c>
    </row>
    <row r="8" spans="1:5" s="1" customFormat="1" x14ac:dyDescent="0.25">
      <c r="A8" s="3">
        <v>2101</v>
      </c>
      <c r="B8" s="3" t="s">
        <v>5</v>
      </c>
      <c r="C8" s="12">
        <f>C9</f>
        <v>31767827</v>
      </c>
      <c r="D8" s="12">
        <f t="shared" ref="D8:E8" si="1">D9</f>
        <v>21178551</v>
      </c>
      <c r="E8" s="12">
        <f t="shared" si="1"/>
        <v>31767827</v>
      </c>
    </row>
    <row r="9" spans="1:5" s="1" customFormat="1" x14ac:dyDescent="0.25">
      <c r="A9" s="3">
        <v>210101</v>
      </c>
      <c r="B9" s="3" t="s">
        <v>6</v>
      </c>
      <c r="C9" s="12">
        <f>SUM(C10:C12)</f>
        <v>31767827</v>
      </c>
      <c r="D9" s="12">
        <f t="shared" ref="D9:E9" si="2">SUM(D10:D12)</f>
        <v>21178551</v>
      </c>
      <c r="E9" s="12">
        <f t="shared" si="2"/>
        <v>31767827</v>
      </c>
    </row>
    <row r="10" spans="1:5" x14ac:dyDescent="0.25">
      <c r="A10" s="59">
        <v>21010101</v>
      </c>
      <c r="B10" s="48" t="s">
        <v>5</v>
      </c>
      <c r="C10" s="41">
        <v>31767827</v>
      </c>
      <c r="D10" s="41">
        <v>21178551</v>
      </c>
      <c r="E10" s="41">
        <v>31767827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FPiwQdip+XRFr/AiS636TvRMqZYj3+mj24F6LhsXfOY1xLDX3QrHQyJ2dZ+sT7/YTK9KZnbpI53AP/NOWU65Q==" saltValue="IRtpOrs4I9ozRzU2scufP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zoomScale="82" zoomScaleNormal="164" zoomScaleSheetLayoutView="90" workbookViewId="0">
      <selection activeCell="E64" sqref="E6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9" t="s">
        <v>518</v>
      </c>
      <c r="B3" s="69"/>
      <c r="C3" s="69"/>
      <c r="D3" s="69"/>
      <c r="E3" s="69"/>
    </row>
    <row r="4" spans="1:5" ht="28.8" customHeight="1" x14ac:dyDescent="0.25">
      <c r="A4" s="71" t="s">
        <v>797</v>
      </c>
      <c r="B4" s="71"/>
      <c r="C4" s="71"/>
      <c r="D4" s="71"/>
      <c r="E4" s="71"/>
    </row>
    <row r="5" spans="1:5" x14ac:dyDescent="0.25">
      <c r="A5" s="70" t="s">
        <v>759</v>
      </c>
      <c r="B5" s="70"/>
      <c r="C5" s="70"/>
      <c r="D5" s="70"/>
      <c r="E5" s="70"/>
    </row>
    <row r="6" spans="1:5" ht="45" x14ac:dyDescent="0.25">
      <c r="A6" s="58" t="s">
        <v>0</v>
      </c>
      <c r="B6" s="58" t="s">
        <v>1</v>
      </c>
      <c r="C6" s="50" t="s">
        <v>585</v>
      </c>
      <c r="D6" s="50" t="s">
        <v>586</v>
      </c>
      <c r="E6" s="50" t="s">
        <v>587</v>
      </c>
    </row>
    <row r="7" spans="1:5" s="1" customFormat="1" x14ac:dyDescent="0.25">
      <c r="A7" s="4">
        <v>2</v>
      </c>
      <c r="B7" s="5" t="s">
        <v>20</v>
      </c>
      <c r="C7" s="12">
        <f>C8+C84+C88+C93</f>
        <v>6000000</v>
      </c>
      <c r="D7" s="12">
        <f t="shared" ref="D7:E7" si="0">D8+D84+D88+D93</f>
        <v>4415000</v>
      </c>
      <c r="E7" s="12">
        <f t="shared" si="0"/>
        <v>12000000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6000000</v>
      </c>
      <c r="D8" s="12">
        <f t="shared" ref="D8:E8" si="1">D9+D14+D22+D36+D45+D48+D54+D63+D67+D70</f>
        <v>4415000</v>
      </c>
      <c r="E8" s="12">
        <f t="shared" si="1"/>
        <v>12000000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1631000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1631000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3000000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2784000</v>
      </c>
      <c r="E70" s="12">
        <f t="shared" si="10"/>
        <v>6000000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2784000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uznB07cBvh57NZ74oxsrTRYOuEU/t5VJJ0YiGwd4xh1X6bd25/tK9xX3ydoQnvAZh9TURsOILDhL0hkig+x5g==" saltValue="0hzB7E1gSZqDdc0kfKuww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5</vt:i4>
      </vt:variant>
    </vt:vector>
  </HeadingPairs>
  <TitlesOfParts>
    <vt:vector size="43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'CHAIR PERSONNEL COST F.x'!Print_Area</vt:lpstr>
      <vt:lpstr>'CONS. MASTER B. SUMMARY F.ii'!Print_Area</vt:lpstr>
      <vt:lpstr>'FINANCE PERSONNEL COST F.x'!Print_Area</vt:lpstr>
      <vt:lpstr>'PROPOSED BUDGET SUMMARY F.i'!Print_Area</vt:lpstr>
      <vt:lpstr>'WORKS CAPITAL EXP F.xii'!Print_Area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2026-07-11T12:22:54Z</cp:lastPrinted>
  <dcterms:created xsi:type="dcterms:W3CDTF">2025-11-07T19:59:01Z</dcterms:created>
  <dcterms:modified xsi:type="dcterms:W3CDTF">2026-07-11T12:24:56Z</dcterms:modified>
</cp:coreProperties>
</file>