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F7D9F1BC-159F-405D-9D61-78E20B353D2F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externalReferences>
    <externalReference r:id="rId39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6" i="6" l="1"/>
  <c r="C76" i="6"/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80" i="31"/>
  <c r="F80" i="31"/>
  <c r="E75" i="34"/>
  <c r="F75" i="34"/>
  <c r="E84" i="37"/>
  <c r="F84" i="37"/>
  <c r="E75" i="40"/>
  <c r="F75" i="40"/>
  <c r="E75" i="3"/>
  <c r="F75" i="3"/>
  <c r="D75" i="25"/>
  <c r="D80" i="31"/>
  <c r="D75" i="34"/>
  <c r="D84" i="37"/>
  <c r="D75" i="40"/>
  <c r="D75" i="3"/>
  <c r="E56" i="25"/>
  <c r="F56" i="25"/>
  <c r="E61" i="31"/>
  <c r="F61" i="31"/>
  <c r="E56" i="34"/>
  <c r="F56" i="34"/>
  <c r="E65" i="37"/>
  <c r="F65" i="37"/>
  <c r="E56" i="40"/>
  <c r="F56" i="40"/>
  <c r="E56" i="3"/>
  <c r="F56" i="3"/>
  <c r="D56" i="25"/>
  <c r="D61" i="31"/>
  <c r="D56" i="34"/>
  <c r="D65" i="37"/>
  <c r="D56" i="40"/>
  <c r="D56" i="3"/>
  <c r="E28" i="25"/>
  <c r="F28" i="25"/>
  <c r="E33" i="31"/>
  <c r="F33" i="31"/>
  <c r="E28" i="34"/>
  <c r="F28" i="34"/>
  <c r="E37" i="37"/>
  <c r="F37" i="37"/>
  <c r="E28" i="40"/>
  <c r="F28" i="40"/>
  <c r="E28" i="3"/>
  <c r="F28" i="3"/>
  <c r="D28" i="25"/>
  <c r="D33" i="31"/>
  <c r="D28" i="34"/>
  <c r="D37" i="37"/>
  <c r="D28" i="40"/>
  <c r="D28" i="3"/>
  <c r="E17" i="25"/>
  <c r="F17" i="25"/>
  <c r="E17" i="31"/>
  <c r="F17" i="31"/>
  <c r="E17" i="34"/>
  <c r="F17" i="34"/>
  <c r="E26" i="37"/>
  <c r="F26" i="37"/>
  <c r="E17" i="40"/>
  <c r="F17" i="40"/>
  <c r="E17" i="3"/>
  <c r="F17" i="3"/>
  <c r="D17" i="25"/>
  <c r="D17" i="31"/>
  <c r="D17" i="34"/>
  <c r="D26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30" i="9"/>
  <c r="E11" i="7" s="1"/>
  <c r="E20" i="8" s="1"/>
  <c r="D130" i="9"/>
  <c r="D11" i="7" s="1"/>
  <c r="D20" i="8" s="1"/>
  <c r="C130" i="9"/>
  <c r="C11" i="7" s="1"/>
  <c r="C20" i="8" s="1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D77" i="6"/>
  <c r="E77" i="6"/>
  <c r="D78" i="6"/>
  <c r="E78" i="6"/>
  <c r="D79" i="6"/>
  <c r="E79" i="6"/>
  <c r="D80" i="6"/>
  <c r="E80" i="6"/>
  <c r="C74" i="6"/>
  <c r="C75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90" i="37"/>
  <c r="E90" i="37"/>
  <c r="D90" i="37"/>
  <c r="F77" i="37"/>
  <c r="E77" i="37"/>
  <c r="D77" i="37"/>
  <c r="F58" i="37"/>
  <c r="E58" i="37"/>
  <c r="D58" i="37"/>
  <c r="F49" i="37"/>
  <c r="E49" i="37"/>
  <c r="D49" i="37"/>
  <c r="F43" i="37"/>
  <c r="E43" i="37"/>
  <c r="D43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6" i="31"/>
  <c r="E86" i="31"/>
  <c r="D86" i="31"/>
  <c r="F73" i="31"/>
  <c r="E73" i="31"/>
  <c r="D73" i="31"/>
  <c r="F54" i="31"/>
  <c r="E54" i="31"/>
  <c r="D54" i="31"/>
  <c r="F45" i="31"/>
  <c r="E45" i="31"/>
  <c r="D45" i="31"/>
  <c r="F39" i="31"/>
  <c r="E39" i="31"/>
  <c r="D39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8" i="9"/>
  <c r="E127" i="9" s="1"/>
  <c r="D128" i="9"/>
  <c r="D127" i="9" s="1"/>
  <c r="E125" i="9"/>
  <c r="D125" i="9"/>
  <c r="E122" i="9"/>
  <c r="D122" i="9"/>
  <c r="E118" i="9"/>
  <c r="D118" i="9"/>
  <c r="E115" i="9"/>
  <c r="D115" i="9"/>
  <c r="E113" i="9"/>
  <c r="D113" i="9"/>
  <c r="E111" i="9"/>
  <c r="D111" i="9"/>
  <c r="E107" i="9"/>
  <c r="D107" i="9"/>
  <c r="E97" i="9"/>
  <c r="D97" i="9"/>
  <c r="E83" i="9"/>
  <c r="D83" i="9"/>
  <c r="E81" i="9"/>
  <c r="D81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81" i="9"/>
  <c r="C83" i="9"/>
  <c r="C97" i="9"/>
  <c r="C107" i="9"/>
  <c r="C111" i="9"/>
  <c r="C113" i="9"/>
  <c r="C115" i="9"/>
  <c r="C118" i="9"/>
  <c r="C122" i="9"/>
  <c r="C125" i="9"/>
  <c r="C128" i="9"/>
  <c r="C127" i="9" s="1"/>
  <c r="C93" i="39" l="1"/>
  <c r="D13" i="19"/>
  <c r="D7" i="19" s="1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1" i="9"/>
  <c r="D120" i="9" s="1"/>
  <c r="E121" i="9"/>
  <c r="E120" i="9" s="1"/>
  <c r="E7" i="9"/>
  <c r="E6" i="9" s="1"/>
  <c r="D7" i="9"/>
  <c r="D6" i="9" s="1"/>
  <c r="C121" i="9"/>
  <c r="C120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D7" i="22" l="1"/>
  <c r="E7" i="24"/>
  <c r="E9" i="11" s="1"/>
  <c r="E7" i="16"/>
  <c r="E8" i="11" s="1"/>
  <c r="E26" i="7"/>
  <c r="C7" i="18"/>
  <c r="C6" i="11" s="1"/>
  <c r="C7" i="24"/>
  <c r="C9" i="11" s="1"/>
  <c r="E7" i="30"/>
  <c r="E11" i="11" s="1"/>
  <c r="E7" i="22"/>
  <c r="E15" i="11" s="1"/>
  <c r="C25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E14" i="8" s="1"/>
  <c r="D26" i="6"/>
  <c r="D25" i="6" s="1"/>
  <c r="D20" i="7" s="1"/>
  <c r="C26" i="6"/>
  <c r="C25" i="6" s="1"/>
  <c r="C20" i="7" s="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D5" i="9"/>
  <c r="D7" i="4"/>
  <c r="E7" i="4"/>
  <c r="C5" i="10" s="1"/>
  <c r="D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C12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C21" i="7"/>
  <c r="D27" i="7"/>
  <c r="D22" i="8" s="1"/>
  <c r="C27" i="7"/>
  <c r="C22" i="8" s="1"/>
  <c r="C25" i="8" s="1"/>
  <c r="E27" i="7"/>
  <c r="E22" i="8" s="1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E26" i="8" l="1"/>
  <c r="E25" i="8"/>
  <c r="D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C33" i="7"/>
  <c r="C29" i="7"/>
  <c r="E33" i="7"/>
</calcChain>
</file>

<file path=xl/sharedStrings.xml><?xml version="1.0" encoding="utf-8"?>
<sst xmlns="http://schemas.openxmlformats.org/spreadsheetml/2006/main" count="2633" uniqueCount="920">
  <si>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</si>
  <si>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</si>
  <si>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</si>
  <si>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</si>
  <si>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</si>
  <si>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</si>
  <si>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</si>
  <si>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</si>
  <si>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</si>
  <si>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</si>
  <si>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</si>
  <si>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</si>
  <si>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</si>
  <si>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</si>
  <si>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</si>
  <si>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</si>
  <si>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</si>
  <si>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</si>
  <si>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</si>
  <si>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</si>
  <si>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</si>
  <si>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</si>
  <si>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</si>
  <si>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</si>
  <si>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</si>
  <si>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</si>
  <si>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</si>
  <si>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</si>
  <si>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</si>
  <si>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</si>
  <si>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</si>
  <si>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</si>
  <si>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</si>
  <si>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</si>
  <si>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</si>
  <si>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</si>
  <si>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</si>
  <si>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</si>
  <si>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</si>
  <si>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</si>
  <si>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</si>
  <si>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</si>
  <si>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</si>
  <si>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</si>
  <si>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</si>
  <si>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</si>
  <si>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</si>
  <si>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</si>
  <si>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</si>
  <si>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</si>
  <si>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</si>
  <si>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</si>
  <si>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</si>
  <si>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</si>
  <si>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</si>
  <si>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</si>
  <si>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</si>
  <si>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</si>
  <si>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</si>
  <si>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</si>
  <si>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</si>
  <si>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</si>
  <si>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</si>
  <si>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</si>
  <si>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</si>
  <si>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</si>
  <si>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</si>
  <si>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</si>
  <si>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</si>
  <si>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</si>
  <si>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</si>
  <si>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</si>
  <si>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</si>
  <si>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</si>
  <si>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</si>
  <si>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</si>
  <si>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</si>
  <si>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</si>
  <si>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</si>
  <si>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</si>
  <si>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</si>
  <si>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</si>
  <si>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</si>
  <si>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</si>
  <si>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</si>
  <si>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</si>
  <si>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</si>
  <si>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</si>
  <si>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</si>
  <si>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</si>
  <si>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</si>
  <si>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</si>
  <si>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</si>
  <si>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</si>
  <si>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</si>
  <si>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</si>
  <si>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</si>
  <si>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</si>
  <si>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</si>
  <si>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</si>
  <si>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</si>
  <si>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</si>
  <si>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</si>
  <si>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</si>
  <si>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</si>
  <si>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</si>
  <si>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</si>
  <si>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</si>
  <si>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</si>
  <si>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</si>
  <si>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</si>
  <si>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</si>
  <si>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</si>
  <si>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</si>
  <si>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</si>
  <si>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</si>
  <si>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</si>
  <si>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</si>
  <si>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</si>
  <si>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</si>
  <si>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</si>
  <si>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</si>
  <si>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</si>
  <si>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</si>
  <si>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</si>
  <si>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</si>
  <si>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</si>
  <si>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</si>
  <si>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</si>
  <si>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</si>
  <si>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</si>
  <si>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</si>
  <si>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</si>
  <si>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</si>
  <si>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</si>
  <si>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</si>
  <si>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</si>
  <si>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</si>
  <si>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</si>
  <si>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</si>
  <si>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</si>
  <si>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</si>
  <si>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</si>
  <si>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</si>
  <si>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</si>
  <si>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</si>
  <si>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</si>
  <si>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</si>
  <si>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</si>
  <si>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</si>
  <si>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</si>
  <si>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</si>
  <si>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</si>
  <si>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</si>
  <si>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</si>
  <si>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</si>
  <si>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</si>
  <si>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</si>
  <si>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</si>
  <si>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</si>
  <si>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</si>
  <si>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</si>
  <si>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</si>
  <si>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</si>
  <si>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</si>
  <si>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</si>
  <si>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</si>
  <si>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</si>
  <si>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</si>
  <si>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</si>
  <si>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</si>
  <si>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</si>
  <si>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</si>
  <si>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</si>
  <si>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</si>
  <si>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</si>
  <si>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</si>
  <si>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</si>
  <si>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</si>
  <si>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</si>
  <si>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</si>
  <si>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</si>
  <si>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</si>
  <si>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</si>
  <si>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</si>
  <si>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</si>
  <si>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</si>
  <si>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</si>
  <si>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</si>
  <si>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</si>
  <si>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</si>
  <si>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</si>
  <si>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</si>
  <si>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</si>
  <si>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</si>
  <si>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</si>
  <si>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</si>
  <si>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</si>
  <si>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</si>
  <si>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</si>
  <si>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</si>
  <si>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</si>
  <si>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</si>
  <si>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</si>
  <si>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</si>
  <si>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</si>
  <si>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</si>
  <si>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</si>
  <si>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</si>
  <si>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</si>
  <si>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</si>
  <si>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</si>
  <si>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</si>
  <si>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</si>
  <si>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</si>
  <si>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</si>
  <si>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</si>
  <si>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</si>
  <si>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</si>
  <si>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</si>
  <si>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</si>
  <si>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</si>
  <si>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</si>
  <si>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</si>
  <si>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</si>
  <si>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</si>
  <si>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</si>
  <si>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</si>
  <si>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</si>
  <si>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</si>
  <si>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</si>
  <si>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</si>
  <si>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</si>
  <si>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</si>
  <si>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</si>
  <si>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</si>
  <si>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</si>
  <si>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</si>
  <si>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</si>
  <si>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</si>
  <si>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</si>
  <si>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</si>
  <si>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</si>
  <si>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</si>
  <si>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</si>
  <si>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</si>
  <si>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</si>
  <si>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</si>
  <si>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</si>
  <si>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</si>
  <si>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</si>
  <si>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</si>
  <si>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</si>
  <si>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</si>
  <si>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</si>
  <si>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</si>
  <si>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</si>
  <si>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</si>
  <si>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</si>
  <si>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</si>
  <si>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</si>
  <si>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</si>
  <si>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</si>
  <si>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</si>
  <si>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</si>
  <si>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</si>
  <si>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</si>
  <si>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</si>
  <si>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</si>
  <si>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</si>
  <si>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</si>
  <si>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</si>
  <si>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</si>
  <si>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</si>
  <si>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</si>
  <si>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</si>
  <si>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</si>
  <si>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</si>
  <si>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</si>
  <si>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</si>
  <si>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</si>
  <si>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</si>
  <si>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</si>
  <si>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</si>
  <si>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</si>
  <si>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</si>
  <si>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</si>
  <si>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</si>
  <si>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</si>
  <si>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</si>
  <si>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</si>
  <si>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</si>
  <si>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</si>
  <si>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</si>
  <si>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</si>
  <si>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</si>
  <si>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</si>
  <si>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</si>
  <si>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</si>
  <si>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</si>
  <si>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</si>
  <si>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</si>
  <si>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</si>
  <si>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</si>
  <si>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</si>
  <si>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</si>
  <si>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</si>
  <si>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</si>
  <si>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</si>
  <si>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</si>
  <si>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</si>
  <si>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</si>
  <si>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</si>
  <si>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</si>
  <si>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</si>
  <si>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</si>
  <si>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</si>
  <si>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</si>
  <si>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</si>
  <si>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</si>
  <si>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</si>
  <si>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</si>
  <si>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</si>
  <si>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</si>
  <si>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</si>
  <si>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</si>
  <si>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</si>
  <si>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</si>
  <si>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</si>
  <si>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</si>
  <si>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</si>
  <si>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</si>
  <si>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</si>
  <si>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</si>
  <si>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</si>
  <si>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</si>
  <si>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</si>
  <si>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</si>
  <si>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</si>
  <si>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</si>
  <si>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</si>
  <si>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</si>
  <si>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</si>
  <si>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</si>
  <si>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</si>
  <si>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</si>
  <si>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</si>
  <si>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</si>
  <si>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</si>
  <si>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</si>
  <si>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</si>
  <si>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</si>
  <si>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</si>
  <si>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</si>
  <si>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</si>
  <si>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</si>
  <si>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</si>
  <si>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</si>
  <si>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</si>
  <si>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</si>
  <si>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</si>
  <si>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</si>
  <si>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</si>
  <si>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</si>
  <si>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</si>
  <si>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</si>
  <si>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</si>
  <si>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</si>
  <si>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</si>
  <si>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</si>
  <si>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</si>
  <si>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</si>
  <si>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</si>
  <si>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</si>
  <si>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</si>
  <si>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</si>
  <si>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</si>
  <si>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</si>
  <si>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</si>
  <si>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</si>
  <si>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</si>
  <si>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</si>
  <si>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</si>
  <si>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</si>
  <si>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</si>
  <si>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</si>
  <si>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</si>
  <si>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</si>
  <si>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</si>
  <si>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</si>
  <si>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</si>
  <si>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</si>
  <si>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</si>
  <si>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</si>
  <si>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</si>
  <si>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</si>
  <si>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</si>
  <si>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</si>
  <si>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</si>
  <si>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</si>
  <si>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</si>
  <si>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</si>
  <si>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</si>
  <si>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</si>
  <si>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</si>
  <si>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</si>
  <si>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</si>
  <si>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</si>
  <si>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</si>
  <si>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</si>
  <si>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</si>
  <si>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</si>
  <si>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</si>
  <si>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</si>
  <si>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</si>
  <si>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</si>
  <si>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</si>
  <si>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</si>
  <si>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</si>
  <si>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</si>
  <si>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</si>
  <si>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</si>
  <si>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</si>
  <si>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</si>
  <si>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</si>
  <si>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</si>
  <si>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</si>
  <si>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</si>
  <si>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</si>
  <si>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</si>
  <si>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</si>
  <si>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</si>
  <si>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</si>
  <si>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</si>
  <si>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</si>
  <si>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</si>
  <si>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</si>
  <si>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</si>
  <si>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</si>
  <si>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</si>
  <si>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</si>
  <si>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</si>
  <si>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</si>
  <si>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</si>
  <si>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</si>
  <si>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</si>
  <si>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</si>
  <si>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</si>
  <si>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</si>
  <si>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</si>
  <si>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</si>
  <si>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</si>
  <si>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</si>
  <si>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</si>
  <si>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</si>
  <si>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</si>
  <si>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</si>
  <si>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</si>
  <si>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</si>
  <si>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</si>
  <si>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</si>
  <si>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</si>
  <si>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</si>
  <si>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</si>
  <si>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</si>
  <si>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</si>
  <si>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</si>
  <si>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</si>
  <si>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</si>
  <si>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</si>
  <si>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</si>
  <si>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</si>
  <si>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</si>
  <si>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</si>
  <si>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</si>
  <si>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</si>
  <si>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</si>
  <si>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</si>
  <si>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</si>
  <si>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</si>
  <si>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</si>
  <si>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</si>
  <si>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</si>
  <si>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</si>
  <si>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</si>
  <si>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</si>
  <si>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</si>
  <si>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</si>
  <si>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</si>
  <si>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</si>
  <si>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</si>
  <si>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</si>
  <si>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</si>
  <si>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</si>
  <si>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</si>
  <si>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</si>
  <si>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</si>
  <si>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</si>
  <si>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</si>
  <si>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</si>
  <si>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</si>
  <si>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</si>
  <si>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</si>
  <si>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</si>
  <si>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</si>
  <si>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</si>
  <si>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</si>
  <si>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</si>
  <si>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</si>
  <si>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</si>
  <si>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</si>
  <si>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</si>
  <si>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</si>
  <si>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</si>
  <si>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</si>
  <si>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</si>
  <si>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</si>
  <si>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</si>
  <si>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</si>
  <si>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</si>
  <si>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</si>
  <si>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</si>
  <si>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</si>
  <si>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</si>
  <si>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</si>
  <si>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</si>
  <si>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</si>
  <si>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</si>
  <si>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</si>
  <si>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</si>
  <si>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</si>
  <si>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</si>
  <si>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</si>
  <si>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</si>
  <si>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</si>
  <si>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</si>
  <si>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</si>
  <si>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</si>
  <si>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</si>
  <si>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</si>
  <si>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</si>
  <si>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</si>
  <si>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</si>
  <si>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</si>
  <si>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</si>
  <si>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</si>
  <si>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</si>
  <si>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</si>
  <si>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</si>
  <si>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</si>
  <si>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</si>
  <si>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</si>
  <si>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</si>
  <si>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</si>
  <si>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</si>
  <si>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</si>
  <si>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</si>
  <si>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</si>
  <si>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</si>
  <si>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</si>
  <si>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</si>
  <si>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</si>
  <si>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</si>
  <si>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</si>
  <si>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</si>
  <si>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</si>
  <si>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</si>
  <si>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</si>
  <si>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</si>
  <si>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</si>
  <si>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</si>
  <si>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</si>
  <si>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</si>
  <si>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</si>
  <si>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</si>
  <si>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</si>
  <si>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</si>
  <si>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</si>
  <si>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</si>
  <si>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</si>
  <si>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</si>
  <si>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</si>
  <si>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</si>
  <si>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</si>
  <si>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</si>
  <si>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</si>
  <si>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</si>
  <si>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</si>
  <si>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</si>
  <si>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</si>
  <si>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</si>
  <si>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</si>
  <si>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</si>
  <si>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</si>
  <si>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</si>
  <si>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</si>
  <si>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</si>
  <si>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</si>
  <si>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</si>
  <si>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</si>
  <si>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</si>
  <si>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</si>
  <si>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</si>
  <si>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</si>
  <si>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</si>
  <si>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</si>
  <si>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</si>
  <si>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</si>
  <si>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</si>
  <si>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</si>
  <si>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</si>
  <si>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</si>
  <si>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</si>
  <si>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</si>
  <si>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</si>
  <si>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</si>
  <si>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</si>
  <si>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</si>
  <si>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</si>
  <si>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</si>
  <si>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</si>
  <si>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</si>
  <si>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</si>
  <si>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</si>
  <si>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</si>
  <si>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</si>
  <si>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</si>
  <si>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</si>
  <si>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</si>
  <si>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</si>
  <si>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</si>
  <si>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</si>
  <si>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</si>
  <si>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</si>
  <si>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</si>
  <si>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</si>
  <si>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</si>
  <si>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</si>
  <si>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</si>
  <si>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</si>
  <si>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</si>
  <si>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</si>
  <si>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</si>
  <si>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</si>
  <si>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</si>
  <si>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</si>
  <si>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</si>
  <si>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</si>
  <si>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</si>
  <si>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</si>
  <si>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</si>
  <si>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</si>
  <si>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</si>
  <si>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</si>
  <si>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</si>
  <si>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</si>
  <si>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</si>
  <si>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</si>
  <si>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</si>
  <si>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</si>
  <si>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</si>
  <si>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</si>
  <si>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</si>
  <si>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</si>
  <si>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</si>
  <si>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</si>
  <si>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</si>
  <si>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</si>
  <si>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</si>
  <si>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</si>
  <si>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</si>
  <si>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</si>
  <si>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</si>
  <si>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</si>
  <si>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</si>
  <si>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</si>
  <si>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</si>
  <si>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</si>
  <si>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</si>
  <si>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</si>
  <si>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</si>
  <si>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</si>
  <si>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</si>
  <si>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</si>
  <si>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</si>
  <si>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</si>
  <si>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</si>
  <si>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</si>
  <si>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</si>
  <si>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</si>
  <si>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</si>
  <si>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</si>
  <si>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</si>
  <si>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</si>
  <si>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</si>
  <si>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</si>
  <si>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</si>
  <si>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</si>
  <si>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</si>
  <si>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</si>
  <si>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</si>
  <si>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</si>
  <si>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</si>
  <si>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</si>
  <si>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</si>
  <si>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</si>
  <si>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</si>
  <si>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</si>
  <si>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</si>
  <si>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</si>
  <si>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</si>
  <si>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</si>
  <si>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</si>
  <si>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</si>
  <si>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</si>
  <si>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</si>
  <si>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</si>
  <si>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</si>
  <si>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</si>
  <si>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</si>
  <si>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</si>
  <si>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</si>
  <si>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</si>
  <si>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</si>
  <si>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</si>
  <si>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</si>
  <si>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</si>
  <si>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</si>
  <si>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</si>
  <si>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</si>
  <si>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</si>
  <si>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</si>
  <si>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</si>
  <si>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</si>
  <si>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</si>
  <si>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</si>
  <si>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</si>
  <si>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</si>
  <si>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</si>
  <si>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</si>
  <si>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</si>
  <si>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</si>
  <si>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</si>
  <si>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</si>
  <si>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</si>
  <si>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</si>
  <si>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</si>
  <si>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</si>
  <si>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</si>
  <si>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</si>
  <si>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</si>
  <si>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</si>
  <si>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</si>
  <si>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</si>
  <si>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</si>
  <si>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</si>
  <si>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</si>
  <si>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</si>
  <si>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</si>
  <si>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</si>
  <si>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</si>
  <si>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</si>
  <si>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</si>
  <si>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</si>
  <si>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</si>
  <si>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</si>
  <si>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</si>
  <si>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</si>
  <si>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</si>
  <si>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</si>
  <si>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</si>
  <si>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</si>
  <si>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</si>
  <si>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</si>
  <si>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</si>
  <si>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</si>
  <si>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</si>
  <si>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</si>
  <si>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</si>
  <si>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</si>
  <si>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</si>
  <si>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</si>
  <si>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</si>
  <si>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</si>
  <si>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</si>
  <si>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</si>
  <si>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</si>
  <si>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</si>
  <si>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</si>
  <si>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</si>
  <si>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</si>
  <si>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</si>
  <si>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</si>
  <si>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</si>
  <si>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</si>
  <si>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</si>
  <si>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</si>
  <si>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</si>
  <si>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</si>
  <si>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BINDAWA LOCAL GOVERNMENT COUNCIL – 2026 PROPOSED BUDGET SUMMARY</t>
  </si>
  <si>
    <t>BINDAWA LOCAL GOVERNMENT COUNCIL – 2026 CONSOLIDATED MASTER BUDGET SUMMARY</t>
  </si>
  <si>
    <t>BINDAWA LOCAL GOVERNMENT COUNCIL – OFFICE OF THE CHAIRMAN PERSONNEL COST BUDGET</t>
  </si>
  <si>
    <t>BINDAWA LOCAL GOVERNMENT COUNCIL – OFFICE OF THE CHAIRMAN OVERHEAD COST BUDGET</t>
  </si>
  <si>
    <t>BINDAWA LOCAL GOVERNMENT COUNCIL – OFFICE OF THE LG SECRETARY PERSONNEL COST BUDGET</t>
  </si>
  <si>
    <t>BINDAWA LOCAL GOVERNMENT COUNCIL – OFFICE OF THE LG SECRETARY OVERHEAD COST BUDGET</t>
  </si>
  <si>
    <t>BINDAWA LOCAL GOVERNMENT COUNCIL – THE COUNCIL PERSONNEL COST BUDGET</t>
  </si>
  <si>
    <t>BINDAWA LOCAL GOVERNMENT COUNCIL – THE COUNCIL OVERHEAD COST BUDGET</t>
  </si>
  <si>
    <t>BINDAWA LOCAL GOVERNMENT COUNCIL – PMD PERSONNEL COST BUDGET</t>
  </si>
  <si>
    <t>BINDAWA LOCAL GOVERNMENT COUNCIL – PMD OVERHEAD COST BUDGET</t>
  </si>
  <si>
    <t>BINDAWA LOCAL GOVERNMENT COUNCIL – AGRIC PERSONNEL COST BUDGET</t>
  </si>
  <si>
    <t>BINDAWA LOCAL GOVERNMENT COUNCIL – AGRIC OVERHEAD COST BUDGET</t>
  </si>
  <si>
    <t>BINDAWA LOCAL GOVERNMENT COUNCIL – FINANCE PERSONNEL COST BUDGET</t>
  </si>
  <si>
    <t>BINDAWA LOCAL GOVERNMENT COUNCIL – FINANCE OVERHEAD COST BUDGET</t>
  </si>
  <si>
    <t>BINDAWA LOCAL GOVERNMENT COUNCIL  –  GRANTS AND CONTRIBUTIONS TO GOVERNMENT AGENCIES  -  22040105</t>
  </si>
  <si>
    <t>BINDAWA LOCAL GOVERNMENT COUNCIL   –   JOINT / COMMON CAPITAL PROJECTS  -  32010221</t>
  </si>
  <si>
    <t>BINDAWA LOCAL GOVERNMENT COUNCIL – WORKS PERSONNEL COST BUDGET</t>
  </si>
  <si>
    <t>BINDAWA LOCAL GOVERNMENT COUNCIL – WORKS OVERHEAD COST BUDGET</t>
  </si>
  <si>
    <t>BINDAWA LOCAL GOVERNMENT COUNCIL – ESD PERSONNEL COST BUDGET</t>
  </si>
  <si>
    <t>BINDAWA LOCAL GOVERNMENT COUNCIL – ESD OVERHEAD COST BUDGET</t>
  </si>
  <si>
    <t>BINDAWA LOCAL GOVERNMENT COUNCIL – PHC PERSONNEL COST BUDGET</t>
  </si>
  <si>
    <t>BINDAWA LOCAL GOVERNMENT COUNCIL – PHC OVERHEAD COST BUDGET</t>
  </si>
  <si>
    <t>BINDAWA LOCAL GOVERNMENT COUNCIL – WATSAN PERSONNEL COST BUDGET</t>
  </si>
  <si>
    <t>BINDAWA LOCAL GOVERNMENT COUNCIL – WATSAN OVERHEAD COST BUDGET</t>
  </si>
  <si>
    <t>BINDAWA LOCAL GOVERNMENT COUNCIL – TRAD PERSONNEL COST BUDGET</t>
  </si>
  <si>
    <t>BINDAWA LOCAL GOVERNMENT COUNCIL – TRAD OVERHEAD COST BUDGET</t>
  </si>
  <si>
    <t>Local Travel &amp; Transport: Promotion Exams</t>
  </si>
  <si>
    <t>LAND &amp; BUILDING - OFFICE VIP</t>
  </si>
  <si>
    <t>REH. OF DISTRICT HEAD HOUSES - BDW &amp; DORO</t>
  </si>
  <si>
    <t>REH. OF LG SECRETARIAT</t>
  </si>
  <si>
    <t>REH. OF OFFICE BUILDING</t>
  </si>
  <si>
    <t>REH. OF MARKET / PARK AT DALLAJE</t>
  </si>
  <si>
    <t>REH. OF POWER PLANT GENERATOR</t>
  </si>
  <si>
    <t>CONTRUCTION OF MARKET AT DANMARKE</t>
  </si>
  <si>
    <t>CONST. OF GENERAL STORE LGS</t>
  </si>
  <si>
    <t>CONST. OF VIGILLANT OFFICE AT BINDAWA</t>
  </si>
  <si>
    <t>TRICYCLES</t>
  </si>
  <si>
    <t>MOTOR CYCLES - SECURITY MOTORYCLES</t>
  </si>
  <si>
    <t>BICYCLES</t>
  </si>
  <si>
    <t>PURCHASE OF MASS TRANSIT</t>
  </si>
  <si>
    <t>Grants To Government/Agencies - Ifad Assistance</t>
  </si>
  <si>
    <t>CONST. OF VET. CLINIC AT KAMRI &amp; JIBAWA</t>
  </si>
  <si>
    <t>PURCHASE OF LIVESTOCK</t>
  </si>
  <si>
    <t>CONST. OF SLAUGHTER SLAB AT BAURE</t>
  </si>
  <si>
    <t>RENOVATION OF VET. CLINIC AT BINDAWA</t>
  </si>
  <si>
    <t>REHABILITATION OF AGRIC FACILITIES AT BINDAWA &amp; DORO</t>
  </si>
  <si>
    <t>MAINT. OF SOIL MINERALS AT TAMA &amp; TUWARU/GIREMAWA</t>
  </si>
  <si>
    <t>REH. EARTH DAMS ACROSS LGA (SAULAWA &amp; MAKERA)</t>
  </si>
  <si>
    <t>REH./REPAIRS OF LIVESTOCK MARKET AT DANMARKE</t>
  </si>
  <si>
    <t>NURSERY/TREE PLANTING CAMPAIGN</t>
  </si>
  <si>
    <t>EARTHMOVING EQUIPMENT – TRACTORS AND IMPLEMENTS</t>
  </si>
  <si>
    <t>MOTOR CYCLES AT AGRIC DEPT.</t>
  </si>
  <si>
    <t>LABORATORY/MEDICAL EQUIPMENT (POSTE MORTEM DE KITS)</t>
  </si>
  <si>
    <t>Grants To Communities/Ngos - Donation General</t>
  </si>
  <si>
    <t>PURCHASE OF LAPTOP COMPUTERS  ACCESSORIES</t>
  </si>
  <si>
    <t>COMPUTER SOFTWARE ACQUISITION</t>
  </si>
  <si>
    <t>MINOR ROAD MAINTENANCE</t>
  </si>
  <si>
    <t>CONST. OF DRIFT &amp; BRIDGES</t>
  </si>
  <si>
    <t>REH. &amp; REPAIRS OF ELECTRIFICATION ACROSS LGA</t>
  </si>
  <si>
    <t>REHABILITATION OF FEEDER ROAD ACROSS LGA</t>
  </si>
  <si>
    <t>REHABILITATION OF GENERATORS</t>
  </si>
  <si>
    <t>CONST. OF ELECTREFICATION EXTENSION ACROSS LGA</t>
  </si>
  <si>
    <t>Earthmoving Equipment – Grader &amp; Roller</t>
  </si>
  <si>
    <t>PURCHASE/ACQUISITION OF LAND FOR BINDAWA &amp; DORO MARKETS</t>
  </si>
  <si>
    <t>Grants To Communities/Ngos &amp; Empowerment</t>
  </si>
  <si>
    <t xml:space="preserve">CONST. OF JUMA' AT MOSQUE AT GIREMAWA, YAR MAGAJI(GABAS), AGALAWA, </t>
  </si>
  <si>
    <t>CONST. OF CEMETARIES AT GIREMAWA, DORO &amp; BINDAWA</t>
  </si>
  <si>
    <t>REH. OF MOSQUES AT DORO, BINDAWA, TAMA, DALLAJE, YARMAGAJI (YAMMA) &amp; YAR DAURA</t>
  </si>
  <si>
    <t>RENOVATION OF GIREMAWA PRI. SCH.</t>
  </si>
  <si>
    <t>RENOVATION OF ISLAMIYYA SCHOOLS AT DORO &amp; GIREMAWA</t>
  </si>
  <si>
    <t>REHABILITATION OF WOMEN CENTRE AT DORO, DALLAJI &amp; TAMA</t>
  </si>
  <si>
    <t>RENOVATION/REPAIR OF FIRE EQUIPMENT</t>
  </si>
  <si>
    <t>FIRE FIGHTING EQUIPMENT</t>
  </si>
  <si>
    <t>PURCHASE OF FURNITURE &amp; EQUIPMENT</t>
  </si>
  <si>
    <t xml:space="preserve">PURCHASE OF MOTOR VEHICLE </t>
  </si>
  <si>
    <t xml:space="preserve">PURCH. OF TEACHING LEARNING EQUIP. </t>
  </si>
  <si>
    <t>PURCHASE OF ELECTRONICS EQUIPMENTS</t>
  </si>
  <si>
    <t>RENOVATION/REPAIRS SERVICES</t>
  </si>
  <si>
    <t>Grants To Government/Agencies - Nutritions</t>
  </si>
  <si>
    <t>IMMUNIZATION &amp; ROUTINE ACTIVITIES</t>
  </si>
  <si>
    <t>PURCHASE OF MOTORCYCLES (AMBULANCE)</t>
  </si>
  <si>
    <t>PURCHASE OF FURN. &amp; FITTINGS</t>
  </si>
  <si>
    <t>PURCHASE OF HEALTH/MED/EQUIP.</t>
  </si>
  <si>
    <t>CONST. OF REFUSE COLL. CENTRE &amp; DUSTBIN</t>
  </si>
  <si>
    <t>CONST. OF VIP TOILETS &amp; SMART TOILETS</t>
  </si>
  <si>
    <t>PURCH. OF SANITATION EQUIP.</t>
  </si>
  <si>
    <t xml:space="preserve">PURCHASE OF BOREHOLES MATERIALS - </t>
  </si>
  <si>
    <t>WATER DISTRIBUTION NET AT FARU, BAUDA, MARAU, GAIWA, BAURE BAKIN ASIBITI, MAKERA GAIWA, &amp; HIGI YANGORA</t>
  </si>
  <si>
    <t>CONST. OF HANDPUMPS &amp; BOREHOLES AT 11WARDS</t>
  </si>
  <si>
    <t>DISELTING AND SWEEPING OF DRAINAGES</t>
  </si>
  <si>
    <t>PURCHASE OF DIVING EQUIPMENT</t>
  </si>
  <si>
    <t xml:space="preserve">PARKING FEES </t>
  </si>
  <si>
    <t>MARRIAGE AND DIVORCE FEES</t>
  </si>
  <si>
    <t>APPLICATION FEES</t>
  </si>
  <si>
    <r>
      <t xml:space="preserve">STATUTORY ALLOCATION: </t>
    </r>
    <r>
      <rPr>
        <b/>
        <sz val="11"/>
        <color rgb="FF000000"/>
        <rFont val="Tahoma"/>
        <family val="2"/>
      </rPr>
      <t xml:space="preserve">STATE IGR </t>
    </r>
  </si>
  <si>
    <t>MINISTRY FOR LOCAL GOVERNMENT AND EMIRATE AFFAIRS</t>
  </si>
  <si>
    <t xml:space="preserve">CONST OF HEALTH FACILITIES </t>
  </si>
  <si>
    <t xml:space="preserve">Bardawayya in Kamri </t>
  </si>
  <si>
    <t xml:space="preserve">Ba'awa Tama </t>
  </si>
  <si>
    <t xml:space="preserve">Yanhamel Kamri </t>
  </si>
  <si>
    <t xml:space="preserve">Faru Dallaje </t>
  </si>
  <si>
    <t xml:space="preserve">RENOVETION OF HEALTH FACILITIES </t>
  </si>
  <si>
    <t xml:space="preserve">Yan Ali </t>
  </si>
  <si>
    <t xml:space="preserve">Rugar Idi </t>
  </si>
  <si>
    <t xml:space="preserve">Nahuce </t>
  </si>
  <si>
    <t xml:space="preserve">Mazanya Kamfani </t>
  </si>
  <si>
    <t xml:space="preserve">Rinjin Baushe </t>
  </si>
  <si>
    <t xml:space="preserve"> CONST OF FEEDER ROAD ZANGON AJI</t>
  </si>
  <si>
    <t xml:space="preserve">  </t>
  </si>
  <si>
    <t xml:space="preserve"> KANINKAU </t>
  </si>
  <si>
    <t xml:space="preserve">SHIBDAWA  </t>
  </si>
  <si>
    <t xml:space="preserve"> CONST OF CULVET  AT TUDUJE  </t>
  </si>
  <si>
    <t xml:space="preserve"> SHIBDAWA </t>
  </si>
  <si>
    <t>ZAKATA</t>
  </si>
  <si>
    <t xml:space="preserve">    </t>
  </si>
  <si>
    <t xml:space="preserve"> PURCHASE  OF FERTILIZER </t>
  </si>
  <si>
    <t xml:space="preserve"> PURCHASE  OF GRAINS GENERAL</t>
  </si>
  <si>
    <t xml:space="preserve"> CONST,TRAPIC AND STREET LIGTH 700 no  [11  WARDS]</t>
  </si>
  <si>
    <t xml:space="preserve">              </t>
  </si>
  <si>
    <t xml:space="preserve">     </t>
  </si>
  <si>
    <t>WAILARE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</si>
</sst>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[$-F400]h:mm:ss\ AM/PM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0"/>
      <color rgb="FF000000"/>
      <name val="Tahoma"/>
      <family val="2"/>
    </font>
    <font>
      <sz val="9"/>
      <name val="Tahoma"/>
      <family val="2"/>
    </font>
    <font>
      <sz val="12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7" fillId="0" borderId="0"/>
  </cellStyleXfs>
  <cellXfs count="14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43" fontId="14" fillId="0" borderId="2" xfId="1" applyFont="1" applyFill="1" applyBorder="1" applyAlignment="1" applyProtection="1">
      <alignment horizontal="left" wrapText="1"/>
      <protection locked="0"/>
    </xf>
    <xf numFmtId="43" fontId="14" fillId="0" borderId="3" xfId="1" applyFont="1" applyFill="1" applyBorder="1" applyAlignment="1" applyProtection="1">
      <alignment horizontal="left" wrapText="1"/>
      <protection locked="0"/>
    </xf>
    <xf numFmtId="43" fontId="14" fillId="0" borderId="4" xfId="1" applyFont="1" applyFill="1" applyBorder="1" applyAlignment="1" applyProtection="1">
      <alignment horizontal="left" wrapText="1"/>
      <protection locked="0"/>
    </xf>
    <xf numFmtId="43" fontId="14" fillId="0" borderId="5" xfId="1" applyFont="1" applyFill="1" applyBorder="1" applyAlignment="1" applyProtection="1">
      <alignment horizontal="left" wrapText="1"/>
      <protection locked="0"/>
    </xf>
    <xf numFmtId="43" fontId="9" fillId="0" borderId="2" xfId="1" applyFont="1" applyFill="1" applyBorder="1" applyAlignment="1" applyProtection="1">
      <alignment horizontal="left" wrapText="1"/>
      <protection locked="0"/>
    </xf>
    <xf numFmtId="43" fontId="9" fillId="0" borderId="3" xfId="1" applyFont="1" applyFill="1" applyBorder="1" applyAlignment="1" applyProtection="1">
      <alignment horizontal="left" wrapText="1"/>
      <protection locked="0"/>
    </xf>
    <xf numFmtId="43" fontId="9" fillId="0" borderId="5" xfId="1" applyFont="1" applyFill="1" applyBorder="1" applyAlignment="1" applyProtection="1">
      <alignment horizontal="left" wrapText="1"/>
      <protection locked="0"/>
    </xf>
    <xf numFmtId="43" fontId="9" fillId="0" borderId="4" xfId="1" applyFont="1" applyFill="1" applyBorder="1" applyAlignment="1" applyProtection="1">
      <alignment horizontal="left" wrapText="1"/>
      <protection locked="0"/>
    </xf>
    <xf numFmtId="43" fontId="9" fillId="0" borderId="7" xfId="1" applyFont="1" applyFill="1" applyBorder="1" applyAlignment="1" applyProtection="1">
      <alignment horizontal="left" wrapText="1"/>
      <protection locked="0"/>
    </xf>
    <xf numFmtId="43" fontId="9" fillId="0" borderId="6" xfId="1" applyFont="1" applyFill="1" applyBorder="1" applyAlignment="1" applyProtection="1">
      <alignment horizontal="left" wrapText="1"/>
      <protection locked="0"/>
    </xf>
    <xf numFmtId="43" fontId="9" fillId="0" borderId="14" xfId="1" applyFont="1" applyFill="1" applyBorder="1" applyAlignment="1" applyProtection="1">
      <alignment horizontal="left" wrapText="1"/>
      <protection locked="0"/>
    </xf>
    <xf numFmtId="43" fontId="9" fillId="0" borderId="15" xfId="1" applyFont="1" applyFill="1" applyBorder="1" applyAlignment="1" applyProtection="1">
      <alignment horizontal="left" wrapText="1"/>
      <protection locked="0"/>
    </xf>
    <xf numFmtId="1" fontId="9" fillId="0" borderId="2" xfId="0" applyNumberFormat="1" applyFont="1" applyBorder="1" applyAlignment="1" applyProtection="1">
      <alignment horizontal="left" shrinkToFit="1"/>
      <protection locked="0"/>
    </xf>
    <xf numFmtId="0" fontId="12" fillId="0" borderId="3" xfId="0" applyFont="1" applyBorder="1" applyAlignment="1" applyProtection="1">
      <alignment horizontal="left" wrapText="1"/>
      <protection locked="0"/>
    </xf>
    <xf numFmtId="0" fontId="9" fillId="0" borderId="2" xfId="0" applyFont="1" applyBorder="1" applyAlignment="1" applyProtection="1">
      <alignment horizontal="left" wrapText="1"/>
      <protection locked="0"/>
    </xf>
    <xf numFmtId="0" fontId="9" fillId="0" borderId="3" xfId="0" applyFont="1" applyBorder="1" applyAlignment="1" applyProtection="1">
      <alignment horizontal="left" wrapText="1"/>
      <protection locked="0"/>
    </xf>
    <xf numFmtId="43" fontId="15" fillId="0" borderId="3" xfId="1" applyFont="1" applyFill="1" applyBorder="1" applyAlignment="1" applyProtection="1">
      <alignment horizontal="left" wrapText="1"/>
      <protection locked="0"/>
    </xf>
    <xf numFmtId="43" fontId="15" fillId="0" borderId="2" xfId="1" applyFont="1" applyFill="1" applyBorder="1" applyAlignment="1" applyProtection="1">
      <alignment horizontal="left" wrapText="1"/>
      <protection locked="0"/>
    </xf>
    <xf numFmtId="0" fontId="15" fillId="0" borderId="2" xfId="0" applyFont="1" applyBorder="1" applyAlignment="1" applyProtection="1">
      <alignment horizontal="left" wrapText="1"/>
      <protection locked="0"/>
    </xf>
    <xf numFmtId="0" fontId="15" fillId="0" borderId="3" xfId="0" applyFont="1" applyBorder="1" applyAlignment="1" applyProtection="1">
      <alignment horizontal="left" wrapText="1"/>
      <protection locked="0"/>
    </xf>
    <xf numFmtId="0" fontId="16" fillId="0" borderId="3" xfId="0" applyFont="1" applyBorder="1" applyAlignment="1" applyProtection="1">
      <alignment horizontal="left" wrapText="1"/>
      <protection locked="0"/>
    </xf>
    <xf numFmtId="43" fontId="9" fillId="0" borderId="8" xfId="1" applyFont="1" applyFill="1" applyBorder="1" applyAlignment="1" applyProtection="1">
      <alignment horizontal="left" wrapText="1"/>
      <protection locked="0"/>
    </xf>
    <xf numFmtId="43" fontId="9" fillId="0" borderId="12" xfId="1" applyFont="1" applyFill="1" applyBorder="1" applyAlignment="1" applyProtection="1">
      <alignment horizontal="left" wrapText="1"/>
      <protection locked="0"/>
    </xf>
    <xf numFmtId="43" fontId="9" fillId="0" borderId="10" xfId="1" applyFont="1" applyFill="1" applyBorder="1" applyAlignment="1" applyProtection="1">
      <alignment horizontal="left" wrapText="1"/>
      <protection locked="0"/>
    </xf>
    <xf numFmtId="43" fontId="9" fillId="0" borderId="9" xfId="1" applyFont="1" applyFill="1" applyBorder="1" applyAlignment="1" applyProtection="1">
      <alignment horizontal="left" wrapText="1"/>
      <protection locked="0"/>
    </xf>
    <xf numFmtId="43" fontId="9" fillId="0" borderId="16" xfId="1" applyFont="1" applyFill="1" applyBorder="1" applyAlignment="1" applyProtection="1">
      <alignment horizontal="left" wrapText="1"/>
      <protection locked="0"/>
    </xf>
    <xf numFmtId="43" fontId="9" fillId="2" borderId="2" xfId="1" applyFont="1" applyFill="1" applyBorder="1" applyAlignment="1" applyProtection="1">
      <alignment horizontal="left" wrapText="1"/>
      <protection locked="0"/>
    </xf>
    <xf numFmtId="43" fontId="9" fillId="2" borderId="8" xfId="1" applyFont="1" applyFill="1" applyBorder="1" applyAlignment="1" applyProtection="1">
      <alignment horizontal="left" wrapText="1"/>
      <protection locked="0"/>
    </xf>
    <xf numFmtId="43" fontId="9" fillId="2" borderId="1" xfId="1" applyFont="1" applyFill="1" applyBorder="1" applyAlignment="1" applyProtection="1">
      <alignment horizontal="left" wrapText="1"/>
      <protection locked="0"/>
    </xf>
    <xf numFmtId="43" fontId="9" fillId="0" borderId="1" xfId="1" applyFont="1" applyFill="1" applyBorder="1" applyAlignment="1" applyProtection="1">
      <alignment horizontal="left" wrapText="1"/>
      <protection locked="0"/>
    </xf>
    <xf numFmtId="43" fontId="9" fillId="2" borderId="17" xfId="1" applyFont="1" applyFill="1" applyBorder="1" applyAlignment="1" applyProtection="1">
      <alignment horizontal="left" wrapText="1"/>
      <protection locked="0"/>
    </xf>
    <xf numFmtId="43" fontId="9" fillId="0" borderId="0" xfId="1" applyFont="1" applyFill="1" applyBorder="1" applyAlignment="1" applyProtection="1">
      <alignment horizontal="left" wrapText="1"/>
      <protection locked="0"/>
    </xf>
    <xf numFmtId="43" fontId="9" fillId="0" borderId="18" xfId="1" applyFont="1" applyFill="1" applyBorder="1" applyAlignment="1" applyProtection="1">
      <alignment horizontal="left" wrapText="1"/>
      <protection locked="0"/>
    </xf>
    <xf numFmtId="43" fontId="9" fillId="2" borderId="19" xfId="1" applyFont="1" applyFill="1" applyBorder="1" applyAlignment="1" applyProtection="1">
      <alignment horizontal="left" wrapText="1"/>
      <protection locked="0"/>
    </xf>
    <xf numFmtId="43" fontId="9" fillId="0" borderId="19" xfId="1" applyFont="1" applyFill="1" applyBorder="1" applyAlignment="1" applyProtection="1">
      <alignment horizontal="left" wrapText="1"/>
      <protection locked="0"/>
    </xf>
    <xf numFmtId="43" fontId="9" fillId="2" borderId="20" xfId="1" applyFont="1" applyFill="1" applyBorder="1" applyAlignment="1" applyProtection="1">
      <alignment horizontal="left" wrapText="1"/>
      <protection locked="0"/>
    </xf>
    <xf numFmtId="43" fontId="9" fillId="0" borderId="21" xfId="1" applyFont="1" applyFill="1" applyBorder="1" applyAlignment="1" applyProtection="1">
      <alignment horizontal="left" wrapText="1"/>
      <protection locked="0"/>
    </xf>
    <xf numFmtId="43" fontId="9" fillId="0" borderId="22" xfId="1" applyFont="1" applyFill="1" applyBorder="1" applyAlignment="1" applyProtection="1">
      <alignment horizontal="left" wrapText="1"/>
      <protection locked="0"/>
    </xf>
    <xf numFmtId="43" fontId="9" fillId="0" borderId="23" xfId="1" applyFont="1" applyFill="1" applyBorder="1" applyAlignment="1" applyProtection="1">
      <alignment horizontal="left" wrapText="1"/>
      <protection locked="0"/>
    </xf>
    <xf numFmtId="43" fontId="9" fillId="0" borderId="24" xfId="1" applyFont="1" applyFill="1" applyBorder="1" applyAlignment="1" applyProtection="1">
      <alignment horizontal="left" wrapText="1"/>
      <protection locked="0"/>
    </xf>
    <xf numFmtId="43" fontId="9" fillId="0" borderId="25" xfId="1" applyFont="1" applyFill="1" applyBorder="1" applyAlignment="1" applyProtection="1">
      <alignment horizontal="left" wrapText="1"/>
      <protection locked="0"/>
    </xf>
    <xf numFmtId="0" fontId="12" fillId="2" borderId="2" xfId="0" applyFont="1" applyFill="1" applyBorder="1" applyAlignment="1" applyProtection="1">
      <alignment horizontal="left" wrapText="1"/>
      <protection locked="0"/>
    </xf>
    <xf numFmtId="43" fontId="9" fillId="2" borderId="3" xfId="1" applyFont="1" applyFill="1" applyBorder="1" applyAlignment="1" applyProtection="1">
      <alignment horizontal="left" wrapText="1"/>
      <protection locked="0"/>
    </xf>
    <xf numFmtId="1" fontId="9" fillId="2" borderId="22" xfId="0" applyNumberFormat="1" applyFont="1" applyFill="1" applyBorder="1" applyAlignment="1" applyProtection="1">
      <alignment horizontal="left" vertical="center" shrinkToFit="1"/>
      <protection locked="0"/>
    </xf>
    <xf numFmtId="0" fontId="18" fillId="0" borderId="2" xfId="0" applyFont="1" applyBorder="1" applyAlignment="1" applyProtection="1">
      <alignment horizontal="left" wrapText="1"/>
      <protection locked="0"/>
    </xf>
    <xf numFmtId="0" fontId="18" fillId="0" borderId="3" xfId="0" applyFont="1" applyBorder="1" applyAlignment="1" applyProtection="1">
      <alignment horizontal="left" wrapText="1"/>
      <protection locked="0"/>
    </xf>
    <xf numFmtId="0" fontId="18" fillId="0" borderId="12" xfId="0" applyFont="1" applyBorder="1" applyAlignment="1" applyProtection="1">
      <alignment horizontal="left" wrapText="1"/>
      <protection locked="0"/>
    </xf>
    <xf numFmtId="0" fontId="19" fillId="2" borderId="1" xfId="2" applyFont="1" applyFill="1" applyBorder="1" applyAlignment="1" applyProtection="1">
      <alignment horizontal="left" wrapText="1"/>
      <protection locked="0" hidden="1"/>
    </xf>
    <xf numFmtId="0" fontId="19" fillId="2" borderId="1" xfId="2" applyFont="1" applyFill="1" applyBorder="1" applyAlignment="1" applyProtection="1">
      <alignment horizontal="left" vertical="center" wrapText="1"/>
      <protection locked="0" hidden="1"/>
    </xf>
    <xf numFmtId="164" fontId="12" fillId="2" borderId="1" xfId="1" applyNumberFormat="1" applyFont="1" applyFill="1" applyBorder="1" applyAlignment="1" applyProtection="1">
      <protection locked="0" hidden="1"/>
    </xf>
    <xf numFmtId="164" fontId="12" fillId="2" borderId="1" xfId="1" applyNumberFormat="1" applyFont="1" applyFill="1" applyBorder="1" applyAlignment="1" applyProtection="1">
      <alignment vertical="center"/>
      <protection locked="0" hidden="1"/>
    </xf>
    <xf numFmtId="0" fontId="9" fillId="0" borderId="22" xfId="0" applyFont="1" applyBorder="1" applyAlignment="1" applyProtection="1">
      <alignment horizontal="left" wrapText="1"/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left"/>
      <protection locked="0"/>
    </xf>
    <xf numFmtId="0" fontId="12" fillId="0" borderId="17" xfId="2" applyFont="1" applyBorder="1" applyAlignment="1" applyProtection="1">
      <alignment horizontal="left" vertical="center"/>
      <protection locked="0" hidden="1"/>
    </xf>
    <xf numFmtId="0" fontId="9" fillId="0" borderId="12" xfId="0" applyFont="1" applyBorder="1" applyAlignment="1" applyProtection="1">
      <alignment horizontal="left" wrapText="1"/>
      <protection locked="0"/>
    </xf>
    <xf numFmtId="0" fontId="9" fillId="0" borderId="4" xfId="0" applyFont="1" applyBorder="1" applyAlignment="1" applyProtection="1">
      <alignment horizontal="left" wrapText="1"/>
      <protection locked="0"/>
    </xf>
    <xf numFmtId="0" fontId="9" fillId="0" borderId="26" xfId="0" applyFont="1" applyBorder="1" applyAlignment="1" applyProtection="1">
      <alignment horizontal="left" wrapText="1"/>
      <protection locked="0"/>
    </xf>
    <xf numFmtId="0" fontId="7" fillId="0" borderId="3" xfId="0" applyFont="1" applyBorder="1" applyAlignment="1" applyProtection="1">
      <alignment horizontal="left" wrapText="1"/>
      <protection locked="0"/>
    </xf>
    <xf numFmtId="43" fontId="7" fillId="0" borderId="2" xfId="1" applyFont="1" applyFill="1" applyBorder="1" applyAlignment="1" applyProtection="1">
      <alignment horizontal="left" wrapText="1"/>
      <protection locked="0"/>
    </xf>
    <xf numFmtId="43" fontId="7" fillId="0" borderId="3" xfId="1" applyFont="1" applyFill="1" applyBorder="1" applyAlignment="1" applyProtection="1">
      <alignment horizontal="left" wrapText="1"/>
      <protection locked="0"/>
    </xf>
    <xf numFmtId="43" fontId="20" fillId="0" borderId="8" xfId="1" applyFont="1" applyFill="1" applyBorder="1" applyAlignment="1" applyProtection="1">
      <alignment horizontal="left" wrapText="1"/>
      <protection locked="0"/>
    </xf>
    <xf numFmtId="43" fontId="20" fillId="0" borderId="12" xfId="1" applyFont="1" applyFill="1" applyBorder="1" applyAlignment="1" applyProtection="1">
      <alignment horizontal="left" wrapText="1"/>
      <protection locked="0"/>
    </xf>
    <xf numFmtId="43" fontId="9" fillId="2" borderId="4" xfId="1" applyFont="1" applyFill="1" applyBorder="1" applyAlignment="1" applyProtection="1">
      <alignment horizontal="left" wrapText="1"/>
      <protection locked="0"/>
    </xf>
    <xf numFmtId="43" fontId="9" fillId="2" borderId="5" xfId="1" applyFont="1" applyFill="1" applyBorder="1" applyAlignment="1" applyProtection="1">
      <alignment horizontal="left" wrapText="1"/>
      <protection locked="0"/>
    </xf>
    <xf numFmtId="43" fontId="9" fillId="2" borderId="6" xfId="1" applyFont="1" applyFill="1" applyBorder="1" applyAlignment="1" applyProtection="1">
      <alignment horizontal="left" wrapText="1"/>
      <protection locked="0"/>
    </xf>
    <xf numFmtId="43" fontId="9" fillId="2" borderId="7" xfId="1" applyFont="1" applyFill="1" applyBorder="1" applyAlignment="1" applyProtection="1">
      <alignment horizontal="left" wrapText="1"/>
      <protection locked="0"/>
    </xf>
    <xf numFmtId="43" fontId="7" fillId="2" borderId="2" xfId="1" applyFont="1" applyFill="1" applyBorder="1" applyAlignment="1" applyProtection="1">
      <alignment horizontal="left" wrapText="1"/>
      <protection locked="0"/>
    </xf>
    <xf numFmtId="43" fontId="7" fillId="2" borderId="3" xfId="1" applyFont="1" applyFill="1" applyBorder="1" applyAlignment="1" applyProtection="1">
      <alignment horizontal="left" wrapText="1"/>
      <protection locked="0"/>
    </xf>
    <xf numFmtId="43" fontId="9" fillId="0" borderId="11" xfId="1" applyFont="1" applyFill="1" applyBorder="1" applyAlignment="1" applyProtection="1">
      <alignment horizontal="left" wrapText="1"/>
      <protection locked="0"/>
    </xf>
    <xf numFmtId="43" fontId="9" fillId="0" borderId="13" xfId="1" applyFont="1" applyFill="1" applyBorder="1" applyAlignment="1" applyProtection="1">
      <alignment horizontal="left" wrapText="1"/>
      <protection locked="0"/>
    </xf>
    <xf numFmtId="0" fontId="2" fillId="0" borderId="0" xfId="0" applyFont="1" applyProtection="1">
      <protection locked="0"/>
    </xf>
    <xf numFmtId="0" fontId="10" fillId="0" borderId="2" xfId="0" applyFont="1" applyBorder="1" applyAlignment="1" applyProtection="1">
      <alignment horizontal="left" wrapText="1"/>
      <protection locked="0"/>
    </xf>
    <xf numFmtId="0" fontId="10" fillId="0" borderId="3" xfId="0" applyFont="1" applyBorder="1" applyAlignment="1" applyProtection="1">
      <alignment horizontal="left" wrapText="1"/>
      <protection locked="0"/>
    </xf>
    <xf numFmtId="43" fontId="9" fillId="0" borderId="2" xfId="1" applyFont="1" applyFill="1" applyBorder="1" applyAlignment="1" applyProtection="1">
      <alignment horizontal="right" wrapText="1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ZAHRADDEEN\Desktop\DAURA%20LOCAL%20GOVT\DAURA%20LOCAL%20GOVT%202026%20PROPOSED%20BUDGET.xlsx" TargetMode="External"/><Relationship Id="rId1" Type="http://schemas.openxmlformats.org/officeDocument/2006/relationships/externalLinkPath" Target="/Users/ZAHRADDEEN/Desktop/DAURA%20LOCAL%20GOVT/DAURA%20LOCAL%20GOVT%202026%20PROPOSED%20BUDG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POSED BUDGET SUMMARY F.i"/>
      <sheetName val="CONS. MASTER B. SUMMARY F.ii"/>
      <sheetName val="SUMMARY OF REVENUE F.iii"/>
      <sheetName val="SUMMARY OF EXP F.iv"/>
      <sheetName val="SUMMARY OF EXP SECTOR F.v"/>
      <sheetName val="SUMMARY OF REC. EXP DEPT F.vi"/>
      <sheetName val="SUMMARY OF RECURRENT EXP F.vii"/>
      <sheetName val="SUMMARY OF CAPITAL EXP F.viii"/>
      <sheetName val="SUMMARY OF CAP. EXP DEPT F.ix"/>
      <sheetName val="CHAIR PERSONNEL COST F.x"/>
      <sheetName val="CHAIR OVERHEAD COST F.xi"/>
      <sheetName val="SLT PERSONNEL COST F.x"/>
      <sheetName val="SLT OVERHEAD COST F.xi"/>
      <sheetName val="COUNCIL PERSONNEL COST F.x"/>
      <sheetName val="COUNCIL OVERHEAD COST F.xi"/>
      <sheetName val="PMD PERSONNEL COST F.x"/>
      <sheetName val="PMD OVERHEAD COST F.xi"/>
      <sheetName val="PMD CAPITAL EXP F.xii"/>
      <sheetName val="AGRIC PERSONNEL COST F.x"/>
      <sheetName val="AGRIC OVERHEAD COST F.xi"/>
      <sheetName val="AGRIC CAPITAL EXP F.xii"/>
      <sheetName val="FINANCE PERSONNEL COST F.x"/>
      <sheetName val="FINANCE OVERHEAD COST F.xi"/>
      <sheetName val="FINANCE CAPITAL EXP F.xii"/>
      <sheetName val="WORKS PERSONNEL COST F.x"/>
      <sheetName val="WORKS OVERHEAD COST F.xi"/>
      <sheetName val="WORKS CAPITAL EXP F.xii"/>
      <sheetName val="ESD PERSONNEL COST F.x"/>
      <sheetName val="ESD OVERHEAD COST F.xi"/>
      <sheetName val="ESD CAPITAL EXP F.xii"/>
      <sheetName val="PHC PERSONNEL COST F.x"/>
      <sheetName val="PHC OVERHEAD COST F.xi"/>
      <sheetName val="PHC CAPITAL EXP F.xii"/>
      <sheetName val="WATSAN PERSONNEL COST F.x"/>
      <sheetName val="WATSAN OVERHEAD COST F.xi"/>
      <sheetName val="WATSAN CAPITAL EXP F.xii"/>
      <sheetName val="TRADITIONAL PERSONNEL COST F.x"/>
      <sheetName val="TRADITIONAL OVERHEAD COST F.x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8">
          <cell r="C58"/>
          <cell r="E58"/>
        </row>
      </sheetData>
      <sheetData sheetId="11"/>
      <sheetData sheetId="12">
        <row r="58">
          <cell r="C58"/>
          <cell r="E58"/>
        </row>
      </sheetData>
      <sheetData sheetId="13"/>
      <sheetData sheetId="14">
        <row r="58">
          <cell r="C58"/>
          <cell r="E58"/>
        </row>
      </sheetData>
      <sheetData sheetId="15"/>
      <sheetData sheetId="16">
        <row r="58">
          <cell r="C58"/>
          <cell r="E58"/>
        </row>
      </sheetData>
      <sheetData sheetId="17"/>
      <sheetData sheetId="18"/>
      <sheetData sheetId="19">
        <row r="58">
          <cell r="C58"/>
          <cell r="E58"/>
        </row>
      </sheetData>
      <sheetData sheetId="20"/>
      <sheetData sheetId="21"/>
      <sheetData sheetId="22">
        <row r="58">
          <cell r="C58"/>
          <cell r="E58"/>
        </row>
      </sheetData>
      <sheetData sheetId="23"/>
      <sheetData sheetId="24"/>
      <sheetData sheetId="25">
        <row r="58">
          <cell r="C58"/>
          <cell r="E58"/>
        </row>
      </sheetData>
      <sheetData sheetId="26"/>
      <sheetData sheetId="27"/>
      <sheetData sheetId="28">
        <row r="58">
          <cell r="C58"/>
          <cell r="E58"/>
        </row>
      </sheetData>
      <sheetData sheetId="29"/>
      <sheetData sheetId="30"/>
      <sheetData sheetId="31">
        <row r="58">
          <cell r="C58"/>
          <cell r="E58"/>
        </row>
      </sheetData>
      <sheetData sheetId="32"/>
      <sheetData sheetId="33"/>
      <sheetData sheetId="34">
        <row r="58">
          <cell r="C58"/>
          <cell r="E58"/>
        </row>
      </sheetData>
      <sheetData sheetId="35"/>
      <sheetData sheetId="36"/>
      <sheetData sheetId="37">
        <row r="58">
          <cell r="C58"/>
          <cell r="E58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110" zoomScaleSheetLayoutView="90" workbookViewId="0">
      <selection activeCell="A3" sqref="A3:E3"/>
    </sheetView>
  </sheetViews>
  <sheetFormatPr defaultColWidth="8.77734375" defaultRowHeight="15" x14ac:dyDescent="0.25"/>
  <cols>
    <col min="1" max="1" width="5.77734375" style="1" customWidth="1"/>
    <col min="2" max="2" width="52" style="1" bestFit="1" customWidth="1"/>
    <col min="3" max="4" width="26" style="1" bestFit="1" customWidth="1"/>
    <col min="5" max="5" width="26.21875" style="1" bestFit="1" customWidth="1"/>
    <col min="6" max="6" width="9.77734375" style="1" customWidth="1"/>
    <col min="7" max="16384" width="8.777343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142" t="s">
        <v>894</v>
      </c>
      <c r="B2" s="142"/>
      <c r="C2" s="142"/>
      <c r="D2" s="142"/>
      <c r="E2" s="142"/>
      <c r="F2" s="49"/>
    </row>
    <row r="3" spans="1:6" x14ac:dyDescent="0.25">
      <c r="A3" s="143" t="s">
        <v>799</v>
      </c>
      <c r="B3" s="143"/>
      <c r="C3" s="143"/>
      <c r="D3" s="143"/>
      <c r="E3" s="143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593</v>
      </c>
      <c r="D5" s="50" t="s">
        <v>594</v>
      </c>
      <c r="E5" s="50" t="s">
        <v>595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0</v>
      </c>
      <c r="D7" s="11" t="s">
        <v>913</v>
      </c>
      <c r="E7" s="11">
        <v>103890310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7691092186</v>
      </c>
      <c r="D8" s="11">
        <f t="shared" ref="D8:E8" si="0">SUM(D9:D10)</f>
        <v>3895582151</v>
      </c>
      <c r="E8" s="11">
        <f t="shared" si="0"/>
        <v>8010532878</v>
      </c>
      <c r="F8" s="7">
        <f>D8/C8*100</f>
        <v>50.650571554597668</v>
      </c>
    </row>
    <row r="9" spans="1:6" x14ac:dyDescent="0.25">
      <c r="A9" s="7"/>
      <c r="B9" s="5" t="s">
        <v>335</v>
      </c>
      <c r="C9" s="10">
        <f>'SUMMARY OF REVENUE F.iii'!C6</f>
        <v>7601529580</v>
      </c>
      <c r="D9" s="10">
        <f>'SUMMARY OF REVENUE F.iii'!D6</f>
        <v>3796139311</v>
      </c>
      <c r="E9" s="10">
        <f>'SUMMARY OF REVENUE F.iii'!E6</f>
        <v>7846060470</v>
      </c>
      <c r="F9" s="7">
        <f t="shared" ref="F9:F10" si="1">D9/C9*100</f>
        <v>49.939150680776542</v>
      </c>
    </row>
    <row r="10" spans="1:6" x14ac:dyDescent="0.25">
      <c r="A10" s="7"/>
      <c r="B10" s="5" t="s">
        <v>336</v>
      </c>
      <c r="C10" s="10">
        <f>'SUMMARY OF REVENUE F.iii'!C16</f>
        <v>89562606</v>
      </c>
      <c r="D10" s="10">
        <f>'SUMMARY OF REVENUE F.iii'!D16</f>
        <v>99442840</v>
      </c>
      <c r="E10" s="10">
        <f>'SUMMARY OF REVENUE F.iii'!E16</f>
        <v>164472408</v>
      </c>
      <c r="F10" s="7">
        <f t="shared" si="1"/>
        <v>111.03165086554093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 t="shared" ref="C12:E12" si="2">SUM(C13:C14)</f>
        <v>2552114656</v>
      </c>
      <c r="D12" s="11">
        <f t="shared" si="2"/>
        <v>2919840032</v>
      </c>
      <c r="E12" s="11">
        <f t="shared" si="2"/>
        <v>3735088290</v>
      </c>
      <c r="F12" s="7" t="s">
        <v>341</v>
      </c>
    </row>
    <row r="13" spans="1:6" x14ac:dyDescent="0.25">
      <c r="A13" s="7"/>
      <c r="B13" s="5" t="s">
        <v>337</v>
      </c>
      <c r="C13" s="10">
        <f>'CONS. MASTER B. SUMMARY F.ii'!C19</f>
        <v>2552114656</v>
      </c>
      <c r="D13" s="10">
        <f>'CONS. MASTER B. SUMMARY F.ii'!D19</f>
        <v>2117755936</v>
      </c>
      <c r="E13" s="10">
        <f>'CONS. MASTER B. SUMMARY F.ii'!E19</f>
        <v>2625443211</v>
      </c>
      <c r="F13" s="7" t="s">
        <v>341</v>
      </c>
    </row>
    <row r="14" spans="1:6" x14ac:dyDescent="0.25">
      <c r="A14" s="7"/>
      <c r="B14" s="5" t="s">
        <v>338</v>
      </c>
      <c r="C14" s="10" t="s">
        <v>341</v>
      </c>
      <c r="D14" s="10">
        <f>'CONS. MASTER B. SUMMARY F.ii'!D20</f>
        <v>802084096</v>
      </c>
      <c r="E14" s="10">
        <f>'CONS. MASTER B. SUMMARY F.ii'!E20</f>
        <v>1109645079</v>
      </c>
      <c r="F14" s="7" t="s">
        <v>341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s">
        <v>341</v>
      </c>
    </row>
    <row r="19" spans="1:6" x14ac:dyDescent="0.25">
      <c r="A19" s="7"/>
      <c r="B19" s="5" t="s">
        <v>339</v>
      </c>
      <c r="C19" s="10">
        <f>'SUMMARY OF REVENUE F.iii'!C120</f>
        <v>0</v>
      </c>
      <c r="D19" s="10">
        <f>'SUMMARY OF REVENUE F.iii'!D120</f>
        <v>0</v>
      </c>
      <c r="E19" s="10">
        <f>'SUMMARY OF REVENUE F.iii'!E120</f>
        <v>0</v>
      </c>
      <c r="F19" s="7" t="s">
        <v>341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1825770000</v>
      </c>
      <c r="D22" s="11">
        <f>'CONS. MASTER B. SUMMARY F.ii'!D27</f>
        <v>556800557</v>
      </c>
      <c r="E22" s="11">
        <f>'CONS. MASTER B. SUMMARY F.ii'!E27</f>
        <v>4379334898</v>
      </c>
      <c r="F22" s="7" t="s">
        <v>907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7691092186</v>
      </c>
      <c r="D24" s="11" t="s">
        <v>341</v>
      </c>
      <c r="E24" s="11">
        <f>E7+E8+E18</f>
        <v>8114423188</v>
      </c>
      <c r="F24" s="7" t="s">
        <v>341</v>
      </c>
    </row>
    <row r="25" spans="1:6" x14ac:dyDescent="0.25">
      <c r="A25" s="5" t="s">
        <v>333</v>
      </c>
      <c r="B25" s="5" t="s">
        <v>2</v>
      </c>
      <c r="C25" s="11">
        <f t="shared" ref="C25:E25" si="4">C12+C22</f>
        <v>4377884656</v>
      </c>
      <c r="D25" s="11">
        <f t="shared" si="4"/>
        <v>3476640589</v>
      </c>
      <c r="E25" s="11">
        <f t="shared" si="4"/>
        <v>8114423188</v>
      </c>
      <c r="F25" s="7" t="s">
        <v>907</v>
      </c>
    </row>
    <row r="26" spans="1:6" x14ac:dyDescent="0.25">
      <c r="A26" s="7"/>
      <c r="B26" s="5" t="s">
        <v>334</v>
      </c>
      <c r="C26" s="11"/>
      <c r="D26" s="11"/>
      <c r="E26" s="11">
        <f t="shared" ref="E26" si="5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x14ac:dyDescent="0.25">
      <c r="E29" s="1" t="s">
        <v>341</v>
      </c>
    </row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GFr2aIuIkd9sCBW7cYFFmg8mwhKFa6R5vheNkuc4Y6v1v937dz84PArXeornctx49bNu2vizD7YXqvNZwHlrQ==" saltValue="S1RsXh63x2yVdOiM7E5C3Q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zoomScale="90" zoomScaleNormal="102" zoomScaleSheetLayoutView="90" workbookViewId="0">
      <selection activeCell="E6" sqref="E6"/>
    </sheetView>
  </sheetViews>
  <sheetFormatPr defaultColWidth="8.77734375" defaultRowHeight="15" x14ac:dyDescent="0.25"/>
  <cols>
    <col min="1" max="1" width="5.77734375" style="1" customWidth="1"/>
    <col min="2" max="2" width="52" style="1" bestFit="1" customWidth="1"/>
    <col min="3" max="3" width="26.21875" style="1" bestFit="1" customWidth="1"/>
    <col min="4" max="4" width="25.77734375" style="1" bestFit="1" customWidth="1"/>
    <col min="5" max="5" width="26.21875" style="1" bestFit="1" customWidth="1"/>
    <col min="6" max="6" width="9.77734375" style="1" customWidth="1"/>
    <col min="7" max="16384" width="8.77734375" style="1"/>
  </cols>
  <sheetData>
    <row r="1" spans="1:5" x14ac:dyDescent="0.25">
      <c r="A1" s="49" t="s">
        <v>341</v>
      </c>
      <c r="B1" s="49"/>
      <c r="C1" s="49"/>
      <c r="D1" s="49"/>
      <c r="E1" s="49"/>
    </row>
    <row r="2" spans="1:5" x14ac:dyDescent="0.25">
      <c r="A2" s="144" t="s">
        <v>341</v>
      </c>
      <c r="B2" s="144"/>
      <c r="C2" s="144"/>
      <c r="D2" s="144"/>
      <c r="E2" s="144"/>
    </row>
    <row r="3" spans="1:5" x14ac:dyDescent="0.25">
      <c r="A3" s="143" t="s">
        <v>800</v>
      </c>
      <c r="B3" s="143"/>
      <c r="C3" s="143"/>
      <c r="D3" s="143"/>
      <c r="E3" s="143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593</v>
      </c>
      <c r="D5" s="50" t="s">
        <v>594</v>
      </c>
      <c r="E5" s="50" t="s">
        <v>595</v>
      </c>
    </row>
    <row r="6" spans="1:5" x14ac:dyDescent="0.25">
      <c r="A6" s="44">
        <v>1</v>
      </c>
      <c r="B6" s="46" t="s">
        <v>291</v>
      </c>
      <c r="C6" s="52">
        <v>0</v>
      </c>
      <c r="D6" s="52"/>
      <c r="E6" s="52">
        <v>103890310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7601529580</v>
      </c>
      <c r="D8" s="10">
        <f>'SUMMARY OF REVENUE F.iii'!D6</f>
        <v>3796139311</v>
      </c>
      <c r="E8" s="10">
        <f>'SUMMARY OF REVENUE F.iii'!E6</f>
        <v>7846060470</v>
      </c>
    </row>
    <row r="9" spans="1:5" x14ac:dyDescent="0.25">
      <c r="A9" s="7">
        <v>4</v>
      </c>
      <c r="B9" s="7" t="s">
        <v>294</v>
      </c>
      <c r="C9" s="10">
        <f>'SUMMARY OF REVENUE F.iii'!C16</f>
        <v>89562606</v>
      </c>
      <c r="D9" s="10">
        <f>'SUMMARY OF REVENUE F.iii'!D16</f>
        <v>99442840</v>
      </c>
      <c r="E9" s="10">
        <f>'SUMMARY OF REVENUE F.iii'!E16</f>
        <v>164472408</v>
      </c>
    </row>
    <row r="10" spans="1:5" x14ac:dyDescent="0.25">
      <c r="A10" s="7">
        <v>5</v>
      </c>
      <c r="B10" s="7" t="s">
        <v>295</v>
      </c>
      <c r="C10" s="10">
        <f>'SUMMARY OF REVENUE F.iii'!C120</f>
        <v>0</v>
      </c>
      <c r="D10" s="10">
        <f>'SUMMARY OF REVENUE F.iii'!D120</f>
        <v>0</v>
      </c>
      <c r="E10" s="10">
        <f>'SUMMARY OF REVENUE F.iii'!E120</f>
        <v>0</v>
      </c>
    </row>
    <row r="11" spans="1:5" x14ac:dyDescent="0.25">
      <c r="A11" s="7">
        <v>6</v>
      </c>
      <c r="B11" s="7" t="s">
        <v>296</v>
      </c>
      <c r="C11" s="10">
        <f>'SUMMARY OF REVENUE F.iii'!C130</f>
        <v>0</v>
      </c>
      <c r="D11" s="10">
        <f>'SUMMARY OF REVENUE F.iii'!D130</f>
        <v>0</v>
      </c>
      <c r="E11" s="10">
        <f>'SUMMARY OF REVENUE F.iii'!E130</f>
        <v>0</v>
      </c>
    </row>
    <row r="12" spans="1:5" x14ac:dyDescent="0.25">
      <c r="A12" s="5">
        <v>7</v>
      </c>
      <c r="B12" s="5" t="s">
        <v>297</v>
      </c>
      <c r="C12" s="11">
        <f>SUM(C8:C11)</f>
        <v>7691092186</v>
      </c>
      <c r="D12" s="11">
        <f t="shared" ref="D12:E12" si="0">SUM(D8:D11)</f>
        <v>3895582151</v>
      </c>
      <c r="E12" s="11">
        <f t="shared" si="0"/>
        <v>8010532878</v>
      </c>
    </row>
    <row r="13" spans="1:5" x14ac:dyDescent="0.25">
      <c r="A13" s="5">
        <v>8</v>
      </c>
      <c r="B13" s="5" t="s">
        <v>298</v>
      </c>
      <c r="C13" s="11">
        <f>C6+C12</f>
        <v>7691092186</v>
      </c>
      <c r="D13" s="11">
        <f t="shared" ref="D13:E13" si="1">D6+D12</f>
        <v>3895582151</v>
      </c>
      <c r="E13" s="11">
        <f t="shared" si="1"/>
        <v>8114423188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2552114656</v>
      </c>
      <c r="D19" s="10">
        <f>'SUMMARY OF EXP F.iv'!D7</f>
        <v>2117755936</v>
      </c>
      <c r="E19" s="10">
        <f>'SUMMARY OF EXP F.iv'!E7</f>
        <v>2625443211</v>
      </c>
    </row>
    <row r="20" spans="1:5" x14ac:dyDescent="0.25">
      <c r="A20" s="7">
        <v>15</v>
      </c>
      <c r="B20" s="7" t="s">
        <v>305</v>
      </c>
      <c r="C20" s="10">
        <f>'SUMMARY OF EXP F.iv'!C25</f>
        <v>1774699324</v>
      </c>
      <c r="D20" s="10">
        <f>'SUMMARY OF EXP F.iv'!D25</f>
        <v>802084096</v>
      </c>
      <c r="E20" s="10">
        <f>'SUMMARY OF EXP F.iv'!E25</f>
        <v>1109645079</v>
      </c>
    </row>
    <row r="21" spans="1:5" x14ac:dyDescent="0.25">
      <c r="A21" s="5">
        <v>16</v>
      </c>
      <c r="B21" s="5" t="s">
        <v>306</v>
      </c>
      <c r="C21" s="11">
        <f>SUM(C19:C20)</f>
        <v>4326813980</v>
      </c>
      <c r="D21" s="11">
        <f t="shared" ref="D21:E21" si="3">SUM(D19:D20)</f>
        <v>2919840032</v>
      </c>
      <c r="E21" s="11">
        <f t="shared" si="3"/>
        <v>3735088290</v>
      </c>
    </row>
    <row r="22" spans="1:5" x14ac:dyDescent="0.25">
      <c r="A22" s="5">
        <v>17</v>
      </c>
      <c r="B22" s="5" t="s">
        <v>307</v>
      </c>
      <c r="C22" s="11">
        <f>C17+C21</f>
        <v>4326813980</v>
      </c>
      <c r="D22" s="11">
        <f t="shared" ref="D22:E22" si="4">D17+D21</f>
        <v>2919840032</v>
      </c>
      <c r="E22" s="11">
        <f t="shared" si="4"/>
        <v>3735088290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655000000</v>
      </c>
      <c r="D24" s="61">
        <f>'PMD CAPITAL EXP F.xii'!E6</f>
        <v>107105328</v>
      </c>
      <c r="E24" s="61">
        <f>'PMD CAPITAL EXP F.xii'!F6</f>
        <v>613000000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722000000</v>
      </c>
      <c r="D25" s="62">
        <f>'AGRIC CAPITAL EXP F.xii'!E6+'FINANCE CAPITAL EXP F.xii'!E6+'WORKS CAPITAL EXP F.xii'!E6</f>
        <v>240100043</v>
      </c>
      <c r="E25" s="62">
        <f>'AGRIC CAPITAL EXP F.xii'!F6+'FINANCE CAPITAL EXP F.xii'!F6+'WORKS CAPITAL EXP F.xii'!F6</f>
        <v>3207834898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448770000</v>
      </c>
      <c r="D26" s="62">
        <f>'ESD CAPITAL EXP F.xii'!E6+'PHC CAPITAL EXP F.xii'!E6+'WATSAN CAPITAL EXP F.xii'!E6</f>
        <v>209595186</v>
      </c>
      <c r="E26" s="62">
        <f>'ESD CAPITAL EXP F.xii'!F6+'PHC CAPITAL EXP F.xii'!F6+'WATSAN CAPITAL EXP F.xii'!F6</f>
        <v>558500000</v>
      </c>
    </row>
    <row r="27" spans="1:5" x14ac:dyDescent="0.25">
      <c r="A27" s="5">
        <v>22</v>
      </c>
      <c r="B27" s="5" t="s">
        <v>312</v>
      </c>
      <c r="C27" s="11">
        <f>SUM(C24:C26)</f>
        <v>1825770000</v>
      </c>
      <c r="D27" s="11">
        <f t="shared" ref="D27:E27" si="5">SUM(D24:D26)</f>
        <v>556800557</v>
      </c>
      <c r="E27" s="11">
        <f t="shared" si="5"/>
        <v>4379334898</v>
      </c>
    </row>
    <row r="28" spans="1:5" x14ac:dyDescent="0.25">
      <c r="A28" s="5">
        <v>23</v>
      </c>
      <c r="B28" s="5" t="s">
        <v>313</v>
      </c>
      <c r="C28" s="11">
        <f>C22+C27</f>
        <v>6152583980</v>
      </c>
      <c r="D28" s="11">
        <f t="shared" ref="D28:E28" si="6">D22+D27</f>
        <v>3476640589</v>
      </c>
      <c r="E28" s="11">
        <f t="shared" si="6"/>
        <v>8114423188</v>
      </c>
    </row>
    <row r="29" spans="1:5" x14ac:dyDescent="0.25">
      <c r="A29" s="7">
        <v>24</v>
      </c>
      <c r="B29" s="5" t="s">
        <v>314</v>
      </c>
      <c r="C29" s="11">
        <f>C13-C28</f>
        <v>1538508206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1538508206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CHT+nf+qaVhzM8gmVI9J6xhnOlyp8kG/7QwbCvIgCC6ntvwpULySyV23YBrxKG3AANmbqjftlVFx09uFOAfHA==" saltValue="vMfPdsaksXQkprQGZHICjA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78" zoomScale="90" zoomScaleNormal="140" zoomScaleSheetLayoutView="90" workbookViewId="0">
      <selection activeCell="A9" sqref="A9"/>
    </sheetView>
  </sheetViews>
  <sheetFormatPr defaultColWidth="8.77734375" defaultRowHeight="15" x14ac:dyDescent="0.25"/>
  <cols>
    <col min="1" max="1" width="11.5546875" style="49" customWidth="1"/>
    <col min="2" max="2" width="52" style="49" bestFit="1" customWidth="1"/>
    <col min="3" max="5" width="24.21875" style="49" bestFit="1" customWidth="1"/>
    <col min="6" max="6" width="9.77734375" style="49" customWidth="1"/>
    <col min="7" max="16384" width="8.77734375" style="49"/>
  </cols>
  <sheetData>
    <row r="1" spans="1:5" x14ac:dyDescent="0.25">
      <c r="A1" s="144" t="s">
        <v>460</v>
      </c>
      <c r="B1" s="144"/>
      <c r="C1" s="144"/>
      <c r="D1" s="144"/>
      <c r="E1" s="144"/>
    </row>
    <row r="2" spans="1:5" x14ac:dyDescent="0.25">
      <c r="A2" s="143" t="s">
        <v>894</v>
      </c>
      <c r="B2" s="143"/>
      <c r="C2" s="143"/>
      <c r="D2" s="143"/>
      <c r="E2" s="143"/>
    </row>
    <row r="4" spans="1:5" ht="45" x14ac:dyDescent="0.25">
      <c r="A4" s="46" t="s">
        <v>0</v>
      </c>
      <c r="B4" s="47" t="s">
        <v>111</v>
      </c>
      <c r="C4" s="50" t="s">
        <v>593</v>
      </c>
      <c r="D4" s="50" t="s">
        <v>594</v>
      </c>
      <c r="E4" s="50" t="s">
        <v>595</v>
      </c>
    </row>
    <row r="5" spans="1:5" s="1" customFormat="1" x14ac:dyDescent="0.25">
      <c r="A5" s="14">
        <v>1</v>
      </c>
      <c r="B5" s="14" t="s">
        <v>342</v>
      </c>
      <c r="C5" s="11">
        <f>C6+C16+C120+C130</f>
        <v>7691092186</v>
      </c>
      <c r="D5" s="11">
        <f t="shared" ref="D5:E5" si="0">D6+D16+D120+D130</f>
        <v>3895582151</v>
      </c>
      <c r="E5" s="11">
        <f t="shared" si="0"/>
        <v>8010532878</v>
      </c>
    </row>
    <row r="6" spans="1:5" s="1" customFormat="1" x14ac:dyDescent="0.25">
      <c r="A6" s="14">
        <v>11</v>
      </c>
      <c r="B6" s="14" t="s">
        <v>343</v>
      </c>
      <c r="C6" s="11">
        <f>C7</f>
        <v>7601529580</v>
      </c>
      <c r="D6" s="11">
        <f t="shared" ref="D6:E6" si="1">D7</f>
        <v>3796139311</v>
      </c>
      <c r="E6" s="11">
        <f t="shared" si="1"/>
        <v>7846060470</v>
      </c>
    </row>
    <row r="7" spans="1:5" s="1" customFormat="1" x14ac:dyDescent="0.25">
      <c r="A7" s="14">
        <v>1101</v>
      </c>
      <c r="B7" s="14" t="s">
        <v>343</v>
      </c>
      <c r="C7" s="11">
        <f>C8+C11+C13</f>
        <v>7601529580</v>
      </c>
      <c r="D7" s="11">
        <f t="shared" ref="D7:E7" si="2">D8+D11+D13</f>
        <v>3796139311</v>
      </c>
      <c r="E7" s="11">
        <f t="shared" si="2"/>
        <v>7846060470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5421207788</v>
      </c>
      <c r="D8" s="11">
        <f>SUM(D9:D10)</f>
        <v>1997352104</v>
      </c>
      <c r="E8" s="11">
        <f>SUM(E9:E10)</f>
        <v>2761873491</v>
      </c>
    </row>
    <row r="9" spans="1:5" x14ac:dyDescent="0.25">
      <c r="A9" s="53">
        <v>11010101</v>
      </c>
      <c r="B9" s="53" t="s">
        <v>794</v>
      </c>
      <c r="C9" s="93">
        <v>5421207788</v>
      </c>
      <c r="D9" s="109">
        <v>1997352104</v>
      </c>
      <c r="E9" s="93">
        <v>2698545685</v>
      </c>
    </row>
    <row r="10" spans="1:5" x14ac:dyDescent="0.25">
      <c r="A10" s="53">
        <v>11010101</v>
      </c>
      <c r="B10" s="53" t="s">
        <v>893</v>
      </c>
      <c r="C10" s="93">
        <v>0</v>
      </c>
      <c r="D10" s="109"/>
      <c r="E10" s="93">
        <v>63327806</v>
      </c>
    </row>
    <row r="11" spans="1:5" s="1" customFormat="1" x14ac:dyDescent="0.25">
      <c r="A11" s="14">
        <v>110102</v>
      </c>
      <c r="B11" s="14" t="s">
        <v>345</v>
      </c>
      <c r="C11" s="11">
        <f>C12</f>
        <v>2180321792</v>
      </c>
      <c r="D11" s="11">
        <f t="shared" ref="D11:E11" si="3">D12</f>
        <v>1587246335</v>
      </c>
      <c r="E11" s="11">
        <f t="shared" si="3"/>
        <v>2905176514</v>
      </c>
    </row>
    <row r="12" spans="1:5" x14ac:dyDescent="0.25">
      <c r="A12" s="53">
        <v>11010201</v>
      </c>
      <c r="B12" s="53" t="s">
        <v>346</v>
      </c>
      <c r="C12" s="93">
        <v>2180321792</v>
      </c>
      <c r="D12" s="109">
        <v>1587246335</v>
      </c>
      <c r="E12" s="93">
        <v>2905176514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0</v>
      </c>
      <c r="D13" s="11">
        <f t="shared" ref="D13:E13" si="4">SUM(D14:D15)</f>
        <v>211540872</v>
      </c>
      <c r="E13" s="11">
        <f t="shared" si="4"/>
        <v>2179010465</v>
      </c>
    </row>
    <row r="14" spans="1:5" x14ac:dyDescent="0.25">
      <c r="A14" s="53">
        <v>11010301</v>
      </c>
      <c r="B14" s="53" t="s">
        <v>348</v>
      </c>
      <c r="C14" s="93">
        <v>0</v>
      </c>
      <c r="D14" s="109">
        <v>211540872</v>
      </c>
      <c r="E14" s="93">
        <v>2128085048</v>
      </c>
    </row>
    <row r="15" spans="1:5" x14ac:dyDescent="0.25">
      <c r="A15" s="53">
        <v>11010304</v>
      </c>
      <c r="B15" s="53" t="s">
        <v>349</v>
      </c>
      <c r="C15" s="93">
        <v>0</v>
      </c>
      <c r="D15" s="109">
        <v>0</v>
      </c>
      <c r="E15" s="93">
        <v>50925417</v>
      </c>
    </row>
    <row r="16" spans="1:5" s="1" customFormat="1" x14ac:dyDescent="0.25">
      <c r="A16" s="14">
        <v>12</v>
      </c>
      <c r="B16" s="14" t="s">
        <v>350</v>
      </c>
      <c r="C16" s="11">
        <f>C17+C23</f>
        <v>89562606</v>
      </c>
      <c r="D16" s="11">
        <f t="shared" ref="D16:E16" si="5">D17+D23</f>
        <v>99442840</v>
      </c>
      <c r="E16" s="11">
        <f t="shared" si="5"/>
        <v>164472408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C24+C53+C81+C83+C97+C107+C111+C113+C115+C118</f>
        <v>89562606</v>
      </c>
      <c r="D23" s="11">
        <f t="shared" ref="D23:E23" si="8">D24+D53+D81+D83+D97+D107+D111+D113+D115+D118</f>
        <v>99442840</v>
      </c>
      <c r="E23" s="11">
        <f t="shared" si="8"/>
        <v>164472408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2768860</v>
      </c>
      <c r="D24" s="11">
        <f>SUM(D25:D52)</f>
        <v>3620903</v>
      </c>
      <c r="E24" s="11">
        <f>SUM(E25:E52)</f>
        <v>5614399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x14ac:dyDescent="0.25">
      <c r="A27" s="53">
        <v>12020111</v>
      </c>
      <c r="B27" s="53" t="s">
        <v>361</v>
      </c>
      <c r="C27" s="93">
        <v>15000</v>
      </c>
      <c r="D27" s="109">
        <v>45000</v>
      </c>
      <c r="E27" s="93">
        <v>69750</v>
      </c>
    </row>
    <row r="28" spans="1:5" ht="15.6" thickBot="1" x14ac:dyDescent="0.3">
      <c r="A28" s="53">
        <v>12020113</v>
      </c>
      <c r="B28" s="53" t="s">
        <v>362</v>
      </c>
      <c r="C28" s="130">
        <v>20000</v>
      </c>
      <c r="D28" s="131">
        <v>150000</v>
      </c>
      <c r="E28" s="130">
        <v>232500</v>
      </c>
    </row>
    <row r="29" spans="1:5" x14ac:dyDescent="0.25">
      <c r="A29" s="53">
        <v>12020114</v>
      </c>
      <c r="B29" s="53" t="s">
        <v>363</v>
      </c>
      <c r="C29" s="132">
        <v>0</v>
      </c>
      <c r="D29" s="133"/>
      <c r="E29" s="132">
        <v>0</v>
      </c>
    </row>
    <row r="30" spans="1:5" x14ac:dyDescent="0.25">
      <c r="A30" s="53">
        <v>12020115</v>
      </c>
      <c r="B30" s="53" t="s">
        <v>364</v>
      </c>
      <c r="C30" s="93">
        <v>0</v>
      </c>
      <c r="D30" s="109"/>
      <c r="E30" s="93">
        <v>0</v>
      </c>
    </row>
    <row r="31" spans="1:5" x14ac:dyDescent="0.25">
      <c r="A31" s="53">
        <v>12020116</v>
      </c>
      <c r="B31" s="53" t="s">
        <v>365</v>
      </c>
      <c r="C31" s="93">
        <v>100000</v>
      </c>
      <c r="D31" s="109">
        <v>150000</v>
      </c>
      <c r="E31" s="93">
        <v>232500</v>
      </c>
    </row>
    <row r="32" spans="1:5" x14ac:dyDescent="0.25">
      <c r="A32" s="53">
        <v>12020117</v>
      </c>
      <c r="B32" s="53" t="s">
        <v>366</v>
      </c>
      <c r="C32" s="93">
        <v>115000</v>
      </c>
      <c r="D32" s="109">
        <v>118450</v>
      </c>
      <c r="E32" s="93">
        <v>183597</v>
      </c>
    </row>
    <row r="33" spans="1:5" x14ac:dyDescent="0.25">
      <c r="A33" s="53">
        <v>12020118</v>
      </c>
      <c r="B33" s="53" t="s">
        <v>367</v>
      </c>
      <c r="C33" s="93">
        <v>500000</v>
      </c>
      <c r="D33" s="109"/>
      <c r="E33" s="93">
        <v>0</v>
      </c>
    </row>
    <row r="34" spans="1:5" hidden="1" x14ac:dyDescent="0.25">
      <c r="A34" s="53">
        <v>12020119</v>
      </c>
      <c r="B34" s="53" t="s">
        <v>368</v>
      </c>
      <c r="C34" s="93"/>
      <c r="D34" s="109"/>
      <c r="E34" s="93"/>
    </row>
    <row r="35" spans="1:5" hidden="1" x14ac:dyDescent="0.25">
      <c r="A35" s="53">
        <v>12020120</v>
      </c>
      <c r="B35" s="53" t="s">
        <v>369</v>
      </c>
      <c r="C35" s="93"/>
      <c r="D35" s="109"/>
      <c r="E35" s="93"/>
    </row>
    <row r="36" spans="1:5" hidden="1" x14ac:dyDescent="0.25">
      <c r="A36" s="53">
        <v>12020121</v>
      </c>
      <c r="B36" s="53" t="s">
        <v>370</v>
      </c>
      <c r="C36" s="93"/>
      <c r="D36" s="109"/>
      <c r="E36" s="93"/>
    </row>
    <row r="37" spans="1:5" x14ac:dyDescent="0.25">
      <c r="A37" s="53">
        <v>12020122</v>
      </c>
      <c r="B37" s="53" t="s">
        <v>371</v>
      </c>
      <c r="C37" s="93">
        <v>50000</v>
      </c>
      <c r="D37" s="109">
        <v>140000</v>
      </c>
      <c r="E37" s="93">
        <v>219000</v>
      </c>
    </row>
    <row r="38" spans="1:5" x14ac:dyDescent="0.25">
      <c r="A38" s="53">
        <v>12020124</v>
      </c>
      <c r="B38" s="53" t="s">
        <v>372</v>
      </c>
      <c r="C38" s="93">
        <v>400000</v>
      </c>
      <c r="D38" s="109">
        <v>670900</v>
      </c>
      <c r="E38" s="93">
        <v>1039895</v>
      </c>
    </row>
    <row r="39" spans="1:5" x14ac:dyDescent="0.25">
      <c r="A39" s="53">
        <v>12020126</v>
      </c>
      <c r="B39" s="53" t="s">
        <v>373</v>
      </c>
      <c r="C39" s="93">
        <v>1553860</v>
      </c>
      <c r="D39" s="109">
        <v>1631553</v>
      </c>
      <c r="E39" s="93">
        <v>2528907</v>
      </c>
    </row>
    <row r="40" spans="1:5" hidden="1" x14ac:dyDescent="0.25">
      <c r="A40" s="53">
        <v>12020128</v>
      </c>
      <c r="B40" s="53" t="s">
        <v>374</v>
      </c>
      <c r="C40" s="93"/>
      <c r="D40" s="109"/>
      <c r="E40" s="93"/>
    </row>
    <row r="41" spans="1:5" hidden="1" x14ac:dyDescent="0.25">
      <c r="A41" s="53">
        <v>12020129</v>
      </c>
      <c r="B41" s="53" t="s">
        <v>375</v>
      </c>
      <c r="C41" s="71"/>
      <c r="D41" s="72"/>
      <c r="E41" s="71"/>
    </row>
    <row r="42" spans="1:5" x14ac:dyDescent="0.25">
      <c r="A42" s="53">
        <v>12020130</v>
      </c>
      <c r="B42" s="53" t="s">
        <v>376</v>
      </c>
      <c r="C42" s="71">
        <v>15000</v>
      </c>
      <c r="D42" s="72">
        <v>40000</v>
      </c>
      <c r="E42" s="71">
        <v>62000</v>
      </c>
    </row>
    <row r="43" spans="1:5" hidden="1" x14ac:dyDescent="0.25">
      <c r="A43" s="53">
        <v>12020132</v>
      </c>
      <c r="B43" s="53" t="s">
        <v>377</v>
      </c>
      <c r="C43" s="71"/>
      <c r="D43" s="72"/>
      <c r="E43" s="71"/>
    </row>
    <row r="44" spans="1:5" hidden="1" x14ac:dyDescent="0.25">
      <c r="A44" s="53">
        <v>12020134</v>
      </c>
      <c r="B44" s="53" t="s">
        <v>378</v>
      </c>
      <c r="C44" s="71"/>
      <c r="D44" s="72"/>
      <c r="E44" s="71"/>
    </row>
    <row r="45" spans="1:5" hidden="1" x14ac:dyDescent="0.25">
      <c r="A45" s="53">
        <v>12020135</v>
      </c>
      <c r="B45" s="53" t="s">
        <v>379</v>
      </c>
      <c r="C45" s="71"/>
      <c r="D45" s="72"/>
      <c r="E45" s="71"/>
    </row>
    <row r="46" spans="1:5" hidden="1" x14ac:dyDescent="0.25">
      <c r="A46" s="53">
        <v>12020136</v>
      </c>
      <c r="B46" s="53" t="s">
        <v>380</v>
      </c>
      <c r="C46" s="71"/>
      <c r="D46" s="72"/>
      <c r="E46" s="71"/>
    </row>
    <row r="47" spans="1:5" x14ac:dyDescent="0.25">
      <c r="A47" s="53">
        <v>12020137</v>
      </c>
      <c r="B47" s="53" t="s">
        <v>381</v>
      </c>
      <c r="C47" s="71"/>
      <c r="D47" s="72">
        <v>675000</v>
      </c>
      <c r="E47" s="71">
        <v>1046250</v>
      </c>
    </row>
    <row r="48" spans="1:5" hidden="1" x14ac:dyDescent="0.25">
      <c r="A48" s="53">
        <v>12020138</v>
      </c>
      <c r="B48" s="53" t="s">
        <v>382</v>
      </c>
      <c r="C48" s="51"/>
      <c r="D48" s="51"/>
      <c r="E48" s="51"/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hidden="1" x14ac:dyDescent="0.25">
      <c r="A50" s="53">
        <v>12020142</v>
      </c>
      <c r="B50" s="53" t="s">
        <v>384</v>
      </c>
      <c r="C50" s="51"/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SUM(C54:C80)</f>
        <v>41889149</v>
      </c>
      <c r="D53" s="11">
        <f>SUM(D54:D80)</f>
        <v>64354078</v>
      </c>
      <c r="E53" s="11">
        <f>SUM(E54:E80)</f>
        <v>110082829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>
        <v>33824149</v>
      </c>
      <c r="D55" s="51">
        <v>40588978</v>
      </c>
      <c r="E55" s="51">
        <v>73246924</v>
      </c>
    </row>
    <row r="56" spans="1:5" x14ac:dyDescent="0.25">
      <c r="A56" s="53">
        <v>12020418</v>
      </c>
      <c r="B56" s="53" t="s">
        <v>891</v>
      </c>
      <c r="C56" s="51">
        <v>500000</v>
      </c>
      <c r="D56" s="51">
        <v>555000</v>
      </c>
      <c r="E56" s="51">
        <v>860250</v>
      </c>
    </row>
    <row r="57" spans="1:5" hidden="1" x14ac:dyDescent="0.25">
      <c r="A57" s="53">
        <v>12020419</v>
      </c>
      <c r="B57" s="53" t="s">
        <v>390</v>
      </c>
      <c r="C57" s="51"/>
      <c r="D57" s="51"/>
      <c r="E57" s="51"/>
    </row>
    <row r="58" spans="1:5" hidden="1" x14ac:dyDescent="0.25">
      <c r="A58" s="53">
        <v>12020427</v>
      </c>
      <c r="B58" s="53" t="s">
        <v>391</v>
      </c>
      <c r="C58" s="51"/>
      <c r="D58" s="51"/>
      <c r="E58" s="51"/>
    </row>
    <row r="59" spans="1:5" hidden="1" x14ac:dyDescent="0.25">
      <c r="A59" s="53">
        <v>12020428</v>
      </c>
      <c r="B59" s="53" t="s">
        <v>392</v>
      </c>
      <c r="C59" s="51"/>
      <c r="D59" s="51"/>
      <c r="E59" s="51"/>
    </row>
    <row r="60" spans="1:5" hidden="1" x14ac:dyDescent="0.25">
      <c r="A60" s="53">
        <v>12020430</v>
      </c>
      <c r="B60" s="53" t="s">
        <v>393</v>
      </c>
      <c r="C60" s="51"/>
      <c r="D60" s="51"/>
      <c r="E60" s="51"/>
    </row>
    <row r="61" spans="1:5" hidden="1" x14ac:dyDescent="0.25">
      <c r="A61" s="53">
        <v>12020436</v>
      </c>
      <c r="B61" s="53" t="s">
        <v>394</v>
      </c>
      <c r="C61" s="51"/>
      <c r="D61" s="51"/>
      <c r="E61" s="51"/>
    </row>
    <row r="62" spans="1:5" hidden="1" x14ac:dyDescent="0.25">
      <c r="A62" s="53">
        <v>12020438</v>
      </c>
      <c r="B62" s="53" t="s">
        <v>395</v>
      </c>
      <c r="C62" s="51"/>
      <c r="D62" s="51"/>
      <c r="E62" s="51"/>
    </row>
    <row r="63" spans="1:5" x14ac:dyDescent="0.25">
      <c r="A63" s="53">
        <v>12020441</v>
      </c>
      <c r="B63" s="53" t="s">
        <v>396</v>
      </c>
      <c r="C63" s="134">
        <v>550000</v>
      </c>
      <c r="D63" s="127">
        <v>9600000</v>
      </c>
      <c r="E63" s="126">
        <v>14880000</v>
      </c>
    </row>
    <row r="64" spans="1:5" x14ac:dyDescent="0.25">
      <c r="A64" s="53">
        <v>12020442</v>
      </c>
      <c r="B64" s="53" t="s">
        <v>397</v>
      </c>
      <c r="C64" s="134">
        <v>50000</v>
      </c>
      <c r="D64" s="127">
        <v>30000</v>
      </c>
      <c r="E64" s="126">
        <v>46500</v>
      </c>
    </row>
    <row r="65" spans="1:5" x14ac:dyDescent="0.25">
      <c r="A65" s="53">
        <v>12020443</v>
      </c>
      <c r="B65" s="53" t="s">
        <v>398</v>
      </c>
      <c r="C65" s="134">
        <v>800000</v>
      </c>
      <c r="D65" s="127">
        <v>920000</v>
      </c>
      <c r="E65" s="126">
        <v>1426000</v>
      </c>
    </row>
    <row r="66" spans="1:5" hidden="1" x14ac:dyDescent="0.25">
      <c r="A66" s="53">
        <v>12020445</v>
      </c>
      <c r="B66" s="53" t="s">
        <v>399</v>
      </c>
      <c r="C66" s="51"/>
      <c r="D66" s="51"/>
      <c r="E66" s="51"/>
    </row>
    <row r="67" spans="1:5" hidden="1" x14ac:dyDescent="0.25">
      <c r="A67" s="53">
        <v>12020446</v>
      </c>
      <c r="B67" s="53" t="s">
        <v>400</v>
      </c>
      <c r="C67" s="51"/>
      <c r="D67" s="51"/>
      <c r="E67" s="51"/>
    </row>
    <row r="68" spans="1:5" x14ac:dyDescent="0.25">
      <c r="A68" s="53">
        <v>12020447</v>
      </c>
      <c r="B68" s="53" t="s">
        <v>401</v>
      </c>
      <c r="C68" s="134">
        <v>1950000</v>
      </c>
      <c r="D68" s="127">
        <v>2247300</v>
      </c>
      <c r="E68" s="126">
        <v>3483315</v>
      </c>
    </row>
    <row r="69" spans="1:5" hidden="1" x14ac:dyDescent="0.25">
      <c r="A69" s="53">
        <v>12020448</v>
      </c>
      <c r="B69" s="53" t="s">
        <v>402</v>
      </c>
      <c r="C69" s="134"/>
      <c r="D69" s="127"/>
      <c r="E69" s="126"/>
    </row>
    <row r="70" spans="1:5" x14ac:dyDescent="0.25">
      <c r="A70" s="53">
        <v>12020449</v>
      </c>
      <c r="B70" s="53" t="s">
        <v>403</v>
      </c>
      <c r="C70" s="134">
        <v>3220000</v>
      </c>
      <c r="D70" s="135">
        <v>8437900</v>
      </c>
      <c r="E70" s="126">
        <v>13078745</v>
      </c>
    </row>
    <row r="71" spans="1:5" hidden="1" x14ac:dyDescent="0.25">
      <c r="A71" s="53">
        <v>12020450</v>
      </c>
      <c r="B71" s="53" t="s">
        <v>404</v>
      </c>
      <c r="C71" s="51"/>
      <c r="D71" s="51"/>
      <c r="E71" s="51"/>
    </row>
    <row r="72" spans="1:5" x14ac:dyDescent="0.25">
      <c r="A72" s="53">
        <v>12020451</v>
      </c>
      <c r="B72" s="53" t="s">
        <v>405</v>
      </c>
      <c r="C72" s="51">
        <v>20000</v>
      </c>
      <c r="D72" s="51">
        <v>20000</v>
      </c>
      <c r="E72" s="51">
        <v>31000</v>
      </c>
    </row>
    <row r="73" spans="1:5" hidden="1" x14ac:dyDescent="0.25">
      <c r="A73" s="53">
        <v>12020453</v>
      </c>
      <c r="B73" s="53" t="s">
        <v>892</v>
      </c>
      <c r="C73" s="51"/>
      <c r="D73" s="51"/>
      <c r="E73" s="51"/>
    </row>
    <row r="74" spans="1:5" x14ac:dyDescent="0.25">
      <c r="A74" s="53">
        <v>12020454</v>
      </c>
      <c r="B74" s="53" t="s">
        <v>890</v>
      </c>
      <c r="C74" s="51">
        <v>250000</v>
      </c>
      <c r="D74" s="51">
        <v>634900</v>
      </c>
      <c r="E74" s="51">
        <v>984095</v>
      </c>
    </row>
    <row r="75" spans="1:5" hidden="1" x14ac:dyDescent="0.25">
      <c r="A75" s="53">
        <v>12020463</v>
      </c>
      <c r="B75" s="53" t="s">
        <v>406</v>
      </c>
      <c r="C75" s="51"/>
      <c r="D75" s="51"/>
      <c r="E75" s="51"/>
    </row>
    <row r="76" spans="1:5" hidden="1" x14ac:dyDescent="0.25">
      <c r="A76" s="53">
        <v>12020464</v>
      </c>
      <c r="B76" s="53" t="s">
        <v>407</v>
      </c>
      <c r="C76" s="51"/>
      <c r="D76" s="51"/>
      <c r="E76" s="51"/>
    </row>
    <row r="77" spans="1:5" hidden="1" x14ac:dyDescent="0.25">
      <c r="A77" s="53">
        <v>12020465</v>
      </c>
      <c r="B77" s="53" t="s">
        <v>408</v>
      </c>
      <c r="C77" s="51"/>
      <c r="D77" s="51"/>
      <c r="E77" s="51"/>
    </row>
    <row r="78" spans="1:5" x14ac:dyDescent="0.25">
      <c r="A78" s="53">
        <v>12020466</v>
      </c>
      <c r="B78" s="53" t="s">
        <v>409</v>
      </c>
      <c r="C78" s="51">
        <v>725000</v>
      </c>
      <c r="D78" s="51">
        <v>1320000</v>
      </c>
      <c r="E78" s="51">
        <v>2046000</v>
      </c>
    </row>
    <row r="79" spans="1:5" hidden="1" x14ac:dyDescent="0.25">
      <c r="A79" s="53">
        <v>12020470</v>
      </c>
      <c r="B79" s="53" t="s">
        <v>410</v>
      </c>
      <c r="C79" s="51"/>
      <c r="D79" s="51"/>
      <c r="E79" s="51"/>
    </row>
    <row r="80" spans="1:5" hidden="1" x14ac:dyDescent="0.25">
      <c r="A80" s="53">
        <v>12020480</v>
      </c>
      <c r="B80" s="53" t="s">
        <v>411</v>
      </c>
      <c r="C80" s="51"/>
      <c r="D80" s="51"/>
      <c r="E80" s="51"/>
    </row>
    <row r="81" spans="1:5" s="1" customFormat="1" x14ac:dyDescent="0.25">
      <c r="A81" s="14">
        <v>12020500</v>
      </c>
      <c r="B81" s="14" t="s">
        <v>412</v>
      </c>
      <c r="C81" s="11">
        <f>C82</f>
        <v>0</v>
      </c>
      <c r="D81" s="11">
        <f t="shared" ref="D81:E81" si="9">D82</f>
        <v>0</v>
      </c>
      <c r="E81" s="11">
        <f t="shared" si="9"/>
        <v>0</v>
      </c>
    </row>
    <row r="82" spans="1:5" hidden="1" x14ac:dyDescent="0.25">
      <c r="A82" s="53">
        <v>12020501</v>
      </c>
      <c r="B82" s="53" t="s">
        <v>413</v>
      </c>
      <c r="C82" s="51"/>
      <c r="D82" s="51"/>
      <c r="E82" s="51"/>
    </row>
    <row r="83" spans="1:5" s="1" customFormat="1" x14ac:dyDescent="0.25">
      <c r="A83" s="14">
        <v>12020600</v>
      </c>
      <c r="B83" s="14" t="s">
        <v>414</v>
      </c>
      <c r="C83" s="11">
        <f>SUM(C84:C96)</f>
        <v>30833597</v>
      </c>
      <c r="D83" s="11">
        <f t="shared" ref="D83:E83" si="10">SUM(D84:D96)</f>
        <v>15781509</v>
      </c>
      <c r="E83" s="11">
        <f t="shared" si="10"/>
        <v>24461338</v>
      </c>
    </row>
    <row r="84" spans="1:5" hidden="1" x14ac:dyDescent="0.25">
      <c r="A84" s="53">
        <v>12020601</v>
      </c>
      <c r="B84" s="53" t="s">
        <v>415</v>
      </c>
      <c r="C84" s="51"/>
      <c r="D84" s="51"/>
      <c r="E84" s="51"/>
    </row>
    <row r="85" spans="1:5" hidden="1" x14ac:dyDescent="0.25">
      <c r="A85" s="53">
        <v>12020602</v>
      </c>
      <c r="B85" s="53" t="s">
        <v>416</v>
      </c>
      <c r="C85" s="51"/>
      <c r="D85" s="51"/>
      <c r="E85" s="51"/>
    </row>
    <row r="86" spans="1:5" hidden="1" x14ac:dyDescent="0.25">
      <c r="A86" s="53">
        <v>12020603</v>
      </c>
      <c r="B86" s="53" t="s">
        <v>417</v>
      </c>
      <c r="C86" s="51"/>
      <c r="D86" s="51"/>
      <c r="E86" s="51"/>
    </row>
    <row r="87" spans="1:5" hidden="1" x14ac:dyDescent="0.25">
      <c r="A87" s="53">
        <v>12020604</v>
      </c>
      <c r="B87" s="53" t="s">
        <v>418</v>
      </c>
      <c r="C87" s="51"/>
      <c r="D87" s="51"/>
      <c r="E87" s="51"/>
    </row>
    <row r="88" spans="1:5" hidden="1" x14ac:dyDescent="0.25">
      <c r="A88" s="53">
        <v>12020608</v>
      </c>
      <c r="B88" s="53" t="s">
        <v>419</v>
      </c>
      <c r="C88" s="51"/>
      <c r="D88" s="51"/>
      <c r="E88" s="51"/>
    </row>
    <row r="89" spans="1:5" hidden="1" x14ac:dyDescent="0.25">
      <c r="A89" s="53">
        <v>12020609</v>
      </c>
      <c r="B89" s="53" t="s">
        <v>420</v>
      </c>
      <c r="C89" s="51"/>
      <c r="D89" s="51"/>
      <c r="E89" s="51"/>
    </row>
    <row r="90" spans="1:5" hidden="1" x14ac:dyDescent="0.25">
      <c r="A90" s="53">
        <v>12020611</v>
      </c>
      <c r="B90" s="53" t="s">
        <v>421</v>
      </c>
      <c r="C90" s="51"/>
      <c r="D90" s="51"/>
      <c r="E90" s="51"/>
    </row>
    <row r="91" spans="1:5" ht="27.6" hidden="1" x14ac:dyDescent="0.25">
      <c r="A91" s="53">
        <v>12020612</v>
      </c>
      <c r="B91" s="53" t="s">
        <v>422</v>
      </c>
      <c r="C91" s="51"/>
      <c r="D91" s="51"/>
      <c r="E91" s="51"/>
    </row>
    <row r="92" spans="1:5" x14ac:dyDescent="0.25">
      <c r="A92" s="53">
        <v>12020614</v>
      </c>
      <c r="B92" s="53" t="s">
        <v>423</v>
      </c>
      <c r="C92" s="51">
        <v>30833597</v>
      </c>
      <c r="D92" s="51">
        <v>15781509</v>
      </c>
      <c r="E92" s="51">
        <v>24461338</v>
      </c>
    </row>
    <row r="93" spans="1:5" hidden="1" x14ac:dyDescent="0.25">
      <c r="A93" s="53">
        <v>12020615</v>
      </c>
      <c r="B93" s="53" t="s">
        <v>424</v>
      </c>
      <c r="C93" s="51"/>
      <c r="D93" s="51"/>
      <c r="E93" s="51"/>
    </row>
    <row r="94" spans="1:5" hidden="1" x14ac:dyDescent="0.25">
      <c r="A94" s="53">
        <v>12020616</v>
      </c>
      <c r="B94" s="53" t="s">
        <v>425</v>
      </c>
      <c r="C94" s="51"/>
      <c r="D94" s="51"/>
      <c r="E94" s="51"/>
    </row>
    <row r="95" spans="1:5" hidden="1" x14ac:dyDescent="0.25">
      <c r="A95" s="53">
        <v>12020617</v>
      </c>
      <c r="B95" s="53" t="s">
        <v>426</v>
      </c>
      <c r="C95" s="51"/>
      <c r="D95" s="51"/>
      <c r="E95" s="51"/>
    </row>
    <row r="96" spans="1:5" hidden="1" x14ac:dyDescent="0.25">
      <c r="A96" s="53">
        <v>12020618</v>
      </c>
      <c r="B96" s="53" t="s">
        <v>427</v>
      </c>
      <c r="C96" s="51"/>
      <c r="D96" s="51"/>
      <c r="E96" s="51"/>
    </row>
    <row r="97" spans="1:5" s="1" customFormat="1" x14ac:dyDescent="0.25">
      <c r="A97" s="14">
        <v>12020700</v>
      </c>
      <c r="B97" s="14" t="s">
        <v>428</v>
      </c>
      <c r="C97" s="11">
        <f>SUM(C98:C106)</f>
        <v>10991000</v>
      </c>
      <c r="D97" s="11">
        <f t="shared" ref="D97:E97" si="11">SUM(D98:D106)</f>
        <v>12210100</v>
      </c>
      <c r="E97" s="11">
        <f t="shared" si="11"/>
        <v>18925655</v>
      </c>
    </row>
    <row r="98" spans="1:5" hidden="1" x14ac:dyDescent="0.25">
      <c r="A98" s="53">
        <v>12020701</v>
      </c>
      <c r="B98" s="53" t="s">
        <v>429</v>
      </c>
      <c r="C98" s="51"/>
      <c r="D98" s="51"/>
      <c r="E98" s="51"/>
    </row>
    <row r="99" spans="1:5" hidden="1" x14ac:dyDescent="0.25">
      <c r="A99" s="53">
        <v>12020702</v>
      </c>
      <c r="B99" s="53" t="s">
        <v>430</v>
      </c>
      <c r="C99" s="51"/>
      <c r="D99" s="51"/>
      <c r="E99" s="51"/>
    </row>
    <row r="100" spans="1:5" x14ac:dyDescent="0.25">
      <c r="A100" s="53">
        <v>12020703</v>
      </c>
      <c r="B100" s="53" t="s">
        <v>431</v>
      </c>
      <c r="C100" s="51">
        <v>10941000</v>
      </c>
      <c r="D100" s="51">
        <v>12145100</v>
      </c>
      <c r="E100" s="51">
        <v>18824905</v>
      </c>
    </row>
    <row r="101" spans="1:5" hidden="1" x14ac:dyDescent="0.25">
      <c r="A101" s="53">
        <v>12020704</v>
      </c>
      <c r="B101" s="53" t="s">
        <v>432</v>
      </c>
      <c r="C101" s="51"/>
      <c r="D101" s="51"/>
      <c r="E101" s="51"/>
    </row>
    <row r="102" spans="1:5" hidden="1" x14ac:dyDescent="0.25">
      <c r="A102" s="53">
        <v>12020705</v>
      </c>
      <c r="B102" s="53" t="s">
        <v>433</v>
      </c>
      <c r="C102" s="51"/>
      <c r="D102" s="51"/>
      <c r="E102" s="51"/>
    </row>
    <row r="103" spans="1:5" hidden="1" x14ac:dyDescent="0.25">
      <c r="A103" s="53">
        <v>12020707</v>
      </c>
      <c r="B103" s="53" t="s">
        <v>434</v>
      </c>
      <c r="C103" s="51"/>
      <c r="D103" s="51"/>
      <c r="E103" s="51"/>
    </row>
    <row r="104" spans="1:5" hidden="1" x14ac:dyDescent="0.25">
      <c r="A104" s="53">
        <v>12020708</v>
      </c>
      <c r="B104" s="53" t="s">
        <v>435</v>
      </c>
      <c r="C104" s="51"/>
      <c r="D104" s="51"/>
      <c r="E104" s="51"/>
    </row>
    <row r="105" spans="1:5" hidden="1" x14ac:dyDescent="0.25">
      <c r="A105" s="53">
        <v>12020709</v>
      </c>
      <c r="B105" s="53" t="s">
        <v>436</v>
      </c>
      <c r="C105" s="51"/>
      <c r="D105" s="51"/>
      <c r="E105" s="51"/>
    </row>
    <row r="106" spans="1:5" x14ac:dyDescent="0.25">
      <c r="A106" s="53">
        <v>12020711</v>
      </c>
      <c r="B106" s="53" t="s">
        <v>437</v>
      </c>
      <c r="C106" s="51">
        <v>50000</v>
      </c>
      <c r="D106" s="51">
        <v>65000</v>
      </c>
      <c r="E106" s="51">
        <v>100750</v>
      </c>
    </row>
    <row r="107" spans="1:5" s="1" customFormat="1" x14ac:dyDescent="0.25">
      <c r="A107" s="14">
        <v>12020800</v>
      </c>
      <c r="B107" s="14" t="s">
        <v>438</v>
      </c>
      <c r="C107" s="11">
        <f>SUM(C108:C110)</f>
        <v>330000</v>
      </c>
      <c r="D107" s="11">
        <f t="shared" ref="D107:E107" si="12">SUM(D108:D110)</f>
        <v>300000</v>
      </c>
      <c r="E107" s="11">
        <f t="shared" si="12"/>
        <v>465000</v>
      </c>
    </row>
    <row r="108" spans="1:5" hidden="1" x14ac:dyDescent="0.25">
      <c r="A108" s="53">
        <v>12020801</v>
      </c>
      <c r="B108" s="53" t="s">
        <v>439</v>
      </c>
      <c r="C108" s="51"/>
      <c r="D108" s="51"/>
      <c r="E108" s="51"/>
    </row>
    <row r="109" spans="1:5" x14ac:dyDescent="0.25">
      <c r="A109" s="53">
        <v>12020803</v>
      </c>
      <c r="B109" s="53" t="s">
        <v>440</v>
      </c>
      <c r="C109" s="51">
        <v>330000</v>
      </c>
      <c r="D109" s="51">
        <v>300000</v>
      </c>
      <c r="E109" s="51">
        <v>465000</v>
      </c>
    </row>
    <row r="110" spans="1:5" hidden="1" x14ac:dyDescent="0.25">
      <c r="A110" s="53">
        <v>12020804</v>
      </c>
      <c r="B110" s="53" t="s">
        <v>441</v>
      </c>
      <c r="C110" s="51"/>
      <c r="D110" s="51"/>
      <c r="E110" s="51"/>
    </row>
    <row r="111" spans="1:5" s="1" customFormat="1" x14ac:dyDescent="0.25">
      <c r="A111" s="14">
        <v>12020900</v>
      </c>
      <c r="B111" s="14" t="s">
        <v>442</v>
      </c>
      <c r="C111" s="11">
        <f>C112</f>
        <v>0</v>
      </c>
      <c r="D111" s="11">
        <f t="shared" ref="D111:E111" si="13">D112</f>
        <v>0</v>
      </c>
      <c r="E111" s="11">
        <f t="shared" si="13"/>
        <v>0</v>
      </c>
    </row>
    <row r="112" spans="1:5" hidden="1" x14ac:dyDescent="0.25">
      <c r="A112" s="53">
        <v>12020901</v>
      </c>
      <c r="B112" s="53" t="s">
        <v>443</v>
      </c>
      <c r="C112" s="51"/>
      <c r="D112" s="51"/>
      <c r="E112" s="51"/>
    </row>
    <row r="113" spans="1:5" s="1" customFormat="1" x14ac:dyDescent="0.25">
      <c r="A113" s="14">
        <v>12021000</v>
      </c>
      <c r="B113" s="14" t="s">
        <v>444</v>
      </c>
      <c r="C113" s="11">
        <f>C114</f>
        <v>0</v>
      </c>
      <c r="D113" s="11">
        <f t="shared" ref="D113:E113" si="14">D114</f>
        <v>0</v>
      </c>
      <c r="E113" s="11">
        <f t="shared" si="14"/>
        <v>0</v>
      </c>
    </row>
    <row r="114" spans="1:5" hidden="1" x14ac:dyDescent="0.25">
      <c r="A114" s="53">
        <v>12021004</v>
      </c>
      <c r="B114" s="53" t="s">
        <v>445</v>
      </c>
      <c r="C114" s="51"/>
      <c r="D114" s="51"/>
      <c r="E114" s="51"/>
    </row>
    <row r="115" spans="1:5" s="1" customFormat="1" x14ac:dyDescent="0.25">
      <c r="A115" s="14">
        <v>12021100</v>
      </c>
      <c r="B115" s="14" t="s">
        <v>446</v>
      </c>
      <c r="C115" s="11">
        <f>SUM(C116:C117)</f>
        <v>2750000</v>
      </c>
      <c r="D115" s="11">
        <f t="shared" ref="D115:E115" si="15">SUM(D116:D117)</f>
        <v>3176250</v>
      </c>
      <c r="E115" s="11">
        <f t="shared" si="15"/>
        <v>4923187</v>
      </c>
    </row>
    <row r="116" spans="1:5" x14ac:dyDescent="0.25">
      <c r="A116" s="53">
        <v>12021102</v>
      </c>
      <c r="B116" s="53" t="s">
        <v>447</v>
      </c>
      <c r="C116" s="51">
        <v>2750000</v>
      </c>
      <c r="D116" s="51">
        <v>3176250</v>
      </c>
      <c r="E116" s="51">
        <v>4923187</v>
      </c>
    </row>
    <row r="117" spans="1:5" hidden="1" x14ac:dyDescent="0.25">
      <c r="A117" s="53">
        <v>12021103</v>
      </c>
      <c r="B117" s="53" t="s">
        <v>448</v>
      </c>
      <c r="C117" s="51"/>
      <c r="D117" s="51"/>
      <c r="E117" s="51"/>
    </row>
    <row r="118" spans="1:5" s="1" customFormat="1" x14ac:dyDescent="0.25">
      <c r="A118" s="14">
        <v>12021200</v>
      </c>
      <c r="B118" s="14" t="s">
        <v>449</v>
      </c>
      <c r="C118" s="11">
        <f>C119</f>
        <v>0</v>
      </c>
      <c r="D118" s="11">
        <f t="shared" ref="D118:E118" si="16">D119</f>
        <v>0</v>
      </c>
      <c r="E118" s="11">
        <f t="shared" si="16"/>
        <v>0</v>
      </c>
    </row>
    <row r="119" spans="1:5" hidden="1" x14ac:dyDescent="0.25">
      <c r="A119" s="53">
        <v>12021210</v>
      </c>
      <c r="B119" s="53" t="s">
        <v>450</v>
      </c>
      <c r="C119" s="51"/>
      <c r="D119" s="51"/>
      <c r="E119" s="51"/>
    </row>
    <row r="120" spans="1:5" s="1" customFormat="1" x14ac:dyDescent="0.25">
      <c r="A120" s="14">
        <v>13000000</v>
      </c>
      <c r="B120" s="14" t="s">
        <v>451</v>
      </c>
      <c r="C120" s="11">
        <f>C121+C127</f>
        <v>0</v>
      </c>
      <c r="D120" s="16">
        <f t="shared" ref="D120:E120" si="17">D121+D127</f>
        <v>0</v>
      </c>
      <c r="E120" s="16">
        <f t="shared" si="17"/>
        <v>0</v>
      </c>
    </row>
    <row r="121" spans="1:5" s="1" customFormat="1" x14ac:dyDescent="0.25">
      <c r="A121" s="14">
        <v>13010000</v>
      </c>
      <c r="B121" s="14" t="s">
        <v>452</v>
      </c>
      <c r="C121" s="11">
        <f>C122+C125</f>
        <v>0</v>
      </c>
      <c r="D121" s="16">
        <f t="shared" ref="D121:E121" si="18">D122+D125</f>
        <v>0</v>
      </c>
      <c r="E121" s="16">
        <f t="shared" si="18"/>
        <v>0</v>
      </c>
    </row>
    <row r="122" spans="1:5" s="1" customFormat="1" x14ac:dyDescent="0.25">
      <c r="A122" s="14">
        <v>13010100</v>
      </c>
      <c r="B122" s="14" t="s">
        <v>453</v>
      </c>
      <c r="C122" s="11">
        <f>SUM(C123:C124)</f>
        <v>0</v>
      </c>
      <c r="D122" s="11">
        <f t="shared" ref="D122:E122" si="19">SUM(D123:D124)</f>
        <v>0</v>
      </c>
      <c r="E122" s="11">
        <f t="shared" si="19"/>
        <v>0</v>
      </c>
    </row>
    <row r="123" spans="1:5" hidden="1" x14ac:dyDescent="0.25">
      <c r="A123" s="53">
        <v>13010101</v>
      </c>
      <c r="B123" s="53" t="s">
        <v>454</v>
      </c>
      <c r="C123" s="51"/>
      <c r="D123" s="51"/>
      <c r="E123" s="51"/>
    </row>
    <row r="124" spans="1:5" hidden="1" x14ac:dyDescent="0.25">
      <c r="A124" s="53">
        <v>13010102</v>
      </c>
      <c r="B124" s="53" t="s">
        <v>455</v>
      </c>
      <c r="C124" s="51"/>
      <c r="D124" s="51"/>
      <c r="E124" s="51"/>
    </row>
    <row r="125" spans="1:5" s="1" customFormat="1" x14ac:dyDescent="0.25">
      <c r="A125" s="14">
        <v>13010200</v>
      </c>
      <c r="B125" s="14" t="s">
        <v>456</v>
      </c>
      <c r="C125" s="11">
        <f>C126</f>
        <v>0</v>
      </c>
      <c r="D125" s="11">
        <f t="shared" ref="D125:E125" si="20">D126</f>
        <v>0</v>
      </c>
      <c r="E125" s="11">
        <f t="shared" si="20"/>
        <v>0</v>
      </c>
    </row>
    <row r="126" spans="1:5" hidden="1" x14ac:dyDescent="0.25">
      <c r="A126" s="53">
        <v>13010202</v>
      </c>
      <c r="B126" s="53" t="s">
        <v>457</v>
      </c>
      <c r="C126" s="51"/>
      <c r="D126" s="51"/>
      <c r="E126" s="51"/>
    </row>
    <row r="127" spans="1:5" s="1" customFormat="1" x14ac:dyDescent="0.25">
      <c r="A127" s="14">
        <v>13020000</v>
      </c>
      <c r="B127" s="14" t="s">
        <v>795</v>
      </c>
      <c r="C127" s="11">
        <f>C128</f>
        <v>0</v>
      </c>
      <c r="D127" s="11">
        <f t="shared" ref="D127:E130" si="21">D128</f>
        <v>0</v>
      </c>
      <c r="E127" s="11">
        <f t="shared" si="21"/>
        <v>0</v>
      </c>
    </row>
    <row r="128" spans="1:5" s="1" customFormat="1" x14ac:dyDescent="0.25">
      <c r="A128" s="14">
        <v>13020100</v>
      </c>
      <c r="B128" s="14" t="s">
        <v>458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hidden="1" x14ac:dyDescent="0.25">
      <c r="A129" s="53">
        <v>13020106</v>
      </c>
      <c r="B129" s="53" t="s">
        <v>459</v>
      </c>
      <c r="C129" s="51"/>
      <c r="D129" s="51"/>
      <c r="E129" s="51"/>
    </row>
    <row r="130" spans="1:5" s="1" customFormat="1" x14ac:dyDescent="0.25">
      <c r="A130" s="14">
        <v>14020100</v>
      </c>
      <c r="B130" s="14" t="s">
        <v>596</v>
      </c>
      <c r="C130" s="11">
        <f>C131</f>
        <v>0</v>
      </c>
      <c r="D130" s="11">
        <f t="shared" si="21"/>
        <v>0</v>
      </c>
      <c r="E130" s="11">
        <f t="shared" si="21"/>
        <v>0</v>
      </c>
    </row>
    <row r="131" spans="1:5" x14ac:dyDescent="0.25">
      <c r="A131" s="53">
        <v>14020106</v>
      </c>
      <c r="B131" s="53" t="s">
        <v>459</v>
      </c>
      <c r="C131" s="51">
        <v>0</v>
      </c>
      <c r="D131" s="51"/>
      <c r="E131" s="51"/>
    </row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6sjcRPKZzaQ7k4eET9w51ltf4NejdkWUB7OMbkch5zxz7bPcme1hgSWYBFMEOEn01lLEB8W7/+1WqerUlbMhw==" saltValue="EntG7epdWQpTcWqf+7/mO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113" zoomScale="90" zoomScaleNormal="117" zoomScaleSheetLayoutView="90" workbookViewId="0">
      <selection sqref="A1:E1"/>
    </sheetView>
  </sheetViews>
  <sheetFormatPr defaultColWidth="8.77734375" defaultRowHeight="15" x14ac:dyDescent="0.25"/>
  <cols>
    <col min="1" max="1" width="12.109375" style="1" customWidth="1"/>
    <col min="2" max="2" width="52" style="1" bestFit="1" customWidth="1"/>
    <col min="3" max="3" width="25.77734375" style="1" customWidth="1"/>
    <col min="4" max="5" width="25.77734375" style="1" bestFit="1" customWidth="1"/>
    <col min="6" max="6" width="9.77734375" style="1" customWidth="1"/>
    <col min="7" max="16384" width="8.77734375" style="1"/>
  </cols>
  <sheetData>
    <row r="1" spans="1:5" x14ac:dyDescent="0.25">
      <c r="A1" s="144" t="s">
        <v>341</v>
      </c>
      <c r="B1" s="144"/>
      <c r="C1" s="144"/>
      <c r="D1" s="144"/>
      <c r="E1" s="144"/>
    </row>
    <row r="2" spans="1:5" x14ac:dyDescent="0.25">
      <c r="A2" s="143" t="s">
        <v>341</v>
      </c>
      <c r="B2" s="143"/>
      <c r="C2" s="143"/>
      <c r="D2" s="143"/>
      <c r="E2" s="143"/>
    </row>
    <row r="3" spans="1:5" x14ac:dyDescent="0.25">
      <c r="A3" s="49"/>
      <c r="B3" s="49"/>
      <c r="C3" s="49"/>
      <c r="D3" s="49"/>
      <c r="E3" s="49" t="s">
        <v>341</v>
      </c>
    </row>
    <row r="4" spans="1:5" ht="45" x14ac:dyDescent="0.25">
      <c r="A4" s="46" t="s">
        <v>913</v>
      </c>
      <c r="B4" s="47" t="s">
        <v>111</v>
      </c>
      <c r="C4" s="50" t="s">
        <v>593</v>
      </c>
      <c r="D4" s="50" t="s">
        <v>594</v>
      </c>
      <c r="E4" s="50" t="s">
        <v>341</v>
      </c>
    </row>
    <row r="5" spans="1:5" x14ac:dyDescent="0.25">
      <c r="A5" s="6"/>
      <c r="B5" s="5" t="s">
        <v>2</v>
      </c>
      <c r="C5" s="11">
        <f>C6+C118</f>
        <v>6152583980</v>
      </c>
      <c r="D5" s="11">
        <f t="shared" ref="D5:E5" si="0">D6+D118</f>
        <v>3476640589</v>
      </c>
      <c r="E5" s="11">
        <f t="shared" si="0"/>
        <v>8114423188</v>
      </c>
    </row>
    <row r="6" spans="1:5" x14ac:dyDescent="0.25">
      <c r="A6" s="4">
        <v>2</v>
      </c>
      <c r="B6" s="5" t="s">
        <v>147</v>
      </c>
      <c r="C6" s="11">
        <f>C7+C25</f>
        <v>4326813980</v>
      </c>
      <c r="D6" s="11">
        <f>D7+D25</f>
        <v>2919840032</v>
      </c>
      <c r="E6" s="11">
        <f>E7+E25</f>
        <v>3735088290</v>
      </c>
    </row>
    <row r="7" spans="1:5" x14ac:dyDescent="0.25">
      <c r="A7" s="4">
        <v>21</v>
      </c>
      <c r="B7" s="5" t="s">
        <v>148</v>
      </c>
      <c r="C7" s="11">
        <f>C8+C13+C20</f>
        <v>2552114656</v>
      </c>
      <c r="D7" s="11">
        <f t="shared" ref="D7:E7" si="1">D8+D13+D20</f>
        <v>2117755936</v>
      </c>
      <c r="E7" s="11">
        <f t="shared" si="1"/>
        <v>2625443211</v>
      </c>
    </row>
    <row r="8" spans="1:5" x14ac:dyDescent="0.25">
      <c r="A8" s="4">
        <v>2101</v>
      </c>
      <c r="B8" s="5" t="s">
        <v>149</v>
      </c>
      <c r="C8" s="11">
        <f>C9</f>
        <v>2237729582</v>
      </c>
      <c r="D8" s="11">
        <f t="shared" ref="D8:E8" si="2">D9</f>
        <v>1920260089</v>
      </c>
      <c r="E8" s="11">
        <f t="shared" si="2"/>
        <v>2044047448</v>
      </c>
    </row>
    <row r="9" spans="1:5" x14ac:dyDescent="0.25">
      <c r="A9" s="4">
        <v>210101</v>
      </c>
      <c r="B9" s="5" t="s">
        <v>150</v>
      </c>
      <c r="C9" s="11">
        <f>SUM(C10:C12)</f>
        <v>2237729582</v>
      </c>
      <c r="D9" s="11">
        <f>SUM(D10:D12)</f>
        <v>1920260089</v>
      </c>
      <c r="E9" s="11">
        <f>SUM(E10:E12)</f>
        <v>2044047448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2136435061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1839749385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1966309552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101294521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80510704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77737896</v>
      </c>
    </row>
    <row r="13" spans="1:5" x14ac:dyDescent="0.25">
      <c r="A13" s="4">
        <v>2102</v>
      </c>
      <c r="B13" s="5" t="s">
        <v>153</v>
      </c>
      <c r="C13" s="11">
        <f>C14+C18</f>
        <v>93472564</v>
      </c>
      <c r="D13" s="11">
        <f>D14+D18</f>
        <v>47620513</v>
      </c>
      <c r="E13" s="11">
        <f>E14+E18</f>
        <v>36000000</v>
      </c>
    </row>
    <row r="14" spans="1:5" x14ac:dyDescent="0.25">
      <c r="A14" s="4">
        <v>210201</v>
      </c>
      <c r="B14" s="5" t="s">
        <v>154</v>
      </c>
      <c r="C14" s="11">
        <f>SUM(C15:C17)</f>
        <v>93472564</v>
      </c>
      <c r="D14" s="11">
        <f>SUM(D15:D17)</f>
        <v>47620513</v>
      </c>
      <c r="E14" s="11">
        <f>SUM(E15:E17)</f>
        <v>36000000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57472564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17620513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36000000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30000000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220912510</v>
      </c>
      <c r="D20" s="11">
        <f>SUM(D21:D23)</f>
        <v>149875334</v>
      </c>
      <c r="E20" s="11">
        <f>SUM(E21:E23)</f>
        <v>545395763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220912510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149875334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312887543</v>
      </c>
    </row>
    <row r="23" spans="1:5" x14ac:dyDescent="0.25">
      <c r="A23" s="6">
        <v>21030104</v>
      </c>
      <c r="B23" s="7" t="s">
        <v>536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32508220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1774699324</v>
      </c>
      <c r="D25" s="11">
        <f t="shared" ref="D25:E25" si="4">D26+D103+D107+D112</f>
        <v>802084096</v>
      </c>
      <c r="E25" s="11">
        <f t="shared" si="4"/>
        <v>1109645079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845485362</v>
      </c>
      <c r="D26" s="11">
        <f t="shared" ref="D26:E26" si="5">D27+D32+D40+D54+D63+D66+D72+D81+D85+D88</f>
        <v>523717717</v>
      </c>
      <c r="E26" s="11">
        <f t="shared" si="5"/>
        <v>544505500</v>
      </c>
    </row>
    <row r="27" spans="1:5" x14ac:dyDescent="0.25">
      <c r="A27" s="4">
        <v>220201</v>
      </c>
      <c r="B27" s="5" t="s">
        <v>165</v>
      </c>
      <c r="C27" s="11">
        <f>SUM(C28:C31)</f>
        <v>26700000</v>
      </c>
      <c r="D27" s="11">
        <f t="shared" ref="D27:E27" si="6">SUM(D28:D31)</f>
        <v>15037000</v>
      </c>
      <c r="E27" s="11">
        <f t="shared" si="6"/>
        <v>44500000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1200000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700000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1000000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23500000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13437000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16500000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25000000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2000000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900000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2000000</v>
      </c>
    </row>
    <row r="32" spans="1:5" x14ac:dyDescent="0.25">
      <c r="A32" s="4">
        <v>220202</v>
      </c>
      <c r="B32" s="5" t="s">
        <v>170</v>
      </c>
      <c r="C32" s="11">
        <f>SUM(C33:C39)</f>
        <v>1000000</v>
      </c>
      <c r="D32" s="11">
        <f t="shared" ref="D32:E32" si="7">SUM(D33:D39)</f>
        <v>275000</v>
      </c>
      <c r="E32" s="11">
        <f t="shared" si="7"/>
        <v>1000000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275000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1000000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61054000</v>
      </c>
      <c r="D40" s="11">
        <f t="shared" ref="D40:E40" si="8">SUM(D41:D53)</f>
        <v>28018000</v>
      </c>
      <c r="E40" s="11">
        <f t="shared" si="8"/>
        <v>72450000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10000000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6150000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10250000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1500000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480000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1500000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7054000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4584000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5700000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3000000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1862000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3500000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35500000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11296000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48000000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500000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470000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500000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2500000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2500000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1000000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676000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1000000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44000000</v>
      </c>
      <c r="D54" s="11">
        <f t="shared" ref="D54:E54" si="9">SUM(D55:D62)</f>
        <v>19005613</v>
      </c>
      <c r="E54" s="11">
        <f t="shared" si="9"/>
        <v>52500000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12750000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5322000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13000000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7750000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2524000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7000000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2250000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650000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1500000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13750000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9259613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9500000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500000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250000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500000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6000000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1000000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20000000</v>
      </c>
    </row>
    <row r="63" spans="1:5" x14ac:dyDescent="0.25">
      <c r="A63" s="4">
        <v>220205</v>
      </c>
      <c r="B63" s="5" t="s">
        <v>201</v>
      </c>
      <c r="C63" s="11">
        <f>SUM(C64:C65)</f>
        <v>7250000</v>
      </c>
      <c r="D63" s="11">
        <f>SUM(D64:D65)</f>
        <v>3764000</v>
      </c>
      <c r="E63" s="11">
        <f>SUM(E64:E65)</f>
        <v>19200000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6250000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2764000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3200000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1000000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1000000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16000000</v>
      </c>
    </row>
    <row r="66" spans="1:5" x14ac:dyDescent="0.25">
      <c r="A66" s="4">
        <v>220206</v>
      </c>
      <c r="B66" s="5" t="s">
        <v>204</v>
      </c>
      <c r="C66" s="11">
        <f>SUM(C67:C71)</f>
        <v>309150000</v>
      </c>
      <c r="D66" s="11">
        <f t="shared" ref="D66:E66" si="10">SUM(D67:D71)</f>
        <v>302631997</v>
      </c>
      <c r="E66" s="11">
        <f t="shared" si="10"/>
        <v>8000000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302400000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297196497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0</v>
      </c>
    </row>
    <row r="68" spans="1:5" x14ac:dyDescent="0.25">
      <c r="A68" s="6">
        <v>22020602</v>
      </c>
      <c r="B68" s="7" t="s">
        <v>534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5000000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750000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435500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2000000</v>
      </c>
    </row>
    <row r="72" spans="1:5" ht="30" x14ac:dyDescent="0.25">
      <c r="A72" s="4">
        <v>220207</v>
      </c>
      <c r="B72" s="5" t="s">
        <v>209</v>
      </c>
      <c r="C72" s="11">
        <f>SUM(C73:C80)</f>
        <v>750000</v>
      </c>
      <c r="D72" s="11">
        <f t="shared" ref="D72:E72" si="11">SUM(D73:D80)</f>
        <v>150000</v>
      </c>
      <c r="E72" s="11">
        <f t="shared" si="11"/>
        <v>500000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500000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'[1]CHAIR OVERHEAD COST F.xi'!C58+'[1]SLT OVERHEAD COST F.xi'!C58+'[1]COUNCIL OVERHEAD COST F.xi'!C58+'[1]PMD OVERHEAD COST F.xi'!C58+'[1]AGRIC OVERHEAD COST F.xi'!C58+'[1]FINANCE OVERHEAD COST F.xi'!C58+'[1]WORKS OVERHEAD COST F.xi'!C58+'[1]ESD OVERHEAD COST F.xi'!C58+'[1]PHC OVERHEAD COST F.xi'!C58+'[1]WATSAN OVERHEAD COST F.xi'!C58+'[1]TRADITIONAL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'[1]CHAIR OVERHEAD COST F.xi'!E58+'[1]SLT OVERHEAD COST F.xi'!E58+'[1]COUNCIL OVERHEAD COST F.xi'!E58+'[1]PMD OVERHEAD COST F.xi'!E58+'[1]AGRIC OVERHEAD COST F.xi'!E58+'[1]FINANCE OVERHEAD COST F.xi'!E58+'[1]WORKS OVERHEAD COST F.xi'!E58+'[1]ESD OVERHEAD COST F.xi'!E58+'[1]PHC OVERHEAD COST F.xi'!E58+'[1]WATSAN OVERHEAD COST F.xi'!E58+'[1]TRADITIONAL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0</v>
      </c>
    </row>
    <row r="78" spans="1:5" x14ac:dyDescent="0.25">
      <c r="A78" s="6">
        <v>22020709</v>
      </c>
      <c r="B78" s="7" t="s">
        <v>537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250000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150000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500000</v>
      </c>
    </row>
    <row r="79" spans="1:5" x14ac:dyDescent="0.25">
      <c r="A79" s="6">
        <v>22020711</v>
      </c>
      <c r="B79" s="7" t="s">
        <v>538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539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30500000</v>
      </c>
      <c r="D81" s="11">
        <f t="shared" ref="D81:E81" si="12">SUM(D82:D84)</f>
        <v>16205000</v>
      </c>
      <c r="E81" s="11">
        <f t="shared" si="12"/>
        <v>21275500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27500000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14680000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16775500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1500000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3000000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1525000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3000000</v>
      </c>
    </row>
    <row r="85" spans="1:5" x14ac:dyDescent="0.25">
      <c r="A85" s="4">
        <v>220209</v>
      </c>
      <c r="B85" s="5" t="s">
        <v>219</v>
      </c>
      <c r="C85" s="11">
        <f>SUM(C86:C87)</f>
        <v>500000</v>
      </c>
      <c r="D85" s="11">
        <f t="shared" ref="D85:E85" si="13">SUM(D86:D87)</f>
        <v>260000</v>
      </c>
      <c r="E85" s="11">
        <f t="shared" si="13"/>
        <v>500000</v>
      </c>
    </row>
    <row r="86" spans="1:5" x14ac:dyDescent="0.25">
      <c r="A86" s="6">
        <v>22020901</v>
      </c>
      <c r="B86" s="7" t="s">
        <v>535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500000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260000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364581362</v>
      </c>
      <c r="D88" s="11">
        <f t="shared" ref="D88:E88" si="14">SUM(D89:D102)</f>
        <v>138371107</v>
      </c>
      <c r="E88" s="11">
        <f t="shared" si="14"/>
        <v>324580000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18500000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6363000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15830000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5250000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700000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4250000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250000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250000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500000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6000000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2550000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1500000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2250000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250000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500000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82224833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30019705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88000000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2000000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1500000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1500000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1000000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560000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1000000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51000000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2092000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10000000</v>
      </c>
    </row>
    <row r="100" spans="1:5" x14ac:dyDescent="0.25">
      <c r="A100" s="6">
        <v>22021050</v>
      </c>
      <c r="B100" s="7" t="s">
        <v>540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798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193706529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92531402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2400000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1555000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1500000</v>
      </c>
    </row>
    <row r="103" spans="1:5" x14ac:dyDescent="0.25">
      <c r="A103" s="4">
        <v>2204</v>
      </c>
      <c r="B103" s="5" t="s">
        <v>234</v>
      </c>
      <c r="C103" s="11">
        <f>C104</f>
        <v>763963962</v>
      </c>
      <c r="D103" s="11">
        <f t="shared" ref="D103:E103" si="15">D104</f>
        <v>249353857</v>
      </c>
      <c r="E103" s="11">
        <f t="shared" si="15"/>
        <v>504639579</v>
      </c>
    </row>
    <row r="104" spans="1:5" x14ac:dyDescent="0.25">
      <c r="A104" s="4">
        <v>220401</v>
      </c>
      <c r="B104" s="5" t="s">
        <v>235</v>
      </c>
      <c r="C104" s="11">
        <f>SUM(C105:C106)</f>
        <v>763963962</v>
      </c>
      <c r="D104" s="11">
        <f t="shared" ref="D104:E104" si="16">SUM(D105:D106)</f>
        <v>249353857</v>
      </c>
      <c r="E104" s="11">
        <f t="shared" si="16"/>
        <v>504639579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126537048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60645408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326834505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637426914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188708449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177805074</v>
      </c>
    </row>
    <row r="107" spans="1:5" x14ac:dyDescent="0.25">
      <c r="A107" s="4">
        <v>2205</v>
      </c>
      <c r="B107" s="5" t="s">
        <v>541</v>
      </c>
      <c r="C107" s="12">
        <f>C108</f>
        <v>165250000</v>
      </c>
      <c r="D107" s="12">
        <f t="shared" ref="D107:E107" si="17">D108</f>
        <v>29012522</v>
      </c>
      <c r="E107" s="12">
        <f t="shared" si="17"/>
        <v>60500000</v>
      </c>
    </row>
    <row r="108" spans="1:5" x14ac:dyDescent="0.25">
      <c r="A108" s="4">
        <v>220501</v>
      </c>
      <c r="B108" s="5" t="s">
        <v>542</v>
      </c>
      <c r="C108" s="12">
        <f>SUM(C109:C111)</f>
        <v>165250000</v>
      </c>
      <c r="D108" s="12">
        <f t="shared" ref="D108:E108" si="18">SUM(D109:D111)</f>
        <v>29012522</v>
      </c>
      <c r="E108" s="12">
        <f t="shared" si="18"/>
        <v>60500000</v>
      </c>
    </row>
    <row r="109" spans="1:5" x14ac:dyDescent="0.25">
      <c r="A109" s="6">
        <v>22050105</v>
      </c>
      <c r="B109" s="7" t="s">
        <v>543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145250000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15000000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10500000</v>
      </c>
    </row>
    <row r="110" spans="1:5" x14ac:dyDescent="0.25">
      <c r="A110" s="6">
        <v>22050108</v>
      </c>
      <c r="B110" s="7" t="s">
        <v>544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20000000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14012522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545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25">
      <c r="A112" s="4">
        <v>2206</v>
      </c>
      <c r="B112" s="5" t="s">
        <v>533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546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547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548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549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1825770000</v>
      </c>
      <c r="D118" s="11">
        <f t="shared" ref="D118:E118" si="22">D119+D161+D171</f>
        <v>556800557</v>
      </c>
      <c r="E118" s="11">
        <f t="shared" si="22"/>
        <v>4379334898</v>
      </c>
    </row>
    <row r="119" spans="1:5" x14ac:dyDescent="0.25">
      <c r="A119" s="4">
        <v>32</v>
      </c>
      <c r="B119" s="5" t="s">
        <v>239</v>
      </c>
      <c r="C119" s="11">
        <f>C120</f>
        <v>1825770000</v>
      </c>
      <c r="D119" s="11">
        <f t="shared" ref="D119:E119" si="23">D120</f>
        <v>556800557</v>
      </c>
      <c r="E119" s="11">
        <f t="shared" si="23"/>
        <v>4371334898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1825770000</v>
      </c>
      <c r="D120" s="11">
        <f t="shared" ref="D120:E120" si="24">D121+D125+D138+D141+D143+D147+D151+D156</f>
        <v>556800557</v>
      </c>
      <c r="E120" s="11">
        <f t="shared" si="24"/>
        <v>4371334898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731000000</v>
      </c>
      <c r="D121" s="11">
        <f>'SUMMARY OF CAPITAL EXP F.viii'!D5</f>
        <v>190436713</v>
      </c>
      <c r="E121" s="11">
        <f>'SUMMARY OF CAPITAL EXP F.viii'!E5</f>
        <v>891000000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703500000</v>
      </c>
      <c r="D125" s="11">
        <f>'SUMMARY OF CAPITAL EXP F.viii'!D6</f>
        <v>257135483</v>
      </c>
      <c r="E125" s="11">
        <f>'SUMMARY OF CAPITAL EXP F.viii'!E6</f>
        <v>2724634898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30000000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366770000</v>
      </c>
      <c r="D141" s="11">
        <f>'SUMMARY OF CAPITAL EXP F.viii'!D8</f>
        <v>89465774</v>
      </c>
      <c r="E141" s="11">
        <f>'SUMMARY OF CAPITAL EXP F.viii'!E8</f>
        <v>501000000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7000000</v>
      </c>
      <c r="D143" s="11">
        <f>'SUMMARY OF CAPITAL EXP F.viii'!D9</f>
        <v>5440000</v>
      </c>
      <c r="E143" s="11">
        <f>'SUMMARY OF CAPITAL EXP F.viii'!E9</f>
        <v>6200000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13000000</v>
      </c>
      <c r="D147" s="11">
        <f>'SUMMARY OF CAPITAL EXP F.viii'!D10</f>
        <v>10375000</v>
      </c>
      <c r="E147" s="11">
        <f>'SUMMARY OF CAPITAL EXP F.viii'!E10</f>
        <v>9500000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4500000</v>
      </c>
      <c r="D151" s="11">
        <f>'SUMMARY OF CAPITAL EXP F.viii'!D11</f>
        <v>3947587</v>
      </c>
      <c r="E151" s="11">
        <f>'SUMMARY OF CAPITAL EXP F.viii'!E11</f>
        <v>9000000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0</v>
      </c>
      <c r="D161" s="11">
        <f t="shared" ref="D161:E161" si="26">D162</f>
        <v>0</v>
      </c>
      <c r="E161" s="11">
        <f t="shared" si="26"/>
        <v>8000000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0</v>
      </c>
      <c r="D162" s="11">
        <f>'SUMMARY OF CAPITAL EXP F.viii'!D13</f>
        <v>0</v>
      </c>
      <c r="E162" s="11">
        <f>'SUMMARY OF CAPITAL EXP F.viii'!E13</f>
        <v>8000000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550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p3LylceNpJXhcq1Tj57M2XoU0pFvoCItopx8y0QSxM37WhtKTQv+eivXophTd7FV46IMXYdPtS3JHjCIgGpjQ==" saltValue="dL2tOmdE4v+v9WQep8/j1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8" orientation="landscape" r:id="rId1"/>
  <headerFooter>
    <oddFooter>&amp;CPage &amp;P of &amp;N</oddFooter>
  </headerFooter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80" zoomScaleSheetLayoutView="90" workbookViewId="0">
      <selection sqref="A1:G1"/>
    </sheetView>
  </sheetViews>
  <sheetFormatPr defaultColWidth="8.77734375" defaultRowHeight="15" x14ac:dyDescent="0.25"/>
  <cols>
    <col min="1" max="1" width="17.21875" style="1" bestFit="1" customWidth="1"/>
    <col min="2" max="2" width="29.21875" style="1" customWidth="1"/>
    <col min="3" max="5" width="29.77734375" style="1" bestFit="1" customWidth="1"/>
    <col min="6" max="6" width="26.5546875" style="1" customWidth="1"/>
    <col min="7" max="7" width="29.77734375" style="1" bestFit="1" customWidth="1"/>
    <col min="8" max="16384" width="8.77734375" style="1"/>
  </cols>
  <sheetData>
    <row r="1" spans="1:7" x14ac:dyDescent="0.25">
      <c r="A1" s="144" t="s">
        <v>476</v>
      </c>
      <c r="B1" s="144"/>
      <c r="C1" s="144"/>
      <c r="D1" s="144"/>
      <c r="E1" s="144"/>
      <c r="F1" s="144"/>
      <c r="G1" s="144"/>
    </row>
    <row r="2" spans="1:7" x14ac:dyDescent="0.25">
      <c r="A2" s="143" t="s">
        <v>894</v>
      </c>
      <c r="B2" s="143"/>
      <c r="C2" s="143"/>
      <c r="D2" s="143"/>
      <c r="E2" s="143"/>
      <c r="F2" s="143"/>
      <c r="G2" s="143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463</v>
      </c>
      <c r="B4" s="54" t="s">
        <v>464</v>
      </c>
      <c r="C4" s="55" t="s">
        <v>471</v>
      </c>
      <c r="D4" s="55" t="s">
        <v>472</v>
      </c>
      <c r="E4" s="55" t="s">
        <v>473</v>
      </c>
      <c r="F4" s="55" t="s">
        <v>474</v>
      </c>
      <c r="G4" s="55" t="s">
        <v>475</v>
      </c>
    </row>
    <row r="5" spans="1:7" ht="17.399999999999999" x14ac:dyDescent="0.25">
      <c r="A5" s="26" t="s">
        <v>527</v>
      </c>
      <c r="B5" s="17" t="s">
        <v>465</v>
      </c>
      <c r="C5" s="33">
        <f>'CHAIR PERSONNEL COST F.x'!E7+'SLT PERSONNEL COST F.x'!E7+'COUNCIL PERSONNEL COST F.x'!E7+'PMD PERSONNEL COST F.x'!E7</f>
        <v>179965946</v>
      </c>
      <c r="D5" s="33">
        <f>'CHAIR OVERHEAD COST F.xi'!E7+'SLT OVERHEAD COST F.xi'!E7+'COUNCIL OVERHEAD COST F.xi'!E7+'PMD OVERHEAD COST F.xi'!E7</f>
        <v>178275500</v>
      </c>
      <c r="E5" s="33">
        <f>C5+D5</f>
        <v>358241446</v>
      </c>
      <c r="F5" s="33">
        <f>'PMD CAPITAL EXP F.xii'!F6</f>
        <v>613000000</v>
      </c>
      <c r="G5" s="33">
        <f>E5+F5</f>
        <v>971241446</v>
      </c>
    </row>
    <row r="6" spans="1:7" ht="17.399999999999999" x14ac:dyDescent="0.25">
      <c r="A6" s="26" t="s">
        <v>528</v>
      </c>
      <c r="B6" s="17" t="s">
        <v>466</v>
      </c>
      <c r="C6" s="34">
        <f>'AGRIC PERSONNEL COST F.x'!E7+'FINANCE PERSONNEL COST F.x'!E7+'WORKS PERSONNEL COST F.x'!E7</f>
        <v>792919955</v>
      </c>
      <c r="D6" s="34">
        <f>'AGRIC OVERHEAD COST F.xi'!E7+'FINANCE OVERHEAD COST F.xi'!E7+'WORKS OVERHEAD COST F.xi'!E7</f>
        <v>665542565</v>
      </c>
      <c r="E6" s="34">
        <f t="shared" ref="E6:E9" si="0">C6+D6</f>
        <v>1458462520</v>
      </c>
      <c r="F6" s="34">
        <f>'AGRIC CAPITAL EXP F.xii'!F6+'FINANCE CAPITAL EXP F.xii'!F6+'WORKS CAPITAL EXP F.xii'!F6</f>
        <v>3207834898</v>
      </c>
      <c r="G6" s="33">
        <f t="shared" ref="G6:G9" si="1">E6+F6</f>
        <v>4666297418</v>
      </c>
    </row>
    <row r="7" spans="1:7" ht="17.399999999999999" x14ac:dyDescent="0.25">
      <c r="A7" s="26" t="s">
        <v>529</v>
      </c>
      <c r="B7" s="17" t="s">
        <v>467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530</v>
      </c>
      <c r="B8" s="17" t="s">
        <v>468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531</v>
      </c>
      <c r="B9" s="17" t="s">
        <v>469</v>
      </c>
      <c r="C9" s="34">
        <f>'ESD PERSONNEL COST F.x'!E7+'PHC PERSONNEL COST F.x'!E7+'WATSAN PERSONNEL COST F.x'!E7+'TRADITIONAL PERSONNEL COST F.x'!E7</f>
        <v>1652557310</v>
      </c>
      <c r="D9" s="34">
        <f>'ESD OVERHEAD COST F.xi'!E7+'PHC OVERHEAD COST F.xi'!E7+'WATSAN OVERHEAD COST F.xi'!E7+'TRADITIONAL OVERHEAD COST F.xi'!E7</f>
        <v>265827014</v>
      </c>
      <c r="E9" s="34">
        <f t="shared" si="0"/>
        <v>1918384324</v>
      </c>
      <c r="F9" s="34">
        <f>'ESD CAPITAL EXP F.xii'!F6+'PHC CAPITAL EXP F.xii'!F6+'WATSAN CAPITAL EXP F.xii'!F6</f>
        <v>558500000</v>
      </c>
      <c r="G9" s="33">
        <f t="shared" si="1"/>
        <v>2476884324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470</v>
      </c>
      <c r="C23" s="34">
        <f>SUM(C5:C22)</f>
        <v>2625443211</v>
      </c>
      <c r="D23" s="34">
        <f t="shared" ref="D23:G23" si="2">SUM(D5:D22)</f>
        <v>1109645079</v>
      </c>
      <c r="E23" s="34">
        <f t="shared" si="2"/>
        <v>3735088290</v>
      </c>
      <c r="F23" s="34">
        <f t="shared" si="2"/>
        <v>4379334898</v>
      </c>
      <c r="G23" s="34">
        <f t="shared" si="2"/>
        <v>8114423188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iyMIoThuEaWf4s8zRIuFpVcDwwvjk1SuLubyOscbNjXmZfpAKhKEPYYBGc9Fzuc6DuOFb2aaxfLRATDcEvbJA==" saltValue="ZR5hrc7eAecnNDsTK8596g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6" orientation="landscape" r:id="rId1"/>
  <headerFooter>
    <oddFooter>&amp;CPage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10" zoomScaleSheetLayoutView="90" workbookViewId="0">
      <selection sqref="A1:E1"/>
    </sheetView>
  </sheetViews>
  <sheetFormatPr defaultColWidth="8.77734375" defaultRowHeight="15" x14ac:dyDescent="0.25"/>
  <cols>
    <col min="1" max="1" width="15.77734375" style="1" bestFit="1" customWidth="1"/>
    <col min="2" max="2" width="52" style="1" bestFit="1" customWidth="1"/>
    <col min="3" max="5" width="25.77734375" style="1" bestFit="1" customWidth="1"/>
    <col min="6" max="6" width="9.77734375" style="1" customWidth="1"/>
    <col min="7" max="16384" width="8.77734375" style="1"/>
  </cols>
  <sheetData>
    <row r="1" spans="1:5" x14ac:dyDescent="0.25">
      <c r="A1" s="144" t="s">
        <v>477</v>
      </c>
      <c r="B1" s="144"/>
      <c r="C1" s="144"/>
      <c r="D1" s="144"/>
      <c r="E1" s="144"/>
    </row>
    <row r="2" spans="1:5" ht="39.6" customHeight="1" x14ac:dyDescent="0.25">
      <c r="A2" s="145" t="s">
        <v>894</v>
      </c>
      <c r="B2" s="145"/>
      <c r="C2" s="145"/>
      <c r="D2" s="145"/>
      <c r="E2" s="145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478</v>
      </c>
      <c r="C4" s="50" t="s">
        <v>593</v>
      </c>
      <c r="D4" s="50" t="s">
        <v>594</v>
      </c>
      <c r="E4" s="50" t="s">
        <v>595</v>
      </c>
    </row>
    <row r="5" spans="1:5" x14ac:dyDescent="0.25">
      <c r="A5" s="25" t="s">
        <v>514</v>
      </c>
      <c r="B5" s="21" t="s">
        <v>479</v>
      </c>
      <c r="C5" s="11">
        <f>'CHAIR PERSONNEL COST F.x'!C7+'CHAIR OVERHEAD COST F.xi'!C7</f>
        <v>337996246</v>
      </c>
      <c r="D5" s="11">
        <f>'CHAIR PERSONNEL COST F.x'!D7+'CHAIR OVERHEAD COST F.xi'!D7</f>
        <v>318868639</v>
      </c>
      <c r="E5" s="11">
        <f>'CHAIR PERSONNEL COST F.x'!E7+'CHAIR OVERHEAD COST F.xi'!E7</f>
        <v>49619334</v>
      </c>
    </row>
    <row r="6" spans="1:5" x14ac:dyDescent="0.25">
      <c r="A6" s="25" t="s">
        <v>515</v>
      </c>
      <c r="B6" s="21" t="s">
        <v>480</v>
      </c>
      <c r="C6" s="11">
        <f>'SLT PERSONNEL COST F.x'!C7+'SLT OVERHEAD COST F.xi'!C7</f>
        <v>68189764</v>
      </c>
      <c r="D6" s="11">
        <f>'SLT PERSONNEL COST F.x'!D7+'SLT OVERHEAD COST F.xi'!D7</f>
        <v>37877256</v>
      </c>
      <c r="E6" s="11">
        <f>'SLT PERSONNEL COST F.x'!E7+'SLT OVERHEAD COST F.xi'!E7</f>
        <v>41607256</v>
      </c>
    </row>
    <row r="7" spans="1:5" x14ac:dyDescent="0.25">
      <c r="A7" s="25" t="s">
        <v>516</v>
      </c>
      <c r="B7" s="21" t="s">
        <v>481</v>
      </c>
      <c r="C7" s="11">
        <f>'COUNCIL PERSONNEL COST F.x'!C7+'COUNCIL OVERHEAD COST F.xi'!C7</f>
        <v>114231075</v>
      </c>
      <c r="D7" s="11">
        <f>'COUNCIL PERSONNEL COST F.x'!D7+'COUNCIL OVERHEAD COST F.xi'!D7</f>
        <v>62737819</v>
      </c>
      <c r="E7" s="11">
        <f>'COUNCIL PERSONNEL COST F.x'!E7+'COUNCIL OVERHEAD COST F.xi'!E7</f>
        <v>55536806</v>
      </c>
    </row>
    <row r="8" spans="1:5" x14ac:dyDescent="0.25">
      <c r="A8" s="25" t="s">
        <v>517</v>
      </c>
      <c r="B8" s="21" t="s">
        <v>754</v>
      </c>
      <c r="C8" s="11">
        <f>'PMD PERSONNEL COST F.x'!C7+'PMD OVERHEAD COST F.xi'!C7</f>
        <v>232554423</v>
      </c>
      <c r="D8" s="11">
        <f>'PMD PERSONNEL COST F.x'!D7+'PMD OVERHEAD COST F.xi'!D7</f>
        <v>117280004</v>
      </c>
      <c r="E8" s="11">
        <f>'PMD PERSONNEL COST F.x'!E7+'PMD OVERHEAD COST F.xi'!E7</f>
        <v>211478050</v>
      </c>
    </row>
    <row r="9" spans="1:5" x14ac:dyDescent="0.25">
      <c r="A9" s="25" t="s">
        <v>518</v>
      </c>
      <c r="B9" s="21" t="s">
        <v>482</v>
      </c>
      <c r="C9" s="11">
        <f>'AGRIC PERSONNEL COST F.x'!C7+'AGRIC OVERHEAD COST F.xi'!C7</f>
        <v>151442438</v>
      </c>
      <c r="D9" s="11">
        <f>'AGRIC PERSONNEL COST F.x'!D7+'AGRIC OVERHEAD COST F.xi'!D7</f>
        <v>115345935</v>
      </c>
      <c r="E9" s="11">
        <f>'AGRIC PERSONNEL COST F.x'!E7+'AGRIC OVERHEAD COST F.xi'!E7</f>
        <v>124770345</v>
      </c>
    </row>
    <row r="10" spans="1:5" x14ac:dyDescent="0.25">
      <c r="A10" s="25" t="s">
        <v>519</v>
      </c>
      <c r="B10" s="21" t="s">
        <v>483</v>
      </c>
      <c r="C10" s="11">
        <f>'FINANCE PERSONNEL COST F.x'!C7+'FINANCE OVERHEAD COST F.xi'!C7</f>
        <v>852637764</v>
      </c>
      <c r="D10" s="11">
        <f>'FINANCE PERSONNEL COST F.x'!D7+'FINANCE OVERHEAD COST F.xi'!D7</f>
        <v>497910106</v>
      </c>
      <c r="E10" s="11">
        <f>'FINANCE PERSONNEL COST F.x'!E7+'FINANCE OVERHEAD COST F.xi'!E7</f>
        <v>1213802917</v>
      </c>
    </row>
    <row r="11" spans="1:5" x14ac:dyDescent="0.25">
      <c r="A11" s="25" t="s">
        <v>520</v>
      </c>
      <c r="B11" s="21" t="s">
        <v>484</v>
      </c>
      <c r="C11" s="11">
        <f>'WORKS PERSONNEL COST F.x'!C7+'WORKS OVERHEAD COST F.xi'!C7</f>
        <v>93078558</v>
      </c>
      <c r="D11" s="11">
        <f>'WORKS PERSONNEL COST F.x'!D7+'WORKS OVERHEAD COST F.xi'!D7</f>
        <v>77553204</v>
      </c>
      <c r="E11" s="11">
        <f>'WORKS PERSONNEL COST F.x'!E7+'WORKS OVERHEAD COST F.xi'!E7</f>
        <v>119889258</v>
      </c>
    </row>
    <row r="12" spans="1:5" x14ac:dyDescent="0.25">
      <c r="A12" s="25" t="s">
        <v>521</v>
      </c>
      <c r="B12" s="21" t="s">
        <v>485</v>
      </c>
      <c r="C12" s="11">
        <f>'ESD PERSONNEL COST F.x'!C7+'ESD OVERHEAD COST F.xi'!C7</f>
        <v>1919736957</v>
      </c>
      <c r="D12" s="11">
        <f>'ESD PERSONNEL COST F.x'!D7+'ESD OVERHEAD COST F.xi'!D7</f>
        <v>1193194132</v>
      </c>
      <c r="E12" s="11">
        <f>'ESD PERSONNEL COST F.x'!E7+'ESD OVERHEAD COST F.xi'!E7</f>
        <v>1366214633</v>
      </c>
    </row>
    <row r="13" spans="1:5" x14ac:dyDescent="0.25">
      <c r="A13" s="25" t="s">
        <v>522</v>
      </c>
      <c r="B13" s="21" t="s">
        <v>765</v>
      </c>
      <c r="C13" s="11">
        <f>'PHC PERSONNEL COST F.x'!C7+'PHC OVERHEAD COST F.xi'!C7</f>
        <v>380716252</v>
      </c>
      <c r="D13" s="11">
        <f>'PHC PERSONNEL COST F.x'!D7+'PHC OVERHEAD COST F.xi'!D7</f>
        <v>340781943</v>
      </c>
      <c r="E13" s="11">
        <f>'PHC PERSONNEL COST F.x'!E7+'PHC OVERHEAD COST F.xi'!E7</f>
        <v>398787079</v>
      </c>
    </row>
    <row r="14" spans="1:5" x14ac:dyDescent="0.25">
      <c r="A14" s="25" t="s">
        <v>523</v>
      </c>
      <c r="B14" s="21" t="s">
        <v>486</v>
      </c>
      <c r="C14" s="11">
        <f>'WATSAN PERSONNEL COST F.x'!C7+'WATSAN OVERHEAD COST F.xi'!C7</f>
        <v>124154427</v>
      </c>
      <c r="D14" s="11">
        <f>'WATSAN PERSONNEL COST F.x'!D7+'WATSAN OVERHEAD COST F.xi'!D7</f>
        <v>115964918</v>
      </c>
      <c r="E14" s="11">
        <f>'WATSAN PERSONNEL COST F.x'!E7+'WATSAN OVERHEAD COST F.xi'!E7</f>
        <v>112556536</v>
      </c>
    </row>
    <row r="15" spans="1:5" x14ac:dyDescent="0.25">
      <c r="A15" s="25" t="s">
        <v>524</v>
      </c>
      <c r="B15" s="21" t="s">
        <v>487</v>
      </c>
      <c r="C15" s="11">
        <f>'TRADITIONAL PERSONNEL COST F.x'!C7+'TRADITIONAL OVERHEAD COST F.xi'!C7</f>
        <v>52076076</v>
      </c>
      <c r="D15" s="11">
        <f>'TRADITIONAL PERSONNEL COST F.x'!D7+'TRADITIONAL OVERHEAD COST F.xi'!D7</f>
        <v>42326076</v>
      </c>
      <c r="E15" s="11">
        <f>'TRADITIONAL PERSONNEL COST F.x'!E7+'TRADITIONAL OVERHEAD COST F.xi'!E7</f>
        <v>40826076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470</v>
      </c>
      <c r="C28" s="11">
        <f>SUM(C5:C27)</f>
        <v>4326813980</v>
      </c>
      <c r="D28" s="11">
        <f t="shared" ref="D28:E28" si="0">SUM(D5:D27)</f>
        <v>2919840032</v>
      </c>
      <c r="E28" s="11">
        <f t="shared" si="0"/>
        <v>3735088290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7K9lUWmpPANq7BL3LLUJPTbVGVKI+RzmtzuUIZQsQWR6SEPR006QeavlC3ZH1PtzLc3+kBRGWOweNI6gxjQsEw==" saltValue="pA2lPsc+rogNK/xBUFiYk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topLeftCell="A4" zoomScale="90" zoomScaleNormal="140" zoomScaleSheetLayoutView="90" workbookViewId="0">
      <selection sqref="A1:E1"/>
    </sheetView>
  </sheetViews>
  <sheetFormatPr defaultColWidth="8.77734375" defaultRowHeight="15" x14ac:dyDescent="0.25"/>
  <cols>
    <col min="1" max="1" width="10.77734375" style="1" bestFit="1" customWidth="1"/>
    <col min="2" max="2" width="52" style="1" bestFit="1" customWidth="1"/>
    <col min="3" max="5" width="25.77734375" style="1" bestFit="1" customWidth="1"/>
    <col min="6" max="6" width="9.77734375" style="1" customWidth="1"/>
    <col min="7" max="16384" width="8.77734375" style="1"/>
  </cols>
  <sheetData>
    <row r="1" spans="1:5" x14ac:dyDescent="0.25">
      <c r="A1" s="144" t="s">
        <v>488</v>
      </c>
      <c r="B1" s="144"/>
      <c r="C1" s="144"/>
      <c r="D1" s="144"/>
      <c r="E1" s="144"/>
    </row>
    <row r="2" spans="1:5" ht="28.2" customHeight="1" x14ac:dyDescent="0.25">
      <c r="A2" s="143" t="s">
        <v>918</v>
      </c>
      <c r="B2" s="143"/>
      <c r="C2" s="143"/>
      <c r="D2" s="143"/>
      <c r="E2" s="143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489</v>
      </c>
      <c r="C4" s="50" t="s">
        <v>593</v>
      </c>
      <c r="D4" s="50" t="s">
        <v>594</v>
      </c>
      <c r="E4" s="50" t="s">
        <v>595</v>
      </c>
    </row>
    <row r="5" spans="1:5" x14ac:dyDescent="0.25">
      <c r="A5" s="5"/>
      <c r="B5" s="23" t="s">
        <v>307</v>
      </c>
      <c r="C5" s="30">
        <f>C6+C11</f>
        <v>4326813980</v>
      </c>
      <c r="D5" s="30">
        <f t="shared" ref="D5:E5" si="0">D6+D11</f>
        <v>2919840032</v>
      </c>
      <c r="E5" s="30">
        <f t="shared" si="0"/>
        <v>3735088290</v>
      </c>
    </row>
    <row r="6" spans="1:5" x14ac:dyDescent="0.25">
      <c r="A6" s="24">
        <v>21</v>
      </c>
      <c r="B6" s="23" t="s">
        <v>461</v>
      </c>
      <c r="C6" s="31">
        <f>SUM(C7:C10)</f>
        <v>2552114656</v>
      </c>
      <c r="D6" s="31">
        <f t="shared" ref="D6:E6" si="1">SUM(D7:D10)</f>
        <v>2117755936</v>
      </c>
      <c r="E6" s="31">
        <f t="shared" si="1"/>
        <v>2625443211</v>
      </c>
    </row>
    <row r="7" spans="1:5" x14ac:dyDescent="0.25">
      <c r="A7" s="22">
        <v>21010100</v>
      </c>
      <c r="B7" s="21" t="s">
        <v>490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2237729582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1920260089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2044047448</v>
      </c>
    </row>
    <row r="8" spans="1:5" x14ac:dyDescent="0.25">
      <c r="A8" s="22">
        <v>21020100</v>
      </c>
      <c r="B8" s="21" t="s">
        <v>491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93472564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47620513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 x14ac:dyDescent="0.25">
      <c r="A9" s="22">
        <v>21020200</v>
      </c>
      <c r="B9" s="21" t="s">
        <v>492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493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220912510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149875334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545395763</v>
      </c>
    </row>
    <row r="11" spans="1:5" x14ac:dyDescent="0.25">
      <c r="A11" s="24">
        <v>22</v>
      </c>
      <c r="B11" s="23" t="s">
        <v>494</v>
      </c>
      <c r="C11" s="31">
        <f>SUM(C12:C24)</f>
        <v>1774699324</v>
      </c>
      <c r="D11" s="31">
        <f t="shared" ref="D11:E11" si="2">SUM(D12:D24)</f>
        <v>802084096</v>
      </c>
      <c r="E11" s="31">
        <f t="shared" si="2"/>
        <v>1109645079</v>
      </c>
    </row>
    <row r="12" spans="1:5" x14ac:dyDescent="0.25">
      <c r="A12" s="22">
        <v>22020100</v>
      </c>
      <c r="B12" s="21" t="s">
        <v>495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26700000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15037000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44500000</v>
      </c>
    </row>
    <row r="13" spans="1:5" x14ac:dyDescent="0.25">
      <c r="A13" s="22">
        <v>22020200</v>
      </c>
      <c r="B13" s="21" t="s">
        <v>496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275000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1000000</v>
      </c>
    </row>
    <row r="14" spans="1:5" x14ac:dyDescent="0.25">
      <c r="A14" s="22">
        <v>22020300</v>
      </c>
      <c r="B14" s="21" t="s">
        <v>497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61054000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28018000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72450000</v>
      </c>
    </row>
    <row r="15" spans="1:5" x14ac:dyDescent="0.25">
      <c r="A15" s="22">
        <v>22020400</v>
      </c>
      <c r="B15" s="21" t="s">
        <v>498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44000000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19005613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52500000</v>
      </c>
    </row>
    <row r="16" spans="1:5" x14ac:dyDescent="0.25">
      <c r="A16" s="22">
        <v>22020500</v>
      </c>
      <c r="B16" s="21" t="s">
        <v>499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7250000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3764000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19200000</v>
      </c>
    </row>
    <row r="17" spans="1:5" x14ac:dyDescent="0.25">
      <c r="A17" s="22">
        <v>22020600</v>
      </c>
      <c r="B17" s="21" t="s">
        <v>500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309150000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302631997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8000000</v>
      </c>
    </row>
    <row r="18" spans="1:5" x14ac:dyDescent="0.25">
      <c r="A18" s="22">
        <v>22020700</v>
      </c>
      <c r="B18" s="21" t="s">
        <v>501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750000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150000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500000</v>
      </c>
    </row>
    <row r="19" spans="1:5" x14ac:dyDescent="0.25">
      <c r="A19" s="22">
        <v>22020800</v>
      </c>
      <c r="B19" s="21" t="s">
        <v>502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30500000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16205000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21275500</v>
      </c>
    </row>
    <row r="20" spans="1:5" x14ac:dyDescent="0.25">
      <c r="A20" s="22">
        <v>22020900</v>
      </c>
      <c r="B20" s="21" t="s">
        <v>503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500000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260000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 x14ac:dyDescent="0.25">
      <c r="A21" s="22">
        <v>22021000</v>
      </c>
      <c r="B21" s="21" t="s">
        <v>504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364581362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138371107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324580000</v>
      </c>
    </row>
    <row r="22" spans="1:5" x14ac:dyDescent="0.25">
      <c r="A22" s="22">
        <v>22040000</v>
      </c>
      <c r="B22" s="21" t="s">
        <v>505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763963962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249353857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504639579</v>
      </c>
    </row>
    <row r="23" spans="1:5" x14ac:dyDescent="0.25">
      <c r="A23" s="35">
        <v>22050000</v>
      </c>
      <c r="B23" s="27" t="s">
        <v>532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165250000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29012522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60500000</v>
      </c>
    </row>
    <row r="24" spans="1:5" x14ac:dyDescent="0.25">
      <c r="A24" s="35">
        <v>22060000</v>
      </c>
      <c r="B24" s="27" t="s">
        <v>533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470</v>
      </c>
      <c r="C27" s="31">
        <f>C5</f>
        <v>4326813980</v>
      </c>
      <c r="D27" s="31">
        <f t="shared" ref="D27:E27" si="3">D5</f>
        <v>2919840032</v>
      </c>
      <c r="E27" s="31">
        <f t="shared" si="3"/>
        <v>3735088290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FMD8pgNIsKUpkQRRcGatCcEaq3QRLtZi+BYHJb2AeIoMUi8GFdKg7iQdT6JRXhBWp/qD+av8B8wLFii7uHj8A==" saltValue="uOIYqALfeEYVWY0mk07JI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ColWidth="8.77734375" defaultRowHeight="15" x14ac:dyDescent="0.25"/>
  <cols>
    <col min="1" max="1" width="10.77734375" style="1" bestFit="1" customWidth="1"/>
    <col min="2" max="2" width="52" style="1" bestFit="1" customWidth="1"/>
    <col min="3" max="5" width="24.21875" style="1" bestFit="1" customWidth="1"/>
    <col min="6" max="6" width="9.77734375" style="1" customWidth="1"/>
    <col min="7" max="16384" width="8.77734375" style="1"/>
  </cols>
  <sheetData>
    <row r="1" spans="1:5" x14ac:dyDescent="0.25">
      <c r="A1" s="144" t="s">
        <v>488</v>
      </c>
      <c r="B1" s="144"/>
      <c r="C1" s="144"/>
      <c r="D1" s="144"/>
      <c r="E1" s="144"/>
    </row>
    <row r="2" spans="1:5" ht="36.6" customHeight="1" x14ac:dyDescent="0.25">
      <c r="A2" s="145" t="s">
        <v>894</v>
      </c>
      <c r="B2" s="145"/>
      <c r="C2" s="145"/>
      <c r="D2" s="145"/>
      <c r="E2" s="145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489</v>
      </c>
      <c r="C4" s="50" t="s">
        <v>593</v>
      </c>
      <c r="D4" s="50" t="s">
        <v>594</v>
      </c>
      <c r="E4" s="50" t="s">
        <v>595</v>
      </c>
    </row>
    <row r="5" spans="1:5" x14ac:dyDescent="0.25">
      <c r="A5" s="20">
        <v>32010100</v>
      </c>
      <c r="B5" s="21" t="s">
        <v>506</v>
      </c>
      <c r="C5" s="28">
        <f>'PMD CAPITAL EXP F.xii'!D7+'AGRIC CAPITAL EXP F.xii'!D7+'FINANCE CAPITAL EXP F.xii'!D7+'WORKS CAPITAL EXP F.xii'!D7+'ESD CAPITAL EXP F.xii'!D7+'PHC CAPITAL EXP F.xii'!D7+'WATSAN CAPITAL EXP F.xii'!D7</f>
        <v>731000000</v>
      </c>
      <c r="D5" s="28">
        <f>'PMD CAPITAL EXP F.xii'!E7+'AGRIC CAPITAL EXP F.xii'!E7+'FINANCE CAPITAL EXP F.xii'!E7+'WORKS CAPITAL EXP F.xii'!E7+'ESD CAPITAL EXP F.xii'!E7+'PHC CAPITAL EXP F.xii'!E7+'WATSAN CAPITAL EXP F.xii'!E7</f>
        <v>190436713</v>
      </c>
      <c r="E5" s="28">
        <f>'PMD CAPITAL EXP F.xii'!F7+'AGRIC CAPITAL EXP F.xii'!F7+'FINANCE CAPITAL EXP F.xii'!F7+'WORKS CAPITAL EXP F.xii'!F7+'ESD CAPITAL EXP F.xii'!F7+'PHC CAPITAL EXP F.xii'!F7+'WATSAN CAPITAL EXP F.xii'!F7</f>
        <v>891000000</v>
      </c>
    </row>
    <row r="6" spans="1:5" x14ac:dyDescent="0.25">
      <c r="A6" s="20">
        <v>32010200</v>
      </c>
      <c r="B6" s="21" t="s">
        <v>597</v>
      </c>
      <c r="C6" s="28">
        <f>'PMD CAPITAL EXP F.xii'!D17+'AGRIC CAPITAL EXP F.xii'!D17+'FINANCE CAPITAL EXP F.xii'!D11+'WORKS CAPITAL EXP F.xii'!D17+'ESD CAPITAL EXP F.xii'!D17+'PHC CAPITAL EXP F.xii'!D26+'WATSAN CAPITAL EXP F.xii'!D17</f>
        <v>703500000</v>
      </c>
      <c r="D6" s="28">
        <f>'PMD CAPITAL EXP F.xii'!E17+'AGRIC CAPITAL EXP F.xii'!E17+'FINANCE CAPITAL EXP F.xii'!E11+'WORKS CAPITAL EXP F.xii'!E17+'ESD CAPITAL EXP F.xii'!E17+'PHC CAPITAL EXP F.xii'!E26+'WATSAN CAPITAL EXP F.xii'!E17</f>
        <v>257135483</v>
      </c>
      <c r="E6" s="28">
        <f>'PMD CAPITAL EXP F.xii'!F17+'AGRIC CAPITAL EXP F.xii'!F17+'FINANCE CAPITAL EXP F.xii'!F11+'WORKS CAPITAL EXP F.xii'!F17+'ESD CAPITAL EXP F.xii'!F17+'PHC CAPITAL EXP F.xii'!F26+'WATSAN CAPITAL EXP F.xii'!F17</f>
        <v>2724634898</v>
      </c>
    </row>
    <row r="7" spans="1:5" x14ac:dyDescent="0.25">
      <c r="A7" s="20">
        <v>32010300</v>
      </c>
      <c r="B7" s="21" t="s">
        <v>507</v>
      </c>
      <c r="C7" s="28">
        <f>'PMD CAPITAL EXP F.xii'!D28+'AGRIC CAPITAL EXP F.xii'!D28+'FINANCE CAPITAL EXP F.xii'!D16+'WORKS CAPITAL EXP F.xii'!D33+'ESD CAPITAL EXP F.xii'!D28+'PHC CAPITAL EXP F.xii'!D37+'WATSAN CAPITAL EXP F.xii'!D28</f>
        <v>0</v>
      </c>
      <c r="D7" s="28">
        <f>'PMD CAPITAL EXP F.xii'!E28+'AGRIC CAPITAL EXP F.xii'!E28+'FINANCE CAPITAL EXP F.xii'!E16+'WORKS CAPITAL EXP F.xii'!E33+'ESD CAPITAL EXP F.xii'!E28+'PHC CAPITAL EXP F.xii'!E37+'WATSAN CAPITAL EXP F.xii'!E28</f>
        <v>0</v>
      </c>
      <c r="E7" s="28">
        <f>'PMD CAPITAL EXP F.xii'!F28+'AGRIC CAPITAL EXP F.xii'!F28+'FINANCE CAPITAL EXP F.xii'!F16+'WORKS CAPITAL EXP F.xii'!F33+'ESD CAPITAL EXP F.xii'!F28+'PHC CAPITAL EXP F.xii'!F37+'WATSAN CAPITAL EXP F.xii'!F28</f>
        <v>30000000</v>
      </c>
    </row>
    <row r="8" spans="1:5" x14ac:dyDescent="0.25">
      <c r="A8" s="20">
        <v>32010400</v>
      </c>
      <c r="B8" s="21" t="s">
        <v>508</v>
      </c>
      <c r="C8" s="28">
        <f>'PMD CAPITAL EXP F.xii'!D34+'AGRIC CAPITAL EXP F.xii'!D34+'FINANCE CAPITAL EXP F.xii'!D22+'WORKS CAPITAL EXP F.xii'!D39+'ESD CAPITAL EXP F.xii'!D34+'PHC CAPITAL EXP F.xii'!D43+'WATSAN CAPITAL EXP F.xii'!D34</f>
        <v>366770000</v>
      </c>
      <c r="D8" s="28">
        <f>'PMD CAPITAL EXP F.xii'!E34+'AGRIC CAPITAL EXP F.xii'!E34+'FINANCE CAPITAL EXP F.xii'!E22+'WORKS CAPITAL EXP F.xii'!E39+'ESD CAPITAL EXP F.xii'!E34+'PHC CAPITAL EXP F.xii'!E43+'WATSAN CAPITAL EXP F.xii'!E34</f>
        <v>89465774</v>
      </c>
      <c r="E8" s="28">
        <f>'PMD CAPITAL EXP F.xii'!F34+'AGRIC CAPITAL EXP F.xii'!F34+'FINANCE CAPITAL EXP F.xii'!F22+'WORKS CAPITAL EXP F.xii'!F39+'ESD CAPITAL EXP F.xii'!F34+'PHC CAPITAL EXP F.xii'!F43+'WATSAN CAPITAL EXP F.xii'!F34</f>
        <v>501000000</v>
      </c>
    </row>
    <row r="9" spans="1:5" x14ac:dyDescent="0.25">
      <c r="A9" s="20">
        <v>32010500</v>
      </c>
      <c r="B9" s="21" t="s">
        <v>509</v>
      </c>
      <c r="C9" s="28">
        <f>'PMD CAPITAL EXP F.xii'!D40+'AGRIC CAPITAL EXP F.xii'!D40+'FINANCE CAPITAL EXP F.xii'!D28+'WORKS CAPITAL EXP F.xii'!D45+'ESD CAPITAL EXP F.xii'!D40+'PHC CAPITAL EXP F.xii'!D49+'WATSAN CAPITAL EXP F.xii'!D40</f>
        <v>7000000</v>
      </c>
      <c r="D9" s="28">
        <f>'PMD CAPITAL EXP F.xii'!E40+'AGRIC CAPITAL EXP F.xii'!E40+'FINANCE CAPITAL EXP F.xii'!E28+'WORKS CAPITAL EXP F.xii'!E45+'ESD CAPITAL EXP F.xii'!E40+'PHC CAPITAL EXP F.xii'!E49+'WATSAN CAPITAL EXP F.xii'!E40</f>
        <v>5440000</v>
      </c>
      <c r="E9" s="28">
        <f>'PMD CAPITAL EXP F.xii'!F40+'AGRIC CAPITAL EXP F.xii'!F40+'FINANCE CAPITAL EXP F.xii'!F28+'WORKS CAPITAL EXP F.xii'!F45+'ESD CAPITAL EXP F.xii'!F40+'PHC CAPITAL EXP F.xii'!F49+'WATSAN CAPITAL EXP F.xii'!F40</f>
        <v>6200000</v>
      </c>
    </row>
    <row r="10" spans="1:5" x14ac:dyDescent="0.25">
      <c r="A10" s="20">
        <v>32010600</v>
      </c>
      <c r="B10" s="21" t="s">
        <v>510</v>
      </c>
      <c r="C10" s="28">
        <f>'PMD CAPITAL EXP F.xii'!D49+'AGRIC CAPITAL EXP F.xii'!D49+'FINANCE CAPITAL EXP F.xii'!D37+'WORKS CAPITAL EXP F.xii'!D54+'ESD CAPITAL EXP F.xii'!D49+'PHC CAPITAL EXP F.xii'!D58+'WATSAN CAPITAL EXP F.xii'!D49</f>
        <v>13000000</v>
      </c>
      <c r="D10" s="28">
        <f>'PMD CAPITAL EXP F.xii'!E49+'AGRIC CAPITAL EXP F.xii'!E49+'FINANCE CAPITAL EXP F.xii'!E37+'WORKS CAPITAL EXP F.xii'!E54+'ESD CAPITAL EXP F.xii'!E49+'PHC CAPITAL EXP F.xii'!E58+'WATSAN CAPITAL EXP F.xii'!E49</f>
        <v>10375000</v>
      </c>
      <c r="E10" s="28">
        <f>'PMD CAPITAL EXP F.xii'!F49+'AGRIC CAPITAL EXP F.xii'!F49+'FINANCE CAPITAL EXP F.xii'!F37+'WORKS CAPITAL EXP F.xii'!F54+'ESD CAPITAL EXP F.xii'!F49+'PHC CAPITAL EXP F.xii'!F58+'WATSAN CAPITAL EXP F.xii'!F49</f>
        <v>9500000</v>
      </c>
    </row>
    <row r="11" spans="1:5" x14ac:dyDescent="0.25">
      <c r="A11" s="20">
        <v>32010900</v>
      </c>
      <c r="B11" s="21" t="s">
        <v>511</v>
      </c>
      <c r="C11" s="28">
        <f>'PMD CAPITAL EXP F.xii'!D56+'AGRIC CAPITAL EXP F.xii'!D56+'FINANCE CAPITAL EXP F.xii'!D44+'WORKS CAPITAL EXP F.xii'!D61+'ESD CAPITAL EXP F.xii'!D56+'PHC CAPITAL EXP F.xii'!D65+'WATSAN CAPITAL EXP F.xii'!D56</f>
        <v>4500000</v>
      </c>
      <c r="D11" s="28">
        <f>'PMD CAPITAL EXP F.xii'!E56+'AGRIC CAPITAL EXP F.xii'!E56+'FINANCE CAPITAL EXP F.xii'!E44+'WORKS CAPITAL EXP F.xii'!E61+'ESD CAPITAL EXP F.xii'!E56+'PHC CAPITAL EXP F.xii'!E65+'WATSAN CAPITAL EXP F.xii'!E56</f>
        <v>3947587</v>
      </c>
      <c r="E11" s="28">
        <f>'PMD CAPITAL EXP F.xii'!F56+'AGRIC CAPITAL EXP F.xii'!F56+'FINANCE CAPITAL EXP F.xii'!F44+'WORKS CAPITAL EXP F.xii'!F61+'ESD CAPITAL EXP F.xii'!F56+'PHC CAPITAL EXP F.xii'!F65+'WATSAN CAPITAL EXP F.xii'!F56</f>
        <v>9000000</v>
      </c>
    </row>
    <row r="12" spans="1:5" x14ac:dyDescent="0.25">
      <c r="A12" s="20">
        <v>32020100</v>
      </c>
      <c r="B12" s="21" t="s">
        <v>512</v>
      </c>
      <c r="C12" s="28">
        <f>'PMD CAPITAL EXP F.xii'!D68+'AGRIC CAPITAL EXP F.xii'!D68+'FINANCE CAPITAL EXP F.xii'!D56+'WORKS CAPITAL EXP F.xii'!D73+'ESD CAPITAL EXP F.xii'!D68+'PHC CAPITAL EXP F.xii'!D77+'WATSAN CAPITAL EXP F.xii'!D68</f>
        <v>0</v>
      </c>
      <c r="D12" s="28">
        <f>'PMD CAPITAL EXP F.xii'!E68+'AGRIC CAPITAL EXP F.xii'!E68+'FINANCE CAPITAL EXP F.xii'!E56+'WORKS CAPITAL EXP F.xii'!E73+'ESD CAPITAL EXP F.xii'!E68+'PHC CAPITAL EXP F.xii'!E77+'WATSAN CAPITAL EXP F.xii'!E68</f>
        <v>0</v>
      </c>
      <c r="E12" s="28">
        <f>'PMD CAPITAL EXP F.xii'!F68+'AGRIC CAPITAL EXP F.xii'!F68+'FINANCE CAPITAL EXP F.xii'!F56+'WORKS CAPITAL EXP F.xii'!F73+'ESD CAPITAL EXP F.xii'!F68+'PHC CAPITAL EXP F.xii'!F77+'WATSAN CAPITAL EXP F.xii'!F68</f>
        <v>200000000</v>
      </c>
    </row>
    <row r="13" spans="1:5" x14ac:dyDescent="0.25">
      <c r="A13" s="20">
        <v>32030100</v>
      </c>
      <c r="B13" s="21" t="s">
        <v>462</v>
      </c>
      <c r="C13" s="28">
        <f>'PMD CAPITAL EXP F.xii'!D75+'AGRIC CAPITAL EXP F.xii'!D75+'FINANCE CAPITAL EXP F.xii'!D63+'WORKS CAPITAL EXP F.xii'!D80+'ESD CAPITAL EXP F.xii'!D75+'PHC CAPITAL EXP F.xii'!D84+'WATSAN CAPITAL EXP F.xii'!D75</f>
        <v>0</v>
      </c>
      <c r="D13" s="28">
        <f>'PMD CAPITAL EXP F.xii'!E75+'AGRIC CAPITAL EXP F.xii'!E75+'FINANCE CAPITAL EXP F.xii'!E63+'WORKS CAPITAL EXP F.xii'!E80+'ESD CAPITAL EXP F.xii'!E75+'PHC CAPITAL EXP F.xii'!E84+'WATSAN CAPITAL EXP F.xii'!E75</f>
        <v>0</v>
      </c>
      <c r="E13" s="28">
        <f>'PMD CAPITAL EXP F.xii'!F75+'AGRIC CAPITAL EXP F.xii'!F75+'FINANCE CAPITAL EXP F.xii'!F63+'WORKS CAPITAL EXP F.xii'!F80+'ESD CAPITAL EXP F.xii'!F75+'PHC CAPITAL EXP F.xii'!F84+'WATSAN CAPITAL EXP F.xii'!F75</f>
        <v>8000000</v>
      </c>
    </row>
    <row r="14" spans="1:5" x14ac:dyDescent="0.25">
      <c r="A14" s="20">
        <v>32011000</v>
      </c>
      <c r="B14" s="21" t="s">
        <v>550</v>
      </c>
      <c r="C14" s="28">
        <f>'PMD CAPITAL EXP F.xii'!D81+'AGRIC CAPITAL EXP F.xii'!D81+'FINANCE CAPITAL EXP F.xii'!D69+'WORKS CAPITAL EXP F.xii'!D86+'ESD CAPITAL EXP F.xii'!D81+'PHC CAPITAL EXP F.xii'!D90+'WATSAN CAPITAL EXP F.xii'!D81</f>
        <v>0</v>
      </c>
      <c r="D14" s="28">
        <f>'PMD CAPITAL EXP F.xii'!E81+'AGRIC CAPITAL EXP F.xii'!E81+'FINANCE CAPITAL EXP F.xii'!E69+'WORKS CAPITAL EXP F.xii'!E86+'ESD CAPITAL EXP F.xii'!E81+'PHC CAPITAL EXP F.xii'!E90+'WATSAN CAPITAL EXP F.xii'!E81</f>
        <v>0</v>
      </c>
      <c r="E14" s="28">
        <f>'PMD CAPITAL EXP F.xii'!F81+'AGRIC CAPITAL EXP F.xii'!F81+'FINANCE CAPITAL EXP F.xii'!F69+'WORKS CAPITAL EXP F.xii'!F86+'ESD CAPITAL EXP F.xii'!F81+'PHC CAPITAL EXP F.xii'!F90+'WATSAN CAPITAL EXP F.xii'!F81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513</v>
      </c>
      <c r="C28" s="29">
        <f>SUM(C5:C27)</f>
        <v>1825770000</v>
      </c>
      <c r="D28" s="29">
        <f t="shared" ref="D28:E28" si="0">SUM(D5:D27)</f>
        <v>556800557</v>
      </c>
      <c r="E28" s="29">
        <f t="shared" si="0"/>
        <v>4379334898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dUkc+jPuvZ1JnKCFNyjXyuRd0VO+AmWRjZcuwt4UeKFxX59yycAs4JnFp0vSOtr5nLAa1y6cSVoJgdhvApdYg==" saltValue="APHD98xMRa76Oc6uRc2rH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topLeftCell="A2" zoomScale="90" zoomScaleNormal="140" zoomScaleSheetLayoutView="90" workbookViewId="0">
      <selection sqref="A1:E1"/>
    </sheetView>
  </sheetViews>
  <sheetFormatPr defaultColWidth="8.77734375" defaultRowHeight="15" x14ac:dyDescent="0.25"/>
  <cols>
    <col min="1" max="1" width="15.77734375" style="1" bestFit="1" customWidth="1"/>
    <col min="2" max="2" width="52" style="1" bestFit="1" customWidth="1"/>
    <col min="3" max="5" width="24.21875" style="1" bestFit="1" customWidth="1"/>
    <col min="6" max="6" width="9.77734375" style="1" customWidth="1"/>
    <col min="7" max="16384" width="8.77734375" style="1"/>
  </cols>
  <sheetData>
    <row r="1" spans="1:5" x14ac:dyDescent="0.25">
      <c r="A1" s="144" t="s">
        <v>525</v>
      </c>
      <c r="B1" s="144"/>
      <c r="C1" s="144"/>
      <c r="D1" s="144"/>
      <c r="E1" s="144"/>
    </row>
    <row r="2" spans="1:5" ht="39.6" customHeight="1" x14ac:dyDescent="0.25">
      <c r="A2" s="145" t="s">
        <v>894</v>
      </c>
      <c r="B2" s="145"/>
      <c r="C2" s="145"/>
      <c r="D2" s="145"/>
      <c r="E2" s="145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478</v>
      </c>
      <c r="C4" s="50" t="s">
        <v>593</v>
      </c>
      <c r="D4" s="50" t="s">
        <v>594</v>
      </c>
      <c r="E4" s="50" t="s">
        <v>595</v>
      </c>
    </row>
    <row r="5" spans="1:5" x14ac:dyDescent="0.25">
      <c r="A5" s="25" t="s">
        <v>514</v>
      </c>
      <c r="B5" s="27" t="s">
        <v>479</v>
      </c>
      <c r="C5" s="11">
        <v>0</v>
      </c>
      <c r="D5" s="11">
        <v>0</v>
      </c>
      <c r="E5" s="11">
        <v>0</v>
      </c>
    </row>
    <row r="6" spans="1:5" x14ac:dyDescent="0.25">
      <c r="A6" s="25" t="s">
        <v>515</v>
      </c>
      <c r="B6" s="27" t="s">
        <v>480</v>
      </c>
      <c r="C6" s="11">
        <v>0</v>
      </c>
      <c r="D6" s="11">
        <v>0</v>
      </c>
      <c r="E6" s="11">
        <v>0</v>
      </c>
    </row>
    <row r="7" spans="1:5" x14ac:dyDescent="0.25">
      <c r="A7" s="25" t="s">
        <v>516</v>
      </c>
      <c r="B7" s="27" t="s">
        <v>481</v>
      </c>
      <c r="C7" s="11">
        <v>0</v>
      </c>
      <c r="D7" s="11">
        <v>0</v>
      </c>
      <c r="E7" s="11">
        <v>0</v>
      </c>
    </row>
    <row r="8" spans="1:5" x14ac:dyDescent="0.25">
      <c r="A8" s="25" t="s">
        <v>517</v>
      </c>
      <c r="B8" s="21" t="s">
        <v>758</v>
      </c>
      <c r="C8" s="11">
        <f>'PMD CAPITAL EXP F.xii'!D6</f>
        <v>655000000</v>
      </c>
      <c r="D8" s="11">
        <f>'PMD CAPITAL EXP F.xii'!E6</f>
        <v>107105328</v>
      </c>
      <c r="E8" s="11">
        <f>'PMD CAPITAL EXP F.xii'!F6</f>
        <v>613000000</v>
      </c>
    </row>
    <row r="9" spans="1:5" x14ac:dyDescent="0.25">
      <c r="A9" s="25" t="s">
        <v>518</v>
      </c>
      <c r="B9" s="21" t="s">
        <v>482</v>
      </c>
      <c r="C9" s="11">
        <f>'AGRIC CAPITAL EXP F.xii'!D6</f>
        <v>81000000</v>
      </c>
      <c r="D9" s="11">
        <f>'AGRIC CAPITAL EXP F.xii'!E6</f>
        <v>3264560</v>
      </c>
      <c r="E9" s="11">
        <f>'AGRIC CAPITAL EXP F.xii'!F6</f>
        <v>674500000</v>
      </c>
    </row>
    <row r="10" spans="1:5" x14ac:dyDescent="0.25">
      <c r="A10" s="25" t="s">
        <v>519</v>
      </c>
      <c r="B10" s="21" t="s">
        <v>483</v>
      </c>
      <c r="C10" s="11">
        <f>'FINANCE CAPITAL EXP F.xii'!D6</f>
        <v>500000</v>
      </c>
      <c r="D10" s="11">
        <f>'FINANCE CAPITAL EXP F.xii'!E6</f>
        <v>0</v>
      </c>
      <c r="E10" s="11">
        <f>'FINANCE CAPITAL EXP F.xii'!F6</f>
        <v>1720334898</v>
      </c>
    </row>
    <row r="11" spans="1:5" x14ac:dyDescent="0.25">
      <c r="A11" s="25" t="s">
        <v>520</v>
      </c>
      <c r="B11" s="21" t="s">
        <v>484</v>
      </c>
      <c r="C11" s="11">
        <f>'WORKS CAPITAL EXP F.xii'!D6</f>
        <v>640500000</v>
      </c>
      <c r="D11" s="11">
        <f>'WORKS CAPITAL EXP F.xii'!E6</f>
        <v>236835483</v>
      </c>
      <c r="E11" s="11">
        <f>'WORKS CAPITAL EXP F.xii'!F6</f>
        <v>813000000</v>
      </c>
    </row>
    <row r="12" spans="1:5" x14ac:dyDescent="0.25">
      <c r="A12" s="25" t="s">
        <v>521</v>
      </c>
      <c r="B12" s="21" t="s">
        <v>485</v>
      </c>
      <c r="C12" s="11">
        <f>'ESD CAPITAL EXP F.xii'!D6</f>
        <v>337000000</v>
      </c>
      <c r="D12" s="11">
        <f>'ESD CAPITAL EXP F.xii'!E6</f>
        <v>158905912</v>
      </c>
      <c r="E12" s="11">
        <f>'ESD CAPITAL EXP F.xii'!F6</f>
        <v>174500000</v>
      </c>
    </row>
    <row r="13" spans="1:5" x14ac:dyDescent="0.25">
      <c r="A13" s="25" t="s">
        <v>522</v>
      </c>
      <c r="B13" s="21" t="s">
        <v>765</v>
      </c>
      <c r="C13" s="11">
        <f>'PHC CAPITAL EXP F.xii'!D6</f>
        <v>23770000</v>
      </c>
      <c r="D13" s="11">
        <f>'PHC CAPITAL EXP F.xii'!E6</f>
        <v>14889274</v>
      </c>
      <c r="E13" s="11">
        <f>'PHC CAPITAL EXP F.xii'!F6</f>
        <v>301000000</v>
      </c>
    </row>
    <row r="14" spans="1:5" x14ac:dyDescent="0.25">
      <c r="A14" s="25" t="s">
        <v>523</v>
      </c>
      <c r="B14" s="21" t="s">
        <v>486</v>
      </c>
      <c r="C14" s="11">
        <f>'WATSAN CAPITAL EXP F.xii'!D6</f>
        <v>88000000</v>
      </c>
      <c r="D14" s="11">
        <f>'WATSAN CAPITAL EXP F.xii'!E6</f>
        <v>35800000</v>
      </c>
      <c r="E14" s="11">
        <f>'WATSAN CAPITAL EXP F.xii'!F6</f>
        <v>83000000</v>
      </c>
    </row>
    <row r="15" spans="1:5" x14ac:dyDescent="0.25">
      <c r="A15" s="25" t="s">
        <v>524</v>
      </c>
      <c r="B15" s="27" t="s">
        <v>487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470</v>
      </c>
      <c r="C25" s="11">
        <f>SUM(C5:C24)</f>
        <v>1825770000</v>
      </c>
      <c r="D25" s="11">
        <f t="shared" ref="D25:E25" si="0">SUM(D5:D24)</f>
        <v>556800557</v>
      </c>
      <c r="E25" s="11">
        <f t="shared" si="0"/>
        <v>4379334898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HSsUaLNcWDbjkDo/mrSBp/VebEsYSefBcBuuXehjUkgFrK9BXPjKgCa0GuivyB68n0BxQM4znMxEfwxVo+wWA==" saltValue="eztctphglwQShZVENc3E/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zoomScale="90" zoomScaleNormal="140" zoomScaleSheetLayoutView="90" workbookViewId="0">
      <selection activeCell="E12" sqref="E12"/>
    </sheetView>
  </sheetViews>
  <sheetFormatPr defaultColWidth="8.77734375" defaultRowHeight="15" x14ac:dyDescent="0.25"/>
  <cols>
    <col min="1" max="1" width="10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341</v>
      </c>
      <c r="B2" s="144"/>
      <c r="C2" s="144"/>
      <c r="D2" s="144"/>
      <c r="E2" s="144"/>
    </row>
    <row r="3" spans="1:5" ht="26.55" customHeight="1" x14ac:dyDescent="0.25">
      <c r="A3" s="145" t="s">
        <v>801</v>
      </c>
      <c r="B3" s="145"/>
      <c r="C3" s="145"/>
      <c r="D3" s="145"/>
      <c r="E3" s="145"/>
    </row>
    <row r="4" spans="1:5" x14ac:dyDescent="0.25">
      <c r="A4" s="143" t="s">
        <v>755</v>
      </c>
      <c r="B4" s="143"/>
      <c r="C4" s="143"/>
      <c r="D4" s="143"/>
      <c r="E4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14846246</v>
      </c>
      <c r="D7" s="12">
        <f t="shared" ref="D7:E7" si="0">D8+D13+D20</f>
        <v>9642142</v>
      </c>
      <c r="E7" s="12">
        <f t="shared" si="0"/>
        <v>6869334</v>
      </c>
    </row>
    <row r="8" spans="1:5" s="1" customFormat="1" x14ac:dyDescent="0.25">
      <c r="A8" s="3">
        <v>2101</v>
      </c>
      <c r="B8" s="3" t="s">
        <v>5</v>
      </c>
      <c r="C8" s="12">
        <f>C9</f>
        <v>9642142</v>
      </c>
      <c r="D8" s="12">
        <f t="shared" ref="D8:E8" si="1">D9</f>
        <v>9642142</v>
      </c>
      <c r="E8" s="12">
        <f t="shared" si="1"/>
        <v>6869334</v>
      </c>
    </row>
    <row r="9" spans="1:5" s="1" customFormat="1" x14ac:dyDescent="0.25">
      <c r="A9" s="3">
        <v>210101</v>
      </c>
      <c r="B9" s="3" t="s">
        <v>6</v>
      </c>
      <c r="C9" s="12">
        <f>SUM(C10:C12)</f>
        <v>9642142</v>
      </c>
      <c r="D9" s="12">
        <f t="shared" ref="D9:E9" si="2">SUM(D10:D12)</f>
        <v>9642142</v>
      </c>
      <c r="E9" s="12">
        <f t="shared" si="2"/>
        <v>6869334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71">
        <v>9642142</v>
      </c>
      <c r="D12" s="71">
        <v>9642142</v>
      </c>
      <c r="E12" s="71">
        <v>6869334</v>
      </c>
    </row>
    <row r="13" spans="1:5" s="1" customFormat="1" x14ac:dyDescent="0.25">
      <c r="A13" s="3">
        <v>2102</v>
      </c>
      <c r="B13" s="3" t="s">
        <v>9</v>
      </c>
      <c r="C13" s="12">
        <f>C14+C18</f>
        <v>5204104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5204104</v>
      </c>
      <c r="D14" s="12">
        <f t="shared" ref="D14:E14" si="4">SUM(D15:D17)</f>
        <v>0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71">
        <v>5204104</v>
      </c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QHBr0JV+ulcfA8kZdKqPOQbSmnyKldLFqTUMRbYMTvPBBbeTm8BvwWNVx+IDZ56XDXH34t6GDIMjpFE2ckL2w==" saltValue="ZR3CSvBrl6AxWRTDvDkJH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2:E300"/>
  <sheetViews>
    <sheetView view="pageBreakPreview" topLeftCell="A40" zoomScale="90" zoomScaleNormal="120" zoomScaleSheetLayoutView="90" workbookViewId="0">
      <selection activeCell="E10" sqref="E10"/>
    </sheetView>
  </sheetViews>
  <sheetFormatPr defaultColWidth="8.77734375" defaultRowHeight="15" x14ac:dyDescent="0.25"/>
  <cols>
    <col min="1" max="1" width="14.3320312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38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802</v>
      </c>
      <c r="B4" s="145"/>
      <c r="C4" s="145"/>
      <c r="D4" s="145"/>
      <c r="E4" s="145"/>
    </row>
    <row r="5" spans="1:5" x14ac:dyDescent="0.25">
      <c r="A5" s="143" t="s">
        <v>755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323150000</v>
      </c>
      <c r="D7" s="12">
        <f t="shared" ref="D7:E7" si="0">D8+D84+D88+D93</f>
        <v>309226497</v>
      </c>
      <c r="E7" s="12">
        <f t="shared" si="0"/>
        <v>42750000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323150000</v>
      </c>
      <c r="D8" s="12">
        <f t="shared" ref="D8:E8" si="1">D9+D14+D22+D36+D45+D48+D54+D63+D67+D70</f>
        <v>309226497</v>
      </c>
      <c r="E8" s="12">
        <f t="shared" si="1"/>
        <v>42750000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900000</v>
      </c>
      <c r="E9" s="12">
        <f t="shared" si="2"/>
        <v>27000000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x14ac:dyDescent="0.25">
      <c r="A12" s="43">
        <v>22020103</v>
      </c>
      <c r="B12" s="44" t="s">
        <v>25</v>
      </c>
      <c r="C12" s="41"/>
      <c r="D12" s="41"/>
      <c r="E12" s="41">
        <v>25000000</v>
      </c>
    </row>
    <row r="13" spans="1:5" x14ac:dyDescent="0.25">
      <c r="A13" s="43">
        <v>22020104</v>
      </c>
      <c r="B13" s="44" t="s">
        <v>26</v>
      </c>
      <c r="C13" s="71">
        <v>2000000</v>
      </c>
      <c r="D13" s="72">
        <v>900000</v>
      </c>
      <c r="E13" s="71">
        <v>2000000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1750000</v>
      </c>
      <c r="D22" s="12">
        <f t="shared" ref="D22:E22" si="3">SUM(D23:D35)</f>
        <v>1300000</v>
      </c>
      <c r="E22" s="12">
        <f t="shared" si="3"/>
        <v>1750000</v>
      </c>
    </row>
    <row r="23" spans="1:5" x14ac:dyDescent="0.25">
      <c r="A23" s="43">
        <v>22020301</v>
      </c>
      <c r="B23" s="44" t="s">
        <v>36</v>
      </c>
      <c r="C23" s="71">
        <v>500000</v>
      </c>
      <c r="D23" s="72">
        <v>50000</v>
      </c>
      <c r="E23" s="71">
        <v>500000</v>
      </c>
    </row>
    <row r="24" spans="1:5" hidden="1" x14ac:dyDescent="0.25">
      <c r="A24" s="43">
        <v>22020302</v>
      </c>
      <c r="B24" s="44" t="s">
        <v>37</v>
      </c>
      <c r="C24" s="71"/>
      <c r="D24" s="72"/>
      <c r="E24" s="71"/>
    </row>
    <row r="25" spans="1:5" hidden="1" x14ac:dyDescent="0.25">
      <c r="A25" s="43">
        <v>22020303</v>
      </c>
      <c r="B25" s="44" t="s">
        <v>38</v>
      </c>
      <c r="C25" s="71"/>
      <c r="D25" s="72"/>
      <c r="E25" s="71"/>
    </row>
    <row r="26" spans="1:5" hidden="1" x14ac:dyDescent="0.25">
      <c r="A26" s="43">
        <v>22020304</v>
      </c>
      <c r="B26" s="44" t="s">
        <v>39</v>
      </c>
      <c r="C26" s="71"/>
      <c r="D26" s="72"/>
      <c r="E26" s="71"/>
    </row>
    <row r="27" spans="1:5" ht="15.6" thickBot="1" x14ac:dyDescent="0.3">
      <c r="A27" s="43">
        <v>22020305</v>
      </c>
      <c r="B27" s="44" t="s">
        <v>40</v>
      </c>
      <c r="C27" s="74">
        <v>250000</v>
      </c>
      <c r="D27" s="73">
        <v>250000</v>
      </c>
      <c r="E27" s="74">
        <v>250000</v>
      </c>
    </row>
    <row r="28" spans="1:5" x14ac:dyDescent="0.25">
      <c r="A28" s="43">
        <v>22020306</v>
      </c>
      <c r="B28" s="44" t="s">
        <v>41</v>
      </c>
      <c r="C28" s="76">
        <v>500000</v>
      </c>
      <c r="D28" s="75">
        <v>500000</v>
      </c>
      <c r="E28" s="76">
        <v>500000</v>
      </c>
    </row>
    <row r="29" spans="1:5" hidden="1" x14ac:dyDescent="0.25">
      <c r="A29" s="43">
        <v>22020307</v>
      </c>
      <c r="B29" s="44" t="s">
        <v>42</v>
      </c>
      <c r="C29" s="71"/>
      <c r="D29" s="72"/>
      <c r="E29" s="71"/>
    </row>
    <row r="30" spans="1:5" hidden="1" x14ac:dyDescent="0.25">
      <c r="A30" s="43">
        <v>22020308</v>
      </c>
      <c r="B30" s="44" t="s">
        <v>43</v>
      </c>
      <c r="C30" s="71"/>
      <c r="D30" s="72"/>
      <c r="E30" s="71"/>
    </row>
    <row r="31" spans="1:5" hidden="1" x14ac:dyDescent="0.25">
      <c r="A31" s="43">
        <v>22020309</v>
      </c>
      <c r="B31" s="44" t="s">
        <v>44</v>
      </c>
      <c r="C31" s="71"/>
      <c r="D31" s="72"/>
      <c r="E31" s="71"/>
    </row>
    <row r="32" spans="1:5" hidden="1" x14ac:dyDescent="0.25">
      <c r="A32" s="43">
        <v>22020310</v>
      </c>
      <c r="B32" s="44" t="s">
        <v>45</v>
      </c>
      <c r="C32" s="71"/>
      <c r="D32" s="72"/>
      <c r="E32" s="71"/>
    </row>
    <row r="33" spans="1:5" x14ac:dyDescent="0.25">
      <c r="A33" s="43">
        <v>22020311</v>
      </c>
      <c r="B33" s="44" t="s">
        <v>46</v>
      </c>
      <c r="C33" s="71">
        <v>500000</v>
      </c>
      <c r="D33" s="72">
        <v>500000</v>
      </c>
      <c r="E33" s="71">
        <v>500000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1200000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71">
        <v>1500000</v>
      </c>
      <c r="D37" s="72">
        <v>1200000</v>
      </c>
      <c r="E37" s="71">
        <v>1000000</v>
      </c>
    </row>
    <row r="38" spans="1:5" x14ac:dyDescent="0.25">
      <c r="A38" s="43">
        <v>22020402</v>
      </c>
      <c r="B38" s="44" t="s">
        <v>51</v>
      </c>
      <c r="C38" s="71">
        <v>500000</v>
      </c>
      <c r="D38" s="72"/>
      <c r="E38" s="71">
        <v>500000</v>
      </c>
    </row>
    <row r="39" spans="1:5" hidden="1" x14ac:dyDescent="0.25">
      <c r="A39" s="43">
        <v>22020403</v>
      </c>
      <c r="B39" s="44" t="s">
        <v>52</v>
      </c>
      <c r="C39" s="71"/>
      <c r="D39" s="72"/>
      <c r="E39" s="71"/>
    </row>
    <row r="40" spans="1:5" x14ac:dyDescent="0.25">
      <c r="A40" s="43">
        <v>22020404</v>
      </c>
      <c r="B40" s="44" t="s">
        <v>53</v>
      </c>
      <c r="C40" s="71">
        <v>1000000</v>
      </c>
      <c r="D40" s="72"/>
      <c r="E40" s="71">
        <v>500000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308400000</v>
      </c>
      <c r="D48" s="12">
        <f t="shared" ref="D48:E48" si="6">SUM(D49:D53)</f>
        <v>302196497</v>
      </c>
      <c r="E48" s="12">
        <f t="shared" si="6"/>
        <v>6000000</v>
      </c>
    </row>
    <row r="49" spans="1:5" ht="15.6" thickBot="1" x14ac:dyDescent="0.3">
      <c r="A49" s="43">
        <v>22020601</v>
      </c>
      <c r="B49" s="44" t="s">
        <v>62</v>
      </c>
      <c r="C49" s="74">
        <v>302400000</v>
      </c>
      <c r="D49" s="73">
        <v>297196497</v>
      </c>
      <c r="E49" s="74">
        <v>0</v>
      </c>
    </row>
    <row r="50" spans="1:5" hidden="1" x14ac:dyDescent="0.25">
      <c r="A50" s="43">
        <v>22020602</v>
      </c>
      <c r="B50" s="44" t="s">
        <v>63</v>
      </c>
      <c r="C50" s="76"/>
      <c r="D50" s="75"/>
      <c r="E50" s="76"/>
    </row>
    <row r="51" spans="1:5" hidden="1" x14ac:dyDescent="0.25">
      <c r="A51" s="43">
        <v>22020603</v>
      </c>
      <c r="B51" s="44" t="s">
        <v>64</v>
      </c>
      <c r="C51" s="88"/>
      <c r="D51" s="88"/>
      <c r="E51" s="88"/>
    </row>
    <row r="52" spans="1:5" x14ac:dyDescent="0.25">
      <c r="A52" s="43">
        <v>22020604</v>
      </c>
      <c r="B52" s="44" t="s">
        <v>65</v>
      </c>
      <c r="C52" s="91">
        <v>6000000</v>
      </c>
      <c r="D52" s="90">
        <v>5000000</v>
      </c>
      <c r="E52" s="9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2500000</v>
      </c>
      <c r="D63" s="12">
        <f t="shared" ref="D63:E63" si="8">SUM(D64:D66)</f>
        <v>2000000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71">
        <v>2500000</v>
      </c>
      <c r="D64" s="72">
        <v>2000000</v>
      </c>
      <c r="E64" s="71">
        <v>2500000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5500000</v>
      </c>
      <c r="D70" s="12">
        <f t="shared" ref="D70:E70" si="10">SUM(D71:D83)</f>
        <v>1630000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71">
        <v>1500000</v>
      </c>
      <c r="D71" s="72">
        <v>750000</v>
      </c>
      <c r="E71" s="71">
        <v>1500000</v>
      </c>
    </row>
    <row r="72" spans="1:5" x14ac:dyDescent="0.25">
      <c r="A72" s="43">
        <v>22021002</v>
      </c>
      <c r="B72" s="44" t="s">
        <v>85</v>
      </c>
      <c r="C72" s="71">
        <v>500000</v>
      </c>
      <c r="D72" s="72"/>
      <c r="E72" s="71">
        <v>500000</v>
      </c>
    </row>
    <row r="73" spans="1:5" ht="15.6" hidden="1" thickBot="1" x14ac:dyDescent="0.3">
      <c r="A73" s="43">
        <v>22021003</v>
      </c>
      <c r="B73" s="44" t="s">
        <v>86</v>
      </c>
      <c r="C73" s="74"/>
      <c r="D73" s="73"/>
      <c r="E73" s="74"/>
    </row>
    <row r="74" spans="1:5" hidden="1" x14ac:dyDescent="0.25">
      <c r="A74" s="43">
        <v>22021004</v>
      </c>
      <c r="B74" s="44" t="s">
        <v>87</v>
      </c>
      <c r="C74" s="136"/>
      <c r="D74" s="75"/>
      <c r="E74" s="136"/>
    </row>
    <row r="75" spans="1:5" hidden="1" x14ac:dyDescent="0.25">
      <c r="A75" s="43">
        <v>22021006</v>
      </c>
      <c r="B75" s="44" t="s">
        <v>88</v>
      </c>
      <c r="C75" s="88"/>
      <c r="D75" s="89"/>
      <c r="E75" s="88"/>
    </row>
    <row r="76" spans="1:5" x14ac:dyDescent="0.25">
      <c r="A76" s="43">
        <v>22021007</v>
      </c>
      <c r="B76" s="44" t="s">
        <v>89</v>
      </c>
      <c r="C76" s="91">
        <v>3500000</v>
      </c>
      <c r="D76" s="90">
        <v>880000</v>
      </c>
      <c r="E76" s="91">
        <v>1500000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WAxcDZaiiVy5TW0XcNJwYnb7mc46BdSzV6EoXVUHHupAiM/PI6RB02osqrwPM0QUAmGxSDAL+B/LS0g5QDjyQ==" saltValue="6opF3aqNdDhj79lRFwQ4t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7" orientation="landscape" r:id="rId1"/>
  <headerFooter>
    <oddFooter>&amp;CPage &amp;P of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0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803</v>
      </c>
      <c r="B3" s="145"/>
      <c r="C3" s="145"/>
      <c r="D3" s="145"/>
      <c r="E3" s="145"/>
    </row>
    <row r="4" spans="1:5" x14ac:dyDescent="0.25">
      <c r="A4" s="143" t="s">
        <v>756</v>
      </c>
      <c r="B4" s="143"/>
      <c r="C4" s="143"/>
      <c r="D4" s="143"/>
      <c r="E4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57689764</v>
      </c>
      <c r="D7" s="12">
        <f t="shared" ref="D7:E7" si="0">D8+D13+D20</f>
        <v>32607256</v>
      </c>
      <c r="E7" s="12">
        <f t="shared" si="0"/>
        <v>32607256</v>
      </c>
    </row>
    <row r="8" spans="1:5" s="1" customFormat="1" x14ac:dyDescent="0.25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25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71">
        <v>32607256</v>
      </c>
      <c r="D12" s="71">
        <v>32607256</v>
      </c>
      <c r="E12" s="71">
        <v>32607256</v>
      </c>
    </row>
    <row r="13" spans="1:5" s="1" customFormat="1" x14ac:dyDescent="0.25">
      <c r="A13" s="3">
        <v>2102</v>
      </c>
      <c r="B13" s="3" t="s">
        <v>9</v>
      </c>
      <c r="C13" s="12">
        <f>C14+C18</f>
        <v>25082508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25082508</v>
      </c>
      <c r="D14" s="12">
        <f t="shared" ref="D14:E14" si="4">SUM(D15:D17)</f>
        <v>0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71">
        <v>25082508</v>
      </c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Lozdi4vvIFltx1K8GHgfmKSLMu91Yk/9phbDIwqpDxX7gPX+tg2enpIsir4eMZhlmVzbQC/Vn9lE7V0P5G/xpg==" saltValue="pf9aqoyzqxcftg0OF517o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2:E300"/>
  <sheetViews>
    <sheetView view="pageBreakPreview" topLeftCell="A2" zoomScale="90" zoomScaleNormal="110" zoomScaleSheetLayoutView="90" workbookViewId="0">
      <selection activeCell="E6" sqref="E6"/>
    </sheetView>
  </sheetViews>
  <sheetFormatPr defaultColWidth="8.77734375" defaultRowHeight="15" x14ac:dyDescent="0.25"/>
  <cols>
    <col min="1" max="1" width="16.218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804</v>
      </c>
      <c r="B4" s="145"/>
      <c r="C4" s="145"/>
      <c r="D4" s="145"/>
      <c r="E4" s="145"/>
    </row>
    <row r="5" spans="1:5" x14ac:dyDescent="0.25">
      <c r="A5" s="143" t="s">
        <v>756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10500000</v>
      </c>
      <c r="D7" s="12">
        <f t="shared" ref="D7:E7" si="0">D8+D84+D88+D93</f>
        <v>5270000</v>
      </c>
      <c r="E7" s="12">
        <f t="shared" si="0"/>
        <v>9000000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10500000</v>
      </c>
      <c r="D8" s="12">
        <f t="shared" ref="D8:E8" si="1">D9+D14+D22+D36+D45+D48+D54+D63+D67+D70</f>
        <v>5270000</v>
      </c>
      <c r="E8" s="12">
        <f t="shared" si="1"/>
        <v>9000000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840000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1">
        <v>2500000</v>
      </c>
      <c r="D11" s="72">
        <v>840000</v>
      </c>
      <c r="E11" s="7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760000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71">
        <v>500000</v>
      </c>
      <c r="D23" s="72">
        <v>300000</v>
      </c>
      <c r="E23" s="71">
        <v>500000</v>
      </c>
    </row>
    <row r="24" spans="1:5" hidden="1" x14ac:dyDescent="0.25">
      <c r="A24" s="43">
        <v>22020302</v>
      </c>
      <c r="B24" s="44" t="s">
        <v>37</v>
      </c>
      <c r="C24" s="81"/>
      <c r="D24" s="82"/>
      <c r="E24" s="81"/>
    </row>
    <row r="25" spans="1:5" hidden="1" x14ac:dyDescent="0.25">
      <c r="A25" s="43">
        <v>22020303</v>
      </c>
      <c r="B25" s="44" t="s">
        <v>38</v>
      </c>
      <c r="C25" s="81"/>
      <c r="D25" s="82"/>
      <c r="E25" s="81"/>
    </row>
    <row r="26" spans="1:5" hidden="1" x14ac:dyDescent="0.25">
      <c r="A26" s="43">
        <v>22020304</v>
      </c>
      <c r="B26" s="44" t="s">
        <v>39</v>
      </c>
      <c r="C26" s="81"/>
      <c r="D26" s="82"/>
      <c r="E26" s="81"/>
    </row>
    <row r="27" spans="1:5" ht="15.6" thickBot="1" x14ac:dyDescent="0.3">
      <c r="A27" s="43">
        <v>22020305</v>
      </c>
      <c r="B27" s="44" t="s">
        <v>40</v>
      </c>
      <c r="C27" s="74">
        <v>500000</v>
      </c>
      <c r="D27" s="73">
        <v>260000</v>
      </c>
      <c r="E27" s="74">
        <v>500000</v>
      </c>
    </row>
    <row r="28" spans="1:5" x14ac:dyDescent="0.25">
      <c r="A28" s="43">
        <v>22020306</v>
      </c>
      <c r="B28" s="44" t="s">
        <v>41</v>
      </c>
      <c r="C28" s="76">
        <v>500000</v>
      </c>
      <c r="D28" s="75">
        <v>200000</v>
      </c>
      <c r="E28" s="76">
        <v>500000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900000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71">
        <v>500000</v>
      </c>
      <c r="D37" s="72">
        <v>400000</v>
      </c>
      <c r="E37" s="71">
        <v>500000</v>
      </c>
    </row>
    <row r="38" spans="1:5" x14ac:dyDescent="0.25">
      <c r="A38" s="43">
        <v>22020402</v>
      </c>
      <c r="B38" s="44" t="s">
        <v>51</v>
      </c>
      <c r="C38" s="71">
        <v>250000</v>
      </c>
      <c r="D38" s="72">
        <v>250000</v>
      </c>
      <c r="E38" s="71">
        <v>250000</v>
      </c>
    </row>
    <row r="39" spans="1:5" hidden="1" x14ac:dyDescent="0.25">
      <c r="A39" s="43">
        <v>22020403</v>
      </c>
      <c r="B39" s="44" t="s">
        <v>52</v>
      </c>
      <c r="C39" s="71"/>
      <c r="D39" s="72"/>
      <c r="E39" s="71"/>
    </row>
    <row r="40" spans="1:5" x14ac:dyDescent="0.25">
      <c r="A40" s="43">
        <v>22020404</v>
      </c>
      <c r="B40" s="44" t="s">
        <v>53</v>
      </c>
      <c r="C40" s="71">
        <v>250000</v>
      </c>
      <c r="D40" s="72">
        <v>250000</v>
      </c>
      <c r="E40" s="71">
        <v>250000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950000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950000</v>
      </c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4000000</v>
      </c>
      <c r="D70" s="12">
        <f t="shared" ref="D70:E70" si="10">SUM(D71:D83)</f>
        <v>1820000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71">
        <v>1000000</v>
      </c>
      <c r="D71" s="72">
        <v>700000</v>
      </c>
      <c r="E71" s="71">
        <v>1000000</v>
      </c>
    </row>
    <row r="72" spans="1:5" ht="15.6" thickBot="1" x14ac:dyDescent="0.3">
      <c r="A72" s="43">
        <v>22021002</v>
      </c>
      <c r="B72" s="44" t="s">
        <v>85</v>
      </c>
      <c r="C72" s="71">
        <v>1000000</v>
      </c>
      <c r="D72" s="72">
        <v>450000</v>
      </c>
      <c r="E72" s="71">
        <v>500000</v>
      </c>
    </row>
    <row r="73" spans="1:5" ht="15.6" hidden="1" x14ac:dyDescent="0.3">
      <c r="A73" s="43">
        <v>22021003</v>
      </c>
      <c r="B73" s="44" t="s">
        <v>86</v>
      </c>
      <c r="C73" s="67"/>
      <c r="D73" s="68"/>
      <c r="E73" s="67"/>
    </row>
    <row r="74" spans="1:5" ht="15.6" hidden="1" x14ac:dyDescent="0.3">
      <c r="A74" s="43">
        <v>22021004</v>
      </c>
      <c r="B74" s="44" t="s">
        <v>87</v>
      </c>
      <c r="C74" s="67"/>
      <c r="D74" s="68"/>
      <c r="E74" s="67"/>
    </row>
    <row r="75" spans="1:5" ht="16.2" hidden="1" thickBot="1" x14ac:dyDescent="0.35">
      <c r="A75" s="43">
        <v>22021006</v>
      </c>
      <c r="B75" s="44" t="s">
        <v>88</v>
      </c>
      <c r="C75" s="69"/>
      <c r="D75" s="70"/>
      <c r="E75" s="69"/>
    </row>
    <row r="76" spans="1:5" x14ac:dyDescent="0.25">
      <c r="A76" s="43">
        <v>22021007</v>
      </c>
      <c r="B76" s="44" t="s">
        <v>89</v>
      </c>
      <c r="C76" s="137">
        <v>2000000</v>
      </c>
      <c r="D76" s="136">
        <v>670000</v>
      </c>
      <c r="E76" s="136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ldvZG1YYad7WsvcRz8G71Of1YLJUA9Yl7u+nhdE250vDVjbiqFe8CHVtn+kDWLSdx0/uUOxHaxpsy/03c1qLDw==" saltValue="sMEaqOjpudugV8URYWjUz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1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805</v>
      </c>
      <c r="B3" s="145"/>
      <c r="C3" s="145"/>
      <c r="D3" s="145"/>
      <c r="E3" s="145"/>
    </row>
    <row r="4" spans="1:5" x14ac:dyDescent="0.25">
      <c r="A4" s="143" t="s">
        <v>757</v>
      </c>
      <c r="B4" s="143"/>
      <c r="C4" s="143"/>
      <c r="D4" s="143"/>
      <c r="E4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86231075</v>
      </c>
      <c r="D7" s="12">
        <f t="shared" ref="D7:E7" si="0">D8+D13+D20</f>
        <v>55881819</v>
      </c>
      <c r="E7" s="12">
        <f t="shared" si="0"/>
        <v>38261306</v>
      </c>
    </row>
    <row r="8" spans="1:5" s="1" customFormat="1" x14ac:dyDescent="0.25">
      <c r="A8" s="3">
        <v>2101</v>
      </c>
      <c r="B8" s="3" t="s">
        <v>5</v>
      </c>
      <c r="C8" s="12">
        <f>C9</f>
        <v>59045123</v>
      </c>
      <c r="D8" s="12">
        <f t="shared" ref="D8:E8" si="1">D9</f>
        <v>38261306</v>
      </c>
      <c r="E8" s="12">
        <f t="shared" si="1"/>
        <v>38261306</v>
      </c>
    </row>
    <row r="9" spans="1:5" s="1" customFormat="1" x14ac:dyDescent="0.25">
      <c r="A9" s="3">
        <v>210101</v>
      </c>
      <c r="B9" s="3" t="s">
        <v>6</v>
      </c>
      <c r="C9" s="12">
        <f>SUM(C10:C12)</f>
        <v>59045123</v>
      </c>
      <c r="D9" s="12">
        <f t="shared" ref="D9:E9" si="2">SUM(D10:D12)</f>
        <v>38261306</v>
      </c>
      <c r="E9" s="12">
        <f t="shared" si="2"/>
        <v>38261306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71">
        <v>59045123</v>
      </c>
      <c r="D12" s="72">
        <v>38261306</v>
      </c>
      <c r="E12" s="71">
        <v>38261306</v>
      </c>
    </row>
    <row r="13" spans="1:5" s="1" customFormat="1" x14ac:dyDescent="0.25">
      <c r="A13" s="3">
        <v>2102</v>
      </c>
      <c r="B13" s="3" t="s">
        <v>9</v>
      </c>
      <c r="C13" s="12">
        <f>C14+C18</f>
        <v>27185952</v>
      </c>
      <c r="D13" s="12">
        <f t="shared" ref="D13:E13" si="3">D14+D18</f>
        <v>17620513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27185952</v>
      </c>
      <c r="D14" s="12">
        <f t="shared" ref="D14:E14" si="4">SUM(D15:D17)</f>
        <v>17620513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71">
        <v>27185952</v>
      </c>
      <c r="D15" s="72">
        <v>17620513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YIOfaQcMeiA9J4eSUVxGvf6BASe4BkdsT5iKwweGlPkW7ewq1rv2Tg0H8iM03OZRbF4hIzmrxMNo1FOn9m/wA==" saltValue="L0a9AR2lsErE5V7TfvVx0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2:E300"/>
  <sheetViews>
    <sheetView view="pageBreakPreview" topLeftCell="A45" zoomScale="90" zoomScaleNormal="90" zoomScaleSheetLayoutView="90" workbookViewId="0">
      <selection activeCell="E6" sqref="E6"/>
    </sheetView>
  </sheetViews>
  <sheetFormatPr defaultColWidth="8.77734375" defaultRowHeight="15" x14ac:dyDescent="0.25"/>
  <cols>
    <col min="1" max="1" width="15.218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806</v>
      </c>
      <c r="B4" s="145"/>
      <c r="C4" s="145"/>
      <c r="D4" s="145"/>
      <c r="E4" s="145"/>
    </row>
    <row r="5" spans="1:5" x14ac:dyDescent="0.25">
      <c r="A5" s="143" t="s">
        <v>757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28000000</v>
      </c>
      <c r="D7" s="12">
        <f t="shared" ref="D7:E7" si="0">D8+D84+D88+D93</f>
        <v>6856000</v>
      </c>
      <c r="E7" s="12">
        <f t="shared" si="0"/>
        <v>17275500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28000000</v>
      </c>
      <c r="D8" s="12">
        <f t="shared" ref="D8:E8" si="1">D9+D14+D22+D36+D45+D48+D54+D63+D67+D70</f>
        <v>6856000</v>
      </c>
      <c r="E8" s="12">
        <f t="shared" si="1"/>
        <v>17275500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2350000</v>
      </c>
      <c r="E9" s="12">
        <f t="shared" si="2"/>
        <v>2500000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2500000</v>
      </c>
      <c r="D11" s="71">
        <v>2350000</v>
      </c>
      <c r="E11" s="71">
        <v>2500000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1625000</v>
      </c>
      <c r="E22" s="12">
        <f t="shared" si="3"/>
        <v>2500000</v>
      </c>
    </row>
    <row r="23" spans="1:5" x14ac:dyDescent="0.25">
      <c r="A23" s="43">
        <v>22020301</v>
      </c>
      <c r="B23" s="44" t="s">
        <v>36</v>
      </c>
      <c r="C23" s="72">
        <v>500000</v>
      </c>
      <c r="D23" s="71">
        <v>320000</v>
      </c>
      <c r="E23" s="71">
        <v>500000</v>
      </c>
    </row>
    <row r="24" spans="1:5" hidden="1" x14ac:dyDescent="0.25">
      <c r="A24" s="43">
        <v>22020302</v>
      </c>
      <c r="B24" s="44" t="s">
        <v>37</v>
      </c>
      <c r="C24" s="72"/>
      <c r="D24" s="71"/>
      <c r="E24" s="71"/>
    </row>
    <row r="25" spans="1:5" hidden="1" x14ac:dyDescent="0.25">
      <c r="A25" s="43">
        <v>22020303</v>
      </c>
      <c r="B25" s="44" t="s">
        <v>38</v>
      </c>
      <c r="C25" s="72"/>
      <c r="D25" s="71"/>
      <c r="E25" s="71"/>
    </row>
    <row r="26" spans="1:5" hidden="1" x14ac:dyDescent="0.25">
      <c r="A26" s="43">
        <v>22020304</v>
      </c>
      <c r="B26" s="44" t="s">
        <v>39</v>
      </c>
      <c r="C26" s="72"/>
      <c r="D26" s="71"/>
      <c r="E26" s="71"/>
    </row>
    <row r="27" spans="1:5" ht="15.6" thickBot="1" x14ac:dyDescent="0.3">
      <c r="A27" s="43">
        <v>22020305</v>
      </c>
      <c r="B27" s="44" t="s">
        <v>40</v>
      </c>
      <c r="C27" s="73">
        <v>1000000</v>
      </c>
      <c r="D27" s="74">
        <v>890000</v>
      </c>
      <c r="E27" s="74">
        <v>1000000</v>
      </c>
    </row>
    <row r="28" spans="1:5" x14ac:dyDescent="0.25">
      <c r="A28" s="43">
        <v>22020306</v>
      </c>
      <c r="B28" s="44" t="s">
        <v>41</v>
      </c>
      <c r="C28" s="75">
        <v>500000</v>
      </c>
      <c r="D28" s="76">
        <v>415000</v>
      </c>
      <c r="E28" s="76">
        <v>1000000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911000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72">
        <v>500000</v>
      </c>
      <c r="D37" s="71">
        <v>470000</v>
      </c>
      <c r="E37" s="71">
        <v>500000</v>
      </c>
    </row>
    <row r="38" spans="1:5" x14ac:dyDescent="0.25">
      <c r="A38" s="43">
        <v>22020402</v>
      </c>
      <c r="B38" s="44" t="s">
        <v>51</v>
      </c>
      <c r="C38" s="72">
        <v>2250000</v>
      </c>
      <c r="D38" s="71">
        <v>206000</v>
      </c>
      <c r="E38" s="71">
        <v>1000000</v>
      </c>
    </row>
    <row r="39" spans="1:5" hidden="1" x14ac:dyDescent="0.25">
      <c r="A39" s="43">
        <v>22020403</v>
      </c>
      <c r="B39" s="44" t="s">
        <v>52</v>
      </c>
      <c r="C39" s="72"/>
      <c r="D39" s="71"/>
      <c r="E39" s="71"/>
    </row>
    <row r="40" spans="1:5" x14ac:dyDescent="0.25">
      <c r="A40" s="43">
        <v>22020404</v>
      </c>
      <c r="B40" s="44" t="s">
        <v>53</v>
      </c>
      <c r="C40" s="72">
        <v>250000</v>
      </c>
      <c r="D40" s="71">
        <v>235000</v>
      </c>
      <c r="E40" s="71">
        <v>500000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10000000</v>
      </c>
      <c r="D63" s="12">
        <f t="shared" ref="D63:E63" si="8">SUM(D64:D66)</f>
        <v>1970000</v>
      </c>
      <c r="E63" s="12">
        <f t="shared" si="8"/>
        <v>2275500</v>
      </c>
    </row>
    <row r="64" spans="1:5" x14ac:dyDescent="0.25">
      <c r="A64" s="43">
        <v>22020801</v>
      </c>
      <c r="B64" s="44" t="s">
        <v>77</v>
      </c>
      <c r="C64" s="72">
        <v>10000000</v>
      </c>
      <c r="D64" s="71">
        <v>1970000</v>
      </c>
      <c r="E64" s="71">
        <v>2275500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10500000</v>
      </c>
      <c r="D70" s="12">
        <f t="shared" ref="D70:E70" si="10">SUM(D71:D83)</f>
        <v>0</v>
      </c>
      <c r="E70" s="12">
        <f t="shared" si="10"/>
        <v>8000000</v>
      </c>
    </row>
    <row r="71" spans="1:5" x14ac:dyDescent="0.25">
      <c r="A71" s="43">
        <v>22021001</v>
      </c>
      <c r="B71" s="44" t="s">
        <v>84</v>
      </c>
      <c r="C71" s="72">
        <v>2500000</v>
      </c>
      <c r="D71" s="71"/>
      <c r="E71" s="71">
        <v>2000000</v>
      </c>
    </row>
    <row r="72" spans="1:5" x14ac:dyDescent="0.25">
      <c r="A72" s="43">
        <v>22021002</v>
      </c>
      <c r="B72" s="44" t="s">
        <v>85</v>
      </c>
      <c r="C72" s="72">
        <v>3500000</v>
      </c>
      <c r="D72" s="71"/>
      <c r="E72" s="71">
        <v>3000000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4500000</v>
      </c>
      <c r="D76" s="41"/>
      <c r="E76" s="41">
        <v>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l8gF4kH7J1CVXOhwd/3OSg9L43HylzF9d0+7rEPES4kBg1opTKVj9iHoNWhJ9x1HMC3tmRtFp7QAbW7NQob0OQ==" saltValue="gMb5AWtxgRNTYiPzsgtod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0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807</v>
      </c>
      <c r="B3" s="145"/>
      <c r="C3" s="145"/>
      <c r="D3" s="145"/>
      <c r="E3" s="145"/>
    </row>
    <row r="4" spans="1:5" x14ac:dyDescent="0.25">
      <c r="A4" s="143" t="s">
        <v>759</v>
      </c>
      <c r="B4" s="143"/>
      <c r="C4" s="143"/>
      <c r="D4" s="143"/>
      <c r="E4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100854423</v>
      </c>
      <c r="D7" s="12">
        <f t="shared" ref="D7:E7" si="0">D8+D13+D20</f>
        <v>94253391</v>
      </c>
      <c r="E7" s="12">
        <f t="shared" si="0"/>
        <v>102228050</v>
      </c>
    </row>
    <row r="8" spans="1:5" s="1" customFormat="1" x14ac:dyDescent="0.25">
      <c r="A8" s="3">
        <v>2101</v>
      </c>
      <c r="B8" s="3" t="s">
        <v>5</v>
      </c>
      <c r="C8" s="12">
        <f>C9</f>
        <v>100854423</v>
      </c>
      <c r="D8" s="12">
        <f t="shared" ref="D8:E8" si="1">D9</f>
        <v>94253391</v>
      </c>
      <c r="E8" s="12">
        <f t="shared" si="1"/>
        <v>102228050</v>
      </c>
    </row>
    <row r="9" spans="1:5" s="1" customFormat="1" x14ac:dyDescent="0.25">
      <c r="A9" s="3">
        <v>210101</v>
      </c>
      <c r="B9" s="3" t="s">
        <v>6</v>
      </c>
      <c r="C9" s="12">
        <f>SUM(C10:C12)</f>
        <v>100854423</v>
      </c>
      <c r="D9" s="12">
        <f t="shared" ref="D9:E9" si="2">SUM(D10:D12)</f>
        <v>94253391</v>
      </c>
      <c r="E9" s="12">
        <f t="shared" si="2"/>
        <v>102228050</v>
      </c>
    </row>
    <row r="10" spans="1:5" x14ac:dyDescent="0.25">
      <c r="A10" s="59">
        <v>21010101</v>
      </c>
      <c r="B10" s="48" t="s">
        <v>5</v>
      </c>
      <c r="C10" s="71">
        <v>100854423</v>
      </c>
      <c r="D10" s="72">
        <v>94253391</v>
      </c>
      <c r="E10" s="71">
        <v>102228050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rdAVqVviu+T8XcsmO5/CAuaU7Lp9oV/Czx5qWJhtd0LVvKIqLOnaVYMTQZQ2yXLqepF4f3oU41b3c1bd6L7Pg==" saltValue="dphM3S1M6GdjmRyogXlqY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2:E300"/>
  <sheetViews>
    <sheetView view="pageBreakPreview" topLeftCell="A45" zoomScale="90" zoomScaleNormal="100" zoomScaleSheetLayoutView="90" workbookViewId="0">
      <selection activeCell="E6" sqref="E6"/>
    </sheetView>
  </sheetViews>
  <sheetFormatPr defaultColWidth="8.77734375" defaultRowHeight="15" x14ac:dyDescent="0.25"/>
  <cols>
    <col min="1" max="1" width="13.1093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808</v>
      </c>
      <c r="B4" s="145"/>
      <c r="C4" s="145"/>
      <c r="D4" s="145"/>
      <c r="E4" s="145"/>
    </row>
    <row r="5" spans="1:5" x14ac:dyDescent="0.25">
      <c r="A5" s="143" t="s">
        <v>759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131700000</v>
      </c>
      <c r="D7" s="12">
        <f t="shared" ref="D7:E7" si="0">D8+D84+D88+D93</f>
        <v>23026613</v>
      </c>
      <c r="E7" s="12">
        <f t="shared" si="0"/>
        <v>109250000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96700000</v>
      </c>
      <c r="D8" s="12">
        <f t="shared" ref="D8:E8" si="1">D9+D14+D22+D36+D45+D48+D54+D63+D67+D70</f>
        <v>23026613</v>
      </c>
      <c r="E8" s="12">
        <f t="shared" si="1"/>
        <v>104250000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9200000</v>
      </c>
      <c r="D9" s="12">
        <f t="shared" ref="D9:E9" si="2">SUM(D10:D13)</f>
        <v>6080000</v>
      </c>
      <c r="E9" s="12">
        <f t="shared" si="2"/>
        <v>4000000</v>
      </c>
    </row>
    <row r="10" spans="1:5" x14ac:dyDescent="0.25">
      <c r="A10" s="43">
        <v>22020101</v>
      </c>
      <c r="B10" s="44" t="s">
        <v>825</v>
      </c>
      <c r="C10" s="72">
        <v>1200000</v>
      </c>
      <c r="D10" s="71">
        <v>700000</v>
      </c>
      <c r="E10" s="71">
        <v>1000000</v>
      </c>
    </row>
    <row r="11" spans="1:5" x14ac:dyDescent="0.25">
      <c r="A11" s="43">
        <v>22020102</v>
      </c>
      <c r="B11" s="44" t="s">
        <v>24</v>
      </c>
      <c r="C11" s="72">
        <v>8000000</v>
      </c>
      <c r="D11" s="71">
        <v>5380000</v>
      </c>
      <c r="E11" s="7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4500000</v>
      </c>
      <c r="D22" s="12">
        <f t="shared" ref="D22:E22" si="3">SUM(D23:D35)</f>
        <v>3440000</v>
      </c>
      <c r="E22" s="12">
        <f t="shared" si="3"/>
        <v>3500000</v>
      </c>
    </row>
    <row r="23" spans="1:5" x14ac:dyDescent="0.25">
      <c r="A23" s="43">
        <v>22020301</v>
      </c>
      <c r="B23" s="44" t="s">
        <v>36</v>
      </c>
      <c r="C23" s="72">
        <v>2500000</v>
      </c>
      <c r="D23" s="71">
        <v>2170000</v>
      </c>
      <c r="E23" s="71">
        <v>2500000</v>
      </c>
    </row>
    <row r="24" spans="1:5" hidden="1" x14ac:dyDescent="0.25">
      <c r="A24" s="43">
        <v>22020302</v>
      </c>
      <c r="B24" s="44" t="s">
        <v>37</v>
      </c>
      <c r="C24" s="72"/>
      <c r="D24" s="71"/>
      <c r="E24" s="71"/>
    </row>
    <row r="25" spans="1:5" hidden="1" x14ac:dyDescent="0.25">
      <c r="A25" s="43">
        <v>22020303</v>
      </c>
      <c r="B25" s="44" t="s">
        <v>38</v>
      </c>
      <c r="C25" s="72"/>
      <c r="D25" s="71"/>
      <c r="E25" s="71"/>
    </row>
    <row r="26" spans="1:5" hidden="1" x14ac:dyDescent="0.25">
      <c r="A26" s="43">
        <v>22020304</v>
      </c>
      <c r="B26" s="44" t="s">
        <v>39</v>
      </c>
      <c r="C26" s="72"/>
      <c r="D26" s="71"/>
      <c r="E26" s="71"/>
    </row>
    <row r="27" spans="1:5" ht="15.6" thickBot="1" x14ac:dyDescent="0.3">
      <c r="A27" s="43">
        <v>22020305</v>
      </c>
      <c r="B27" s="44" t="s">
        <v>40</v>
      </c>
      <c r="C27" s="73">
        <v>1000000</v>
      </c>
      <c r="D27" s="74">
        <v>800000</v>
      </c>
      <c r="E27" s="74">
        <v>500000</v>
      </c>
    </row>
    <row r="28" spans="1:5" x14ac:dyDescent="0.25">
      <c r="A28" s="43">
        <v>22020306</v>
      </c>
      <c r="B28" s="44" t="s">
        <v>41</v>
      </c>
      <c r="C28" s="75">
        <v>500000</v>
      </c>
      <c r="D28" s="76">
        <v>0</v>
      </c>
      <c r="E28" s="76"/>
    </row>
    <row r="29" spans="1:5" hidden="1" x14ac:dyDescent="0.25">
      <c r="A29" s="43">
        <v>22020307</v>
      </c>
      <c r="B29" s="44" t="s">
        <v>42</v>
      </c>
      <c r="C29" s="72"/>
      <c r="D29" s="71"/>
      <c r="E29" s="71"/>
    </row>
    <row r="30" spans="1:5" hidden="1" x14ac:dyDescent="0.25">
      <c r="A30" s="43">
        <v>22020308</v>
      </c>
      <c r="B30" s="44" t="s">
        <v>43</v>
      </c>
      <c r="C30" s="72"/>
      <c r="D30" s="71"/>
      <c r="E30" s="71"/>
    </row>
    <row r="31" spans="1:5" x14ac:dyDescent="0.25">
      <c r="A31" s="43">
        <v>22020309</v>
      </c>
      <c r="B31" s="44" t="s">
        <v>44</v>
      </c>
      <c r="C31" s="72">
        <v>500000</v>
      </c>
      <c r="D31" s="71">
        <v>470000</v>
      </c>
      <c r="E31" s="71">
        <v>500000</v>
      </c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6000000</v>
      </c>
      <c r="D36" s="12">
        <f t="shared" ref="D36:E36" si="4">SUM(D37:D44)</f>
        <v>2223613</v>
      </c>
      <c r="E36" s="12">
        <f t="shared" si="4"/>
        <v>4250000</v>
      </c>
    </row>
    <row r="37" spans="1:5" x14ac:dyDescent="0.25">
      <c r="A37" s="43">
        <v>22020401</v>
      </c>
      <c r="B37" s="44" t="s">
        <v>50</v>
      </c>
      <c r="C37" s="72">
        <v>2500000</v>
      </c>
      <c r="D37" s="71">
        <v>799000</v>
      </c>
      <c r="E37" s="71">
        <v>2000000</v>
      </c>
    </row>
    <row r="38" spans="1:5" x14ac:dyDescent="0.25">
      <c r="A38" s="43">
        <v>22020402</v>
      </c>
      <c r="B38" s="44" t="s">
        <v>51</v>
      </c>
      <c r="C38" s="72">
        <v>500000</v>
      </c>
      <c r="D38" s="71">
        <v>200000</v>
      </c>
      <c r="E38" s="71">
        <v>250000</v>
      </c>
    </row>
    <row r="39" spans="1:5" x14ac:dyDescent="0.25">
      <c r="A39" s="43">
        <v>22020403</v>
      </c>
      <c r="B39" s="44" t="s">
        <v>52</v>
      </c>
      <c r="C39" s="72">
        <v>500000</v>
      </c>
      <c r="D39" s="71">
        <v>0</v>
      </c>
      <c r="E39" s="71">
        <v>0</v>
      </c>
    </row>
    <row r="40" spans="1:5" x14ac:dyDescent="0.25">
      <c r="A40" s="43">
        <v>22020404</v>
      </c>
      <c r="B40" s="44" t="s">
        <v>53</v>
      </c>
      <c r="C40" s="72">
        <v>2500000</v>
      </c>
      <c r="D40" s="71">
        <v>1224613</v>
      </c>
      <c r="E40" s="71">
        <v>2000000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5000000</v>
      </c>
      <c r="D45" s="12">
        <f t="shared" ref="D45:E45" si="5">SUM(D46:D47)</f>
        <v>2754000</v>
      </c>
      <c r="E45" s="12">
        <f t="shared" si="5"/>
        <v>18000000</v>
      </c>
    </row>
    <row r="46" spans="1:5" x14ac:dyDescent="0.25">
      <c r="A46" s="43">
        <v>22020501</v>
      </c>
      <c r="B46" s="44" t="s">
        <v>59</v>
      </c>
      <c r="C46" s="72">
        <v>4000000</v>
      </c>
      <c r="D46" s="71">
        <v>1754000</v>
      </c>
      <c r="E46" s="71">
        <v>2000000</v>
      </c>
    </row>
    <row r="47" spans="1:5" x14ac:dyDescent="0.25">
      <c r="A47" s="43">
        <v>32020502</v>
      </c>
      <c r="B47" s="44" t="s">
        <v>60</v>
      </c>
      <c r="C47" s="72">
        <v>1000000</v>
      </c>
      <c r="D47" s="71">
        <v>1000000</v>
      </c>
      <c r="E47" s="71">
        <v>16000000</v>
      </c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500000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x14ac:dyDescent="0.25">
      <c r="A57" s="43">
        <v>22020703</v>
      </c>
      <c r="B57" s="44" t="s">
        <v>70</v>
      </c>
      <c r="C57" s="41">
        <v>500000</v>
      </c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4000000</v>
      </c>
      <c r="D63" s="12">
        <f t="shared" ref="D63:E63" si="8">SUM(D64:D66)</f>
        <v>2330000</v>
      </c>
      <c r="E63" s="12">
        <f t="shared" si="8"/>
        <v>3500000</v>
      </c>
    </row>
    <row r="64" spans="1:5" x14ac:dyDescent="0.25">
      <c r="A64" s="43">
        <v>22020801</v>
      </c>
      <c r="B64" s="44" t="s">
        <v>77</v>
      </c>
      <c r="C64" s="72">
        <v>1500000</v>
      </c>
      <c r="D64" s="71">
        <v>1200000</v>
      </c>
      <c r="E64" s="71">
        <v>2000000</v>
      </c>
    </row>
    <row r="65" spans="1:5" hidden="1" x14ac:dyDescent="0.25">
      <c r="A65" s="43">
        <v>22020802</v>
      </c>
      <c r="B65" s="44" t="s">
        <v>78</v>
      </c>
      <c r="C65" s="72"/>
      <c r="D65" s="71"/>
      <c r="E65" s="71"/>
    </row>
    <row r="66" spans="1:5" x14ac:dyDescent="0.25">
      <c r="A66" s="43">
        <v>22020803</v>
      </c>
      <c r="B66" s="44" t="s">
        <v>79</v>
      </c>
      <c r="C66" s="72">
        <v>2500000</v>
      </c>
      <c r="D66" s="71">
        <v>1130000</v>
      </c>
      <c r="E66" s="71">
        <v>1500000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67500000</v>
      </c>
      <c r="D70" s="12">
        <f t="shared" ref="D70:E70" si="10">SUM(D71:D83)</f>
        <v>6199000</v>
      </c>
      <c r="E70" s="12">
        <f t="shared" si="10"/>
        <v>71000000</v>
      </c>
    </row>
    <row r="71" spans="1:5" x14ac:dyDescent="0.25">
      <c r="A71" s="43">
        <v>22021001</v>
      </c>
      <c r="B71" s="44" t="s">
        <v>84</v>
      </c>
      <c r="C71" s="72">
        <v>3500000</v>
      </c>
      <c r="D71" s="71">
        <v>1438000</v>
      </c>
      <c r="E71" s="71">
        <v>3000000</v>
      </c>
    </row>
    <row r="72" spans="1:5" hidden="1" x14ac:dyDescent="0.25">
      <c r="A72" s="43">
        <v>22021002</v>
      </c>
      <c r="B72" s="44" t="s">
        <v>85</v>
      </c>
      <c r="C72" s="72"/>
      <c r="D72" s="71"/>
      <c r="E72" s="71"/>
    </row>
    <row r="73" spans="1:5" hidden="1" x14ac:dyDescent="0.25">
      <c r="A73" s="43">
        <v>22021003</v>
      </c>
      <c r="B73" s="44" t="s">
        <v>86</v>
      </c>
      <c r="C73" s="77"/>
      <c r="D73" s="78"/>
      <c r="E73" s="78"/>
    </row>
    <row r="74" spans="1:5" hidden="1" x14ac:dyDescent="0.25">
      <c r="A74" s="43">
        <v>22021004</v>
      </c>
      <c r="B74" s="44" t="s">
        <v>87</v>
      </c>
      <c r="C74" s="76"/>
      <c r="D74" s="75"/>
      <c r="E74" s="76"/>
    </row>
    <row r="75" spans="1:5" hidden="1" x14ac:dyDescent="0.25">
      <c r="A75" s="43">
        <v>22021006</v>
      </c>
      <c r="B75" s="44" t="s">
        <v>88</v>
      </c>
      <c r="C75" s="78"/>
      <c r="D75" s="78"/>
      <c r="E75" s="78"/>
    </row>
    <row r="76" spans="1:5" x14ac:dyDescent="0.25">
      <c r="A76" s="43">
        <v>22021007</v>
      </c>
      <c r="B76" s="44" t="s">
        <v>89</v>
      </c>
      <c r="C76" s="76">
        <v>14000000</v>
      </c>
      <c r="D76" s="75">
        <v>3569000</v>
      </c>
      <c r="E76" s="76">
        <v>58000000</v>
      </c>
    </row>
    <row r="77" spans="1:5" hidden="1" x14ac:dyDescent="0.25">
      <c r="A77" s="43">
        <v>22021008</v>
      </c>
      <c r="B77" s="44" t="s">
        <v>90</v>
      </c>
      <c r="C77" s="71"/>
      <c r="D77" s="72"/>
      <c r="E77" s="71"/>
    </row>
    <row r="78" spans="1:5" hidden="1" x14ac:dyDescent="0.25">
      <c r="A78" s="43">
        <v>22021009</v>
      </c>
      <c r="B78" s="44" t="s">
        <v>91</v>
      </c>
      <c r="C78" s="71"/>
      <c r="D78" s="72"/>
      <c r="E78" s="71"/>
    </row>
    <row r="79" spans="1:5" hidden="1" x14ac:dyDescent="0.25">
      <c r="A79" s="43">
        <v>22021010</v>
      </c>
      <c r="B79" s="44" t="s">
        <v>92</v>
      </c>
      <c r="C79" s="71"/>
      <c r="D79" s="72"/>
      <c r="E79" s="71"/>
    </row>
    <row r="80" spans="1:5" hidden="1" x14ac:dyDescent="0.25">
      <c r="A80" s="43">
        <v>22021014</v>
      </c>
      <c r="B80" s="44" t="s">
        <v>93</v>
      </c>
      <c r="C80" s="71"/>
      <c r="D80" s="72"/>
      <c r="E80" s="71"/>
    </row>
    <row r="81" spans="1:5" x14ac:dyDescent="0.25">
      <c r="A81" s="43">
        <v>22021020</v>
      </c>
      <c r="B81" s="44" t="s">
        <v>94</v>
      </c>
      <c r="C81" s="71">
        <v>50000000</v>
      </c>
      <c r="D81" s="72">
        <v>1192000</v>
      </c>
      <c r="E81" s="71">
        <v>10000000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35000000</v>
      </c>
      <c r="D84" s="12">
        <f t="shared" ref="D84:E84" si="11">D85</f>
        <v>0</v>
      </c>
      <c r="E84" s="12">
        <f t="shared" si="11"/>
        <v>5000000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35000000</v>
      </c>
      <c r="D85" s="12">
        <f>SUM(D86:D87)</f>
        <v>0</v>
      </c>
      <c r="E85" s="12">
        <f>SUM(E86:E87)</f>
        <v>5000000</v>
      </c>
    </row>
    <row r="86" spans="1:5" x14ac:dyDescent="0.25">
      <c r="A86" s="43">
        <v>22040105</v>
      </c>
      <c r="B86" s="44" t="s">
        <v>99</v>
      </c>
      <c r="C86" s="71">
        <v>35000000</v>
      </c>
      <c r="D86" s="72"/>
      <c r="E86" s="71">
        <v>5000000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EfDcHzQxZt9G/QepO6opUVeULiXoMAV2ctQZH7WXrbzO7ITliZF3vJElL0Ade5c2azxQqbY/X8WLhjFOMy8GQ==" saltValue="NotJk3Rke9x1rOQCcBJbJ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1" orientation="landscape" r:id="rId1"/>
  <headerFooter>
    <oddFooter>&amp;CPage &amp;P of &amp;N</oddFooter>
  </headerFooter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G300"/>
  <sheetViews>
    <sheetView view="pageBreakPreview" zoomScale="70" zoomScaleNormal="110" zoomScaleSheetLayoutView="70" workbookViewId="0">
      <selection activeCell="H15" sqref="H15"/>
    </sheetView>
  </sheetViews>
  <sheetFormatPr defaultColWidth="8.77734375" defaultRowHeight="15" x14ac:dyDescent="0.25"/>
  <cols>
    <col min="1" max="1" width="12.88671875" style="49" customWidth="1"/>
    <col min="2" max="2" width="13.21875" style="49" bestFit="1" customWidth="1"/>
    <col min="3" max="3" width="42.5546875" style="49" bestFit="1" customWidth="1"/>
    <col min="4" max="5" width="25.44140625" style="49" bestFit="1" customWidth="1"/>
    <col min="6" max="6" width="20.6640625" style="49" bestFit="1" customWidth="1"/>
    <col min="7" max="16384" width="8.77734375" style="49"/>
  </cols>
  <sheetData>
    <row r="1" spans="1:6" x14ac:dyDescent="0.25">
      <c r="A1" s="144" t="s">
        <v>143</v>
      </c>
      <c r="B1" s="144"/>
      <c r="C1" s="144"/>
      <c r="D1" s="144"/>
      <c r="E1" s="144"/>
    </row>
    <row r="2" spans="1:6" x14ac:dyDescent="0.25">
      <c r="A2" s="143" t="s">
        <v>894</v>
      </c>
      <c r="B2" s="143"/>
      <c r="C2" s="143"/>
      <c r="D2" s="143"/>
      <c r="E2" s="143"/>
    </row>
    <row r="3" spans="1:6" x14ac:dyDescent="0.25">
      <c r="A3" s="143" t="s">
        <v>759</v>
      </c>
      <c r="B3" s="143"/>
      <c r="C3" s="143"/>
      <c r="D3" s="143"/>
      <c r="E3" s="143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ht="30" x14ac:dyDescent="0.25">
      <c r="A6" s="8" t="s">
        <v>598</v>
      </c>
      <c r="B6" s="4">
        <v>3</v>
      </c>
      <c r="C6" s="5" t="s">
        <v>113</v>
      </c>
      <c r="D6" s="11">
        <f>D7+D17+D28+D34+D40+D49+D56+D68+D75+D81</f>
        <v>655000000</v>
      </c>
      <c r="E6" s="11">
        <f>E7+E17+E28+E34+E40+E49+E56+E68+E75+E81</f>
        <v>107105328</v>
      </c>
      <c r="F6" s="11">
        <f>F7+F17+F28+F34+F40+F49+F56+F68+F75+F81</f>
        <v>613000000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305000000</v>
      </c>
      <c r="E7" s="11">
        <f>SUM(E8:E16)</f>
        <v>27105328</v>
      </c>
      <c r="F7" s="11">
        <f>SUM(F8:F16)</f>
        <v>130500000</v>
      </c>
    </row>
    <row r="8" spans="1:6" ht="30" x14ac:dyDescent="0.25">
      <c r="A8" s="42" t="s">
        <v>599</v>
      </c>
      <c r="B8" s="79">
        <v>32010101</v>
      </c>
      <c r="C8" s="80" t="s">
        <v>826</v>
      </c>
      <c r="D8" s="71">
        <v>5000000</v>
      </c>
      <c r="E8" s="72" t="s">
        <v>917</v>
      </c>
      <c r="F8" s="71">
        <v>3000000</v>
      </c>
    </row>
    <row r="9" spans="1:6" ht="30" x14ac:dyDescent="0.25">
      <c r="A9" s="44"/>
      <c r="B9" s="81">
        <v>32010102</v>
      </c>
      <c r="C9" s="80" t="s">
        <v>827</v>
      </c>
      <c r="D9" s="71">
        <v>25000000</v>
      </c>
      <c r="E9" s="72">
        <v>19943000</v>
      </c>
      <c r="F9" s="71">
        <v>20000000</v>
      </c>
    </row>
    <row r="10" spans="1:6" x14ac:dyDescent="0.25">
      <c r="A10" s="44"/>
      <c r="B10" s="81">
        <v>32010103</v>
      </c>
      <c r="C10" s="80" t="s">
        <v>828</v>
      </c>
      <c r="D10" s="71">
        <v>150000000</v>
      </c>
      <c r="E10" s="72">
        <v>2932385</v>
      </c>
      <c r="F10" s="71">
        <v>40000000</v>
      </c>
    </row>
    <row r="11" spans="1:6" x14ac:dyDescent="0.25">
      <c r="A11" s="44"/>
      <c r="B11" s="81">
        <v>32010104</v>
      </c>
      <c r="C11" s="80" t="s">
        <v>829</v>
      </c>
      <c r="D11" s="71">
        <v>15000000</v>
      </c>
      <c r="E11" s="72">
        <v>3429943</v>
      </c>
      <c r="F11" s="71">
        <v>7000000</v>
      </c>
    </row>
    <row r="12" spans="1:6" x14ac:dyDescent="0.25">
      <c r="A12" s="44"/>
      <c r="B12" s="81">
        <v>32010105</v>
      </c>
      <c r="C12" s="80" t="s">
        <v>830</v>
      </c>
      <c r="D12" s="71">
        <v>5000000</v>
      </c>
      <c r="E12" s="72"/>
      <c r="F12" s="71">
        <v>15000000</v>
      </c>
    </row>
    <row r="13" spans="1:6" x14ac:dyDescent="0.25">
      <c r="A13" s="44"/>
      <c r="B13" s="81">
        <v>32010106</v>
      </c>
      <c r="C13" s="80" t="s">
        <v>831</v>
      </c>
      <c r="D13" s="71">
        <v>2000000</v>
      </c>
      <c r="E13" s="72">
        <v>800000</v>
      </c>
      <c r="F13" s="71">
        <v>500000</v>
      </c>
    </row>
    <row r="14" spans="1:6" ht="30" x14ac:dyDescent="0.25">
      <c r="A14" s="44"/>
      <c r="B14" s="81">
        <v>32010107</v>
      </c>
      <c r="C14" s="82" t="s">
        <v>832</v>
      </c>
      <c r="D14" s="71">
        <v>3000000</v>
      </c>
      <c r="E14" s="72"/>
      <c r="F14" s="71">
        <v>20000000</v>
      </c>
    </row>
    <row r="15" spans="1:6" x14ac:dyDescent="0.25">
      <c r="A15" s="44"/>
      <c r="B15" s="81">
        <v>32010108</v>
      </c>
      <c r="C15" s="82" t="s">
        <v>833</v>
      </c>
      <c r="D15" s="71">
        <v>100000000</v>
      </c>
      <c r="E15" s="72"/>
      <c r="F15" s="71">
        <v>10000000</v>
      </c>
    </row>
    <row r="16" spans="1:6" ht="30" x14ac:dyDescent="0.25">
      <c r="A16" s="44"/>
      <c r="B16" s="81">
        <v>32010109</v>
      </c>
      <c r="C16" s="82" t="s">
        <v>834</v>
      </c>
      <c r="D16" s="71">
        <v>0</v>
      </c>
      <c r="E16" s="72"/>
      <c r="F16" s="71">
        <v>15000000</v>
      </c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t="30" hidden="1" x14ac:dyDescent="0.25">
      <c r="A18" s="42" t="s">
        <v>600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t="30" hidden="1" x14ac:dyDescent="0.25">
      <c r="A29" s="42" t="s">
        <v>619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7" hidden="1" x14ac:dyDescent="0.25">
      <c r="A33" s="44"/>
      <c r="B33" s="43"/>
      <c r="C33" s="44"/>
      <c r="D33" s="45"/>
      <c r="E33" s="45"/>
      <c r="F33" s="45"/>
    </row>
    <row r="34" spans="1:7" s="1" customFormat="1" x14ac:dyDescent="0.25">
      <c r="A34" s="5"/>
      <c r="B34" s="4">
        <v>32010400</v>
      </c>
      <c r="C34" s="5" t="s">
        <v>120</v>
      </c>
      <c r="D34" s="11">
        <f>SUM(D35:D39)</f>
        <v>350000000</v>
      </c>
      <c r="E34" s="11">
        <f t="shared" ref="E34:F34" si="2">SUM(E35:E39)</f>
        <v>80000000</v>
      </c>
      <c r="F34" s="11">
        <f t="shared" si="2"/>
        <v>480000000</v>
      </c>
    </row>
    <row r="35" spans="1:7" ht="30" x14ac:dyDescent="0.25">
      <c r="A35" s="42" t="s">
        <v>620</v>
      </c>
      <c r="B35" s="79">
        <v>32010405</v>
      </c>
      <c r="C35" s="80" t="s">
        <v>262</v>
      </c>
      <c r="D35" s="71">
        <v>260000000</v>
      </c>
      <c r="E35" s="72">
        <v>60000000</v>
      </c>
      <c r="F35" s="71">
        <v>230000000</v>
      </c>
    </row>
    <row r="36" spans="1:7" ht="30" x14ac:dyDescent="0.25">
      <c r="A36" s="42" t="s">
        <v>621</v>
      </c>
      <c r="B36" s="79">
        <v>32010406</v>
      </c>
      <c r="C36" s="80" t="s">
        <v>835</v>
      </c>
      <c r="D36" s="71">
        <v>0</v>
      </c>
      <c r="E36" s="72"/>
      <c r="F36" s="71">
        <v>0</v>
      </c>
    </row>
    <row r="37" spans="1:7" ht="30" x14ac:dyDescent="0.25">
      <c r="A37" s="42" t="s">
        <v>622</v>
      </c>
      <c r="B37" s="79">
        <v>32010407</v>
      </c>
      <c r="C37" s="80" t="s">
        <v>836</v>
      </c>
      <c r="D37" s="71">
        <v>90000000</v>
      </c>
      <c r="E37" s="72">
        <v>20000000</v>
      </c>
      <c r="F37" s="71">
        <v>170000000</v>
      </c>
    </row>
    <row r="38" spans="1:7" ht="30" hidden="1" x14ac:dyDescent="0.25">
      <c r="A38" s="42" t="s">
        <v>623</v>
      </c>
      <c r="B38" s="79">
        <v>32010408</v>
      </c>
      <c r="C38" s="80" t="s">
        <v>837</v>
      </c>
      <c r="D38" s="71"/>
      <c r="E38" s="72"/>
      <c r="F38" s="71"/>
    </row>
    <row r="39" spans="1:7" x14ac:dyDescent="0.25">
      <c r="A39" s="44"/>
      <c r="B39" s="81">
        <v>32010409</v>
      </c>
      <c r="C39" s="82" t="s">
        <v>838</v>
      </c>
      <c r="D39" s="71">
        <v>0</v>
      </c>
      <c r="E39" s="72">
        <v>0</v>
      </c>
      <c r="F39" s="71">
        <v>80000000</v>
      </c>
    </row>
    <row r="40" spans="1:7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7" ht="30" hidden="1" x14ac:dyDescent="0.25">
      <c r="A41" s="42" t="s">
        <v>624</v>
      </c>
      <c r="B41" s="43">
        <v>32010501</v>
      </c>
      <c r="C41" s="44" t="s">
        <v>126</v>
      </c>
      <c r="D41" s="45"/>
      <c r="E41" s="45"/>
      <c r="F41" s="45"/>
      <c r="G41" s="49" t="s">
        <v>341</v>
      </c>
    </row>
    <row r="42" spans="1:7" hidden="1" x14ac:dyDescent="0.25">
      <c r="A42" s="44"/>
      <c r="B42" s="43"/>
      <c r="C42" s="44"/>
      <c r="D42" s="45"/>
      <c r="E42" s="45"/>
      <c r="F42" s="45"/>
    </row>
    <row r="43" spans="1:7" hidden="1" x14ac:dyDescent="0.25">
      <c r="A43" s="44"/>
      <c r="B43" s="43"/>
      <c r="C43" s="44"/>
      <c r="D43" s="45"/>
      <c r="E43" s="45"/>
      <c r="F43" s="45"/>
    </row>
    <row r="44" spans="1:7" hidden="1" x14ac:dyDescent="0.25">
      <c r="A44" s="44"/>
      <c r="B44" s="43"/>
      <c r="C44" s="44"/>
      <c r="D44" s="45"/>
      <c r="E44" s="45"/>
      <c r="F44" s="45"/>
    </row>
    <row r="45" spans="1:7" hidden="1" x14ac:dyDescent="0.25">
      <c r="A45" s="44"/>
      <c r="B45" s="43"/>
      <c r="C45" s="44"/>
      <c r="D45" s="45"/>
      <c r="E45" s="45"/>
      <c r="F45" s="45"/>
    </row>
    <row r="46" spans="1:7" hidden="1" x14ac:dyDescent="0.25">
      <c r="A46" s="46"/>
      <c r="B46" s="47"/>
      <c r="C46" s="46"/>
      <c r="D46" s="45"/>
      <c r="E46" s="45"/>
      <c r="F46" s="45"/>
    </row>
    <row r="47" spans="1:7" hidden="1" x14ac:dyDescent="0.25">
      <c r="A47" s="46"/>
      <c r="B47" s="47"/>
      <c r="C47" s="46"/>
      <c r="D47" s="45"/>
      <c r="E47" s="45"/>
      <c r="F47" s="45"/>
    </row>
    <row r="48" spans="1:7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2500000</v>
      </c>
    </row>
    <row r="50" spans="1:6" ht="30" x14ac:dyDescent="0.25">
      <c r="A50" s="42" t="s">
        <v>625</v>
      </c>
      <c r="B50" s="43">
        <v>32010601</v>
      </c>
      <c r="C50" s="80" t="s">
        <v>268</v>
      </c>
      <c r="D50" s="71">
        <v>0</v>
      </c>
      <c r="E50" s="72">
        <v>0</v>
      </c>
      <c r="F50" s="71">
        <v>1000000</v>
      </c>
    </row>
    <row r="51" spans="1:6" ht="30" x14ac:dyDescent="0.25">
      <c r="A51" s="42" t="s">
        <v>626</v>
      </c>
      <c r="B51" s="43">
        <v>32010602</v>
      </c>
      <c r="C51" s="80" t="s">
        <v>269</v>
      </c>
      <c r="D51" s="71"/>
      <c r="E51" s="72">
        <v>0</v>
      </c>
      <c r="F51" s="71">
        <v>1500000</v>
      </c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t="30" hidden="1" x14ac:dyDescent="0.25">
      <c r="A57" s="42" t="s">
        <v>627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t="30" hidden="1" x14ac:dyDescent="0.25">
      <c r="A59" s="42" t="s">
        <v>628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t="30" hidden="1" x14ac:dyDescent="0.25">
      <c r="A61" s="42" t="s">
        <v>629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t="30" hidden="1" x14ac:dyDescent="0.25">
      <c r="A65" s="42" t="s">
        <v>630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t="30" hidden="1" x14ac:dyDescent="0.25">
      <c r="A69" s="42" t="s">
        <v>631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t="30" hidden="1" x14ac:dyDescent="0.25">
      <c r="A71" s="42" t="s">
        <v>632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t="30" hidden="1" x14ac:dyDescent="0.25">
      <c r="A73" s="42" t="s">
        <v>633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7">SUM(E76:E80)</f>
        <v>0</v>
      </c>
      <c r="F75" s="11">
        <f t="shared" si="7"/>
        <v>0</v>
      </c>
    </row>
    <row r="76" spans="1:6" ht="30" hidden="1" x14ac:dyDescent="0.25">
      <c r="A76" s="42" t="s">
        <v>634</v>
      </c>
      <c r="B76" s="43">
        <v>32030101</v>
      </c>
      <c r="C76" s="44" t="s">
        <v>139</v>
      </c>
      <c r="D76" s="45"/>
      <c r="E76" s="45"/>
      <c r="F76" s="45"/>
    </row>
    <row r="77" spans="1:6" ht="30" hidden="1" x14ac:dyDescent="0.25">
      <c r="A77" s="42" t="s">
        <v>635</v>
      </c>
      <c r="B77" s="43">
        <v>32030109</v>
      </c>
      <c r="C77" s="44" t="s">
        <v>140</v>
      </c>
      <c r="D77" s="45"/>
      <c r="E77" s="45"/>
      <c r="F77" s="45"/>
    </row>
    <row r="78" spans="1:6" ht="30" hidden="1" x14ac:dyDescent="0.25">
      <c r="A78" s="42" t="s">
        <v>636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8">SUM(E82:E83)</f>
        <v>0</v>
      </c>
      <c r="F81" s="11">
        <f t="shared" si="8"/>
        <v>0</v>
      </c>
    </row>
    <row r="82" spans="1:6" ht="30" hidden="1" x14ac:dyDescent="0.25">
      <c r="A82" s="42" t="s">
        <v>637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A7mQV4JkaFK5BzSeXLmfJvKUY75nSasbStVQakcekUREBTI0s6zZ5CO6gHfw/hf+lBzR0Gm5Q8T3xyhGlgQ7w==" saltValue="sXgTPMI791w0zgaXlCp+X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0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809</v>
      </c>
      <c r="B3" s="145"/>
      <c r="C3" s="145"/>
      <c r="D3" s="145"/>
      <c r="E3" s="145"/>
    </row>
    <row r="4" spans="1:5" x14ac:dyDescent="0.25">
      <c r="A4" s="143" t="s">
        <v>760</v>
      </c>
      <c r="B4" s="143"/>
      <c r="C4" s="143"/>
      <c r="D4" s="143"/>
      <c r="E4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116942438</v>
      </c>
      <c r="D7" s="12">
        <f t="shared" ref="D7:E7" si="0">D8+D13+D20</f>
        <v>95146230</v>
      </c>
      <c r="E7" s="12">
        <f t="shared" si="0"/>
        <v>93770345</v>
      </c>
    </row>
    <row r="8" spans="1:5" s="1" customFormat="1" x14ac:dyDescent="0.25">
      <c r="A8" s="3">
        <v>2101</v>
      </c>
      <c r="B8" s="3" t="s">
        <v>5</v>
      </c>
      <c r="C8" s="12">
        <f>C9</f>
        <v>116942438</v>
      </c>
      <c r="D8" s="12">
        <f t="shared" ref="D8:E8" si="1">D9</f>
        <v>95146230</v>
      </c>
      <c r="E8" s="12">
        <f t="shared" si="1"/>
        <v>93770345</v>
      </c>
    </row>
    <row r="9" spans="1:5" s="1" customFormat="1" x14ac:dyDescent="0.25">
      <c r="A9" s="3">
        <v>210101</v>
      </c>
      <c r="B9" s="3" t="s">
        <v>6</v>
      </c>
      <c r="C9" s="12">
        <f>SUM(C10:C12)</f>
        <v>116942438</v>
      </c>
      <c r="D9" s="12">
        <f t="shared" ref="D9:E9" si="2">SUM(D10:D12)</f>
        <v>95146230</v>
      </c>
      <c r="E9" s="12">
        <f t="shared" si="2"/>
        <v>93770345</v>
      </c>
    </row>
    <row r="10" spans="1:5" x14ac:dyDescent="0.25">
      <c r="A10" s="59">
        <v>21010101</v>
      </c>
      <c r="B10" s="48" t="s">
        <v>5</v>
      </c>
      <c r="C10" s="71">
        <v>116942438</v>
      </c>
      <c r="D10" s="72">
        <v>95146230</v>
      </c>
      <c r="E10" s="71">
        <v>93770345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BgjQFbE53RvsM/jnPWFuA5i+MsSgZE0F9vri+4cDSMdqKa/O53rX/laT1eLx1dcMcik2NUrM+yzIfYOgPso7A==" saltValue="4Pzzp0OGk05KO24SsLTba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2:E300"/>
  <sheetViews>
    <sheetView view="pageBreakPreview" topLeftCell="A4" zoomScale="90" zoomScaleNormal="110" zoomScaleSheetLayoutView="90" workbookViewId="0">
      <selection activeCell="E6" sqref="E6"/>
    </sheetView>
  </sheetViews>
  <sheetFormatPr defaultColWidth="8.77734375" defaultRowHeight="15" x14ac:dyDescent="0.25"/>
  <cols>
    <col min="1" max="1" width="12.218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810</v>
      </c>
      <c r="B4" s="145"/>
      <c r="C4" s="145"/>
      <c r="D4" s="145"/>
      <c r="E4" s="145"/>
    </row>
    <row r="5" spans="1:5" x14ac:dyDescent="0.25">
      <c r="A5" s="143" t="s">
        <v>760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34500000</v>
      </c>
      <c r="D7" s="12">
        <f t="shared" ref="D7:E7" si="0">D8+D84+D88+D93</f>
        <v>20199705</v>
      </c>
      <c r="E7" s="12">
        <f t="shared" si="0"/>
        <v>31000000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29000000</v>
      </c>
      <c r="D8" s="12">
        <f t="shared" ref="D8:E8" si="1">D9+D14+D22+D36+D45+D48+D54+D63+D67+D70</f>
        <v>20199705</v>
      </c>
      <c r="E8" s="12">
        <f t="shared" si="1"/>
        <v>25500000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627000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1500000</v>
      </c>
      <c r="D11" s="71">
        <v>627000</v>
      </c>
      <c r="E11" s="7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12500000</v>
      </c>
      <c r="D22" s="12">
        <f t="shared" ref="D22:E22" si="3">SUM(D23:D35)</f>
        <v>9650000</v>
      </c>
      <c r="E22" s="12">
        <f t="shared" si="3"/>
        <v>12000000</v>
      </c>
    </row>
    <row r="23" spans="1:5" x14ac:dyDescent="0.25">
      <c r="A23" s="43">
        <v>22020301</v>
      </c>
      <c r="B23" s="44" t="s">
        <v>36</v>
      </c>
      <c r="C23" s="72">
        <v>500000</v>
      </c>
      <c r="D23" s="71">
        <v>150000</v>
      </c>
      <c r="E23" s="71">
        <v>500000</v>
      </c>
    </row>
    <row r="24" spans="1:5" hidden="1" x14ac:dyDescent="0.25">
      <c r="A24" s="43">
        <v>22020302</v>
      </c>
      <c r="B24" s="44" t="s">
        <v>37</v>
      </c>
      <c r="C24" s="72"/>
      <c r="D24" s="71"/>
      <c r="E24" s="71"/>
    </row>
    <row r="25" spans="1:5" hidden="1" x14ac:dyDescent="0.25">
      <c r="A25" s="43">
        <v>22020303</v>
      </c>
      <c r="B25" s="44" t="s">
        <v>38</v>
      </c>
      <c r="C25" s="72"/>
      <c r="D25" s="71"/>
      <c r="E25" s="71"/>
    </row>
    <row r="26" spans="1:5" hidden="1" x14ac:dyDescent="0.25">
      <c r="A26" s="43">
        <v>22020304</v>
      </c>
      <c r="B26" s="44" t="s">
        <v>39</v>
      </c>
      <c r="C26" s="72"/>
      <c r="D26" s="71"/>
      <c r="E26" s="71"/>
    </row>
    <row r="27" spans="1:5" ht="15.6" hidden="1" thickBot="1" x14ac:dyDescent="0.3">
      <c r="A27" s="43">
        <v>22020305</v>
      </c>
      <c r="B27" s="44" t="s">
        <v>40</v>
      </c>
      <c r="C27" s="73"/>
      <c r="D27" s="74"/>
      <c r="E27" s="74"/>
    </row>
    <row r="28" spans="1:5" hidden="1" x14ac:dyDescent="0.25">
      <c r="A28" s="43">
        <v>22020306</v>
      </c>
      <c r="B28" s="44" t="s">
        <v>41</v>
      </c>
      <c r="C28" s="75"/>
      <c r="D28" s="76"/>
      <c r="E28" s="76"/>
    </row>
    <row r="29" spans="1:5" x14ac:dyDescent="0.25">
      <c r="A29" s="43">
        <v>22020307</v>
      </c>
      <c r="B29" s="44" t="s">
        <v>42</v>
      </c>
      <c r="C29" s="72">
        <v>10000000</v>
      </c>
      <c r="D29" s="71">
        <v>7500000</v>
      </c>
      <c r="E29" s="71">
        <v>10000000</v>
      </c>
    </row>
    <row r="30" spans="1:5" hidden="1" x14ac:dyDescent="0.25">
      <c r="A30" s="43">
        <v>22020308</v>
      </c>
      <c r="B30" s="44" t="s">
        <v>43</v>
      </c>
      <c r="C30" s="72"/>
      <c r="D30" s="71"/>
      <c r="E30" s="71"/>
    </row>
    <row r="31" spans="1:5" hidden="1" x14ac:dyDescent="0.25">
      <c r="A31" s="43">
        <v>22020309</v>
      </c>
      <c r="B31" s="44" t="s">
        <v>44</v>
      </c>
      <c r="C31" s="72"/>
      <c r="D31" s="71"/>
      <c r="E31" s="71"/>
    </row>
    <row r="32" spans="1:5" hidden="1" x14ac:dyDescent="0.25">
      <c r="A32" s="43">
        <v>22020310</v>
      </c>
      <c r="B32" s="44" t="s">
        <v>45</v>
      </c>
      <c r="C32" s="72"/>
      <c r="D32" s="71"/>
      <c r="E32" s="71"/>
    </row>
    <row r="33" spans="1:5" x14ac:dyDescent="0.25">
      <c r="A33" s="43">
        <v>22020311</v>
      </c>
      <c r="B33" s="44" t="s">
        <v>46</v>
      </c>
      <c r="C33" s="72">
        <v>2000000</v>
      </c>
      <c r="D33" s="71">
        <v>2000000</v>
      </c>
      <c r="E33" s="71">
        <v>1500000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9000000</v>
      </c>
      <c r="D36" s="12">
        <f t="shared" ref="D36:E36" si="4">SUM(D37:D44)</f>
        <v>7279000</v>
      </c>
      <c r="E36" s="12">
        <f t="shared" si="4"/>
        <v>7000000</v>
      </c>
    </row>
    <row r="37" spans="1:5" x14ac:dyDescent="0.25">
      <c r="A37" s="43">
        <v>22020401</v>
      </c>
      <c r="B37" s="44" t="s">
        <v>50</v>
      </c>
      <c r="C37" s="72">
        <v>1750000</v>
      </c>
      <c r="D37" s="71">
        <v>225000</v>
      </c>
      <c r="E37" s="71">
        <v>1500000</v>
      </c>
    </row>
    <row r="38" spans="1:5" x14ac:dyDescent="0.25">
      <c r="A38" s="43">
        <v>22020402</v>
      </c>
      <c r="B38" s="44" t="s">
        <v>51</v>
      </c>
      <c r="C38" s="72">
        <v>250000</v>
      </c>
      <c r="D38" s="71">
        <v>54000</v>
      </c>
      <c r="E38" s="71">
        <v>500000</v>
      </c>
    </row>
    <row r="39" spans="1:5" hidden="1" x14ac:dyDescent="0.25">
      <c r="A39" s="43">
        <v>22020403</v>
      </c>
      <c r="B39" s="44" t="s">
        <v>52</v>
      </c>
      <c r="C39" s="72"/>
      <c r="D39" s="71"/>
      <c r="E39" s="71"/>
    </row>
    <row r="40" spans="1:5" x14ac:dyDescent="0.25">
      <c r="A40" s="43">
        <v>22020404</v>
      </c>
      <c r="B40" s="44" t="s">
        <v>53</v>
      </c>
      <c r="C40" s="72">
        <v>7000000</v>
      </c>
      <c r="D40" s="71">
        <v>7000000</v>
      </c>
      <c r="E40" s="71">
        <v>5000000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x14ac:dyDescent="0.25">
      <c r="A58" s="43">
        <v>22020707</v>
      </c>
      <c r="B58" s="44" t="s">
        <v>71</v>
      </c>
      <c r="C58" s="41" t="s">
        <v>341</v>
      </c>
      <c r="D58" s="41"/>
      <c r="E58" s="41" t="s">
        <v>341</v>
      </c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940000</v>
      </c>
      <c r="E63" s="12">
        <f t="shared" si="8"/>
        <v>1500000</v>
      </c>
    </row>
    <row r="64" spans="1:5" x14ac:dyDescent="0.25">
      <c r="A64" s="43">
        <v>22020801</v>
      </c>
      <c r="B64" s="44" t="s">
        <v>77</v>
      </c>
      <c r="C64" s="72">
        <v>1500000</v>
      </c>
      <c r="D64" s="71">
        <v>940000</v>
      </c>
      <c r="E64" s="71">
        <v>1500000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4500000</v>
      </c>
      <c r="D70" s="12">
        <f t="shared" ref="D70:E70" si="10">SUM(D71:D83)</f>
        <v>1703705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72">
        <v>1500000</v>
      </c>
      <c r="D71" s="71">
        <v>115000</v>
      </c>
      <c r="E71" s="71">
        <v>1500000</v>
      </c>
    </row>
    <row r="72" spans="1:5" x14ac:dyDescent="0.25">
      <c r="A72" s="43">
        <v>22021002</v>
      </c>
      <c r="B72" s="44" t="s">
        <v>85</v>
      </c>
      <c r="C72" s="72">
        <v>0</v>
      </c>
      <c r="D72" s="71"/>
      <c r="E72" s="71"/>
    </row>
    <row r="73" spans="1:5" hidden="1" x14ac:dyDescent="0.25">
      <c r="A73" s="43">
        <v>22021003</v>
      </c>
      <c r="B73" s="44" t="s">
        <v>86</v>
      </c>
      <c r="C73" s="77"/>
      <c r="D73" s="78"/>
      <c r="E73" s="78"/>
    </row>
    <row r="74" spans="1:5" hidden="1" x14ac:dyDescent="0.25">
      <c r="A74" s="43">
        <v>22021004</v>
      </c>
      <c r="B74" s="44" t="s">
        <v>87</v>
      </c>
      <c r="C74" s="76"/>
      <c r="D74" s="75"/>
      <c r="E74" s="76"/>
    </row>
    <row r="75" spans="1:5" hidden="1" x14ac:dyDescent="0.25">
      <c r="A75" s="43">
        <v>22021006</v>
      </c>
      <c r="B75" s="44" t="s">
        <v>88</v>
      </c>
      <c r="C75" s="78"/>
      <c r="D75" s="78"/>
      <c r="E75" s="78"/>
    </row>
    <row r="76" spans="1:5" x14ac:dyDescent="0.25">
      <c r="A76" s="43">
        <v>22021007</v>
      </c>
      <c r="B76" s="44" t="s">
        <v>89</v>
      </c>
      <c r="C76" s="76">
        <v>3000000</v>
      </c>
      <c r="D76" s="75">
        <v>1588705</v>
      </c>
      <c r="E76" s="76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5500000</v>
      </c>
      <c r="D84" s="12">
        <f t="shared" ref="D84:E84" si="11">D85</f>
        <v>0</v>
      </c>
      <c r="E84" s="12">
        <f t="shared" si="11"/>
        <v>5500000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5500000</v>
      </c>
      <c r="D85" s="12">
        <f>SUM(D86:D87)</f>
        <v>0</v>
      </c>
      <c r="E85" s="12">
        <f>SUM(E86:E87)</f>
        <v>5500000</v>
      </c>
    </row>
    <row r="86" spans="1:5" x14ac:dyDescent="0.25">
      <c r="A86" s="43">
        <v>22040105</v>
      </c>
      <c r="B86" s="44" t="s">
        <v>839</v>
      </c>
      <c r="C86" s="41">
        <v>2000000</v>
      </c>
      <c r="D86" s="41"/>
      <c r="E86" s="41">
        <v>3000000</v>
      </c>
    </row>
    <row r="87" spans="1:5" x14ac:dyDescent="0.25">
      <c r="A87" s="43">
        <v>22040109</v>
      </c>
      <c r="B87" s="44" t="s">
        <v>100</v>
      </c>
      <c r="C87" s="71">
        <v>3500000</v>
      </c>
      <c r="D87" s="72"/>
      <c r="E87" s="71">
        <v>2500000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gADDYE99fQwVyoUOoV5C1vnCzn51PchoVNEIYks3Dn/BKCSklMQQB1VmWqgYnLAmyY0amouWebYdKT1vPyV+Q==" saltValue="wDZDfZPACYEvUGj6Q7lSS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headerFooter>
    <oddFooter>&amp;CPage &amp;P of &amp;N</oddFooter>
  </headerFooter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70" zoomScaleNormal="130" zoomScaleSheetLayoutView="70" workbookViewId="0">
      <selection activeCell="A76" activeCellId="9" sqref="A8:XFD8 A18:XFD18 A35:XFD36 A38:XFD38 A41:XFD41 A50:XFD51 A57:XFD57 A59:XFD65 A69:XFD73 A76:XFD77"/>
    </sheetView>
  </sheetViews>
  <sheetFormatPr defaultColWidth="8.77734375" defaultRowHeight="15" x14ac:dyDescent="0.25"/>
  <cols>
    <col min="1" max="1" width="21.77734375" style="49" bestFit="1" customWidth="1"/>
    <col min="2" max="2" width="13.21875" style="49" bestFit="1" customWidth="1"/>
    <col min="3" max="3" width="42.5546875" style="49" bestFit="1" customWidth="1"/>
    <col min="4" max="5" width="25.44140625" style="49" bestFit="1" customWidth="1"/>
    <col min="6" max="6" width="21.5546875" style="49" bestFit="1" customWidth="1"/>
    <col min="7" max="16384" width="8.77734375" style="49"/>
  </cols>
  <sheetData>
    <row r="1" spans="1:6" x14ac:dyDescent="0.25">
      <c r="A1" s="144" t="s">
        <v>143</v>
      </c>
      <c r="B1" s="144"/>
      <c r="C1" s="144"/>
      <c r="D1" s="144"/>
      <c r="E1" s="144"/>
    </row>
    <row r="2" spans="1:6" x14ac:dyDescent="0.25">
      <c r="A2" s="143" t="s">
        <v>894</v>
      </c>
      <c r="B2" s="143"/>
      <c r="C2" s="143"/>
      <c r="D2" s="143"/>
      <c r="E2" s="143"/>
    </row>
    <row r="3" spans="1:6" x14ac:dyDescent="0.25">
      <c r="A3" s="143" t="s">
        <v>760</v>
      </c>
      <c r="B3" s="143"/>
      <c r="C3" s="143"/>
      <c r="D3" s="143"/>
      <c r="E3" s="143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601</v>
      </c>
      <c r="B6" s="4">
        <v>3</v>
      </c>
      <c r="C6" s="5" t="s">
        <v>113</v>
      </c>
      <c r="D6" s="11">
        <f>D7+D17+D28+D34+D40+D49+D56+D68+D75+D81</f>
        <v>81000000</v>
      </c>
      <c r="E6" s="11">
        <f t="shared" ref="E6:F6" si="0">E7+E17+E28+E34+E40+E49+E56+E68+E75+E81</f>
        <v>3264560</v>
      </c>
      <c r="F6" s="11">
        <f t="shared" si="0"/>
        <v>674500000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81000000</v>
      </c>
      <c r="E7" s="11">
        <f t="shared" ref="E7:F7" si="1">SUM(E8:E16)</f>
        <v>3264560</v>
      </c>
      <c r="F7" s="11">
        <f t="shared" si="1"/>
        <v>147500000</v>
      </c>
    </row>
    <row r="8" spans="1:6" hidden="1" x14ac:dyDescent="0.25">
      <c r="A8" s="42" t="s">
        <v>602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81">
        <v>32010102</v>
      </c>
      <c r="C9" s="82" t="s">
        <v>840</v>
      </c>
      <c r="D9" s="71">
        <v>4000000</v>
      </c>
      <c r="E9" s="72">
        <v>1516900</v>
      </c>
      <c r="F9" s="71">
        <v>20000000</v>
      </c>
    </row>
    <row r="10" spans="1:6" x14ac:dyDescent="0.25">
      <c r="A10" s="44"/>
      <c r="B10" s="79">
        <v>32010103</v>
      </c>
      <c r="C10" s="82" t="s">
        <v>841</v>
      </c>
      <c r="D10" s="71">
        <v>12000000</v>
      </c>
      <c r="E10" s="72">
        <v>0</v>
      </c>
      <c r="F10" s="71">
        <v>5000000</v>
      </c>
    </row>
    <row r="11" spans="1:6" x14ac:dyDescent="0.25">
      <c r="A11" s="44"/>
      <c r="B11" s="81">
        <v>32010104</v>
      </c>
      <c r="C11" s="82" t="s">
        <v>842</v>
      </c>
      <c r="D11" s="71">
        <v>21500000</v>
      </c>
      <c r="E11" s="72">
        <v>1747660</v>
      </c>
      <c r="F11" s="71">
        <v>5000000</v>
      </c>
    </row>
    <row r="12" spans="1:6" ht="30" x14ac:dyDescent="0.25">
      <c r="A12" s="44"/>
      <c r="B12" s="79">
        <v>32010105</v>
      </c>
      <c r="C12" s="81" t="s">
        <v>843</v>
      </c>
      <c r="D12" s="71">
        <v>2500000</v>
      </c>
      <c r="E12" s="72"/>
      <c r="F12" s="71">
        <v>3000000</v>
      </c>
    </row>
    <row r="13" spans="1:6" ht="30" x14ac:dyDescent="0.25">
      <c r="A13" s="44"/>
      <c r="B13" s="81">
        <v>32010106</v>
      </c>
      <c r="C13" s="82" t="s">
        <v>844</v>
      </c>
      <c r="D13" s="71">
        <v>2000000</v>
      </c>
      <c r="E13" s="72"/>
      <c r="F13" s="71">
        <v>4000000</v>
      </c>
    </row>
    <row r="14" spans="1:6" ht="30" x14ac:dyDescent="0.25">
      <c r="A14" s="44"/>
      <c r="B14" s="79">
        <v>32010107</v>
      </c>
      <c r="C14" s="82" t="s">
        <v>845</v>
      </c>
      <c r="D14" s="71">
        <v>2000000</v>
      </c>
      <c r="E14" s="72"/>
      <c r="F14" s="71">
        <v>5000000</v>
      </c>
    </row>
    <row r="15" spans="1:6" ht="30" x14ac:dyDescent="0.25">
      <c r="A15" s="44"/>
      <c r="B15" s="81">
        <v>32010108</v>
      </c>
      <c r="C15" s="82" t="s">
        <v>846</v>
      </c>
      <c r="D15" s="71">
        <v>35000000</v>
      </c>
      <c r="E15" s="72"/>
      <c r="F15" s="71">
        <v>100000000</v>
      </c>
    </row>
    <row r="16" spans="1:6" ht="30" x14ac:dyDescent="0.25">
      <c r="A16" s="44"/>
      <c r="B16" s="79">
        <v>32010109</v>
      </c>
      <c r="C16" s="82" t="s">
        <v>847</v>
      </c>
      <c r="D16" s="71">
        <v>2000000</v>
      </c>
      <c r="E16" s="72"/>
      <c r="F16" s="71">
        <v>5500000</v>
      </c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505000000</v>
      </c>
    </row>
    <row r="18" spans="1:6" hidden="1" x14ac:dyDescent="0.25">
      <c r="A18" s="42" t="s">
        <v>603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81">
        <v>32010203</v>
      </c>
      <c r="C19" s="82" t="s">
        <v>914</v>
      </c>
      <c r="D19" s="71"/>
      <c r="E19" s="72"/>
      <c r="F19" s="71">
        <v>300000000</v>
      </c>
    </row>
    <row r="20" spans="1:6" x14ac:dyDescent="0.25">
      <c r="A20" s="46"/>
      <c r="B20" s="79">
        <v>32010204</v>
      </c>
      <c r="C20" s="82" t="s">
        <v>848</v>
      </c>
      <c r="D20" s="71"/>
      <c r="E20" s="72"/>
      <c r="F20" s="71">
        <v>5000000</v>
      </c>
    </row>
    <row r="21" spans="1:6" x14ac:dyDescent="0.25">
      <c r="A21" s="46" t="s">
        <v>341</v>
      </c>
      <c r="B21" s="81">
        <v>32010205</v>
      </c>
      <c r="C21" s="82" t="s">
        <v>915</v>
      </c>
      <c r="D21" s="71"/>
      <c r="E21" s="72"/>
      <c r="F21" s="71">
        <v>200000000</v>
      </c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10000000</v>
      </c>
    </row>
    <row r="29" spans="1:6" ht="30" x14ac:dyDescent="0.25">
      <c r="A29" s="42" t="s">
        <v>638</v>
      </c>
      <c r="B29" s="79">
        <v>32010301</v>
      </c>
      <c r="C29" s="80" t="s">
        <v>849</v>
      </c>
      <c r="D29" s="81"/>
      <c r="E29" s="82"/>
      <c r="F29" s="71">
        <v>10000000</v>
      </c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3000000</v>
      </c>
    </row>
    <row r="35" spans="1:6" hidden="1" x14ac:dyDescent="0.25">
      <c r="A35" s="42" t="s">
        <v>639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640</v>
      </c>
      <c r="B36" s="43">
        <v>32010406</v>
      </c>
      <c r="C36" s="44" t="s">
        <v>122</v>
      </c>
      <c r="D36" s="45"/>
      <c r="E36" s="45"/>
      <c r="F36" s="45"/>
    </row>
    <row r="37" spans="1:6" x14ac:dyDescent="0.25">
      <c r="A37" s="42" t="s">
        <v>641</v>
      </c>
      <c r="B37" s="43">
        <v>32010407</v>
      </c>
      <c r="C37" s="80" t="s">
        <v>850</v>
      </c>
      <c r="D37" s="45"/>
      <c r="E37" s="45"/>
      <c r="F37" s="45">
        <v>3000000</v>
      </c>
    </row>
    <row r="38" spans="1:6" hidden="1" x14ac:dyDescent="0.25">
      <c r="A38" s="42" t="s">
        <v>642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643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644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645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1000000</v>
      </c>
    </row>
    <row r="57" spans="1:6" hidden="1" x14ac:dyDescent="0.25">
      <c r="A57" s="42" t="s">
        <v>646</v>
      </c>
      <c r="B57" s="43">
        <v>32010903</v>
      </c>
      <c r="C57" s="44" t="s">
        <v>131</v>
      </c>
      <c r="D57" s="45"/>
      <c r="E57" s="45"/>
      <c r="F57" s="45"/>
    </row>
    <row r="58" spans="1:6" ht="30" x14ac:dyDescent="0.25">
      <c r="A58" s="44"/>
      <c r="B58" s="79">
        <v>32010904</v>
      </c>
      <c r="C58" s="80" t="s">
        <v>851</v>
      </c>
      <c r="D58" s="81"/>
      <c r="E58" s="82"/>
      <c r="F58" s="71">
        <v>1000000</v>
      </c>
    </row>
    <row r="59" spans="1:6" hidden="1" x14ac:dyDescent="0.25">
      <c r="A59" s="42" t="s">
        <v>647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648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649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650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651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652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8000000</v>
      </c>
    </row>
    <row r="76" spans="1:6" hidden="1" x14ac:dyDescent="0.25">
      <c r="A76" s="42" t="s">
        <v>653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654</v>
      </c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655</v>
      </c>
      <c r="B78" s="43">
        <v>32030110</v>
      </c>
      <c r="C78" s="44" t="s">
        <v>141</v>
      </c>
      <c r="D78" s="45"/>
      <c r="E78" s="45"/>
      <c r="F78" s="45">
        <v>8000000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656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Mq9a68wI8s4vNT27hGkPvaNjoeuKoQ6hQhoAm+5ea07FCrsMOM8hCOgPU0eY79pHF0b58uOHe0vQhvBb4uiNQ==" saltValue="FrvbTXrIv0QBWIwqn/TEA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3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811</v>
      </c>
      <c r="B3" s="145"/>
      <c r="C3" s="145"/>
      <c r="D3" s="145"/>
      <c r="E3" s="145"/>
    </row>
    <row r="4" spans="1:5" x14ac:dyDescent="0.25">
      <c r="A4" s="143" t="s">
        <v>761</v>
      </c>
      <c r="B4" s="143"/>
      <c r="C4" s="143"/>
      <c r="D4" s="143"/>
      <c r="E4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39">
        <f>C8+C13+C20</f>
        <v>293637507</v>
      </c>
      <c r="D7" s="39">
        <f t="shared" ref="D7:E7" si="0">D8+D13+D20</f>
        <v>216539914</v>
      </c>
      <c r="E7" s="39">
        <f t="shared" si="0"/>
        <v>606260352</v>
      </c>
    </row>
    <row r="8" spans="1:5" s="1" customFormat="1" x14ac:dyDescent="0.25">
      <c r="A8" s="3">
        <v>2101</v>
      </c>
      <c r="B8" s="3" t="s">
        <v>5</v>
      </c>
      <c r="C8" s="39">
        <f>C9</f>
        <v>72724997</v>
      </c>
      <c r="D8" s="39">
        <f t="shared" ref="D8:E8" si="1">D9</f>
        <v>66664580</v>
      </c>
      <c r="E8" s="39">
        <f t="shared" si="1"/>
        <v>60864589</v>
      </c>
    </row>
    <row r="9" spans="1:5" s="1" customFormat="1" x14ac:dyDescent="0.25">
      <c r="A9" s="3">
        <v>210101</v>
      </c>
      <c r="B9" s="3" t="s">
        <v>6</v>
      </c>
      <c r="C9" s="39">
        <f>SUM(C10:C12)</f>
        <v>72724997</v>
      </c>
      <c r="D9" s="39">
        <f t="shared" ref="D9:E9" si="2">SUM(D10:D12)</f>
        <v>66664580</v>
      </c>
      <c r="E9" s="39">
        <f t="shared" si="2"/>
        <v>60864589</v>
      </c>
    </row>
    <row r="10" spans="1:5" x14ac:dyDescent="0.25">
      <c r="A10" s="59">
        <v>21010101</v>
      </c>
      <c r="B10" s="48" t="s">
        <v>5</v>
      </c>
      <c r="C10" s="71">
        <v>72724997</v>
      </c>
      <c r="D10" s="72">
        <v>66664580</v>
      </c>
      <c r="E10" s="71">
        <v>60864589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220912510</v>
      </c>
      <c r="D20" s="39">
        <f t="shared" ref="D20:E20" si="6">D21+D22+D27</f>
        <v>149875334</v>
      </c>
      <c r="E20" s="39">
        <f t="shared" si="6"/>
        <v>545395763</v>
      </c>
    </row>
    <row r="21" spans="1:5" x14ac:dyDescent="0.25">
      <c r="A21" s="59">
        <v>21030101</v>
      </c>
      <c r="B21" s="48" t="s">
        <v>17</v>
      </c>
      <c r="C21" s="71">
        <v>220912510</v>
      </c>
      <c r="D21" s="72">
        <v>149875334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312887543</v>
      </c>
    </row>
    <row r="23" spans="1:5" x14ac:dyDescent="0.25">
      <c r="A23" s="59">
        <v>21030102</v>
      </c>
      <c r="B23" s="48" t="s">
        <v>551</v>
      </c>
      <c r="C23" s="41"/>
      <c r="D23" s="41"/>
      <c r="E23" s="71">
        <v>172652308</v>
      </c>
    </row>
    <row r="24" spans="1:5" x14ac:dyDescent="0.25">
      <c r="A24" s="59">
        <v>21030102</v>
      </c>
      <c r="B24" s="48" t="s">
        <v>552</v>
      </c>
      <c r="C24" s="41"/>
      <c r="D24" s="41"/>
      <c r="E24" s="88">
        <v>140235235</v>
      </c>
    </row>
    <row r="25" spans="1:5" hidden="1" x14ac:dyDescent="0.25">
      <c r="A25" s="59">
        <v>21030102</v>
      </c>
      <c r="B25" s="48" t="s">
        <v>553</v>
      </c>
      <c r="C25" s="41"/>
      <c r="D25" s="41"/>
      <c r="E25" s="41"/>
    </row>
    <row r="26" spans="1:5" hidden="1" x14ac:dyDescent="0.25">
      <c r="A26" s="59">
        <v>21030102</v>
      </c>
      <c r="B26" s="48" t="s">
        <v>554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32508220</v>
      </c>
    </row>
    <row r="28" spans="1:5" x14ac:dyDescent="0.25">
      <c r="A28" s="59">
        <v>21030104</v>
      </c>
      <c r="B28" s="48" t="s">
        <v>770</v>
      </c>
      <c r="C28" s="41"/>
      <c r="D28" s="41"/>
      <c r="E28" s="76">
        <v>18026505</v>
      </c>
    </row>
    <row r="29" spans="1:5" x14ac:dyDescent="0.25">
      <c r="A29" s="59">
        <v>21030104</v>
      </c>
      <c r="B29" s="48" t="s">
        <v>769</v>
      </c>
      <c r="C29" s="41"/>
      <c r="D29" s="41"/>
      <c r="E29" s="76">
        <v>14481715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1mp+N6nIMN1kXBPERJIGLfHIrlbx6XG9GiqIJMHi+0DUrFWLF/RT2auhZzDXHW0NfEmqmfhLXicn09SiJFHKzA==" saltValue="IA4piFqQjyshtKsiwCQCM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2:E300"/>
  <sheetViews>
    <sheetView view="pageBreakPreview" topLeftCell="A104" zoomScale="90" zoomScaleNormal="100" zoomScaleSheetLayoutView="90" workbookViewId="0">
      <selection activeCell="E6" sqref="E6"/>
    </sheetView>
  </sheetViews>
  <sheetFormatPr defaultColWidth="8.77734375" defaultRowHeight="15" x14ac:dyDescent="0.25"/>
  <cols>
    <col min="1" max="1" width="13.55468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812</v>
      </c>
      <c r="B4" s="145"/>
      <c r="C4" s="145"/>
      <c r="D4" s="145"/>
      <c r="E4" s="145"/>
    </row>
    <row r="5" spans="1:5" x14ac:dyDescent="0.25">
      <c r="A5" s="143" t="s">
        <v>761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C8+C85+C89+C94</f>
        <v>559000257</v>
      </c>
      <c r="D7" s="12">
        <f>D8+D85+D89+D94</f>
        <v>281370192</v>
      </c>
      <c r="E7" s="12">
        <f>E8+E85+E89+E94</f>
        <v>607542565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213735362</v>
      </c>
      <c r="D8" s="12">
        <f t="shared" ref="D8:E8" si="0">D9+D14+D22+D36+D45+D48+D54+D63+D67+D70</f>
        <v>104014402</v>
      </c>
      <c r="E8" s="12">
        <f t="shared" si="0"/>
        <v>219500000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1">SUM(D10:D13)</f>
        <v>1070000</v>
      </c>
      <c r="E9" s="12">
        <f t="shared" si="1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2000000</v>
      </c>
      <c r="D11" s="71">
        <v>1070000</v>
      </c>
      <c r="E11" s="7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6054000</v>
      </c>
      <c r="D22" s="12">
        <f t="shared" ref="D22:E22" si="2">SUM(D23:D35)</f>
        <v>3537000</v>
      </c>
      <c r="E22" s="12">
        <f t="shared" si="2"/>
        <v>6500000</v>
      </c>
    </row>
    <row r="23" spans="1:5" x14ac:dyDescent="0.25">
      <c r="A23" s="43">
        <v>22020301</v>
      </c>
      <c r="B23" s="44" t="s">
        <v>36</v>
      </c>
      <c r="C23" s="72">
        <v>2000000</v>
      </c>
      <c r="D23" s="71">
        <v>1530000</v>
      </c>
      <c r="E23" s="71">
        <v>2000000</v>
      </c>
    </row>
    <row r="24" spans="1:5" ht="15.6" thickBot="1" x14ac:dyDescent="0.3">
      <c r="A24" s="43">
        <v>22020302</v>
      </c>
      <c r="B24" s="44" t="s">
        <v>37</v>
      </c>
      <c r="C24" s="73">
        <v>1000000</v>
      </c>
      <c r="D24" s="74">
        <v>300000</v>
      </c>
      <c r="E24" s="74">
        <v>1000000</v>
      </c>
    </row>
    <row r="25" spans="1:5" hidden="1" x14ac:dyDescent="0.25">
      <c r="A25" s="43">
        <v>22020303</v>
      </c>
      <c r="B25" s="44" t="s">
        <v>38</v>
      </c>
      <c r="C25" s="75"/>
      <c r="D25" s="76"/>
      <c r="E25" s="76"/>
    </row>
    <row r="26" spans="1:5" hidden="1" x14ac:dyDescent="0.25">
      <c r="A26" s="43">
        <v>22020304</v>
      </c>
      <c r="B26" s="44" t="s">
        <v>39</v>
      </c>
      <c r="C26" s="89"/>
      <c r="D26" s="88"/>
      <c r="E26" s="88"/>
    </row>
    <row r="27" spans="1:5" x14ac:dyDescent="0.25">
      <c r="A27" s="43">
        <v>22020305</v>
      </c>
      <c r="B27" s="44" t="s">
        <v>40</v>
      </c>
      <c r="C27" s="90">
        <v>1054000</v>
      </c>
      <c r="D27" s="91">
        <v>284000</v>
      </c>
      <c r="E27" s="92">
        <v>1000000</v>
      </c>
    </row>
    <row r="28" spans="1:5" x14ac:dyDescent="0.25">
      <c r="A28" s="43">
        <v>22020306</v>
      </c>
      <c r="B28" s="44" t="s">
        <v>41</v>
      </c>
      <c r="C28" s="75">
        <v>1000000</v>
      </c>
      <c r="D28" s="76">
        <v>747000</v>
      </c>
      <c r="E28" s="76">
        <v>1500000</v>
      </c>
    </row>
    <row r="29" spans="1:5" hidden="1" x14ac:dyDescent="0.25">
      <c r="A29" s="43">
        <v>22020307</v>
      </c>
      <c r="B29" s="44" t="s">
        <v>42</v>
      </c>
      <c r="C29" s="72"/>
      <c r="D29" s="71"/>
      <c r="E29" s="71"/>
    </row>
    <row r="30" spans="1:5" hidden="1" x14ac:dyDescent="0.25">
      <c r="A30" s="43">
        <v>22020308</v>
      </c>
      <c r="B30" s="44" t="s">
        <v>43</v>
      </c>
      <c r="C30" s="72"/>
      <c r="D30" s="71"/>
      <c r="E30" s="71"/>
    </row>
    <row r="31" spans="1:5" hidden="1" x14ac:dyDescent="0.25">
      <c r="A31" s="43">
        <v>22020309</v>
      </c>
      <c r="B31" s="44" t="s">
        <v>44</v>
      </c>
      <c r="C31" s="72"/>
      <c r="D31" s="71"/>
      <c r="E31" s="71"/>
    </row>
    <row r="32" spans="1:5" hidden="1" x14ac:dyDescent="0.25">
      <c r="A32" s="43">
        <v>22020310</v>
      </c>
      <c r="B32" s="44" t="s">
        <v>45</v>
      </c>
      <c r="C32" s="72"/>
      <c r="D32" s="71"/>
      <c r="E32" s="71"/>
    </row>
    <row r="33" spans="1:5" hidden="1" x14ac:dyDescent="0.25">
      <c r="A33" s="43">
        <v>22020311</v>
      </c>
      <c r="B33" s="44" t="s">
        <v>46</v>
      </c>
      <c r="C33" s="72"/>
      <c r="D33" s="71"/>
      <c r="E33" s="71"/>
    </row>
    <row r="34" spans="1:5" x14ac:dyDescent="0.25">
      <c r="A34" s="43">
        <v>22020312</v>
      </c>
      <c r="B34" s="44" t="s">
        <v>47</v>
      </c>
      <c r="C34" s="72">
        <v>1000000</v>
      </c>
      <c r="D34" s="71">
        <v>676000</v>
      </c>
      <c r="E34" s="71">
        <v>1000000</v>
      </c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</v>
      </c>
      <c r="D36" s="12">
        <f t="shared" ref="D36:E36" si="3">SUM(D37:D44)</f>
        <v>600000</v>
      </c>
      <c r="E36" s="12">
        <f t="shared" si="3"/>
        <v>2000000</v>
      </c>
    </row>
    <row r="37" spans="1:5" ht="15.6" x14ac:dyDescent="0.3">
      <c r="A37" s="43">
        <v>22020401</v>
      </c>
      <c r="B37" s="44" t="s">
        <v>50</v>
      </c>
      <c r="C37" s="83">
        <v>1000000</v>
      </c>
      <c r="D37" s="84">
        <v>470000</v>
      </c>
      <c r="E37" s="84">
        <v>1000000</v>
      </c>
    </row>
    <row r="38" spans="1:5" ht="15.6" x14ac:dyDescent="0.3">
      <c r="A38" s="43">
        <v>22020402</v>
      </c>
      <c r="B38" s="44" t="s">
        <v>51</v>
      </c>
      <c r="C38" s="83">
        <v>250000</v>
      </c>
      <c r="D38" s="84">
        <v>80000</v>
      </c>
      <c r="E38" s="84">
        <v>500000</v>
      </c>
    </row>
    <row r="39" spans="1:5" ht="15.6" hidden="1" x14ac:dyDescent="0.3">
      <c r="A39" s="43">
        <v>22020403</v>
      </c>
      <c r="B39" s="44" t="s">
        <v>52</v>
      </c>
      <c r="C39" s="83"/>
      <c r="D39" s="84"/>
      <c r="E39" s="84"/>
    </row>
    <row r="40" spans="1:5" ht="15.6" x14ac:dyDescent="0.3">
      <c r="A40" s="43">
        <v>22020404</v>
      </c>
      <c r="B40" s="44" t="s">
        <v>53</v>
      </c>
      <c r="C40" s="83">
        <v>250000</v>
      </c>
      <c r="D40" s="84">
        <v>50000</v>
      </c>
      <c r="E40" s="84">
        <v>500000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250000</v>
      </c>
      <c r="D45" s="12">
        <f t="shared" ref="D45:E45" si="4">SUM(D46:D47)</f>
        <v>190000</v>
      </c>
      <c r="E45" s="12">
        <f t="shared" si="4"/>
        <v>500000</v>
      </c>
    </row>
    <row r="46" spans="1:5" x14ac:dyDescent="0.25">
      <c r="A46" s="43">
        <v>22020501</v>
      </c>
      <c r="B46" s="44" t="s">
        <v>59</v>
      </c>
      <c r="C46" s="72">
        <v>250000</v>
      </c>
      <c r="D46" s="71">
        <v>190000</v>
      </c>
      <c r="E46" s="71">
        <v>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250000</v>
      </c>
      <c r="D48" s="12">
        <f t="shared" ref="D48:E48" si="5">SUM(D49:D53)</f>
        <v>0</v>
      </c>
      <c r="E48" s="12">
        <f t="shared" si="5"/>
        <v>500000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250000</v>
      </c>
      <c r="D53" s="41"/>
      <c r="E53" s="41">
        <v>500000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250000</v>
      </c>
      <c r="D54" s="12">
        <f t="shared" ref="D54:E54" si="6">SUM(D55:D62)</f>
        <v>150000</v>
      </c>
      <c r="E54" s="12">
        <f t="shared" si="6"/>
        <v>500000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x14ac:dyDescent="0.25">
      <c r="A60" s="43">
        <v>22020709</v>
      </c>
      <c r="B60" s="44" t="s">
        <v>73</v>
      </c>
      <c r="C60" s="41">
        <v>250000</v>
      </c>
      <c r="D60" s="41">
        <v>150000</v>
      </c>
      <c r="E60" s="41">
        <v>500000</v>
      </c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3500000</v>
      </c>
      <c r="D63" s="12">
        <f t="shared" ref="D63:E63" si="7">SUM(D64:D66)</f>
        <v>2260000</v>
      </c>
      <c r="E63" s="12">
        <f t="shared" si="7"/>
        <v>2000000</v>
      </c>
    </row>
    <row r="64" spans="1:5" x14ac:dyDescent="0.25">
      <c r="A64" s="43">
        <v>22020801</v>
      </c>
      <c r="B64" s="44" t="s">
        <v>77</v>
      </c>
      <c r="C64" s="72">
        <v>3500000</v>
      </c>
      <c r="D64" s="71">
        <v>2260000</v>
      </c>
      <c r="E64" s="7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500000</v>
      </c>
      <c r="D67" s="12">
        <f t="shared" ref="D67:E67" si="8">SUM(D68:D69)</f>
        <v>260000</v>
      </c>
      <c r="E67" s="12">
        <f t="shared" si="8"/>
        <v>500000</v>
      </c>
    </row>
    <row r="68" spans="1:5" x14ac:dyDescent="0.25">
      <c r="A68" s="43">
        <v>22020901</v>
      </c>
      <c r="B68" s="44" t="s">
        <v>81</v>
      </c>
      <c r="C68" s="41">
        <v>500000</v>
      </c>
      <c r="D68" s="41">
        <v>260000</v>
      </c>
      <c r="E68" s="41">
        <v>500000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199431362</v>
      </c>
      <c r="D70" s="12">
        <f t="shared" ref="D70:E70" si="9">SUM(D71:D84)</f>
        <v>95947402</v>
      </c>
      <c r="E70" s="12">
        <f t="shared" si="9"/>
        <v>205500000</v>
      </c>
    </row>
    <row r="71" spans="1:5" x14ac:dyDescent="0.25">
      <c r="A71" s="43">
        <v>22021001</v>
      </c>
      <c r="B71" s="44" t="s">
        <v>84</v>
      </c>
      <c r="C71" s="72">
        <v>1500000</v>
      </c>
      <c r="D71" s="71">
        <v>680000</v>
      </c>
      <c r="E71" s="71">
        <v>1500000</v>
      </c>
    </row>
    <row r="72" spans="1:5" x14ac:dyDescent="0.25">
      <c r="A72" s="43">
        <v>22021002</v>
      </c>
      <c r="B72" s="44" t="s">
        <v>85</v>
      </c>
      <c r="C72" s="72">
        <v>0</v>
      </c>
      <c r="D72" s="71"/>
      <c r="E72" s="71"/>
    </row>
    <row r="73" spans="1:5" x14ac:dyDescent="0.25">
      <c r="A73" s="43">
        <v>22021003</v>
      </c>
      <c r="B73" s="44" t="s">
        <v>86</v>
      </c>
      <c r="C73" s="77">
        <v>0</v>
      </c>
      <c r="D73" s="78"/>
      <c r="E73" s="78"/>
    </row>
    <row r="74" spans="1:5" x14ac:dyDescent="0.25">
      <c r="A74" s="43">
        <v>22021004</v>
      </c>
      <c r="B74" s="44" t="s">
        <v>87</v>
      </c>
      <c r="C74" s="76">
        <v>0</v>
      </c>
      <c r="D74" s="75"/>
      <c r="E74" s="76"/>
    </row>
    <row r="75" spans="1:5" x14ac:dyDescent="0.25">
      <c r="A75" s="43">
        <v>22021006</v>
      </c>
      <c r="B75" s="44" t="s">
        <v>88</v>
      </c>
      <c r="C75" s="78">
        <v>0</v>
      </c>
      <c r="D75" s="78"/>
      <c r="E75" s="78"/>
    </row>
    <row r="76" spans="1:5" x14ac:dyDescent="0.25">
      <c r="A76" s="43">
        <v>22021007</v>
      </c>
      <c r="B76" s="44" t="s">
        <v>89</v>
      </c>
      <c r="C76" s="76">
        <v>3224833</v>
      </c>
      <c r="D76" s="75">
        <v>2176000</v>
      </c>
      <c r="E76" s="76">
        <v>3000000</v>
      </c>
    </row>
    <row r="77" spans="1:5" hidden="1" x14ac:dyDescent="0.25">
      <c r="A77" s="43">
        <v>22021008</v>
      </c>
      <c r="B77" s="44" t="s">
        <v>90</v>
      </c>
      <c r="C77" s="71"/>
      <c r="D77" s="72"/>
      <c r="E77" s="71"/>
    </row>
    <row r="78" spans="1:5" hidden="1" x14ac:dyDescent="0.25">
      <c r="A78" s="43">
        <v>22021009</v>
      </c>
      <c r="B78" s="44" t="s">
        <v>91</v>
      </c>
      <c r="C78" s="71"/>
      <c r="D78" s="72"/>
      <c r="E78" s="71"/>
    </row>
    <row r="79" spans="1:5" hidden="1" x14ac:dyDescent="0.25">
      <c r="A79" s="43">
        <v>22021010</v>
      </c>
      <c r="B79" s="44" t="s">
        <v>92</v>
      </c>
      <c r="C79" s="71"/>
      <c r="D79" s="72"/>
      <c r="E79" s="71"/>
    </row>
    <row r="80" spans="1:5" x14ac:dyDescent="0.25">
      <c r="A80" s="43">
        <v>22021014</v>
      </c>
      <c r="B80" s="44" t="s">
        <v>93</v>
      </c>
      <c r="C80" s="71">
        <v>1000000</v>
      </c>
      <c r="D80" s="72">
        <v>560000</v>
      </c>
      <c r="E80" s="71">
        <v>1000000</v>
      </c>
    </row>
    <row r="81" spans="1:5" hidden="1" x14ac:dyDescent="0.25">
      <c r="A81" s="43">
        <v>22021020</v>
      </c>
      <c r="B81" s="44" t="s">
        <v>94</v>
      </c>
      <c r="C81" s="71"/>
      <c r="D81" s="72"/>
      <c r="E81" s="71"/>
    </row>
    <row r="82" spans="1:5" hidden="1" x14ac:dyDescent="0.25">
      <c r="A82" s="43">
        <v>22021050</v>
      </c>
      <c r="B82" s="44" t="s">
        <v>95</v>
      </c>
      <c r="C82" s="71"/>
      <c r="D82" s="72"/>
      <c r="E82" s="71"/>
    </row>
    <row r="83" spans="1:5" x14ac:dyDescent="0.25">
      <c r="A83" s="43">
        <v>220210</v>
      </c>
      <c r="B83" s="44" t="s">
        <v>792</v>
      </c>
      <c r="C83" s="71">
        <v>193706529</v>
      </c>
      <c r="D83" s="72">
        <v>92531402</v>
      </c>
      <c r="E83" s="7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345264895</v>
      </c>
      <c r="D85" s="12">
        <f t="shared" ref="D85:E85" si="10">D86</f>
        <v>177355790</v>
      </c>
      <c r="E85" s="12">
        <f t="shared" si="10"/>
        <v>388042565</v>
      </c>
    </row>
    <row r="86" spans="1:5" s="1" customFormat="1" x14ac:dyDescent="0.25">
      <c r="A86" s="4">
        <v>220401</v>
      </c>
      <c r="B86" s="5" t="s">
        <v>98</v>
      </c>
      <c r="C86" s="12">
        <f>C87+C88</f>
        <v>345264895</v>
      </c>
      <c r="D86" s="12">
        <f>D87+D88</f>
        <v>177355790</v>
      </c>
      <c r="E86" s="12">
        <f>E87+E88</f>
        <v>388042565</v>
      </c>
    </row>
    <row r="87" spans="1:5" s="38" customFormat="1" x14ac:dyDescent="0.25">
      <c r="A87" s="6">
        <v>22040105</v>
      </c>
      <c r="B87" s="7" t="s">
        <v>99</v>
      </c>
      <c r="C87" s="37">
        <f>SUM(C108:C125)</f>
        <v>89537048</v>
      </c>
      <c r="D87" s="37">
        <f>SUM(D108:D125)</f>
        <v>60645408</v>
      </c>
      <c r="E87" s="37">
        <f>SUM(E108:E125)</f>
        <v>298834505</v>
      </c>
    </row>
    <row r="88" spans="1:5" x14ac:dyDescent="0.25">
      <c r="A88" s="43">
        <v>22040109</v>
      </c>
      <c r="B88" s="44" t="s">
        <v>852</v>
      </c>
      <c r="C88" s="76">
        <v>255727847</v>
      </c>
      <c r="D88" s="75">
        <v>116710382</v>
      </c>
      <c r="E88" s="76">
        <v>89208060</v>
      </c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144" t="s">
        <v>790</v>
      </c>
      <c r="B104" s="144"/>
      <c r="C104" s="144"/>
      <c r="D104" s="144"/>
      <c r="E104" s="144"/>
    </row>
    <row r="105" spans="1:5" x14ac:dyDescent="0.25">
      <c r="A105" s="145" t="s">
        <v>813</v>
      </c>
      <c r="B105" s="145"/>
      <c r="C105" s="145"/>
      <c r="D105" s="145"/>
      <c r="E105" s="145"/>
    </row>
    <row r="106" spans="1:5" x14ac:dyDescent="0.25">
      <c r="A106" s="143" t="s">
        <v>761</v>
      </c>
      <c r="B106" s="143"/>
      <c r="C106" s="143"/>
      <c r="D106" s="143"/>
      <c r="E106" s="143"/>
    </row>
    <row r="107" spans="1:5" ht="45" x14ac:dyDescent="0.25">
      <c r="A107" s="58" t="s">
        <v>789</v>
      </c>
      <c r="B107" s="58" t="s">
        <v>1</v>
      </c>
      <c r="C107" s="50" t="s">
        <v>593</v>
      </c>
      <c r="D107" s="50" t="s">
        <v>594</v>
      </c>
      <c r="E107" s="50" t="s">
        <v>595</v>
      </c>
    </row>
    <row r="108" spans="1:5" x14ac:dyDescent="0.25">
      <c r="A108" s="60" t="s">
        <v>771</v>
      </c>
      <c r="B108" s="44" t="s">
        <v>557</v>
      </c>
      <c r="C108" s="71">
        <v>43133701</v>
      </c>
      <c r="D108" s="72">
        <v>21675821</v>
      </c>
      <c r="E108" s="71">
        <v>53790913</v>
      </c>
    </row>
    <row r="109" spans="1:5" x14ac:dyDescent="0.25">
      <c r="A109" s="60" t="s">
        <v>772</v>
      </c>
      <c r="B109" s="44" t="s">
        <v>558</v>
      </c>
      <c r="C109" s="71">
        <v>11943717</v>
      </c>
      <c r="D109" s="72">
        <v>9953097</v>
      </c>
      <c r="E109" s="71">
        <v>10124253</v>
      </c>
    </row>
    <row r="110" spans="1:5" x14ac:dyDescent="0.25">
      <c r="A110" s="60" t="s">
        <v>773</v>
      </c>
      <c r="B110" s="44" t="s">
        <v>556</v>
      </c>
      <c r="C110" s="71">
        <v>120000</v>
      </c>
      <c r="D110" s="72">
        <v>120000</v>
      </c>
      <c r="E110" s="71">
        <v>120000</v>
      </c>
    </row>
    <row r="111" spans="1:5" x14ac:dyDescent="0.25">
      <c r="A111" s="60" t="s">
        <v>774</v>
      </c>
      <c r="B111" s="44" t="s">
        <v>555</v>
      </c>
      <c r="C111" s="71">
        <v>360000</v>
      </c>
      <c r="D111" s="72">
        <v>360000</v>
      </c>
      <c r="E111" s="71">
        <v>360000</v>
      </c>
    </row>
    <row r="112" spans="1:5" x14ac:dyDescent="0.25">
      <c r="A112" s="60" t="s">
        <v>775</v>
      </c>
      <c r="B112" s="44" t="s">
        <v>587</v>
      </c>
      <c r="C112" s="71">
        <v>1378790</v>
      </c>
      <c r="D112" s="72">
        <v>1174479</v>
      </c>
      <c r="E112" s="71">
        <v>2698545</v>
      </c>
    </row>
    <row r="113" spans="1:5" x14ac:dyDescent="0.25">
      <c r="A113" s="60" t="s">
        <v>776</v>
      </c>
      <c r="B113" s="44" t="s">
        <v>559</v>
      </c>
      <c r="C113" s="71">
        <v>13785323</v>
      </c>
      <c r="D113" s="72">
        <v>11376325</v>
      </c>
      <c r="E113" s="71">
        <v>13785232</v>
      </c>
    </row>
    <row r="114" spans="1:5" x14ac:dyDescent="0.25">
      <c r="A114" s="60" t="s">
        <v>777</v>
      </c>
      <c r="B114" s="44" t="s">
        <v>560</v>
      </c>
      <c r="C114" s="71">
        <v>0</v>
      </c>
      <c r="D114" s="72">
        <v>0</v>
      </c>
      <c r="E114" s="71">
        <v>180000000</v>
      </c>
    </row>
    <row r="115" spans="1:5" x14ac:dyDescent="0.25">
      <c r="A115" s="60" t="s">
        <v>778</v>
      </c>
      <c r="B115" s="44" t="s">
        <v>561</v>
      </c>
      <c r="C115" s="93">
        <v>833250</v>
      </c>
      <c r="D115" s="72">
        <v>723758</v>
      </c>
      <c r="E115" s="71">
        <v>833250</v>
      </c>
    </row>
    <row r="116" spans="1:5" x14ac:dyDescent="0.25">
      <c r="A116" s="60" t="s">
        <v>779</v>
      </c>
      <c r="B116" s="44" t="s">
        <v>562</v>
      </c>
      <c r="C116" s="94">
        <v>10516290</v>
      </c>
      <c r="D116" s="89">
        <v>9516029</v>
      </c>
      <c r="E116" s="88">
        <v>10516290</v>
      </c>
    </row>
    <row r="117" spans="1:5" x14ac:dyDescent="0.25">
      <c r="A117" s="60" t="s">
        <v>780</v>
      </c>
      <c r="B117" s="44" t="s">
        <v>563</v>
      </c>
      <c r="C117" s="94">
        <v>0</v>
      </c>
      <c r="D117" s="89">
        <v>0</v>
      </c>
      <c r="E117" s="88">
        <v>11500000</v>
      </c>
    </row>
    <row r="118" spans="1:5" x14ac:dyDescent="0.25">
      <c r="A118" s="60" t="s">
        <v>781</v>
      </c>
      <c r="B118" s="44" t="s">
        <v>564</v>
      </c>
      <c r="C118" s="95">
        <v>4423047</v>
      </c>
      <c r="D118" s="96">
        <v>3114000</v>
      </c>
      <c r="E118" s="96">
        <v>4423047</v>
      </c>
    </row>
    <row r="119" spans="1:5" x14ac:dyDescent="0.25">
      <c r="A119" s="60" t="s">
        <v>782</v>
      </c>
      <c r="B119" s="44" t="s">
        <v>565</v>
      </c>
      <c r="C119" s="97">
        <v>0</v>
      </c>
      <c r="D119" s="98">
        <v>0</v>
      </c>
      <c r="E119" s="99">
        <v>5000000</v>
      </c>
    </row>
    <row r="120" spans="1:5" x14ac:dyDescent="0.25">
      <c r="A120" s="60" t="s">
        <v>783</v>
      </c>
      <c r="B120" s="44" t="s">
        <v>566</v>
      </c>
      <c r="C120" s="100">
        <v>2757046</v>
      </c>
      <c r="D120" s="89">
        <v>2348959</v>
      </c>
      <c r="E120" s="88">
        <v>5397091</v>
      </c>
    </row>
    <row r="121" spans="1:5" x14ac:dyDescent="0.25">
      <c r="A121" s="60" t="s">
        <v>784</v>
      </c>
      <c r="B121" s="44" t="s">
        <v>588</v>
      </c>
      <c r="C121" s="101">
        <v>0</v>
      </c>
      <c r="D121" s="89">
        <v>0</v>
      </c>
      <c r="E121" s="88">
        <v>0</v>
      </c>
    </row>
    <row r="122" spans="1:5" x14ac:dyDescent="0.25">
      <c r="A122" s="60" t="s">
        <v>785</v>
      </c>
      <c r="B122" s="44" t="s">
        <v>589</v>
      </c>
      <c r="C122" s="102">
        <v>70589</v>
      </c>
      <c r="D122" s="90">
        <v>70588</v>
      </c>
      <c r="E122" s="91">
        <v>70589</v>
      </c>
    </row>
    <row r="123" spans="1:5" x14ac:dyDescent="0.25">
      <c r="A123" s="60" t="s">
        <v>786</v>
      </c>
      <c r="B123" s="44" t="s">
        <v>590</v>
      </c>
      <c r="C123" s="102">
        <v>60000</v>
      </c>
      <c r="D123" s="90">
        <v>60000</v>
      </c>
      <c r="E123" s="91">
        <v>60000</v>
      </c>
    </row>
    <row r="124" spans="1:5" x14ac:dyDescent="0.25">
      <c r="A124" s="60" t="s">
        <v>787</v>
      </c>
      <c r="B124" s="44" t="s">
        <v>591</v>
      </c>
      <c r="C124" s="102">
        <v>120000</v>
      </c>
      <c r="D124" s="90">
        <v>120000</v>
      </c>
      <c r="E124" s="91">
        <v>120000</v>
      </c>
    </row>
    <row r="125" spans="1:5" x14ac:dyDescent="0.25">
      <c r="A125" s="60" t="s">
        <v>788</v>
      </c>
      <c r="B125" s="44" t="s">
        <v>592</v>
      </c>
      <c r="C125" s="103">
        <v>35295</v>
      </c>
      <c r="D125" s="75">
        <v>32352</v>
      </c>
      <c r="E125" s="76">
        <v>35295</v>
      </c>
    </row>
    <row r="126" spans="1:5" hidden="1" x14ac:dyDescent="0.25"/>
    <row r="127" spans="1:5" hidden="1" x14ac:dyDescent="0.25"/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Gp/T3ZwnHH8qPD8R6vN0iIUHBXfWlH1SP872ValZxRWjE+Bt3eiRyqDApLft1dXpn1K8eHLZm2ChDXTjUpxvg==" saltValue="VdnmOYVpQhHaOblmJzFyaw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63" orientation="landscape" r:id="rId1"/>
  <headerFooter>
    <oddFooter>&amp;CPage &amp;P of &amp;N</oddFooter>
  </headerFooter>
  <rowBreaks count="1" manualBreakCount="1"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5" zoomScale="70" zoomScaleNormal="140" zoomScaleSheetLayoutView="70" workbookViewId="0">
      <selection activeCell="A64" activeCellId="8" sqref="A8 A8:XFD9 A12:XFD12 A17:XFD17 A23:XFD26 A38:XFD39 A45:XFD53 A57:XFD59 A64:XFD66"/>
    </sheetView>
  </sheetViews>
  <sheetFormatPr defaultColWidth="8.77734375" defaultRowHeight="15" x14ac:dyDescent="0.25"/>
  <cols>
    <col min="1" max="1" width="21.77734375" style="49" bestFit="1" customWidth="1"/>
    <col min="2" max="2" width="13.21875" style="49" bestFit="1" customWidth="1"/>
    <col min="3" max="3" width="44.5546875" style="49" bestFit="1" customWidth="1"/>
    <col min="4" max="5" width="25.44140625" style="49" bestFit="1" customWidth="1"/>
    <col min="6" max="6" width="22.88671875" style="49" bestFit="1" customWidth="1"/>
    <col min="7" max="16384" width="8.77734375" style="49"/>
  </cols>
  <sheetData>
    <row r="1" spans="1:6" x14ac:dyDescent="0.25">
      <c r="A1" s="144" t="s">
        <v>143</v>
      </c>
      <c r="B1" s="144"/>
      <c r="C1" s="144"/>
      <c r="D1" s="144"/>
      <c r="E1" s="144"/>
      <c r="F1" s="144"/>
    </row>
    <row r="2" spans="1:6" x14ac:dyDescent="0.25">
      <c r="A2" s="143" t="s">
        <v>894</v>
      </c>
      <c r="B2" s="143"/>
      <c r="C2" s="143"/>
      <c r="D2" s="143"/>
      <c r="E2" s="143"/>
      <c r="F2" s="143"/>
    </row>
    <row r="3" spans="1:6" x14ac:dyDescent="0.25">
      <c r="A3" s="143" t="s">
        <v>761</v>
      </c>
      <c r="B3" s="143"/>
      <c r="C3" s="143"/>
      <c r="D3" s="143"/>
      <c r="E3" s="143"/>
      <c r="F3" s="143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604</v>
      </c>
      <c r="B6" s="4">
        <v>3</v>
      </c>
      <c r="C6" s="5" t="s">
        <v>113</v>
      </c>
      <c r="D6" s="11">
        <f>D7+D11+D16+D22+D28+D37+D44+D56+D63+D69</f>
        <v>500000</v>
      </c>
      <c r="E6" s="11">
        <f>E7+E11+E16+E22+E28+E37+E44+E56+E63+E69</f>
        <v>0</v>
      </c>
      <c r="F6" s="11">
        <f>F7+F11+F16+F22+F28+F37+F44+F56+F63+F69</f>
        <v>1720334898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605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793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1517634898</v>
      </c>
    </row>
    <row r="12" spans="1:6" hidden="1" x14ac:dyDescent="0.25">
      <c r="A12" s="42" t="s">
        <v>606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657</v>
      </c>
      <c r="B13" s="43">
        <v>32010220</v>
      </c>
      <c r="C13" s="44" t="s">
        <v>567</v>
      </c>
      <c r="D13" s="45"/>
      <c r="E13" s="45"/>
      <c r="F13" s="45">
        <v>400000000</v>
      </c>
    </row>
    <row r="14" spans="1:6" s="1" customFormat="1" x14ac:dyDescent="0.25">
      <c r="A14" s="65" t="s">
        <v>658</v>
      </c>
      <c r="B14" s="6">
        <v>32010221</v>
      </c>
      <c r="C14" s="7" t="s">
        <v>768</v>
      </c>
      <c r="D14" s="66">
        <f>SUM(D78:D98)</f>
        <v>0</v>
      </c>
      <c r="E14" s="66">
        <f>SUM(E78:E98)</f>
        <v>0</v>
      </c>
      <c r="F14" s="66">
        <f>SUM(F78:F98)</f>
        <v>1117634898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659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660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661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662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663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500000</v>
      </c>
      <c r="E28" s="11">
        <f t="shared" ref="E28:F28" si="3">SUM(E29:E36)</f>
        <v>0</v>
      </c>
      <c r="F28" s="11">
        <f t="shared" si="3"/>
        <v>2700000</v>
      </c>
    </row>
    <row r="29" spans="1:6" ht="31.2" x14ac:dyDescent="0.3">
      <c r="A29" s="42" t="s">
        <v>664</v>
      </c>
      <c r="B29" s="43">
        <v>32010501</v>
      </c>
      <c r="C29" s="87" t="s">
        <v>853</v>
      </c>
      <c r="D29" s="71">
        <v>0</v>
      </c>
      <c r="E29" s="72"/>
      <c r="F29" s="71">
        <v>2000000</v>
      </c>
    </row>
    <row r="30" spans="1:6" ht="15.6" x14ac:dyDescent="0.3">
      <c r="A30" s="44"/>
      <c r="B30" s="85">
        <v>32050102</v>
      </c>
      <c r="C30" s="86" t="s">
        <v>854</v>
      </c>
      <c r="D30" s="71">
        <v>500000</v>
      </c>
      <c r="E30" s="83"/>
      <c r="F30" s="71">
        <v>700000</v>
      </c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665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666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667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668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669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670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671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672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673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674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675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676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677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144" t="s">
        <v>790</v>
      </c>
      <c r="B73" s="144"/>
      <c r="C73" s="144"/>
      <c r="D73" s="144"/>
      <c r="E73" s="144"/>
      <c r="F73" s="144"/>
    </row>
    <row r="74" spans="1:6" x14ac:dyDescent="0.25">
      <c r="A74" s="143" t="s">
        <v>814</v>
      </c>
      <c r="B74" s="143"/>
      <c r="C74" s="143"/>
      <c r="D74" s="143"/>
      <c r="E74" s="143"/>
      <c r="F74" s="143"/>
    </row>
    <row r="75" spans="1:6" x14ac:dyDescent="0.25">
      <c r="A75" s="143" t="s">
        <v>761</v>
      </c>
      <c r="B75" s="143"/>
      <c r="C75" s="143"/>
      <c r="D75" s="143"/>
      <c r="E75" s="143"/>
      <c r="F75" s="143"/>
    </row>
    <row r="77" spans="1:6" ht="45" x14ac:dyDescent="0.25">
      <c r="A77" s="50"/>
      <c r="B77" s="50" t="s">
        <v>789</v>
      </c>
      <c r="C77" s="50" t="s">
        <v>112</v>
      </c>
      <c r="D77" s="50" t="s">
        <v>593</v>
      </c>
      <c r="E77" s="50" t="s">
        <v>594</v>
      </c>
      <c r="F77" s="50" t="s">
        <v>595</v>
      </c>
    </row>
    <row r="78" spans="1:6" ht="45" x14ac:dyDescent="0.25">
      <c r="A78" s="42"/>
      <c r="B78" s="43" t="s">
        <v>771</v>
      </c>
      <c r="C78" s="44" t="s">
        <v>568</v>
      </c>
      <c r="D78" s="45"/>
      <c r="E78" s="45"/>
      <c r="F78" s="71">
        <v>205882253</v>
      </c>
    </row>
    <row r="79" spans="1:6" ht="30" x14ac:dyDescent="0.25">
      <c r="A79" s="42"/>
      <c r="B79" s="43" t="s">
        <v>772</v>
      </c>
      <c r="C79" s="44" t="s">
        <v>569</v>
      </c>
      <c r="D79" s="45"/>
      <c r="E79" s="45"/>
      <c r="F79" s="71"/>
    </row>
    <row r="80" spans="1:6" ht="30" x14ac:dyDescent="0.25">
      <c r="A80" s="42"/>
      <c r="B80" s="43" t="s">
        <v>773</v>
      </c>
      <c r="C80" s="44" t="s">
        <v>570</v>
      </c>
      <c r="D80" s="45"/>
      <c r="E80" s="45"/>
      <c r="F80" s="71">
        <v>58823530</v>
      </c>
    </row>
    <row r="81" spans="1:6" ht="45" x14ac:dyDescent="0.25">
      <c r="A81" s="42"/>
      <c r="B81" s="43" t="s">
        <v>774</v>
      </c>
      <c r="C81" s="44" t="s">
        <v>572</v>
      </c>
      <c r="D81" s="45"/>
      <c r="E81" s="45"/>
      <c r="F81" s="71">
        <v>68627451</v>
      </c>
    </row>
    <row r="82" spans="1:6" ht="45" x14ac:dyDescent="0.25">
      <c r="A82" s="42"/>
      <c r="B82" s="43" t="s">
        <v>775</v>
      </c>
      <c r="C82" s="44" t="s">
        <v>571</v>
      </c>
      <c r="D82" s="45"/>
      <c r="E82" s="45"/>
      <c r="F82" s="71">
        <v>6862746</v>
      </c>
    </row>
    <row r="83" spans="1:6" ht="30" x14ac:dyDescent="0.25">
      <c r="A83" s="42"/>
      <c r="B83" s="43" t="s">
        <v>776</v>
      </c>
      <c r="C83" s="44" t="s">
        <v>573</v>
      </c>
      <c r="D83" s="45"/>
      <c r="E83" s="45"/>
      <c r="F83" s="71">
        <v>68627451</v>
      </c>
    </row>
    <row r="84" spans="1:6" ht="45" x14ac:dyDescent="0.25">
      <c r="A84" s="42"/>
      <c r="B84" s="43" t="s">
        <v>777</v>
      </c>
      <c r="C84" s="44" t="s">
        <v>574</v>
      </c>
      <c r="D84" s="45"/>
      <c r="E84" s="45"/>
      <c r="F84" s="71">
        <v>70058824</v>
      </c>
    </row>
    <row r="85" spans="1:6" ht="30" x14ac:dyDescent="0.25">
      <c r="A85" s="42"/>
      <c r="B85" s="43" t="s">
        <v>778</v>
      </c>
      <c r="C85" s="44" t="s">
        <v>575</v>
      </c>
      <c r="D85" s="45"/>
      <c r="E85" s="45"/>
      <c r="F85" s="88">
        <v>147058824</v>
      </c>
    </row>
    <row r="86" spans="1:6" ht="30" x14ac:dyDescent="0.25">
      <c r="A86" s="42"/>
      <c r="B86" s="43" t="s">
        <v>779</v>
      </c>
      <c r="C86" s="44" t="s">
        <v>576</v>
      </c>
      <c r="D86" s="45"/>
      <c r="E86" s="45"/>
      <c r="F86" s="96"/>
    </row>
    <row r="87" spans="1:6" ht="45" x14ac:dyDescent="0.25">
      <c r="A87" s="42"/>
      <c r="B87" s="43" t="s">
        <v>780</v>
      </c>
      <c r="C87" s="44" t="s">
        <v>577</v>
      </c>
      <c r="D87" s="45"/>
      <c r="E87" s="45"/>
      <c r="F87" s="99">
        <v>68627451</v>
      </c>
    </row>
    <row r="88" spans="1:6" ht="30" x14ac:dyDescent="0.25">
      <c r="A88" s="42"/>
      <c r="B88" s="43" t="s">
        <v>781</v>
      </c>
      <c r="C88" s="44" t="s">
        <v>578</v>
      </c>
      <c r="D88" s="45"/>
      <c r="E88" s="45"/>
      <c r="F88" s="88">
        <v>0</v>
      </c>
    </row>
    <row r="89" spans="1:6" ht="60" x14ac:dyDescent="0.25">
      <c r="A89" s="42"/>
      <c r="B89" s="43" t="s">
        <v>782</v>
      </c>
      <c r="C89" s="44" t="s">
        <v>579</v>
      </c>
      <c r="D89" s="45"/>
      <c r="E89" s="45"/>
      <c r="F89" s="88">
        <v>0</v>
      </c>
    </row>
    <row r="90" spans="1:6" ht="45" x14ac:dyDescent="0.25">
      <c r="A90" s="42"/>
      <c r="B90" s="43" t="s">
        <v>783</v>
      </c>
      <c r="C90" s="44" t="s">
        <v>580</v>
      </c>
      <c r="D90" s="45"/>
      <c r="E90" s="45"/>
      <c r="F90" s="88">
        <v>41176471</v>
      </c>
    </row>
    <row r="91" spans="1:6" ht="45" x14ac:dyDescent="0.25">
      <c r="A91" s="42"/>
      <c r="B91" s="43" t="s">
        <v>784</v>
      </c>
      <c r="C91" s="44" t="s">
        <v>581</v>
      </c>
      <c r="D91" s="45"/>
      <c r="E91" s="45"/>
      <c r="F91" s="88">
        <v>117647059</v>
      </c>
    </row>
    <row r="92" spans="1:6" ht="30" x14ac:dyDescent="0.25">
      <c r="A92" s="42"/>
      <c r="B92" s="43" t="s">
        <v>785</v>
      </c>
      <c r="C92" s="44" t="s">
        <v>582</v>
      </c>
      <c r="D92" s="45"/>
      <c r="E92" s="45"/>
      <c r="F92" s="88">
        <v>147058824</v>
      </c>
    </row>
    <row r="93" spans="1:6" ht="45" x14ac:dyDescent="0.25">
      <c r="A93" s="42"/>
      <c r="B93" s="43" t="s">
        <v>786</v>
      </c>
      <c r="C93" s="44" t="s">
        <v>583</v>
      </c>
      <c r="D93" s="45"/>
      <c r="E93" s="45"/>
      <c r="F93" s="88">
        <v>1166365</v>
      </c>
    </row>
    <row r="94" spans="1:6" x14ac:dyDescent="0.25">
      <c r="A94" s="42"/>
      <c r="B94" s="43" t="s">
        <v>787</v>
      </c>
      <c r="C94" s="44" t="s">
        <v>584</v>
      </c>
      <c r="D94" s="45"/>
      <c r="E94" s="45"/>
      <c r="F94" s="88">
        <v>65282353</v>
      </c>
    </row>
    <row r="95" spans="1:6" ht="30" x14ac:dyDescent="0.25">
      <c r="A95" s="42"/>
      <c r="B95" s="43" t="s">
        <v>788</v>
      </c>
      <c r="C95" s="44" t="s">
        <v>585</v>
      </c>
      <c r="D95" s="45"/>
      <c r="E95" s="45"/>
      <c r="F95" s="88">
        <v>44117648</v>
      </c>
    </row>
    <row r="96" spans="1:6" ht="45.6" thickBot="1" x14ac:dyDescent="0.3">
      <c r="A96" s="42"/>
      <c r="B96" s="43" t="s">
        <v>791</v>
      </c>
      <c r="C96" s="44" t="s">
        <v>586</v>
      </c>
      <c r="D96" s="45"/>
      <c r="E96" s="45"/>
      <c r="F96" s="74">
        <v>6617648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e06FDTeAwHEzg9QoiFUyR5uoyF3W1svaLZSo4czZeQsPycgd0qLeBL+IFFldrAwnwMqDoV3j/DF+0+y9o9ZcA==" saltValue="wZpkOfPK8Mo5MLzWpP08Zg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31496062992125984"/>
  <pageSetup scale="59" orientation="landscape" r:id="rId1"/>
  <headerFooter>
    <oddFooter>&amp;CPage &amp;P of &amp;N</oddFooter>
  </headerFooter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0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815</v>
      </c>
      <c r="B3" s="145"/>
      <c r="C3" s="145"/>
      <c r="D3" s="145"/>
      <c r="E3" s="145"/>
    </row>
    <row r="4" spans="1:5" x14ac:dyDescent="0.25">
      <c r="A4" s="143" t="s">
        <v>762</v>
      </c>
      <c r="B4" s="143"/>
      <c r="C4" s="143"/>
      <c r="D4" s="143"/>
      <c r="E4" s="143"/>
    </row>
    <row r="6" spans="1:5" ht="51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72328558</v>
      </c>
      <c r="D7" s="12">
        <f t="shared" ref="D7:E7" si="0">D8+D13+D20</f>
        <v>71956204</v>
      </c>
      <c r="E7" s="12">
        <f t="shared" si="0"/>
        <v>92889258</v>
      </c>
    </row>
    <row r="8" spans="1:5" s="1" customFormat="1" x14ac:dyDescent="0.25">
      <c r="A8" s="3">
        <v>2101</v>
      </c>
      <c r="B8" s="3" t="s">
        <v>5</v>
      </c>
      <c r="C8" s="12">
        <f>C9</f>
        <v>72328558</v>
      </c>
      <c r="D8" s="12">
        <f t="shared" ref="D8:E8" si="1">D9</f>
        <v>71956204</v>
      </c>
      <c r="E8" s="12">
        <f t="shared" si="1"/>
        <v>92889258</v>
      </c>
    </row>
    <row r="9" spans="1:5" s="1" customFormat="1" x14ac:dyDescent="0.25">
      <c r="A9" s="3">
        <v>210101</v>
      </c>
      <c r="B9" s="3" t="s">
        <v>6</v>
      </c>
      <c r="C9" s="12">
        <f>SUM(C10:C12)</f>
        <v>72328558</v>
      </c>
      <c r="D9" s="12">
        <f t="shared" ref="D9:E9" si="2">SUM(D10:D12)</f>
        <v>71956204</v>
      </c>
      <c r="E9" s="12">
        <f t="shared" si="2"/>
        <v>92889258</v>
      </c>
    </row>
    <row r="10" spans="1:5" x14ac:dyDescent="0.25">
      <c r="A10" s="59">
        <v>21010101</v>
      </c>
      <c r="B10" s="48" t="s">
        <v>5</v>
      </c>
      <c r="C10" s="71">
        <v>72328558</v>
      </c>
      <c r="D10" s="72">
        <v>71956204</v>
      </c>
      <c r="E10" s="71">
        <v>92889258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+4fqbL9F4Yv7fOP95kCd8Jef7cCTZsSXeh2SOAbe9Ow0yRTwcBom12YxnU/OuGT7zYNIU/5DCtvibiMV/KQ6A==" saltValue="96kEsV4pm1VK4/N0Cyspl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2:E300"/>
  <sheetViews>
    <sheetView view="pageBreakPreview" zoomScale="90" zoomScaleNormal="100" zoomScaleSheetLayoutView="90" workbookViewId="0">
      <selection activeCell="E6" sqref="E6"/>
    </sheetView>
  </sheetViews>
  <sheetFormatPr defaultColWidth="8.77734375" defaultRowHeight="15" x14ac:dyDescent="0.25"/>
  <cols>
    <col min="1" max="1" width="11.664062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816</v>
      </c>
      <c r="B4" s="145"/>
      <c r="C4" s="145"/>
      <c r="D4" s="145"/>
      <c r="E4" s="145"/>
    </row>
    <row r="5" spans="1:5" x14ac:dyDescent="0.25">
      <c r="A5" s="143" t="s">
        <v>762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20750000</v>
      </c>
      <c r="D7" s="12">
        <f t="shared" ref="D7:E7" si="0">D8+D84+D88+D93</f>
        <v>5597000</v>
      </c>
      <c r="E7" s="12">
        <f t="shared" si="0"/>
        <v>27000000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20750000</v>
      </c>
      <c r="D8" s="12">
        <f t="shared" ref="D8:E8" si="1">D9+D14+D22+D36+D45+D48+D54+D63+D67+D70</f>
        <v>5597000</v>
      </c>
      <c r="E8" s="12">
        <f t="shared" si="1"/>
        <v>27000000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450000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1500000</v>
      </c>
      <c r="D11" s="71">
        <v>450000</v>
      </c>
      <c r="E11" s="7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1000000</v>
      </c>
      <c r="D14" s="12">
        <f>SUM(D15:D21)</f>
        <v>275000</v>
      </c>
      <c r="E14" s="12">
        <f>SUM(E15:E21)</f>
        <v>1000000</v>
      </c>
    </row>
    <row r="15" spans="1:5" x14ac:dyDescent="0.25">
      <c r="A15" s="43">
        <v>22020201</v>
      </c>
      <c r="B15" s="44" t="s">
        <v>28</v>
      </c>
      <c r="C15" s="41">
        <v>1000000</v>
      </c>
      <c r="D15" s="41">
        <v>275000</v>
      </c>
      <c r="E15" s="41">
        <v>1000000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1250000</v>
      </c>
      <c r="D22" s="12">
        <f t="shared" ref="D22:E22" si="3">SUM(D23:D35)</f>
        <v>500000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72">
        <v>1000000</v>
      </c>
      <c r="D23" s="104">
        <v>500000</v>
      </c>
      <c r="E23" s="96">
        <v>1000000</v>
      </c>
    </row>
    <row r="24" spans="1:5" hidden="1" x14ac:dyDescent="0.25">
      <c r="A24" s="43">
        <v>22020302</v>
      </c>
      <c r="B24" s="44" t="s">
        <v>37</v>
      </c>
      <c r="C24" s="72"/>
      <c r="D24" s="104"/>
      <c r="E24" s="96"/>
    </row>
    <row r="25" spans="1:5" hidden="1" x14ac:dyDescent="0.25">
      <c r="A25" s="43">
        <v>22020303</v>
      </c>
      <c r="B25" s="44" t="s">
        <v>38</v>
      </c>
      <c r="C25" s="72"/>
      <c r="D25" s="104"/>
      <c r="E25" s="96"/>
    </row>
    <row r="26" spans="1:5" hidden="1" x14ac:dyDescent="0.25">
      <c r="A26" s="43">
        <v>22020304</v>
      </c>
      <c r="B26" s="44" t="s">
        <v>39</v>
      </c>
      <c r="C26" s="89"/>
      <c r="D26" s="105"/>
      <c r="E26" s="96"/>
    </row>
    <row r="27" spans="1:5" x14ac:dyDescent="0.25">
      <c r="A27" s="43">
        <v>22020305</v>
      </c>
      <c r="B27" s="44" t="s">
        <v>40</v>
      </c>
      <c r="C27" s="106">
        <v>250000</v>
      </c>
      <c r="D27" s="107"/>
      <c r="E27" s="96">
        <v>500000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10500000</v>
      </c>
      <c r="D36" s="12">
        <f t="shared" ref="D36:E36" si="4">SUM(D37:D44)</f>
        <v>1880000</v>
      </c>
      <c r="E36" s="12">
        <f t="shared" si="4"/>
        <v>16000000</v>
      </c>
    </row>
    <row r="37" spans="1:5" x14ac:dyDescent="0.25">
      <c r="A37" s="43">
        <v>22020401</v>
      </c>
      <c r="B37" s="44" t="s">
        <v>50</v>
      </c>
      <c r="C37" s="72">
        <v>1000000</v>
      </c>
      <c r="D37" s="71"/>
      <c r="E37" s="71">
        <v>1500000</v>
      </c>
    </row>
    <row r="38" spans="1:5" x14ac:dyDescent="0.25">
      <c r="A38" s="43">
        <v>22020402</v>
      </c>
      <c r="B38" s="44" t="s">
        <v>51</v>
      </c>
      <c r="C38" s="72">
        <v>1500000</v>
      </c>
      <c r="D38" s="71">
        <v>980000</v>
      </c>
      <c r="E38" s="71">
        <v>1500000</v>
      </c>
    </row>
    <row r="39" spans="1:5" x14ac:dyDescent="0.25">
      <c r="A39" s="43">
        <v>22020403</v>
      </c>
      <c r="B39" s="44" t="s">
        <v>52</v>
      </c>
      <c r="C39" s="72">
        <v>1500000</v>
      </c>
      <c r="D39" s="71">
        <v>650000</v>
      </c>
      <c r="E39" s="71">
        <v>1500000</v>
      </c>
    </row>
    <row r="40" spans="1:5" hidden="1" x14ac:dyDescent="0.25">
      <c r="A40" s="43">
        <v>22020404</v>
      </c>
      <c r="B40" s="44" t="s">
        <v>53</v>
      </c>
      <c r="C40" s="72"/>
      <c r="D40" s="71"/>
      <c r="E40" s="71"/>
    </row>
    <row r="41" spans="1:5" x14ac:dyDescent="0.25">
      <c r="A41" s="43">
        <v>22020405</v>
      </c>
      <c r="B41" s="44" t="s">
        <v>54</v>
      </c>
      <c r="C41" s="72">
        <v>1000000</v>
      </c>
      <c r="D41" s="71">
        <v>0</v>
      </c>
      <c r="E41" s="71">
        <v>1000000</v>
      </c>
    </row>
    <row r="42" spans="1:5" hidden="1" x14ac:dyDescent="0.25">
      <c r="A42" s="43">
        <v>22020406</v>
      </c>
      <c r="B42" s="44" t="s">
        <v>55</v>
      </c>
      <c r="C42" s="72"/>
      <c r="D42" s="71"/>
      <c r="E42" s="71"/>
    </row>
    <row r="43" spans="1:5" x14ac:dyDescent="0.25">
      <c r="A43" s="43">
        <v>22020410</v>
      </c>
      <c r="B43" s="44" t="s">
        <v>56</v>
      </c>
      <c r="C43" s="72">
        <v>500000</v>
      </c>
      <c r="D43" s="71">
        <v>250000</v>
      </c>
      <c r="E43" s="71">
        <v>500000</v>
      </c>
    </row>
    <row r="44" spans="1:5" x14ac:dyDescent="0.25">
      <c r="A44" s="110">
        <v>22020413</v>
      </c>
      <c r="B44" s="108" t="s">
        <v>855</v>
      </c>
      <c r="C44" s="109">
        <v>5000000</v>
      </c>
      <c r="D44" s="71"/>
      <c r="E44" s="71">
        <v>10000000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</v>
      </c>
      <c r="D63" s="12">
        <f t="shared" ref="D63:E63" si="8">SUM(D64:D66)</f>
        <v>250000</v>
      </c>
      <c r="E63" s="12">
        <f t="shared" si="8"/>
        <v>3500000</v>
      </c>
    </row>
    <row r="64" spans="1:5" x14ac:dyDescent="0.25">
      <c r="A64" s="43">
        <v>22020801</v>
      </c>
      <c r="B64" s="44" t="s">
        <v>77</v>
      </c>
      <c r="C64" s="72">
        <v>1000000</v>
      </c>
      <c r="D64" s="71">
        <v>250000</v>
      </c>
      <c r="E64" s="71">
        <v>1000000</v>
      </c>
    </row>
    <row r="65" spans="1:5" x14ac:dyDescent="0.25">
      <c r="A65" s="43">
        <v>22020802</v>
      </c>
      <c r="B65" s="44" t="s">
        <v>78</v>
      </c>
      <c r="C65" s="72"/>
      <c r="D65" s="71"/>
      <c r="E65" s="71">
        <v>1500000</v>
      </c>
    </row>
    <row r="66" spans="1:5" x14ac:dyDescent="0.25">
      <c r="A66" s="43">
        <v>22020803</v>
      </c>
      <c r="B66" s="44" t="s">
        <v>79</v>
      </c>
      <c r="C66" s="72"/>
      <c r="D66" s="71"/>
      <c r="E66" s="71">
        <v>1000000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5500000</v>
      </c>
      <c r="D70" s="12">
        <f t="shared" ref="D70:E70" si="10">SUM(D71:D83)</f>
        <v>2242000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72">
        <v>500000</v>
      </c>
      <c r="D71" s="71">
        <v>0</v>
      </c>
      <c r="E71" s="71">
        <v>500000</v>
      </c>
    </row>
    <row r="72" spans="1:5" hidden="1" x14ac:dyDescent="0.25">
      <c r="A72" s="43">
        <v>22021002</v>
      </c>
      <c r="B72" s="44" t="s">
        <v>85</v>
      </c>
      <c r="C72" s="72"/>
      <c r="D72" s="71"/>
      <c r="E72" s="71"/>
    </row>
    <row r="73" spans="1:5" hidden="1" x14ac:dyDescent="0.25">
      <c r="A73" s="43">
        <v>22021003</v>
      </c>
      <c r="B73" s="44" t="s">
        <v>86</v>
      </c>
      <c r="C73" s="77"/>
      <c r="D73" s="78"/>
      <c r="E73" s="78"/>
    </row>
    <row r="74" spans="1:5" hidden="1" x14ac:dyDescent="0.25">
      <c r="A74" s="43">
        <v>22021004</v>
      </c>
      <c r="B74" s="44" t="s">
        <v>87</v>
      </c>
      <c r="C74" s="76"/>
      <c r="D74" s="75"/>
      <c r="E74" s="76"/>
    </row>
    <row r="75" spans="1:5" hidden="1" x14ac:dyDescent="0.25">
      <c r="A75" s="43">
        <v>22021006</v>
      </c>
      <c r="B75" s="44" t="s">
        <v>88</v>
      </c>
      <c r="C75" s="78"/>
      <c r="D75" s="78"/>
      <c r="E75" s="78"/>
    </row>
    <row r="76" spans="1:5" x14ac:dyDescent="0.25">
      <c r="A76" s="43">
        <v>22021007</v>
      </c>
      <c r="B76" s="44" t="s">
        <v>89</v>
      </c>
      <c r="C76" s="76">
        <v>5000000</v>
      </c>
      <c r="D76" s="75">
        <v>2242000</v>
      </c>
      <c r="E76" s="76">
        <v>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4m2owMZ+awsT+oQMEvLhMZMtDEMcWIg1r1zlXVE1auNiEIkw/TZxP+a2xA+SOmua+BuFWxUeh33ZSf5/Lz+xw==" saltValue="nYhUqEynZkmQF/MAZ1XPs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7" orientation="landscape" r:id="rId1"/>
  <headerFooter>
    <oddFooter>&amp;CPage &amp;P of &amp;N</oddFooter>
  </headerFooter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G300"/>
  <sheetViews>
    <sheetView view="pageBreakPreview" zoomScale="80" zoomScaleNormal="100" zoomScaleSheetLayoutView="80" workbookViewId="0">
      <selection activeCell="A81" sqref="A81:XFD83"/>
    </sheetView>
  </sheetViews>
  <sheetFormatPr defaultColWidth="8.77734375" defaultRowHeight="15" x14ac:dyDescent="0.25"/>
  <cols>
    <col min="1" max="1" width="22.33203125" style="49" customWidth="1"/>
    <col min="2" max="2" width="13.21875" style="49" bestFit="1" customWidth="1"/>
    <col min="3" max="3" width="42.5546875" style="49" bestFit="1" customWidth="1"/>
    <col min="4" max="5" width="25.44140625" style="49" bestFit="1" customWidth="1"/>
    <col min="6" max="6" width="20.6640625" style="49" bestFit="1" customWidth="1"/>
    <col min="7" max="16384" width="8.77734375" style="49"/>
  </cols>
  <sheetData>
    <row r="1" spans="1:6" x14ac:dyDescent="0.25">
      <c r="A1" s="144" t="s">
        <v>143</v>
      </c>
      <c r="B1" s="144"/>
      <c r="C1" s="144"/>
      <c r="D1" s="144"/>
      <c r="E1" s="144"/>
    </row>
    <row r="2" spans="1:6" x14ac:dyDescent="0.25">
      <c r="A2" s="143" t="s">
        <v>894</v>
      </c>
      <c r="B2" s="143"/>
      <c r="C2" s="143"/>
      <c r="D2" s="143"/>
      <c r="E2" s="143"/>
    </row>
    <row r="3" spans="1:6" x14ac:dyDescent="0.25">
      <c r="A3" s="143" t="s">
        <v>762</v>
      </c>
      <c r="B3" s="143"/>
      <c r="C3" s="143"/>
      <c r="D3" s="143"/>
      <c r="E3" s="143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25">
      <c r="A6" s="8" t="s">
        <v>607</v>
      </c>
      <c r="B6" s="4">
        <v>3</v>
      </c>
      <c r="C6" s="5" t="s">
        <v>113</v>
      </c>
      <c r="D6" s="11">
        <f>D7+D17+D33+D39+D45+D54+D61+D73+D80+D86</f>
        <v>640500000</v>
      </c>
      <c r="E6" s="11">
        <f t="shared" ref="E6:F6" si="0">E7+E17+E33+E39+E45+E54+E61+E73+E80+E86</f>
        <v>236835483</v>
      </c>
      <c r="F6" s="11">
        <f t="shared" si="0"/>
        <v>813000000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1">SUM(E8:E16)</f>
        <v>0</v>
      </c>
      <c r="F7" s="11">
        <f t="shared" si="1"/>
        <v>150000000</v>
      </c>
    </row>
    <row r="8" spans="1:6" ht="26.4" x14ac:dyDescent="0.25">
      <c r="A8" s="42" t="s">
        <v>608</v>
      </c>
      <c r="B8" s="43">
        <v>32010101</v>
      </c>
      <c r="C8" s="111" t="s">
        <v>862</v>
      </c>
      <c r="D8" s="45"/>
      <c r="E8" s="45"/>
      <c r="F8" s="45">
        <v>150000000</v>
      </c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7" s="1" customFormat="1" x14ac:dyDescent="0.25">
      <c r="A17" s="5"/>
      <c r="B17" s="4">
        <v>32010200</v>
      </c>
      <c r="C17" s="5" t="s">
        <v>116</v>
      </c>
      <c r="D17" s="11">
        <f>SUM(D18:D32)</f>
        <v>640500000</v>
      </c>
      <c r="E17" s="11">
        <f t="shared" ref="E17:F17" si="2">SUM(E18:E32)</f>
        <v>236835483</v>
      </c>
      <c r="F17" s="11">
        <f t="shared" si="2"/>
        <v>643000000</v>
      </c>
    </row>
    <row r="18" spans="1:7" hidden="1" x14ac:dyDescent="0.25">
      <c r="A18" s="42" t="s">
        <v>609</v>
      </c>
      <c r="B18" s="43">
        <v>32010202</v>
      </c>
      <c r="C18" s="44" t="s">
        <v>117</v>
      </c>
      <c r="D18" s="45"/>
      <c r="E18" s="45"/>
      <c r="F18" s="45"/>
    </row>
    <row r="19" spans="1:7" x14ac:dyDescent="0.25">
      <c r="A19" s="46"/>
      <c r="B19" s="81">
        <v>32010203</v>
      </c>
      <c r="C19" s="112" t="s">
        <v>906</v>
      </c>
      <c r="D19" s="71" t="s">
        <v>341</v>
      </c>
      <c r="E19" s="72" t="s">
        <v>341</v>
      </c>
      <c r="F19" s="71">
        <v>68000000</v>
      </c>
      <c r="G19" s="49" t="s">
        <v>907</v>
      </c>
    </row>
    <row r="20" spans="1:7" x14ac:dyDescent="0.25">
      <c r="A20" s="46"/>
      <c r="B20" s="81">
        <v>32010203</v>
      </c>
      <c r="C20" s="112" t="s">
        <v>908</v>
      </c>
      <c r="D20" s="71"/>
      <c r="E20" s="72"/>
      <c r="F20" s="71">
        <v>60000000</v>
      </c>
    </row>
    <row r="21" spans="1:7" x14ac:dyDescent="0.25">
      <c r="A21" s="46"/>
      <c r="B21" s="81">
        <v>32010203</v>
      </c>
      <c r="C21" s="112" t="s">
        <v>909</v>
      </c>
      <c r="D21" s="71"/>
      <c r="E21" s="72"/>
      <c r="F21" s="71">
        <v>50000000</v>
      </c>
    </row>
    <row r="22" spans="1:7" x14ac:dyDescent="0.25">
      <c r="A22" s="46"/>
      <c r="B22" s="81">
        <v>32010204</v>
      </c>
      <c r="C22" s="112" t="s">
        <v>856</v>
      </c>
      <c r="D22" s="71">
        <v>184286590</v>
      </c>
      <c r="E22" s="72">
        <v>30598416</v>
      </c>
      <c r="F22" s="71">
        <v>70000000</v>
      </c>
    </row>
    <row r="23" spans="1:7" x14ac:dyDescent="0.25">
      <c r="A23" s="46"/>
      <c r="B23" s="81">
        <v>32010205</v>
      </c>
      <c r="C23" s="112" t="s">
        <v>910</v>
      </c>
      <c r="D23" s="71" t="s">
        <v>341</v>
      </c>
      <c r="E23" s="72" t="s">
        <v>341</v>
      </c>
      <c r="F23" s="71">
        <v>30000000</v>
      </c>
    </row>
    <row r="24" spans="1:7" x14ac:dyDescent="0.25">
      <c r="A24" s="46"/>
      <c r="B24" s="81">
        <v>32010205</v>
      </c>
      <c r="C24" s="112" t="s">
        <v>911</v>
      </c>
      <c r="D24" s="71"/>
      <c r="E24" s="72"/>
      <c r="F24" s="71">
        <v>40000000</v>
      </c>
    </row>
    <row r="25" spans="1:7" x14ac:dyDescent="0.25">
      <c r="A25" s="46"/>
      <c r="B25" s="81">
        <v>32010205</v>
      </c>
      <c r="C25" s="112" t="s">
        <v>912</v>
      </c>
      <c r="D25" s="71"/>
      <c r="E25" s="72"/>
      <c r="F25" s="71">
        <v>31000000</v>
      </c>
    </row>
    <row r="26" spans="1:7" x14ac:dyDescent="0.25">
      <c r="A26" s="46"/>
      <c r="B26" s="81">
        <v>32010205</v>
      </c>
      <c r="C26" s="112" t="s">
        <v>919</v>
      </c>
      <c r="D26" s="71"/>
      <c r="E26" s="72"/>
      <c r="F26" s="71">
        <v>39000000</v>
      </c>
    </row>
    <row r="27" spans="1:7" ht="26.4" x14ac:dyDescent="0.25">
      <c r="A27" s="46"/>
      <c r="B27" s="81">
        <v>32010206</v>
      </c>
      <c r="C27" s="112" t="s">
        <v>916</v>
      </c>
      <c r="D27" s="71">
        <v>214713410</v>
      </c>
      <c r="E27" s="72">
        <v>101496615</v>
      </c>
      <c r="F27" s="71">
        <v>100000000</v>
      </c>
    </row>
    <row r="28" spans="1:7" ht="26.4" hidden="1" x14ac:dyDescent="0.25">
      <c r="A28" s="46"/>
      <c r="B28" s="81">
        <v>32010207</v>
      </c>
      <c r="C28" s="113" t="s">
        <v>857</v>
      </c>
      <c r="D28" s="88">
        <v>0</v>
      </c>
      <c r="E28" s="72">
        <v>0</v>
      </c>
      <c r="F28" s="71">
        <v>0</v>
      </c>
    </row>
    <row r="29" spans="1:7" x14ac:dyDescent="0.25">
      <c r="A29" s="46"/>
      <c r="B29" s="118">
        <v>32010208</v>
      </c>
      <c r="C29" s="114" t="s">
        <v>858</v>
      </c>
      <c r="D29" s="116">
        <v>20000000</v>
      </c>
      <c r="E29" s="72">
        <v>15000000</v>
      </c>
      <c r="F29" s="71">
        <v>15000000</v>
      </c>
    </row>
    <row r="30" spans="1:7" x14ac:dyDescent="0.25">
      <c r="A30" s="46"/>
      <c r="B30" s="118">
        <v>32010209</v>
      </c>
      <c r="C30" s="115" t="s">
        <v>859</v>
      </c>
      <c r="D30" s="117">
        <v>1500000</v>
      </c>
      <c r="E30" s="82"/>
      <c r="F30" s="71">
        <v>0</v>
      </c>
    </row>
    <row r="31" spans="1:7" ht="22.8" x14ac:dyDescent="0.25">
      <c r="A31" s="46"/>
      <c r="B31" s="118">
        <v>32010210</v>
      </c>
      <c r="C31" s="115" t="s">
        <v>860</v>
      </c>
      <c r="D31" s="117">
        <v>220000000</v>
      </c>
      <c r="E31" s="72">
        <v>89740452</v>
      </c>
      <c r="F31" s="71">
        <v>140000000</v>
      </c>
    </row>
    <row r="32" spans="1:7" hidden="1" x14ac:dyDescent="0.25">
      <c r="A32" s="46"/>
      <c r="B32" s="47"/>
      <c r="C32" s="46"/>
      <c r="D32" s="45"/>
      <c r="E32" s="45"/>
      <c r="F32" s="45"/>
    </row>
    <row r="33" spans="1:6" s="1" customFormat="1" x14ac:dyDescent="0.25">
      <c r="A33" s="5"/>
      <c r="B33" s="4">
        <v>320103</v>
      </c>
      <c r="C33" s="5" t="s">
        <v>118</v>
      </c>
      <c r="D33" s="11">
        <f>SUM(D34:D38)</f>
        <v>0</v>
      </c>
      <c r="E33" s="11">
        <f t="shared" ref="E33:F33" si="3">SUM(E34:E38)</f>
        <v>0</v>
      </c>
      <c r="F33" s="11">
        <f t="shared" si="3"/>
        <v>20000000</v>
      </c>
    </row>
    <row r="34" spans="1:6" ht="30" x14ac:dyDescent="0.25">
      <c r="A34" s="42" t="s">
        <v>678</v>
      </c>
      <c r="B34" s="43">
        <v>32010301</v>
      </c>
      <c r="C34" s="44" t="s">
        <v>861</v>
      </c>
      <c r="D34" s="45"/>
      <c r="E34" s="45"/>
      <c r="F34" s="45">
        <v>20000000</v>
      </c>
    </row>
    <row r="35" spans="1:6" hidden="1" x14ac:dyDescent="0.25">
      <c r="A35" s="44"/>
      <c r="B35" s="43"/>
      <c r="C35" s="44"/>
      <c r="D35" s="45"/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s="1" customFormat="1" x14ac:dyDescent="0.25">
      <c r="A39" s="5"/>
      <c r="B39" s="4">
        <v>32010400</v>
      </c>
      <c r="C39" s="5" t="s">
        <v>120</v>
      </c>
      <c r="D39" s="11">
        <f>SUM(D40:D44)</f>
        <v>0</v>
      </c>
      <c r="E39" s="11">
        <f t="shared" ref="E39:F39" si="4">SUM(E40:E44)</f>
        <v>0</v>
      </c>
      <c r="F39" s="11">
        <f t="shared" si="4"/>
        <v>0</v>
      </c>
    </row>
    <row r="40" spans="1:6" hidden="1" x14ac:dyDescent="0.25">
      <c r="A40" s="42" t="s">
        <v>679</v>
      </c>
      <c r="B40" s="43">
        <v>32010405</v>
      </c>
      <c r="C40" s="44" t="s">
        <v>121</v>
      </c>
      <c r="D40" s="45"/>
      <c r="E40" s="45"/>
      <c r="F40" s="45"/>
    </row>
    <row r="41" spans="1:6" hidden="1" x14ac:dyDescent="0.25">
      <c r="A41" s="42" t="s">
        <v>680</v>
      </c>
      <c r="B41" s="43">
        <v>32010406</v>
      </c>
      <c r="C41" s="44" t="s">
        <v>122</v>
      </c>
      <c r="D41" s="45"/>
      <c r="E41" s="45"/>
      <c r="F41" s="45"/>
    </row>
    <row r="42" spans="1:6" hidden="1" x14ac:dyDescent="0.25">
      <c r="A42" s="42" t="s">
        <v>681</v>
      </c>
      <c r="B42" s="43">
        <v>32010407</v>
      </c>
      <c r="C42" s="44" t="s">
        <v>123</v>
      </c>
      <c r="D42" s="45"/>
      <c r="E42" s="45"/>
      <c r="F42" s="45"/>
    </row>
    <row r="43" spans="1:6" hidden="1" x14ac:dyDescent="0.25">
      <c r="A43" s="42" t="s">
        <v>682</v>
      </c>
      <c r="B43" s="43">
        <v>32010408</v>
      </c>
      <c r="C43" s="44" t="s">
        <v>124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s="1" customFormat="1" x14ac:dyDescent="0.25">
      <c r="A45" s="5"/>
      <c r="B45" s="4">
        <v>320105</v>
      </c>
      <c r="C45" s="5" t="s">
        <v>125</v>
      </c>
      <c r="D45" s="11">
        <f>SUM(D46:D53)</f>
        <v>0</v>
      </c>
      <c r="E45" s="11">
        <f t="shared" ref="E45:F45" si="5">SUM(E46:E53)</f>
        <v>0</v>
      </c>
      <c r="F45" s="11">
        <f t="shared" si="5"/>
        <v>0</v>
      </c>
    </row>
    <row r="46" spans="1:6" hidden="1" x14ac:dyDescent="0.25">
      <c r="A46" s="42" t="s">
        <v>683</v>
      </c>
      <c r="B46" s="43">
        <v>32010501</v>
      </c>
      <c r="C46" s="44" t="s">
        <v>126</v>
      </c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6"/>
      <c r="B51" s="47"/>
      <c r="C51" s="46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s="1" customFormat="1" x14ac:dyDescent="0.25">
      <c r="A54" s="5"/>
      <c r="B54" s="4">
        <v>320106</v>
      </c>
      <c r="C54" s="5" t="s">
        <v>127</v>
      </c>
      <c r="D54" s="11">
        <f>SUM(D55:D60)</f>
        <v>0</v>
      </c>
      <c r="E54" s="11">
        <f t="shared" ref="E54:F54" si="6">SUM(E55:E60)</f>
        <v>0</v>
      </c>
      <c r="F54" s="11">
        <f t="shared" si="6"/>
        <v>0</v>
      </c>
    </row>
    <row r="55" spans="1:6" hidden="1" x14ac:dyDescent="0.25">
      <c r="A55" s="42" t="s">
        <v>684</v>
      </c>
      <c r="B55" s="43">
        <v>32010601</v>
      </c>
      <c r="C55" s="44" t="s">
        <v>128</v>
      </c>
      <c r="D55" s="45"/>
      <c r="E55" s="45"/>
      <c r="F55" s="45"/>
    </row>
    <row r="56" spans="1:6" hidden="1" x14ac:dyDescent="0.25">
      <c r="A56" s="42" t="s">
        <v>685</v>
      </c>
      <c r="B56" s="43">
        <v>32010602</v>
      </c>
      <c r="C56" s="44" t="s">
        <v>129</v>
      </c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s="1" customFormat="1" x14ac:dyDescent="0.25">
      <c r="A61" s="5"/>
      <c r="B61" s="4">
        <v>320109</v>
      </c>
      <c r="C61" s="5" t="s">
        <v>130</v>
      </c>
      <c r="D61" s="11">
        <f>SUM(D62:D72)</f>
        <v>0</v>
      </c>
      <c r="E61" s="11">
        <f t="shared" ref="E61:F61" si="7">SUM(E62:E72)</f>
        <v>0</v>
      </c>
      <c r="F61" s="11">
        <f t="shared" si="7"/>
        <v>0</v>
      </c>
    </row>
    <row r="62" spans="1:6" hidden="1" x14ac:dyDescent="0.25">
      <c r="A62" s="42" t="s">
        <v>686</v>
      </c>
      <c r="B62" s="43">
        <v>32010903</v>
      </c>
      <c r="C62" s="44" t="s">
        <v>131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2" t="s">
        <v>687</v>
      </c>
      <c r="B64" s="43">
        <v>32010904</v>
      </c>
      <c r="C64" s="44" t="s">
        <v>132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688</v>
      </c>
      <c r="B66" s="43">
        <v>32010935</v>
      </c>
      <c r="C66" s="44" t="s">
        <v>133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2" t="s">
        <v>689</v>
      </c>
      <c r="B70" s="43">
        <v>32010936</v>
      </c>
      <c r="C70" s="44" t="s">
        <v>134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s="1" customFormat="1" x14ac:dyDescent="0.25">
      <c r="A73" s="5"/>
      <c r="B73" s="4">
        <v>320201</v>
      </c>
      <c r="C73" s="5" t="s">
        <v>146</v>
      </c>
      <c r="D73" s="11">
        <f>SUM(D74:D79)</f>
        <v>0</v>
      </c>
      <c r="E73" s="11">
        <f t="shared" ref="E73:F73" si="8">SUM(E74:E79)</f>
        <v>0</v>
      </c>
      <c r="F73" s="11">
        <f t="shared" si="8"/>
        <v>0</v>
      </c>
    </row>
    <row r="74" spans="1:6" hidden="1" x14ac:dyDescent="0.25">
      <c r="A74" s="42" t="s">
        <v>690</v>
      </c>
      <c r="B74" s="43">
        <v>32020101</v>
      </c>
      <c r="C74" s="44" t="s">
        <v>135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2" t="s">
        <v>691</v>
      </c>
      <c r="B76" s="43">
        <v>32020102</v>
      </c>
      <c r="C76" s="44" t="s">
        <v>136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2" t="s">
        <v>692</v>
      </c>
      <c r="B78" s="43">
        <v>32020104</v>
      </c>
      <c r="C78" s="44" t="s">
        <v>137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s="1" customFormat="1" x14ac:dyDescent="0.25">
      <c r="A80" s="5"/>
      <c r="B80" s="4">
        <v>320301</v>
      </c>
      <c r="C80" s="5" t="s">
        <v>138</v>
      </c>
      <c r="D80" s="11">
        <f>SUM(D81:D85)</f>
        <v>0</v>
      </c>
      <c r="E80" s="11">
        <f t="shared" ref="E80:F80" si="9">SUM(E81:E85)</f>
        <v>0</v>
      </c>
      <c r="F80" s="11">
        <f t="shared" si="9"/>
        <v>0</v>
      </c>
    </row>
    <row r="81" spans="1:6" hidden="1" x14ac:dyDescent="0.25">
      <c r="A81" s="42" t="s">
        <v>693</v>
      </c>
      <c r="B81" s="43">
        <v>32030101</v>
      </c>
      <c r="C81" s="44" t="s">
        <v>139</v>
      </c>
      <c r="D81" s="45"/>
      <c r="E81" s="45"/>
      <c r="F81" s="45"/>
    </row>
    <row r="82" spans="1:6" hidden="1" x14ac:dyDescent="0.25">
      <c r="A82" s="42" t="s">
        <v>694</v>
      </c>
      <c r="B82" s="43">
        <v>32030109</v>
      </c>
      <c r="C82" s="44" t="s">
        <v>140</v>
      </c>
      <c r="D82" s="45"/>
      <c r="E82" s="45"/>
      <c r="F82" s="45"/>
    </row>
    <row r="83" spans="1:6" hidden="1" x14ac:dyDescent="0.25">
      <c r="A83" s="42" t="s">
        <v>695</v>
      </c>
      <c r="B83" s="43">
        <v>32030110</v>
      </c>
      <c r="C83" s="44" t="s">
        <v>141</v>
      </c>
      <c r="D83" s="45"/>
      <c r="E83" s="45"/>
      <c r="F83" s="45"/>
    </row>
    <row r="84" spans="1:6" hidden="1" x14ac:dyDescent="0.25">
      <c r="A84" s="46"/>
      <c r="B84" s="47"/>
      <c r="C84" s="46"/>
      <c r="D84" s="45"/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s="1" customFormat="1" x14ac:dyDescent="0.25">
      <c r="A86" s="5"/>
      <c r="B86" s="4">
        <v>32011000</v>
      </c>
      <c r="C86" s="5" t="s">
        <v>142</v>
      </c>
      <c r="D86" s="11">
        <f>SUM(D87:D88)</f>
        <v>0</v>
      </c>
      <c r="E86" s="11">
        <f t="shared" ref="E86:F86" si="10">SUM(E87:E88)</f>
        <v>0</v>
      </c>
      <c r="F86" s="11">
        <f t="shared" si="10"/>
        <v>0</v>
      </c>
    </row>
    <row r="87" spans="1:6" hidden="1" x14ac:dyDescent="0.25">
      <c r="A87" s="42" t="s">
        <v>696</v>
      </c>
      <c r="B87" s="46"/>
      <c r="C87" s="46"/>
      <c r="D87" s="45"/>
      <c r="E87" s="45"/>
      <c r="F87" s="45"/>
    </row>
    <row r="88" spans="1:6" hidden="1" x14ac:dyDescent="0.25">
      <c r="A88" s="46"/>
      <c r="B88" s="46"/>
      <c r="C88" s="46"/>
      <c r="D88" s="45"/>
      <c r="E88" s="45"/>
      <c r="F88" s="45"/>
    </row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5KN7QN4DpRrbUTwOW2R+yVGNoaSWjYYbV8LS5NpP2eWW0UfX8HaDwLzYrwZFQ/IQxcYnUJJ7MnXfJXVzaLDsg==" saltValue="nwKXxhIWrKZi7W90elYz9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3.55468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817</v>
      </c>
      <c r="B3" s="145"/>
      <c r="C3" s="145"/>
      <c r="D3" s="145"/>
      <c r="E3" s="145"/>
    </row>
    <row r="4" spans="1:5" x14ac:dyDescent="0.25">
      <c r="A4" s="143" t="s">
        <v>763</v>
      </c>
      <c r="B4" s="143"/>
      <c r="C4" s="143"/>
      <c r="D4" s="143"/>
      <c r="E4" s="143"/>
    </row>
    <row r="6" spans="1:5" ht="44.55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C8+C14+C21</f>
        <v>1333637890</v>
      </c>
      <c r="D7" s="12">
        <f t="shared" ref="D7:E7" si="0">D8+D14+D21</f>
        <v>1078500543</v>
      </c>
      <c r="E7" s="12">
        <f t="shared" si="0"/>
        <v>1192367619</v>
      </c>
    </row>
    <row r="8" spans="1:5" s="1" customFormat="1" x14ac:dyDescent="0.25">
      <c r="A8" s="3">
        <v>2101</v>
      </c>
      <c r="B8" s="3" t="s">
        <v>5</v>
      </c>
      <c r="C8" s="12">
        <f>C9</f>
        <v>1321637890</v>
      </c>
      <c r="D8" s="12">
        <f t="shared" ref="D8:E8" si="1">D9</f>
        <v>1066500543</v>
      </c>
      <c r="E8" s="12">
        <f t="shared" si="1"/>
        <v>1180367619</v>
      </c>
    </row>
    <row r="9" spans="1:5" s="1" customFormat="1" x14ac:dyDescent="0.25">
      <c r="A9" s="3">
        <v>210101</v>
      </c>
      <c r="B9" s="3" t="s">
        <v>6</v>
      </c>
      <c r="C9" s="12">
        <f>SUM(C10:C13)</f>
        <v>1321637890</v>
      </c>
      <c r="D9" s="12">
        <f t="shared" ref="D9:E9" si="2">SUM(D10:D13)</f>
        <v>1066500543</v>
      </c>
      <c r="E9" s="12">
        <f t="shared" si="2"/>
        <v>1180367619</v>
      </c>
    </row>
    <row r="10" spans="1:5" x14ac:dyDescent="0.25">
      <c r="A10" s="59">
        <v>21010101</v>
      </c>
      <c r="B10" s="48" t="s">
        <v>796</v>
      </c>
      <c r="C10" s="71">
        <v>67134553</v>
      </c>
      <c r="D10" s="72">
        <v>67056207</v>
      </c>
      <c r="E10" s="71">
        <v>93641883</v>
      </c>
    </row>
    <row r="11" spans="1:5" x14ac:dyDescent="0.25">
      <c r="A11" s="59">
        <v>21010101</v>
      </c>
      <c r="B11" s="48" t="s">
        <v>797</v>
      </c>
      <c r="C11" s="71">
        <v>1254503337</v>
      </c>
      <c r="D11" s="72">
        <v>999444336</v>
      </c>
      <c r="E11" s="71">
        <v>1086725736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76xGtW6UQQCmPnwkie6Cr2DBTV1AP5QtvwmcN374YcjMCDTOeCbu9821CVIRL02BSQdwiF6RA7vkk7fERaFPA==" saltValue="YZNkFfVi4Bo802PtA7d09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2:E300"/>
  <sheetViews>
    <sheetView view="pageBreakPreview" zoomScale="90" zoomScaleNormal="110" zoomScaleSheetLayoutView="90" workbookViewId="0">
      <selection activeCell="E6" sqref="E6"/>
    </sheetView>
  </sheetViews>
  <sheetFormatPr defaultColWidth="8.77734375" defaultRowHeight="15" x14ac:dyDescent="0.25"/>
  <cols>
    <col min="1" max="1" width="12.55468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818</v>
      </c>
      <c r="B4" s="145"/>
      <c r="C4" s="145"/>
      <c r="D4" s="145"/>
      <c r="E4" s="145"/>
    </row>
    <row r="5" spans="1:5" x14ac:dyDescent="0.25">
      <c r="A5" s="143" t="s">
        <v>763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586099067</v>
      </c>
      <c r="D7" s="12">
        <f t="shared" ref="D7:E7" si="0">D8+D84+D88+D93</f>
        <v>114693589</v>
      </c>
      <c r="E7" s="12">
        <f t="shared" si="0"/>
        <v>173847014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42650000</v>
      </c>
      <c r="D8" s="12">
        <f t="shared" ref="D8:E8" si="1">D9+D14+D22+D36+D45+D48+D54+D63+D67+D70</f>
        <v>13683000</v>
      </c>
      <c r="E8" s="12">
        <f t="shared" si="1"/>
        <v>27250000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700000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1000000</v>
      </c>
      <c r="D11" s="71">
        <v>700000</v>
      </c>
      <c r="E11" s="7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1480000</v>
      </c>
      <c r="E22" s="12">
        <f t="shared" si="3"/>
        <v>2500000</v>
      </c>
    </row>
    <row r="23" spans="1:5" x14ac:dyDescent="0.25">
      <c r="A23" s="43">
        <v>22020301</v>
      </c>
      <c r="B23" s="44" t="s">
        <v>36</v>
      </c>
      <c r="C23" s="72">
        <v>500000</v>
      </c>
      <c r="D23" s="71">
        <v>400000</v>
      </c>
      <c r="E23" s="71">
        <v>1000000</v>
      </c>
    </row>
    <row r="24" spans="1:5" x14ac:dyDescent="0.25">
      <c r="A24" s="43">
        <v>22020302</v>
      </c>
      <c r="B24" s="44" t="s">
        <v>37</v>
      </c>
      <c r="C24" s="72">
        <v>500000</v>
      </c>
      <c r="D24" s="71">
        <v>180000</v>
      </c>
      <c r="E24" s="71">
        <v>500000</v>
      </c>
    </row>
    <row r="25" spans="1:5" x14ac:dyDescent="0.25">
      <c r="A25" s="43">
        <v>22020303</v>
      </c>
      <c r="B25" s="44" t="s">
        <v>38</v>
      </c>
      <c r="C25" s="72">
        <v>0</v>
      </c>
      <c r="D25" s="71">
        <v>0</v>
      </c>
      <c r="E25" s="71">
        <v>0</v>
      </c>
    </row>
    <row r="26" spans="1:5" x14ac:dyDescent="0.25">
      <c r="A26" s="43">
        <v>22020304</v>
      </c>
      <c r="B26" s="44" t="s">
        <v>39</v>
      </c>
      <c r="C26" s="72"/>
      <c r="D26" s="71">
        <v>0</v>
      </c>
      <c r="E26" s="71"/>
    </row>
    <row r="27" spans="1:5" x14ac:dyDescent="0.25">
      <c r="A27" s="43">
        <v>22020305</v>
      </c>
      <c r="B27" s="44" t="s">
        <v>40</v>
      </c>
      <c r="C27" s="77">
        <v>1500000</v>
      </c>
      <c r="D27" s="78">
        <v>900000</v>
      </c>
      <c r="E27" s="78">
        <v>1000000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2100000</v>
      </c>
      <c r="E36" s="12">
        <f t="shared" si="4"/>
        <v>11500000</v>
      </c>
    </row>
    <row r="37" spans="1:5" x14ac:dyDescent="0.25">
      <c r="A37" s="43">
        <v>22020401</v>
      </c>
      <c r="B37" s="44" t="s">
        <v>50</v>
      </c>
      <c r="C37" s="72">
        <v>1500000</v>
      </c>
      <c r="D37" s="71">
        <v>850000</v>
      </c>
      <c r="E37" s="71">
        <v>1000000</v>
      </c>
    </row>
    <row r="38" spans="1:5" x14ac:dyDescent="0.25">
      <c r="A38" s="43">
        <v>22020402</v>
      </c>
      <c r="B38" s="44" t="s">
        <v>51</v>
      </c>
      <c r="C38" s="72">
        <v>250000</v>
      </c>
      <c r="D38" s="71">
        <v>0</v>
      </c>
      <c r="E38" s="71">
        <v>250000</v>
      </c>
    </row>
    <row r="39" spans="1:5" hidden="1" x14ac:dyDescent="0.25">
      <c r="A39" s="43">
        <v>22020403</v>
      </c>
      <c r="B39" s="44" t="s">
        <v>52</v>
      </c>
      <c r="C39" s="72"/>
      <c r="D39" s="71"/>
      <c r="E39" s="71"/>
    </row>
    <row r="40" spans="1:5" x14ac:dyDescent="0.25">
      <c r="A40" s="43">
        <v>22020404</v>
      </c>
      <c r="B40" s="44" t="s">
        <v>53</v>
      </c>
      <c r="C40" s="72">
        <v>2250000</v>
      </c>
      <c r="D40" s="71">
        <v>250000</v>
      </c>
      <c r="E40" s="71">
        <v>250000</v>
      </c>
    </row>
    <row r="41" spans="1:5" hidden="1" x14ac:dyDescent="0.25">
      <c r="A41" s="43">
        <v>22020405</v>
      </c>
      <c r="B41" s="44" t="s">
        <v>54</v>
      </c>
      <c r="C41" s="72"/>
      <c r="D41" s="71"/>
      <c r="E41" s="71"/>
    </row>
    <row r="42" spans="1:5" hidden="1" x14ac:dyDescent="0.25">
      <c r="A42" s="43">
        <v>22020406</v>
      </c>
      <c r="B42" s="44" t="s">
        <v>55</v>
      </c>
      <c r="C42" s="72"/>
      <c r="D42" s="71"/>
      <c r="E42" s="71"/>
    </row>
    <row r="43" spans="1:5" hidden="1" x14ac:dyDescent="0.25">
      <c r="A43" s="43">
        <v>22020410</v>
      </c>
      <c r="B43" s="44" t="s">
        <v>56</v>
      </c>
      <c r="C43" s="72"/>
      <c r="D43" s="71"/>
      <c r="E43" s="71"/>
    </row>
    <row r="44" spans="1:5" x14ac:dyDescent="0.25">
      <c r="A44" s="43">
        <v>22020411</v>
      </c>
      <c r="B44" s="44" t="s">
        <v>57</v>
      </c>
      <c r="C44" s="72">
        <v>1000000</v>
      </c>
      <c r="D44" s="71">
        <v>1000000</v>
      </c>
      <c r="E44" s="71">
        <v>10000000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1300000</v>
      </c>
      <c r="E63" s="12">
        <f t="shared" si="8"/>
        <v>1500000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1300000</v>
      </c>
      <c r="E64" s="41">
        <v>1500000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32650000</v>
      </c>
      <c r="D70" s="12">
        <f t="shared" ref="D70:E70" si="10">SUM(D71:D83)</f>
        <v>8103000</v>
      </c>
      <c r="E70" s="12">
        <f t="shared" si="10"/>
        <v>10750000</v>
      </c>
    </row>
    <row r="71" spans="1:5" x14ac:dyDescent="0.25">
      <c r="A71" s="43">
        <v>22021001</v>
      </c>
      <c r="B71" s="44" t="s">
        <v>84</v>
      </c>
      <c r="C71" s="72">
        <v>3000000</v>
      </c>
      <c r="D71" s="71">
        <v>680000</v>
      </c>
      <c r="E71" s="71">
        <v>1500000</v>
      </c>
    </row>
    <row r="72" spans="1:5" x14ac:dyDescent="0.25">
      <c r="A72" s="43">
        <v>22021002</v>
      </c>
      <c r="B72" s="44" t="s">
        <v>85</v>
      </c>
      <c r="C72" s="72">
        <v>250000</v>
      </c>
      <c r="D72" s="71">
        <v>250000</v>
      </c>
      <c r="E72" s="71">
        <v>250000</v>
      </c>
    </row>
    <row r="73" spans="1:5" x14ac:dyDescent="0.25">
      <c r="A73" s="43">
        <v>22021003</v>
      </c>
      <c r="B73" s="44" t="s">
        <v>86</v>
      </c>
      <c r="C73" s="77">
        <v>250000</v>
      </c>
      <c r="D73" s="78">
        <v>250000</v>
      </c>
      <c r="E73" s="78">
        <v>500000</v>
      </c>
    </row>
    <row r="74" spans="1:5" x14ac:dyDescent="0.25">
      <c r="A74" s="43">
        <v>22021004</v>
      </c>
      <c r="B74" s="44" t="s">
        <v>87</v>
      </c>
      <c r="C74" s="99">
        <v>3000000</v>
      </c>
      <c r="D74" s="98">
        <v>250000</v>
      </c>
      <c r="E74" s="99">
        <v>500000</v>
      </c>
    </row>
    <row r="75" spans="1:5" x14ac:dyDescent="0.25">
      <c r="A75" s="43">
        <v>22021006</v>
      </c>
      <c r="B75" s="44" t="s">
        <v>88</v>
      </c>
      <c r="C75" s="91">
        <v>2250000</v>
      </c>
      <c r="D75" s="91">
        <v>250000</v>
      </c>
      <c r="E75" s="91">
        <v>500000</v>
      </c>
    </row>
    <row r="76" spans="1:5" x14ac:dyDescent="0.25">
      <c r="A76" s="43">
        <v>22021007</v>
      </c>
      <c r="B76" s="44" t="s">
        <v>89</v>
      </c>
      <c r="C76" s="76">
        <v>20000000</v>
      </c>
      <c r="D76" s="75">
        <v>3468000</v>
      </c>
      <c r="E76" s="76">
        <v>5000000</v>
      </c>
    </row>
    <row r="77" spans="1:5" x14ac:dyDescent="0.25">
      <c r="A77" s="43">
        <v>22021008</v>
      </c>
      <c r="B77" s="44" t="s">
        <v>90</v>
      </c>
      <c r="C77" s="71">
        <v>0</v>
      </c>
      <c r="D77" s="72"/>
      <c r="E77" s="71"/>
    </row>
    <row r="78" spans="1:5" x14ac:dyDescent="0.25">
      <c r="A78" s="43">
        <v>22021009</v>
      </c>
      <c r="B78" s="44" t="s">
        <v>91</v>
      </c>
      <c r="C78" s="71">
        <v>2000000</v>
      </c>
      <c r="D78" s="72">
        <v>1500000</v>
      </c>
      <c r="E78" s="71">
        <v>1500000</v>
      </c>
    </row>
    <row r="79" spans="1:5" hidden="1" x14ac:dyDescent="0.25">
      <c r="A79" s="43">
        <v>22021010</v>
      </c>
      <c r="B79" s="44" t="s">
        <v>92</v>
      </c>
      <c r="C79" s="71"/>
      <c r="D79" s="72"/>
      <c r="E79" s="71"/>
    </row>
    <row r="80" spans="1:5" hidden="1" x14ac:dyDescent="0.25">
      <c r="A80" s="43">
        <v>22021014</v>
      </c>
      <c r="B80" s="44" t="s">
        <v>93</v>
      </c>
      <c r="C80" s="71"/>
      <c r="D80" s="72"/>
      <c r="E80" s="71"/>
    </row>
    <row r="81" spans="1:5" x14ac:dyDescent="0.25">
      <c r="A81" s="43">
        <v>22021020</v>
      </c>
      <c r="B81" s="44" t="s">
        <v>94</v>
      </c>
      <c r="C81" s="71">
        <v>1000000</v>
      </c>
      <c r="D81" s="72">
        <v>900000</v>
      </c>
      <c r="E81" s="71">
        <v>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71">
        <v>900000</v>
      </c>
      <c r="D83" s="72">
        <v>555000</v>
      </c>
      <c r="E83" s="71">
        <v>1000000</v>
      </c>
    </row>
    <row r="84" spans="1:5" s="1" customFormat="1" x14ac:dyDescent="0.25">
      <c r="A84" s="4">
        <v>2204</v>
      </c>
      <c r="B84" s="5" t="s">
        <v>97</v>
      </c>
      <c r="C84" s="12">
        <f>C85</f>
        <v>378199067</v>
      </c>
      <c r="D84" s="12">
        <f t="shared" ref="D84:E84" si="11">D85</f>
        <v>71998067</v>
      </c>
      <c r="E84" s="12">
        <f t="shared" si="11"/>
        <v>86097014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378199067</v>
      </c>
      <c r="D85" s="12">
        <f>SUM(D86:D87)</f>
        <v>71998067</v>
      </c>
      <c r="E85" s="12">
        <f>SUM(E86:E87)</f>
        <v>86097014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863</v>
      </c>
      <c r="C87" s="91">
        <v>378199067</v>
      </c>
      <c r="D87" s="90">
        <v>71998067</v>
      </c>
      <c r="E87" s="91">
        <v>86097014</v>
      </c>
    </row>
    <row r="88" spans="1:5" s="1" customFormat="1" x14ac:dyDescent="0.25">
      <c r="A88" s="4">
        <v>2205</v>
      </c>
      <c r="B88" s="5" t="s">
        <v>101</v>
      </c>
      <c r="C88" s="12">
        <f>C89</f>
        <v>165250000</v>
      </c>
      <c r="D88" s="12">
        <f t="shared" ref="D88:E88" si="12">D89</f>
        <v>29012522</v>
      </c>
      <c r="E88" s="12">
        <f t="shared" si="12"/>
        <v>60500000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165250000</v>
      </c>
      <c r="D89" s="12">
        <f t="shared" ref="D89:E89" si="13">SUM(D90:D92)</f>
        <v>29012522</v>
      </c>
      <c r="E89" s="12">
        <f t="shared" si="13"/>
        <v>60500000</v>
      </c>
    </row>
    <row r="90" spans="1:5" x14ac:dyDescent="0.25">
      <c r="A90" s="43">
        <v>22050105</v>
      </c>
      <c r="B90" s="44" t="s">
        <v>103</v>
      </c>
      <c r="C90" s="41">
        <v>145250000</v>
      </c>
      <c r="D90" s="41">
        <v>15000000</v>
      </c>
      <c r="E90" s="41">
        <v>10500000</v>
      </c>
    </row>
    <row r="91" spans="1:5" x14ac:dyDescent="0.25">
      <c r="A91" s="43">
        <v>22050108</v>
      </c>
      <c r="B91" s="44" t="s">
        <v>104</v>
      </c>
      <c r="C91" s="71">
        <v>20000000</v>
      </c>
      <c r="D91" s="72">
        <v>14012522</v>
      </c>
      <c r="E91" s="71">
        <v>50000000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OfW8oqulCm3RX7YjhM27GjD77gcPhmFUVLfrNyBZlNx4JyypoDsZHAr09jvcDxm5qgEik/Hfu1dHJkPoFdPBg==" saltValue="3ZdWr/bhJqTWvWfK1cbwp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63" orientation="landscape" r:id="rId1"/>
  <headerFooter>
    <oddFooter>&amp;CPage &amp;P of &amp;N</oddFooter>
  </headerFooter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zoomScale="80" zoomScaleNormal="140" zoomScaleSheetLayoutView="80" workbookViewId="0">
      <selection activeCell="A76" activeCellId="8" sqref="A8:XFD8 A18:XFD18 A29:XFD29 A35:XFD38 A41:XFD41 A50:XFD51 A57:XFD65 A69:XFD73 A76:XFD78"/>
    </sheetView>
  </sheetViews>
  <sheetFormatPr defaultColWidth="8.77734375" defaultRowHeight="15" x14ac:dyDescent="0.25"/>
  <cols>
    <col min="1" max="1" width="18.88671875" style="49" customWidth="1"/>
    <col min="2" max="2" width="13.21875" style="49" bestFit="1" customWidth="1"/>
    <col min="3" max="3" width="42.5546875" style="49" bestFit="1" customWidth="1"/>
    <col min="4" max="5" width="25.44140625" style="49" bestFit="1" customWidth="1"/>
    <col min="6" max="6" width="20.6640625" style="49" bestFit="1" customWidth="1"/>
    <col min="7" max="16384" width="8.77734375" style="49"/>
  </cols>
  <sheetData>
    <row r="1" spans="1:6" x14ac:dyDescent="0.25">
      <c r="A1" s="144" t="s">
        <v>143</v>
      </c>
      <c r="B1" s="144"/>
      <c r="C1" s="144"/>
      <c r="D1" s="144"/>
      <c r="E1" s="144"/>
    </row>
    <row r="2" spans="1:6" x14ac:dyDescent="0.25">
      <c r="A2" s="143" t="s">
        <v>894</v>
      </c>
      <c r="B2" s="143"/>
      <c r="C2" s="143"/>
      <c r="D2" s="143"/>
      <c r="E2" s="143"/>
    </row>
    <row r="3" spans="1:6" x14ac:dyDescent="0.25">
      <c r="A3" s="143" t="s">
        <v>763</v>
      </c>
      <c r="B3" s="143"/>
      <c r="C3" s="143"/>
      <c r="D3" s="143"/>
      <c r="E3" s="143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ht="30" x14ac:dyDescent="0.25">
      <c r="A6" s="8" t="s">
        <v>610</v>
      </c>
      <c r="B6" s="4">
        <v>3</v>
      </c>
      <c r="C6" s="5" t="s">
        <v>113</v>
      </c>
      <c r="D6" s="11">
        <f>D7+D17+D28+D34+D40+D49+D56+D68+D75+D81</f>
        <v>337000000</v>
      </c>
      <c r="E6" s="11">
        <f t="shared" ref="E6:F6" si="0">E7+E17+E28+E34+E40+E49+E56+E68+E75+E81</f>
        <v>158905912</v>
      </c>
      <c r="F6" s="11">
        <f t="shared" si="0"/>
        <v>174500000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318000000</v>
      </c>
      <c r="E7" s="11">
        <f t="shared" ref="E7:F7" si="1">SUM(E8:E16)</f>
        <v>142618325</v>
      </c>
      <c r="F7" s="11">
        <f t="shared" si="1"/>
        <v>162000000</v>
      </c>
    </row>
    <row r="8" spans="1:6" hidden="1" x14ac:dyDescent="0.25">
      <c r="A8" s="42" t="s">
        <v>611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81">
        <v>32010102</v>
      </c>
      <c r="C9" s="119" t="s">
        <v>864</v>
      </c>
      <c r="D9" s="71">
        <v>180000000</v>
      </c>
      <c r="E9" s="72">
        <v>19775614</v>
      </c>
      <c r="F9" s="71">
        <v>30000000</v>
      </c>
    </row>
    <row r="10" spans="1:6" ht="30" x14ac:dyDescent="0.25">
      <c r="A10" s="44"/>
      <c r="B10" s="79">
        <v>32010103</v>
      </c>
      <c r="C10" s="82" t="s">
        <v>865</v>
      </c>
      <c r="D10" s="71">
        <v>15000000</v>
      </c>
      <c r="E10" s="72">
        <v>13463235</v>
      </c>
      <c r="F10" s="71">
        <v>30000000</v>
      </c>
    </row>
    <row r="11" spans="1:6" ht="45" x14ac:dyDescent="0.25">
      <c r="A11" s="44"/>
      <c r="B11" s="81">
        <v>32010104</v>
      </c>
      <c r="C11" s="82" t="s">
        <v>866</v>
      </c>
      <c r="D11" s="71">
        <v>100000000</v>
      </c>
      <c r="E11" s="72">
        <v>89631006</v>
      </c>
      <c r="F11" s="71">
        <v>50000000</v>
      </c>
    </row>
    <row r="12" spans="1:6" x14ac:dyDescent="0.25">
      <c r="A12" s="44"/>
      <c r="B12" s="79">
        <v>32010105</v>
      </c>
      <c r="C12" s="120" t="s">
        <v>867</v>
      </c>
      <c r="D12" s="71">
        <v>5000000</v>
      </c>
      <c r="E12" s="72">
        <v>4376470</v>
      </c>
      <c r="F12" s="71">
        <v>7000000</v>
      </c>
    </row>
    <row r="13" spans="1:6" ht="30" x14ac:dyDescent="0.25">
      <c r="A13" s="44"/>
      <c r="B13" s="81">
        <v>32010106</v>
      </c>
      <c r="C13" s="82" t="s">
        <v>868</v>
      </c>
      <c r="D13" s="71">
        <v>15000000</v>
      </c>
      <c r="E13" s="72">
        <v>12495000</v>
      </c>
      <c r="F13" s="71">
        <v>40000000</v>
      </c>
    </row>
    <row r="14" spans="1:6" ht="30" x14ac:dyDescent="0.25">
      <c r="A14" s="44"/>
      <c r="B14" s="81">
        <v>32010107</v>
      </c>
      <c r="C14" s="82" t="s">
        <v>869</v>
      </c>
      <c r="D14" s="71">
        <v>3000000</v>
      </c>
      <c r="E14" s="72">
        <v>2877000</v>
      </c>
      <c r="F14" s="71">
        <v>5000000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hidden="1" x14ac:dyDescent="0.25">
      <c r="A18" s="42" t="s">
        <v>612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698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699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700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701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702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6500000</v>
      </c>
      <c r="E40" s="11">
        <f t="shared" ref="E40:F40" si="5">SUM(E41:E48)</f>
        <v>5440000</v>
      </c>
      <c r="F40" s="11">
        <f t="shared" si="5"/>
        <v>3500000</v>
      </c>
    </row>
    <row r="41" spans="1:6" hidden="1" x14ac:dyDescent="0.25">
      <c r="A41" s="42" t="s">
        <v>703</v>
      </c>
      <c r="B41" s="43">
        <v>32010501</v>
      </c>
      <c r="C41" s="44" t="s">
        <v>126</v>
      </c>
      <c r="D41" s="45"/>
      <c r="E41" s="45"/>
      <c r="F41" s="45"/>
    </row>
    <row r="42" spans="1:6" x14ac:dyDescent="0.25">
      <c r="A42" s="44"/>
      <c r="B42" s="81">
        <v>32010502</v>
      </c>
      <c r="C42" s="121" t="s">
        <v>870</v>
      </c>
      <c r="D42" s="71">
        <v>2500000</v>
      </c>
      <c r="E42" s="72">
        <v>2440000</v>
      </c>
      <c r="F42" s="71">
        <v>1500000</v>
      </c>
    </row>
    <row r="43" spans="1:6" hidden="1" x14ac:dyDescent="0.25">
      <c r="A43" s="44"/>
      <c r="B43" s="79"/>
      <c r="C43" s="82"/>
      <c r="D43" s="71"/>
      <c r="E43" s="72"/>
      <c r="F43" s="71"/>
    </row>
    <row r="44" spans="1:6" hidden="1" x14ac:dyDescent="0.25">
      <c r="A44" s="44"/>
      <c r="B44" s="81"/>
      <c r="C44" s="82"/>
      <c r="D44" s="71"/>
      <c r="E44" s="72"/>
      <c r="F44" s="71"/>
    </row>
    <row r="45" spans="1:6" hidden="1" x14ac:dyDescent="0.25">
      <c r="A45" s="44"/>
      <c r="B45" s="79"/>
      <c r="C45" s="82"/>
      <c r="D45" s="71"/>
      <c r="E45" s="72"/>
      <c r="F45" s="71"/>
    </row>
    <row r="46" spans="1:6" x14ac:dyDescent="0.25">
      <c r="A46" s="46"/>
      <c r="B46" s="81">
        <v>32010506</v>
      </c>
      <c r="C46" s="82" t="s">
        <v>871</v>
      </c>
      <c r="D46" s="71">
        <v>4000000</v>
      </c>
      <c r="E46" s="72">
        <v>3000000</v>
      </c>
      <c r="F46" s="71">
        <v>2000000</v>
      </c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8000000</v>
      </c>
      <c r="E49" s="11">
        <f t="shared" ref="E49:F49" si="6">SUM(E50:E55)</f>
        <v>6900000</v>
      </c>
      <c r="F49" s="11">
        <f t="shared" si="6"/>
        <v>5000000</v>
      </c>
    </row>
    <row r="50" spans="1:6" hidden="1" x14ac:dyDescent="0.25">
      <c r="A50" s="42" t="s">
        <v>704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697</v>
      </c>
      <c r="B51" s="43">
        <v>32010602</v>
      </c>
      <c r="C51" s="44" t="s">
        <v>129</v>
      </c>
      <c r="D51" s="45"/>
      <c r="E51" s="45"/>
      <c r="F51" s="45"/>
    </row>
    <row r="52" spans="1:6" ht="30" x14ac:dyDescent="0.25">
      <c r="A52" s="44"/>
      <c r="B52" s="79">
        <v>32010603</v>
      </c>
      <c r="C52" s="80" t="s">
        <v>872</v>
      </c>
      <c r="D52" s="71">
        <v>2000000</v>
      </c>
      <c r="E52" s="72">
        <v>1800000</v>
      </c>
      <c r="F52" s="71">
        <v>1000000</v>
      </c>
    </row>
    <row r="53" spans="1:6" x14ac:dyDescent="0.25">
      <c r="A53" s="44"/>
      <c r="B53" s="81">
        <v>32010604</v>
      </c>
      <c r="C53" s="122" t="s">
        <v>873</v>
      </c>
      <c r="D53" s="71">
        <v>4000000</v>
      </c>
      <c r="E53" s="72">
        <v>3500000</v>
      </c>
      <c r="F53" s="71">
        <v>3000000</v>
      </c>
    </row>
    <row r="54" spans="1:6" ht="15.6" thickBot="1" x14ac:dyDescent="0.3">
      <c r="A54" s="44"/>
      <c r="B54" s="123">
        <v>32010605</v>
      </c>
      <c r="C54" s="124" t="s">
        <v>874</v>
      </c>
      <c r="D54" s="74">
        <v>2000000</v>
      </c>
      <c r="E54" s="73">
        <v>1600000</v>
      </c>
      <c r="F54" s="74">
        <v>1000000</v>
      </c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4500000</v>
      </c>
      <c r="E56" s="11">
        <f t="shared" ref="E56:F56" si="7">SUM(E57:E67)</f>
        <v>3947587</v>
      </c>
      <c r="F56" s="11">
        <f t="shared" si="7"/>
        <v>4000000</v>
      </c>
    </row>
    <row r="57" spans="1:6" hidden="1" x14ac:dyDescent="0.25">
      <c r="A57" s="42" t="s">
        <v>705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706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707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708</v>
      </c>
      <c r="B65" s="43">
        <v>32010936</v>
      </c>
      <c r="C65" s="44" t="s">
        <v>134</v>
      </c>
      <c r="D65" s="45"/>
      <c r="E65" s="45"/>
      <c r="F65" s="45"/>
    </row>
    <row r="66" spans="1:6" ht="30" x14ac:dyDescent="0.25">
      <c r="A66" s="44"/>
      <c r="B66" s="81">
        <v>32010937</v>
      </c>
      <c r="C66" s="82" t="s">
        <v>875</v>
      </c>
      <c r="D66" s="71">
        <v>2000000</v>
      </c>
      <c r="E66" s="72">
        <v>1947587</v>
      </c>
      <c r="F66" s="71">
        <v>2000000</v>
      </c>
    </row>
    <row r="67" spans="1:6" x14ac:dyDescent="0.25">
      <c r="A67" s="44"/>
      <c r="B67" s="81">
        <v>32010938</v>
      </c>
      <c r="C67" s="82" t="s">
        <v>876</v>
      </c>
      <c r="D67" s="71">
        <v>2500000</v>
      </c>
      <c r="E67" s="72">
        <v>2000000</v>
      </c>
      <c r="F67" s="71">
        <v>2000000</v>
      </c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709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710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711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712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713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714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715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yNndCSDWL4mdPbpNctAQFwacKZtyK9QpwKgRFhXx77Uwo2lyVSiHeDTf/TirdTd3prs5Pcu3SxSmqSO+d0ITw==" saltValue="IuMa/okH/JKcGnjJ6Ys7N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0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819</v>
      </c>
      <c r="B3" s="145"/>
      <c r="C3" s="145"/>
      <c r="D3" s="145"/>
      <c r="E3" s="145"/>
    </row>
    <row r="4" spans="1:5" x14ac:dyDescent="0.25">
      <c r="A4" s="143" t="s">
        <v>764</v>
      </c>
      <c r="B4" s="143"/>
      <c r="C4" s="143"/>
      <c r="D4" s="143"/>
      <c r="E4" s="143"/>
    </row>
    <row r="6" spans="1:5" ht="49.2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332716252</v>
      </c>
      <c r="D7" s="12">
        <f t="shared" ref="D7:E7" si="0">D8+D13+D20</f>
        <v>323128943</v>
      </c>
      <c r="E7" s="12">
        <f t="shared" si="0"/>
        <v>331057079</v>
      </c>
    </row>
    <row r="8" spans="1:5" s="1" customFormat="1" x14ac:dyDescent="0.25">
      <c r="A8" s="3">
        <v>2101</v>
      </c>
      <c r="B8" s="3" t="s">
        <v>5</v>
      </c>
      <c r="C8" s="12">
        <f>C9</f>
        <v>308716252</v>
      </c>
      <c r="D8" s="12">
        <f t="shared" ref="D8:E8" si="1">D9</f>
        <v>305128943</v>
      </c>
      <c r="E8" s="12">
        <f t="shared" si="1"/>
        <v>307057079</v>
      </c>
    </row>
    <row r="9" spans="1:5" s="1" customFormat="1" x14ac:dyDescent="0.25">
      <c r="A9" s="3">
        <v>210101</v>
      </c>
      <c r="B9" s="3" t="s">
        <v>6</v>
      </c>
      <c r="C9" s="12">
        <f>SUM(C10:C12)</f>
        <v>308716252</v>
      </c>
      <c r="D9" s="12">
        <f t="shared" ref="D9:E9" si="2">SUM(D10:D12)</f>
        <v>305128943</v>
      </c>
      <c r="E9" s="12">
        <f t="shared" si="2"/>
        <v>307057079</v>
      </c>
    </row>
    <row r="10" spans="1:5" x14ac:dyDescent="0.25">
      <c r="A10" s="59">
        <v>21010101</v>
      </c>
      <c r="B10" s="48" t="s">
        <v>5</v>
      </c>
      <c r="C10" s="71">
        <v>308716252</v>
      </c>
      <c r="D10" s="72">
        <v>305128943</v>
      </c>
      <c r="E10" s="71">
        <v>307057079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24000000</v>
      </c>
      <c r="D13" s="12">
        <f t="shared" ref="D13:E13" si="3">D14+D18</f>
        <v>18000000</v>
      </c>
      <c r="E13" s="12">
        <f t="shared" si="3"/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24000000</v>
      </c>
      <c r="D14" s="12">
        <f t="shared" ref="D14:E14" si="4">SUM(D15:D17)</f>
        <v>18000000</v>
      </c>
      <c r="E14" s="12">
        <f t="shared" si="4"/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128">
        <v>24000000</v>
      </c>
      <c r="D17" s="129">
        <v>18000000</v>
      </c>
      <c r="E17" s="128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ZZFQL2HjSa1jGhJ0UlKcaR2bdiK4lJz9PMgGVrFH2h+c5zv56UE8RwcXQBKwSAyg30yzfMxdi2s16LnWPBhAw==" saltValue="0bdEUplrteHhDThiZxnbA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2:E300"/>
  <sheetViews>
    <sheetView view="pageBreakPreview" zoomScale="90" zoomScaleNormal="122" zoomScaleSheetLayoutView="90" workbookViewId="0">
      <selection activeCell="E6" sqref="E6"/>
    </sheetView>
  </sheetViews>
  <sheetFormatPr defaultColWidth="8.77734375" defaultRowHeight="15" x14ac:dyDescent="0.25"/>
  <cols>
    <col min="1" max="1" width="15.55468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820</v>
      </c>
      <c r="B4" s="145"/>
      <c r="C4" s="145"/>
      <c r="D4" s="145"/>
      <c r="E4" s="145"/>
    </row>
    <row r="5" spans="1:5" x14ac:dyDescent="0.25">
      <c r="A5" s="143" t="s">
        <v>764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48000000</v>
      </c>
      <c r="D7" s="12">
        <f t="shared" ref="D7:E7" si="0">D8+D84+D88+D93</f>
        <v>17653000</v>
      </c>
      <c r="E7" s="12">
        <f t="shared" si="0"/>
        <v>67730000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48000000</v>
      </c>
      <c r="D8" s="12">
        <f t="shared" ref="D8:E8" si="1">D9+D14+D22+D36+D45+D48+D54+D63+D67+D70</f>
        <v>17653000</v>
      </c>
      <c r="E8" s="12">
        <f t="shared" si="1"/>
        <v>47730000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180000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2000000</v>
      </c>
      <c r="D11" s="71">
        <v>180000</v>
      </c>
      <c r="E11" s="7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27500000</v>
      </c>
      <c r="D22" s="12">
        <f t="shared" ref="D22:E22" si="3">SUM(D23:D35)</f>
        <v>4876000</v>
      </c>
      <c r="E22" s="12">
        <f t="shared" si="3"/>
        <v>37700000</v>
      </c>
    </row>
    <row r="23" spans="1:5" x14ac:dyDescent="0.25">
      <c r="A23" s="43">
        <v>22020301</v>
      </c>
      <c r="B23" s="44" t="s">
        <v>36</v>
      </c>
      <c r="C23" s="72">
        <v>1500000</v>
      </c>
      <c r="D23" s="71">
        <v>480000</v>
      </c>
      <c r="E23" s="71">
        <v>500000</v>
      </c>
    </row>
    <row r="24" spans="1:5" hidden="1" x14ac:dyDescent="0.25">
      <c r="A24" s="43">
        <v>22020302</v>
      </c>
      <c r="B24" s="44" t="s">
        <v>37</v>
      </c>
      <c r="C24" s="72"/>
      <c r="D24" s="71"/>
      <c r="E24" s="71"/>
    </row>
    <row r="25" spans="1:5" hidden="1" x14ac:dyDescent="0.25">
      <c r="A25" s="43">
        <v>22020303</v>
      </c>
      <c r="B25" s="44" t="s">
        <v>38</v>
      </c>
      <c r="C25" s="72"/>
      <c r="D25" s="71"/>
      <c r="E25" s="71"/>
    </row>
    <row r="26" spans="1:5" hidden="1" x14ac:dyDescent="0.25">
      <c r="A26" s="43">
        <v>22020304</v>
      </c>
      <c r="B26" s="44" t="s">
        <v>39</v>
      </c>
      <c r="C26" s="72"/>
      <c r="D26" s="71"/>
      <c r="E26" s="71"/>
    </row>
    <row r="27" spans="1:5" x14ac:dyDescent="0.25">
      <c r="A27" s="43">
        <v>22020305</v>
      </c>
      <c r="B27" s="44" t="s">
        <v>40</v>
      </c>
      <c r="C27" s="77">
        <v>1000000</v>
      </c>
      <c r="D27" s="78">
        <v>1000000</v>
      </c>
      <c r="E27" s="78">
        <v>200000</v>
      </c>
    </row>
    <row r="28" spans="1:5" hidden="1" x14ac:dyDescent="0.25">
      <c r="A28" s="43">
        <v>22020306</v>
      </c>
      <c r="B28" s="44" t="s">
        <v>41</v>
      </c>
      <c r="C28" s="75"/>
      <c r="D28" s="76"/>
      <c r="E28" s="76"/>
    </row>
    <row r="29" spans="1:5" x14ac:dyDescent="0.25">
      <c r="A29" s="43">
        <v>22020307</v>
      </c>
      <c r="B29" s="44" t="s">
        <v>42</v>
      </c>
      <c r="C29" s="72">
        <v>25000000</v>
      </c>
      <c r="D29" s="71">
        <v>3396000</v>
      </c>
      <c r="E29" s="71">
        <v>37000000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612000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72">
        <v>1500000</v>
      </c>
      <c r="D37" s="71">
        <v>108000</v>
      </c>
      <c r="E37" s="71">
        <v>1500000</v>
      </c>
    </row>
    <row r="38" spans="1:5" x14ac:dyDescent="0.25">
      <c r="A38" s="43">
        <v>22020402</v>
      </c>
      <c r="B38" s="44" t="s">
        <v>51</v>
      </c>
      <c r="C38" s="72">
        <v>1500000</v>
      </c>
      <c r="D38" s="71">
        <v>504000</v>
      </c>
      <c r="E38" s="71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1500000</v>
      </c>
      <c r="D45" s="12">
        <f t="shared" ref="D45:E45" si="5">SUM(D46:D47)</f>
        <v>650000</v>
      </c>
      <c r="E45" s="12">
        <f t="shared" si="5"/>
        <v>200000</v>
      </c>
    </row>
    <row r="46" spans="1:5" x14ac:dyDescent="0.25">
      <c r="A46" s="43">
        <v>22020501</v>
      </c>
      <c r="B46" s="44" t="s">
        <v>59</v>
      </c>
      <c r="C46" s="41">
        <v>1500000</v>
      </c>
      <c r="D46" s="41">
        <v>650000</v>
      </c>
      <c r="E46" s="41">
        <v>200000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3500000</v>
      </c>
      <c r="D63" s="12">
        <f t="shared" ref="D63:E63" si="8">SUM(D64:D66)</f>
        <v>2755000</v>
      </c>
      <c r="E63" s="12">
        <f t="shared" si="8"/>
        <v>2000000</v>
      </c>
    </row>
    <row r="64" spans="1:5" x14ac:dyDescent="0.25">
      <c r="A64" s="43">
        <v>22020801</v>
      </c>
      <c r="B64" s="44" t="s">
        <v>77</v>
      </c>
      <c r="C64" s="72">
        <v>3000000</v>
      </c>
      <c r="D64" s="71">
        <v>2360000</v>
      </c>
      <c r="E64" s="71">
        <v>1500000</v>
      </c>
    </row>
    <row r="65" spans="1:5" hidden="1" x14ac:dyDescent="0.25">
      <c r="A65" s="43">
        <v>22020802</v>
      </c>
      <c r="B65" s="44" t="s">
        <v>78</v>
      </c>
      <c r="C65" s="72"/>
      <c r="D65" s="71"/>
      <c r="E65" s="71"/>
    </row>
    <row r="66" spans="1:5" x14ac:dyDescent="0.25">
      <c r="A66" s="43">
        <v>22020803</v>
      </c>
      <c r="B66" s="44" t="s">
        <v>79</v>
      </c>
      <c r="C66" s="72">
        <v>500000</v>
      </c>
      <c r="D66" s="71">
        <v>395000</v>
      </c>
      <c r="E66" s="71">
        <v>500000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10500000</v>
      </c>
      <c r="D70" s="12">
        <f t="shared" ref="D70:E70" si="10">SUM(D71:D83)</f>
        <v>8580000</v>
      </c>
      <c r="E70" s="12">
        <f t="shared" si="10"/>
        <v>3830000</v>
      </c>
    </row>
    <row r="71" spans="1:5" x14ac:dyDescent="0.25">
      <c r="A71" s="43">
        <v>22021001</v>
      </c>
      <c r="B71" s="44" t="s">
        <v>84</v>
      </c>
      <c r="C71" s="72">
        <v>1500000</v>
      </c>
      <c r="D71" s="71">
        <v>850000</v>
      </c>
      <c r="E71" s="71">
        <v>1330000</v>
      </c>
    </row>
    <row r="72" spans="1:5" hidden="1" x14ac:dyDescent="0.25">
      <c r="A72" s="43">
        <v>22021002</v>
      </c>
      <c r="B72" s="44" t="s">
        <v>85</v>
      </c>
      <c r="C72" s="72"/>
      <c r="D72" s="71"/>
      <c r="E72" s="71"/>
    </row>
    <row r="73" spans="1:5" hidden="1" x14ac:dyDescent="0.25">
      <c r="A73" s="43">
        <v>22021003</v>
      </c>
      <c r="B73" s="44" t="s">
        <v>86</v>
      </c>
      <c r="C73" s="77"/>
      <c r="D73" s="78"/>
      <c r="E73" s="78"/>
    </row>
    <row r="74" spans="1:5" x14ac:dyDescent="0.25">
      <c r="A74" s="43">
        <v>22021004</v>
      </c>
      <c r="B74" s="44" t="s">
        <v>87</v>
      </c>
      <c r="C74" s="76">
        <v>3000000</v>
      </c>
      <c r="D74" s="75">
        <v>2300000</v>
      </c>
      <c r="E74" s="76">
        <v>1000000</v>
      </c>
    </row>
    <row r="75" spans="1:5" hidden="1" x14ac:dyDescent="0.25">
      <c r="A75" s="43">
        <v>22021006</v>
      </c>
      <c r="B75" s="44" t="s">
        <v>88</v>
      </c>
      <c r="C75" s="78"/>
      <c r="D75" s="78"/>
      <c r="E75" s="78"/>
    </row>
    <row r="76" spans="1:5" x14ac:dyDescent="0.25">
      <c r="A76" s="43">
        <v>22021007</v>
      </c>
      <c r="B76" s="44" t="s">
        <v>89</v>
      </c>
      <c r="C76" s="76">
        <v>6000000</v>
      </c>
      <c r="D76" s="75">
        <v>5430000</v>
      </c>
      <c r="E76" s="76">
        <v>1500000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20000000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20000000</v>
      </c>
    </row>
    <row r="86" spans="1:5" x14ac:dyDescent="0.25">
      <c r="A86" s="43">
        <v>22040105</v>
      </c>
      <c r="B86" s="44" t="s">
        <v>877</v>
      </c>
      <c r="C86" s="41"/>
      <c r="D86" s="41"/>
      <c r="E86" s="41">
        <v>20000000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vL+s9OR9nq51L4X/SOpHAW30ba9R0Dlv2bJRPyJrsC1UyUI9GYhBUGPfunSwzxXnKzuOoTQ42I64pGdFx0FVA==" saltValue="u2PCNQSld+ZpBHfhLIATn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  <headerFooter>
    <oddFooter>&amp;CPage &amp;P of &amp;N</oddFooter>
  </headerFooter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80" zoomScaleNormal="117" zoomScaleSheetLayoutView="80" workbookViewId="0">
      <selection activeCell="A85" activeCellId="10" sqref="A8:XFD8 A27:XFD27 A38:XFD38 A44:XFD45 A47:XFD47 A50:XFD50 A59:XFD60 A66:XFD66 A70:XFD74 A78:XFD82 A85:XFD87"/>
    </sheetView>
  </sheetViews>
  <sheetFormatPr defaultColWidth="8.77734375" defaultRowHeight="15" x14ac:dyDescent="0.25"/>
  <cols>
    <col min="1" max="1" width="21.21875" style="49" customWidth="1"/>
    <col min="2" max="2" width="13.21875" style="49" bestFit="1" customWidth="1"/>
    <col min="3" max="3" width="42.5546875" style="49" bestFit="1" customWidth="1"/>
    <col min="4" max="5" width="25.44140625" style="49" bestFit="1" customWidth="1"/>
    <col min="6" max="6" width="20.6640625" style="49" bestFit="1" customWidth="1"/>
    <col min="7" max="16384" width="8.77734375" style="49"/>
  </cols>
  <sheetData>
    <row r="1" spans="1:6" x14ac:dyDescent="0.25">
      <c r="A1" s="144" t="s">
        <v>143</v>
      </c>
      <c r="B1" s="144"/>
      <c r="C1" s="144"/>
      <c r="D1" s="144"/>
      <c r="E1" s="144"/>
    </row>
    <row r="2" spans="1:6" x14ac:dyDescent="0.25">
      <c r="A2" s="143" t="s">
        <v>894</v>
      </c>
      <c r="B2" s="143"/>
      <c r="C2" s="143"/>
      <c r="D2" s="143"/>
      <c r="E2" s="143"/>
    </row>
    <row r="3" spans="1:6" x14ac:dyDescent="0.25">
      <c r="A3" s="143" t="s">
        <v>764</v>
      </c>
      <c r="B3" s="143"/>
      <c r="C3" s="143"/>
      <c r="D3" s="143"/>
      <c r="E3" s="143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ht="30" x14ac:dyDescent="0.25">
      <c r="A6" s="8" t="s">
        <v>613</v>
      </c>
      <c r="B6" s="4">
        <v>3</v>
      </c>
      <c r="C6" s="5" t="s">
        <v>113</v>
      </c>
      <c r="D6" s="11">
        <f>D7+D26+D37+D43+D49+D58+D65+D77+D84+D90</f>
        <v>23770000</v>
      </c>
      <c r="E6" s="11">
        <f>E7+E26+E37+E43+E49+E58+E65+E77+E84+E90</f>
        <v>14889274</v>
      </c>
      <c r="F6" s="11">
        <f>F7+F26+F37+F43+F49+F58+F65+F77+F84+F90</f>
        <v>301000000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SUM(D8:D25)</f>
        <v>2000000</v>
      </c>
      <c r="E7" s="11">
        <f>SUM(E8:E25)</f>
        <v>1948500</v>
      </c>
      <c r="F7" s="11">
        <f>SUM(F8:F25)</f>
        <v>285000000</v>
      </c>
    </row>
    <row r="8" spans="1:6" hidden="1" x14ac:dyDescent="0.25">
      <c r="A8" s="42" t="s">
        <v>614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x14ac:dyDescent="0.25">
      <c r="A11" s="44"/>
      <c r="B11" s="79"/>
      <c r="C11" s="139" t="s">
        <v>895</v>
      </c>
      <c r="D11" s="71"/>
      <c r="E11" s="72"/>
      <c r="F11" s="71" t="s">
        <v>341</v>
      </c>
    </row>
    <row r="12" spans="1:6" x14ac:dyDescent="0.25">
      <c r="A12" s="44"/>
      <c r="B12" s="79">
        <v>32010105</v>
      </c>
      <c r="C12" s="82" t="s">
        <v>896</v>
      </c>
      <c r="D12" s="71"/>
      <c r="E12" s="72"/>
      <c r="F12" s="71">
        <v>48000000</v>
      </c>
    </row>
    <row r="13" spans="1:6" x14ac:dyDescent="0.25">
      <c r="A13" s="44"/>
      <c r="B13" s="79">
        <v>32010105</v>
      </c>
      <c r="C13" s="82" t="s">
        <v>897</v>
      </c>
      <c r="D13" s="71"/>
      <c r="E13" s="72"/>
      <c r="F13" s="71">
        <v>50000000</v>
      </c>
    </row>
    <row r="14" spans="1:6" x14ac:dyDescent="0.25">
      <c r="A14" s="44"/>
      <c r="B14" s="79">
        <v>32010105</v>
      </c>
      <c r="C14" s="82" t="s">
        <v>898</v>
      </c>
      <c r="D14" s="71"/>
      <c r="E14" s="72"/>
      <c r="F14" s="141">
        <v>45000000</v>
      </c>
    </row>
    <row r="15" spans="1:6" x14ac:dyDescent="0.25">
      <c r="A15" s="44"/>
      <c r="B15" s="79">
        <v>32010105</v>
      </c>
      <c r="C15" s="82" t="s">
        <v>899</v>
      </c>
      <c r="D15" s="71"/>
      <c r="E15" s="72"/>
      <c r="F15" s="71">
        <v>57000000</v>
      </c>
    </row>
    <row r="16" spans="1:6" ht="30" x14ac:dyDescent="0.25">
      <c r="A16" s="44"/>
      <c r="B16" s="79"/>
      <c r="C16" s="140" t="s">
        <v>900</v>
      </c>
      <c r="D16" s="71"/>
      <c r="E16" s="72"/>
      <c r="F16" s="71"/>
    </row>
    <row r="17" spans="1:6" x14ac:dyDescent="0.25">
      <c r="A17" s="44"/>
      <c r="B17" s="79">
        <v>32010106</v>
      </c>
      <c r="C17" s="82" t="s">
        <v>901</v>
      </c>
      <c r="D17" s="71"/>
      <c r="E17" s="72"/>
      <c r="F17" s="71">
        <v>14000000</v>
      </c>
    </row>
    <row r="18" spans="1:6" x14ac:dyDescent="0.25">
      <c r="A18" s="44"/>
      <c r="B18" s="79">
        <v>32010106</v>
      </c>
      <c r="C18" s="82" t="s">
        <v>902</v>
      </c>
      <c r="D18" s="71"/>
      <c r="E18" s="72"/>
      <c r="F18" s="71">
        <v>16000000</v>
      </c>
    </row>
    <row r="19" spans="1:6" x14ac:dyDescent="0.25">
      <c r="A19" s="44"/>
      <c r="B19" s="79">
        <v>32010106</v>
      </c>
      <c r="C19" s="82" t="s">
        <v>903</v>
      </c>
      <c r="D19" s="71"/>
      <c r="E19" s="72"/>
      <c r="F19" s="71">
        <v>15000000</v>
      </c>
    </row>
    <row r="20" spans="1:6" x14ac:dyDescent="0.25">
      <c r="A20" s="44"/>
      <c r="B20" s="79">
        <v>32010106</v>
      </c>
      <c r="C20" s="82" t="s">
        <v>904</v>
      </c>
      <c r="D20" s="71"/>
      <c r="E20" s="72"/>
      <c r="F20" s="71">
        <v>17000000</v>
      </c>
    </row>
    <row r="21" spans="1:6" x14ac:dyDescent="0.25">
      <c r="A21" s="44"/>
      <c r="B21" s="79">
        <v>32010106</v>
      </c>
      <c r="C21" s="82" t="s">
        <v>905</v>
      </c>
      <c r="D21" s="71"/>
      <c r="E21" s="72"/>
      <c r="F21" s="71">
        <v>18000000</v>
      </c>
    </row>
    <row r="22" spans="1:6" x14ac:dyDescent="0.25">
      <c r="A22" s="44"/>
      <c r="B22" s="79">
        <v>32010107</v>
      </c>
      <c r="C22" s="82" t="s">
        <v>878</v>
      </c>
      <c r="D22" s="71">
        <v>2000000</v>
      </c>
      <c r="E22" s="72">
        <v>1948500</v>
      </c>
      <c r="F22" s="71">
        <v>5000000</v>
      </c>
    </row>
    <row r="23" spans="1:6" hidden="1" x14ac:dyDescent="0.25">
      <c r="A23" s="44"/>
      <c r="B23" s="43"/>
      <c r="C23" s="44"/>
      <c r="D23" s="45"/>
      <c r="E23" s="45"/>
      <c r="F23" s="45"/>
    </row>
    <row r="24" spans="1:6" hidden="1" x14ac:dyDescent="0.25">
      <c r="A24" s="44"/>
      <c r="B24" s="43"/>
      <c r="C24" s="44"/>
      <c r="D24" s="45"/>
      <c r="E24" s="45"/>
      <c r="F24" s="45"/>
    </row>
    <row r="25" spans="1:6" hidden="1" x14ac:dyDescent="0.25">
      <c r="A25" s="44"/>
      <c r="B25" s="43"/>
      <c r="C25" s="44"/>
      <c r="D25" s="45"/>
      <c r="E25" s="45"/>
      <c r="F25" s="45"/>
    </row>
    <row r="26" spans="1:6" s="1" customFormat="1" x14ac:dyDescent="0.25">
      <c r="A26" s="5"/>
      <c r="B26" s="4">
        <v>32010200</v>
      </c>
      <c r="C26" s="5" t="s">
        <v>116</v>
      </c>
      <c r="D26" s="11">
        <f>SUM(D27:D36)</f>
        <v>0</v>
      </c>
      <c r="E26" s="11">
        <f t="shared" ref="E26:F26" si="0">SUM(E27:E36)</f>
        <v>0</v>
      </c>
      <c r="F26" s="11">
        <f t="shared" si="0"/>
        <v>0</v>
      </c>
    </row>
    <row r="27" spans="1:6" hidden="1" x14ac:dyDescent="0.25">
      <c r="A27" s="42" t="s">
        <v>615</v>
      </c>
      <c r="B27" s="43">
        <v>32010202</v>
      </c>
      <c r="C27" s="44" t="s">
        <v>117</v>
      </c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320103</v>
      </c>
      <c r="C37" s="5" t="s">
        <v>118</v>
      </c>
      <c r="D37" s="11">
        <f>SUM(D38:D42)</f>
        <v>0</v>
      </c>
      <c r="E37" s="11">
        <f t="shared" ref="E37:F37" si="1">SUM(E38:E42)</f>
        <v>0</v>
      </c>
      <c r="F37" s="11">
        <f t="shared" si="1"/>
        <v>0</v>
      </c>
    </row>
    <row r="38" spans="1:6" hidden="1" x14ac:dyDescent="0.25">
      <c r="A38" s="42" t="s">
        <v>719</v>
      </c>
      <c r="B38" s="43">
        <v>32010301</v>
      </c>
      <c r="C38" s="44" t="s">
        <v>119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s="1" customFormat="1" x14ac:dyDescent="0.25">
      <c r="A43" s="5"/>
      <c r="B43" s="4">
        <v>32010400</v>
      </c>
      <c r="C43" s="5" t="s">
        <v>120</v>
      </c>
      <c r="D43" s="11">
        <f>SUM(D44:D48)</f>
        <v>16770000</v>
      </c>
      <c r="E43" s="11">
        <f t="shared" ref="E43:F43" si="2">SUM(E44:E48)</f>
        <v>9465774</v>
      </c>
      <c r="F43" s="11">
        <f t="shared" si="2"/>
        <v>10000000</v>
      </c>
    </row>
    <row r="44" spans="1:6" hidden="1" x14ac:dyDescent="0.25">
      <c r="A44" s="42" t="s">
        <v>720</v>
      </c>
      <c r="B44" s="43">
        <v>32010405</v>
      </c>
      <c r="C44" s="44" t="s">
        <v>121</v>
      </c>
      <c r="D44" s="45"/>
      <c r="E44" s="45"/>
      <c r="F44" s="45"/>
    </row>
    <row r="45" spans="1:6" hidden="1" x14ac:dyDescent="0.25">
      <c r="A45" s="42" t="s">
        <v>721</v>
      </c>
      <c r="B45" s="43">
        <v>32010406</v>
      </c>
      <c r="C45" s="44" t="s">
        <v>122</v>
      </c>
      <c r="D45" s="45"/>
      <c r="E45" s="45"/>
      <c r="F45" s="45"/>
    </row>
    <row r="46" spans="1:6" x14ac:dyDescent="0.25">
      <c r="A46" s="42" t="s">
        <v>722</v>
      </c>
      <c r="B46" s="43">
        <v>32010407</v>
      </c>
      <c r="C46" s="125" t="s">
        <v>879</v>
      </c>
      <c r="D46" s="126">
        <v>16770000</v>
      </c>
      <c r="E46" s="127">
        <v>9465774</v>
      </c>
      <c r="F46" s="126">
        <v>10000000</v>
      </c>
    </row>
    <row r="47" spans="1:6" hidden="1" x14ac:dyDescent="0.25">
      <c r="A47" s="42" t="s">
        <v>723</v>
      </c>
      <c r="B47" s="43">
        <v>32010408</v>
      </c>
      <c r="C47" s="44" t="s">
        <v>124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s="1" customFormat="1" x14ac:dyDescent="0.25">
      <c r="A49" s="5"/>
      <c r="B49" s="4">
        <v>320105</v>
      </c>
      <c r="C49" s="5" t="s">
        <v>125</v>
      </c>
      <c r="D49" s="11">
        <f>SUM(D50:D57)</f>
        <v>0</v>
      </c>
      <c r="E49" s="11">
        <f t="shared" ref="E49:F49" si="3">SUM(E50:E57)</f>
        <v>0</v>
      </c>
      <c r="F49" s="11">
        <f t="shared" si="3"/>
        <v>0</v>
      </c>
    </row>
    <row r="50" spans="1:6" hidden="1" x14ac:dyDescent="0.25">
      <c r="A50" s="42" t="s">
        <v>724</v>
      </c>
      <c r="B50" s="43">
        <v>32010501</v>
      </c>
      <c r="C50" s="44" t="s">
        <v>126</v>
      </c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6"/>
      <c r="B55" s="47"/>
      <c r="C55" s="46"/>
      <c r="D55" s="45"/>
      <c r="E55" s="45"/>
      <c r="F55" s="45"/>
    </row>
    <row r="56" spans="1:6" hidden="1" x14ac:dyDescent="0.25">
      <c r="A56" s="46"/>
      <c r="B56" s="47"/>
      <c r="C56" s="46"/>
      <c r="D56" s="45"/>
      <c r="E56" s="45"/>
      <c r="F56" s="45"/>
    </row>
    <row r="57" spans="1:6" hidden="1" x14ac:dyDescent="0.25">
      <c r="A57" s="46"/>
      <c r="B57" s="47"/>
      <c r="C57" s="46"/>
      <c r="D57" s="45"/>
      <c r="E57" s="45"/>
      <c r="F57" s="45"/>
    </row>
    <row r="58" spans="1:6" s="1" customFormat="1" x14ac:dyDescent="0.25">
      <c r="A58" s="5"/>
      <c r="B58" s="4">
        <v>320106</v>
      </c>
      <c r="C58" s="5" t="s">
        <v>127</v>
      </c>
      <c r="D58" s="11">
        <f>SUM(D59:D64)</f>
        <v>5000000</v>
      </c>
      <c r="E58" s="11">
        <f t="shared" ref="E58:F58" si="4">SUM(E59:E64)</f>
        <v>3475000</v>
      </c>
      <c r="F58" s="11">
        <f t="shared" si="4"/>
        <v>2000000</v>
      </c>
    </row>
    <row r="59" spans="1:6" hidden="1" x14ac:dyDescent="0.25">
      <c r="A59" s="42" t="s">
        <v>725</v>
      </c>
      <c r="B59" s="43">
        <v>32010601</v>
      </c>
      <c r="C59" s="44" t="s">
        <v>128</v>
      </c>
      <c r="D59" s="45"/>
      <c r="E59" s="45"/>
      <c r="F59" s="45"/>
    </row>
    <row r="60" spans="1:6" hidden="1" x14ac:dyDescent="0.25">
      <c r="A60" s="42" t="s">
        <v>716</v>
      </c>
      <c r="B60" s="43">
        <v>32010602</v>
      </c>
      <c r="C60" s="44" t="s">
        <v>129</v>
      </c>
      <c r="D60" s="45"/>
      <c r="E60" s="45"/>
      <c r="F60" s="45"/>
    </row>
    <row r="61" spans="1:6" x14ac:dyDescent="0.25">
      <c r="A61" s="44"/>
      <c r="B61" s="81">
        <v>32020603</v>
      </c>
      <c r="C61" s="82" t="s">
        <v>880</v>
      </c>
      <c r="D61" s="71">
        <v>5000000</v>
      </c>
      <c r="E61" s="72">
        <v>3475000</v>
      </c>
      <c r="F61" s="71">
        <v>2000000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s="1" customFormat="1" x14ac:dyDescent="0.25">
      <c r="A65" s="5"/>
      <c r="B65" s="4">
        <v>320109</v>
      </c>
      <c r="C65" s="5" t="s">
        <v>130</v>
      </c>
      <c r="D65" s="11">
        <f>SUM(D66:D76)</f>
        <v>0</v>
      </c>
      <c r="E65" s="11">
        <f>SUM(E66:E76)</f>
        <v>0</v>
      </c>
      <c r="F65" s="11">
        <f>SUM(F66:F76)</f>
        <v>4000000</v>
      </c>
    </row>
    <row r="66" spans="1:6" hidden="1" x14ac:dyDescent="0.25">
      <c r="A66" s="42" t="s">
        <v>726</v>
      </c>
      <c r="B66" s="43">
        <v>32010903</v>
      </c>
      <c r="C66" s="44" t="s">
        <v>131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x14ac:dyDescent="0.25">
      <c r="A68" s="42" t="s">
        <v>727</v>
      </c>
      <c r="B68" s="43">
        <v>32010904</v>
      </c>
      <c r="C68" s="82" t="s">
        <v>881</v>
      </c>
      <c r="D68" s="71" t="s">
        <v>341</v>
      </c>
      <c r="E68" s="72"/>
      <c r="F68" s="71">
        <v>4000000</v>
      </c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2" t="s">
        <v>728</v>
      </c>
      <c r="B70" s="43">
        <v>32010935</v>
      </c>
      <c r="C70" s="44" t="s">
        <v>133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729</v>
      </c>
      <c r="B74" s="43">
        <v>32010936</v>
      </c>
      <c r="C74" s="44" t="s">
        <v>134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320201</v>
      </c>
      <c r="C77" s="5" t="s">
        <v>146</v>
      </c>
      <c r="D77" s="11">
        <f>SUM(D78:D83)</f>
        <v>0</v>
      </c>
      <c r="E77" s="11">
        <f t="shared" ref="E77:F77" si="5">SUM(E78:E83)</f>
        <v>0</v>
      </c>
      <c r="F77" s="11">
        <f t="shared" si="5"/>
        <v>0</v>
      </c>
    </row>
    <row r="78" spans="1:6" hidden="1" x14ac:dyDescent="0.25">
      <c r="A78" s="42" t="s">
        <v>730</v>
      </c>
      <c r="B78" s="43">
        <v>32020101</v>
      </c>
      <c r="C78" s="44" t="s">
        <v>135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2" t="s">
        <v>731</v>
      </c>
      <c r="B80" s="43">
        <v>32020102</v>
      </c>
      <c r="C80" s="44" t="s">
        <v>136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2" t="s">
        <v>732</v>
      </c>
      <c r="B82" s="43">
        <v>32020104</v>
      </c>
      <c r="C82" s="44" t="s">
        <v>137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s="1" customFormat="1" x14ac:dyDescent="0.25">
      <c r="A84" s="5"/>
      <c r="B84" s="4">
        <v>320301</v>
      </c>
      <c r="C84" s="5" t="s">
        <v>138</v>
      </c>
      <c r="D84" s="11">
        <f>SUM(D85:D89)</f>
        <v>0</v>
      </c>
      <c r="E84" s="11">
        <f t="shared" ref="E84:F84" si="6">SUM(E85:E89)</f>
        <v>0</v>
      </c>
      <c r="F84" s="11">
        <f t="shared" si="6"/>
        <v>0</v>
      </c>
    </row>
    <row r="85" spans="1:6" hidden="1" x14ac:dyDescent="0.25">
      <c r="A85" s="42" t="s">
        <v>733</v>
      </c>
      <c r="B85" s="43">
        <v>32030101</v>
      </c>
      <c r="C85" s="44" t="s">
        <v>139</v>
      </c>
      <c r="D85" s="45"/>
      <c r="E85" s="45"/>
      <c r="F85" s="45"/>
    </row>
    <row r="86" spans="1:6" hidden="1" x14ac:dyDescent="0.25">
      <c r="A86" s="42" t="s">
        <v>734</v>
      </c>
      <c r="B86" s="43">
        <v>32030109</v>
      </c>
      <c r="C86" s="44" t="s">
        <v>140</v>
      </c>
      <c r="D86" s="45"/>
      <c r="E86" s="45"/>
      <c r="F86" s="45"/>
    </row>
    <row r="87" spans="1:6" hidden="1" x14ac:dyDescent="0.25">
      <c r="A87" s="42" t="s">
        <v>718</v>
      </c>
      <c r="B87" s="43">
        <v>32030110</v>
      </c>
      <c r="C87" s="44" t="s">
        <v>141</v>
      </c>
      <c r="D87" s="45"/>
      <c r="E87" s="45"/>
      <c r="F87" s="45"/>
    </row>
    <row r="88" spans="1:6" hidden="1" x14ac:dyDescent="0.25">
      <c r="A88" s="46"/>
      <c r="B88" s="47"/>
      <c r="C88" s="46"/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s="1" customFormat="1" x14ac:dyDescent="0.25">
      <c r="A90" s="5"/>
      <c r="B90" s="4">
        <v>32011000</v>
      </c>
      <c r="C90" s="5" t="s">
        <v>142</v>
      </c>
      <c r="D90" s="11">
        <f>SUM(D91:D92)</f>
        <v>0</v>
      </c>
      <c r="E90" s="11">
        <f>SUM(E91:E92)</f>
        <v>0</v>
      </c>
      <c r="F90" s="11">
        <f>SUM(F91:F92)</f>
        <v>0</v>
      </c>
    </row>
    <row r="91" spans="1:6" hidden="1" x14ac:dyDescent="0.25">
      <c r="A91" s="42" t="s">
        <v>717</v>
      </c>
      <c r="B91" s="46"/>
      <c r="C91" s="46"/>
      <c r="D91" s="45"/>
      <c r="E91" s="45"/>
      <c r="F91" s="45"/>
    </row>
    <row r="92" spans="1:6" hidden="1" x14ac:dyDescent="0.25">
      <c r="A92" s="46"/>
      <c r="B92" s="46"/>
      <c r="C92" s="46"/>
      <c r="D92" s="45"/>
      <c r="E92" s="45"/>
      <c r="F92" s="45"/>
    </row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0rAhDcFRGkMhZa2dJyPPYYqizx+GNeELkgIbz4INxP6SPm9yIPXTYtdbv/D3FBGbl3ecb3A4z+yO9jkxCDs1Q==" saltValue="c+l/xTkfgsOb9iCnyfXoB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40" zoomScaleSheetLayoutView="90" workbookViewId="0">
      <selection activeCell="E6" sqref="E6"/>
    </sheetView>
  </sheetViews>
  <sheetFormatPr defaultColWidth="8.77734375" defaultRowHeight="15" x14ac:dyDescent="0.25"/>
  <cols>
    <col min="1" max="1" width="10.77734375" style="49" bestFit="1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821</v>
      </c>
      <c r="B3" s="145"/>
      <c r="C3" s="145"/>
      <c r="D3" s="145"/>
      <c r="E3" s="145"/>
    </row>
    <row r="4" spans="1:5" x14ac:dyDescent="0.25">
      <c r="A4" s="143" t="s">
        <v>766</v>
      </c>
      <c r="B4" s="143"/>
      <c r="C4" s="143"/>
      <c r="D4" s="143"/>
      <c r="E4" s="143"/>
    </row>
    <row r="6" spans="1:5" ht="49.2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112654427</v>
      </c>
      <c r="D7" s="12">
        <f t="shared" ref="D7:E7" si="0">D8+D13+D20</f>
        <v>109523418</v>
      </c>
      <c r="E7" s="12">
        <f t="shared" si="0"/>
        <v>98556536</v>
      </c>
    </row>
    <row r="8" spans="1:5" s="1" customFormat="1" x14ac:dyDescent="0.25">
      <c r="A8" s="3">
        <v>2101</v>
      </c>
      <c r="B8" s="3" t="s">
        <v>5</v>
      </c>
      <c r="C8" s="12">
        <f>C9</f>
        <v>112654427</v>
      </c>
      <c r="D8" s="12">
        <f t="shared" ref="D8:E8" si="1">D9</f>
        <v>109523418</v>
      </c>
      <c r="E8" s="12">
        <f t="shared" si="1"/>
        <v>98556536</v>
      </c>
    </row>
    <row r="9" spans="1:5" s="1" customFormat="1" x14ac:dyDescent="0.25">
      <c r="A9" s="3">
        <v>210101</v>
      </c>
      <c r="B9" s="3" t="s">
        <v>6</v>
      </c>
      <c r="C9" s="12">
        <f>SUM(C10:C12)</f>
        <v>112654427</v>
      </c>
      <c r="D9" s="12">
        <f t="shared" ref="D9:E9" si="2">SUM(D10:D12)</f>
        <v>109523418</v>
      </c>
      <c r="E9" s="12">
        <f t="shared" si="2"/>
        <v>98556536</v>
      </c>
    </row>
    <row r="10" spans="1:5" x14ac:dyDescent="0.25">
      <c r="A10" s="59">
        <v>21010101</v>
      </c>
      <c r="B10" s="48" t="s">
        <v>5</v>
      </c>
      <c r="C10" s="71">
        <v>112654427</v>
      </c>
      <c r="D10" s="72">
        <v>109523418</v>
      </c>
      <c r="E10" s="71">
        <v>98556536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ZOCipZqvSSX/dnQdHmKGtMOCeKIVm8QqAjib8mW+/ICM63AgDjqYpFHGlo5BY5qulHa4ltJNPlhSAfdvfx+uQ==" saltValue="TXkRlMxzwHk8oGTow03x7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2:E300"/>
  <sheetViews>
    <sheetView view="pageBreakPreview" zoomScale="90" zoomScaleNormal="100" zoomScaleSheetLayoutView="90" workbookViewId="0">
      <selection activeCell="E6" sqref="E6"/>
    </sheetView>
  </sheetViews>
  <sheetFormatPr defaultColWidth="8.77734375" defaultRowHeight="15" x14ac:dyDescent="0.25"/>
  <cols>
    <col min="1" max="1" width="15.4414062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822</v>
      </c>
      <c r="B4" s="145"/>
      <c r="C4" s="145"/>
      <c r="D4" s="145"/>
      <c r="E4" s="145"/>
    </row>
    <row r="5" spans="1:5" x14ac:dyDescent="0.25">
      <c r="A5" s="143" t="s">
        <v>766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11500000</v>
      </c>
      <c r="D7" s="12">
        <f t="shared" ref="D7:E7" si="0">D8+D84+D88+D93</f>
        <v>6441500</v>
      </c>
      <c r="E7" s="12">
        <f t="shared" si="0"/>
        <v>14000000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11500000</v>
      </c>
      <c r="D8" s="12">
        <f t="shared" ref="D8:E8" si="1">D9+D14+D22+D36+D45+D48+D54+D63+D67+D70</f>
        <v>6441500</v>
      </c>
      <c r="E8" s="12">
        <f t="shared" si="1"/>
        <v>14000000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840000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1000000</v>
      </c>
      <c r="D11" s="71">
        <v>840000</v>
      </c>
      <c r="E11" s="7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850000</v>
      </c>
      <c r="E22" s="12">
        <f t="shared" si="3"/>
        <v>2500000</v>
      </c>
    </row>
    <row r="23" spans="1:5" x14ac:dyDescent="0.25">
      <c r="A23" s="43">
        <v>22020301</v>
      </c>
      <c r="B23" s="44" t="s">
        <v>36</v>
      </c>
      <c r="C23" s="72">
        <v>250000</v>
      </c>
      <c r="D23" s="71">
        <v>250000</v>
      </c>
      <c r="E23" s="71">
        <v>1000000</v>
      </c>
    </row>
    <row r="24" spans="1:5" hidden="1" x14ac:dyDescent="0.25">
      <c r="A24" s="43">
        <v>22020302</v>
      </c>
      <c r="B24" s="44" t="s">
        <v>37</v>
      </c>
      <c r="C24" s="72"/>
      <c r="D24" s="71"/>
      <c r="E24" s="71"/>
    </row>
    <row r="25" spans="1:5" hidden="1" x14ac:dyDescent="0.25">
      <c r="A25" s="43">
        <v>22020303</v>
      </c>
      <c r="B25" s="44" t="s">
        <v>38</v>
      </c>
      <c r="C25" s="72"/>
      <c r="D25" s="71"/>
      <c r="E25" s="71"/>
    </row>
    <row r="26" spans="1:5" hidden="1" x14ac:dyDescent="0.25">
      <c r="A26" s="43">
        <v>22020304</v>
      </c>
      <c r="B26" s="44" t="s">
        <v>39</v>
      </c>
      <c r="C26" s="72"/>
      <c r="D26" s="71"/>
      <c r="E26" s="71"/>
    </row>
    <row r="27" spans="1:5" x14ac:dyDescent="0.25">
      <c r="A27" s="43">
        <v>22020305</v>
      </c>
      <c r="B27" s="44" t="s">
        <v>40</v>
      </c>
      <c r="C27" s="77">
        <v>250000</v>
      </c>
      <c r="D27" s="78">
        <v>200000</v>
      </c>
      <c r="E27" s="78">
        <v>500000</v>
      </c>
    </row>
    <row r="28" spans="1:5" hidden="1" x14ac:dyDescent="0.25">
      <c r="A28" s="43">
        <v>22020306</v>
      </c>
      <c r="B28" s="44" t="s">
        <v>41</v>
      </c>
      <c r="C28" s="75"/>
      <c r="D28" s="76"/>
      <c r="E28" s="76"/>
    </row>
    <row r="29" spans="1:5" x14ac:dyDescent="0.25">
      <c r="A29" s="43">
        <v>22020307</v>
      </c>
      <c r="B29" s="44" t="s">
        <v>42</v>
      </c>
      <c r="C29" s="72">
        <v>500000</v>
      </c>
      <c r="D29" s="71">
        <v>400000</v>
      </c>
      <c r="E29" s="71">
        <v>1000000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1000000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71">
        <v>500000</v>
      </c>
      <c r="D37" s="71">
        <v>500000</v>
      </c>
      <c r="E37" s="71">
        <v>2000000</v>
      </c>
    </row>
    <row r="38" spans="1:5" x14ac:dyDescent="0.25">
      <c r="A38" s="43">
        <v>22020402</v>
      </c>
      <c r="B38" s="44" t="s">
        <v>51</v>
      </c>
      <c r="C38" s="71">
        <v>250000</v>
      </c>
      <c r="D38" s="71">
        <v>250000</v>
      </c>
      <c r="E38" s="71">
        <v>500000</v>
      </c>
    </row>
    <row r="39" spans="1:5" x14ac:dyDescent="0.25">
      <c r="A39" s="43">
        <v>22020403</v>
      </c>
      <c r="B39" s="44" t="s">
        <v>52</v>
      </c>
      <c r="C39" s="71"/>
      <c r="D39" s="71">
        <v>0</v>
      </c>
      <c r="E39" s="71"/>
    </row>
    <row r="40" spans="1:5" x14ac:dyDescent="0.25">
      <c r="A40" s="43">
        <v>22020404</v>
      </c>
      <c r="B40" s="44" t="s">
        <v>53</v>
      </c>
      <c r="C40" s="71">
        <v>250000</v>
      </c>
      <c r="D40" s="71">
        <v>250000</v>
      </c>
      <c r="E40" s="71">
        <v>500000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500000</v>
      </c>
      <c r="D45" s="12">
        <f t="shared" ref="D45:E45" si="5">SUM(D46:D47)</f>
        <v>170000</v>
      </c>
      <c r="E45" s="12">
        <f t="shared" si="5"/>
        <v>500000</v>
      </c>
    </row>
    <row r="46" spans="1:5" x14ac:dyDescent="0.25">
      <c r="A46" s="43">
        <v>22020501</v>
      </c>
      <c r="B46" s="44" t="s">
        <v>59</v>
      </c>
      <c r="C46" s="41">
        <v>500000</v>
      </c>
      <c r="D46" s="41">
        <v>170000</v>
      </c>
      <c r="E46" s="41">
        <v>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500000</v>
      </c>
      <c r="D48" s="12">
        <f t="shared" ref="D48:E48" si="6">SUM(D49:D53)</f>
        <v>435500</v>
      </c>
      <c r="E48" s="12">
        <f t="shared" si="6"/>
        <v>1500000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72">
        <v>500000</v>
      </c>
      <c r="D53" s="71">
        <v>435500</v>
      </c>
      <c r="E53" s="71">
        <v>1500000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500000</v>
      </c>
      <c r="D63" s="12">
        <f t="shared" ref="D63:E63" si="8">SUM(D64:D66)</f>
        <v>450000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41">
        <v>500000</v>
      </c>
      <c r="D64" s="41">
        <v>450000</v>
      </c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7000000</v>
      </c>
      <c r="D70" s="12">
        <f t="shared" ref="D70:E70" si="10">SUM(D71:D83)</f>
        <v>2696000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72">
        <v>1000000</v>
      </c>
      <c r="D71" s="71">
        <v>500000</v>
      </c>
      <c r="E71" s="71">
        <v>1000000</v>
      </c>
    </row>
    <row r="72" spans="1:5" x14ac:dyDescent="0.25">
      <c r="A72" s="43">
        <v>22021002</v>
      </c>
      <c r="B72" s="44" t="s">
        <v>85</v>
      </c>
      <c r="C72" s="72">
        <v>0</v>
      </c>
      <c r="D72" s="71"/>
      <c r="E72" s="71"/>
    </row>
    <row r="73" spans="1:5" hidden="1" x14ac:dyDescent="0.25">
      <c r="A73" s="43">
        <v>22021003</v>
      </c>
      <c r="B73" s="44" t="s">
        <v>86</v>
      </c>
      <c r="C73" s="77"/>
      <c r="D73" s="78"/>
      <c r="E73" s="78"/>
    </row>
    <row r="74" spans="1:5" hidden="1" x14ac:dyDescent="0.25">
      <c r="A74" s="43">
        <v>22021004</v>
      </c>
      <c r="B74" s="44" t="s">
        <v>87</v>
      </c>
      <c r="C74" s="76"/>
      <c r="D74" s="75"/>
      <c r="E74" s="76"/>
    </row>
    <row r="75" spans="1:5" hidden="1" x14ac:dyDescent="0.25">
      <c r="A75" s="43">
        <v>22021006</v>
      </c>
      <c r="B75" s="44" t="s">
        <v>88</v>
      </c>
      <c r="C75" s="78"/>
      <c r="D75" s="78"/>
      <c r="E75" s="78"/>
    </row>
    <row r="76" spans="1:5" x14ac:dyDescent="0.25">
      <c r="A76" s="43">
        <v>22021007</v>
      </c>
      <c r="B76" s="44" t="s">
        <v>89</v>
      </c>
      <c r="C76" s="76">
        <v>6000000</v>
      </c>
      <c r="D76" s="75">
        <v>2196000</v>
      </c>
      <c r="E76" s="76">
        <v>4000000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SUswOjNUXvgIqTg+N0DDwTaxoaFzsaNpHmLkMkaoLiJc4ppj+YmFgo+rbDvzHDkQ89nck8zIBzfWtaXBRDw1Q==" saltValue="VysGmNATfn3THy7EWY4mv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headerFooter>
    <oddFooter>&amp;CPage &amp;P of &amp;N</oddFooter>
  </headerFooter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topLeftCell="A4" zoomScale="80" zoomScaleNormal="140" zoomScaleSheetLayoutView="80" workbookViewId="0">
      <selection activeCell="A76" activeCellId="8" sqref="A8:XFD8 A18:XFD18 A29:XFD29 A36:XFD38 A41:XFD41 A50:XFD51 A57:XFD65 A69:XFD73 A76:XFD78"/>
    </sheetView>
  </sheetViews>
  <sheetFormatPr defaultColWidth="8.77734375" defaultRowHeight="15" x14ac:dyDescent="0.25"/>
  <cols>
    <col min="1" max="1" width="19.44140625" style="49" customWidth="1"/>
    <col min="2" max="2" width="13.21875" style="49" bestFit="1" customWidth="1"/>
    <col min="3" max="3" width="42.5546875" style="49" bestFit="1" customWidth="1"/>
    <col min="4" max="5" width="25.44140625" style="49" bestFit="1" customWidth="1"/>
    <col min="6" max="6" width="19.21875" style="49" bestFit="1" customWidth="1"/>
    <col min="7" max="16384" width="8.77734375" style="49"/>
  </cols>
  <sheetData>
    <row r="1" spans="1:6" x14ac:dyDescent="0.25">
      <c r="A1" s="144" t="s">
        <v>143</v>
      </c>
      <c r="B1" s="144"/>
      <c r="C1" s="144"/>
      <c r="D1" s="144"/>
      <c r="E1" s="144"/>
    </row>
    <row r="2" spans="1:6" x14ac:dyDescent="0.25">
      <c r="A2" s="143" t="s">
        <v>894</v>
      </c>
      <c r="B2" s="143"/>
      <c r="C2" s="143"/>
      <c r="D2" s="143"/>
      <c r="E2" s="143"/>
    </row>
    <row r="3" spans="1:6" x14ac:dyDescent="0.25">
      <c r="A3" s="143" t="s">
        <v>766</v>
      </c>
      <c r="B3" s="143"/>
      <c r="C3" s="143"/>
      <c r="D3" s="143"/>
      <c r="E3" s="143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ht="30" x14ac:dyDescent="0.25">
      <c r="A6" s="8" t="s">
        <v>616</v>
      </c>
      <c r="B6" s="4">
        <v>3</v>
      </c>
      <c r="C6" s="5" t="s">
        <v>113</v>
      </c>
      <c r="D6" s="11">
        <f>D7+D17+D28+D34+D40+D49+D56+D68+D75+D81</f>
        <v>88000000</v>
      </c>
      <c r="E6" s="11">
        <f>E7+E17+E28+E34+E40+E49+E56+E68+E75+E81</f>
        <v>35800000</v>
      </c>
      <c r="F6" s="11">
        <f>F7+F17+F28+F34+F40+F49+F56+F68+F75+F81</f>
        <v>83000000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25000000</v>
      </c>
      <c r="E7" s="11">
        <f t="shared" ref="E7:F7" si="0">SUM(E8:E16)</f>
        <v>15500000</v>
      </c>
      <c r="F7" s="11">
        <f t="shared" si="0"/>
        <v>16000000</v>
      </c>
    </row>
    <row r="8" spans="1:6" hidden="1" x14ac:dyDescent="0.25">
      <c r="A8" s="42" t="s">
        <v>617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81">
        <v>32010102</v>
      </c>
      <c r="C9" s="82" t="s">
        <v>882</v>
      </c>
      <c r="D9" s="93">
        <v>9000000</v>
      </c>
      <c r="E9" s="72">
        <v>1500000</v>
      </c>
      <c r="F9" s="71">
        <v>8000000</v>
      </c>
    </row>
    <row r="10" spans="1:6" ht="30" x14ac:dyDescent="0.25">
      <c r="A10" s="44"/>
      <c r="B10" s="79">
        <v>32010103</v>
      </c>
      <c r="C10" s="82" t="s">
        <v>883</v>
      </c>
      <c r="D10" s="93">
        <v>16000000</v>
      </c>
      <c r="E10" s="72">
        <v>14000000</v>
      </c>
      <c r="F10" s="71">
        <v>8000000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63000000</v>
      </c>
      <c r="E17" s="11">
        <f t="shared" ref="E17:F17" si="1">SUM(E18:E27)</f>
        <v>20300000</v>
      </c>
      <c r="F17" s="11">
        <f t="shared" si="1"/>
        <v>59000000</v>
      </c>
    </row>
    <row r="18" spans="1:6" hidden="1" x14ac:dyDescent="0.25">
      <c r="A18" s="42" t="s">
        <v>618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79">
        <v>32010215</v>
      </c>
      <c r="C19" s="82" t="s">
        <v>884</v>
      </c>
      <c r="D19" s="71">
        <v>5500000</v>
      </c>
      <c r="E19" s="72">
        <v>1900000</v>
      </c>
      <c r="F19" s="71">
        <v>5000000</v>
      </c>
    </row>
    <row r="20" spans="1:6" x14ac:dyDescent="0.25">
      <c r="A20" s="46"/>
      <c r="B20" s="79">
        <v>32010214</v>
      </c>
      <c r="C20" s="82" t="s">
        <v>885</v>
      </c>
      <c r="D20" s="71">
        <v>25000000</v>
      </c>
      <c r="E20" s="72">
        <v>12000000</v>
      </c>
      <c r="F20" s="71">
        <v>10000000</v>
      </c>
    </row>
    <row r="21" spans="1:6" ht="60" x14ac:dyDescent="0.25">
      <c r="A21" s="46"/>
      <c r="B21" s="81">
        <v>32010208</v>
      </c>
      <c r="C21" s="82" t="s">
        <v>886</v>
      </c>
      <c r="D21" s="71">
        <v>1000000</v>
      </c>
      <c r="E21" s="72">
        <v>950000</v>
      </c>
      <c r="F21" s="71">
        <v>10000000</v>
      </c>
    </row>
    <row r="22" spans="1:6" ht="30" x14ac:dyDescent="0.25">
      <c r="A22" s="46"/>
      <c r="B22" s="79">
        <v>32010205</v>
      </c>
      <c r="C22" s="82" t="s">
        <v>887</v>
      </c>
      <c r="D22" s="93">
        <v>30000000</v>
      </c>
      <c r="E22" s="72">
        <v>4000000</v>
      </c>
      <c r="F22" s="71">
        <v>30000000</v>
      </c>
    </row>
    <row r="23" spans="1:6" ht="30" x14ac:dyDescent="0.25">
      <c r="A23" s="46"/>
      <c r="B23" s="81">
        <v>32010208</v>
      </c>
      <c r="C23" s="82" t="s">
        <v>888</v>
      </c>
      <c r="D23" s="71">
        <v>1500000</v>
      </c>
      <c r="E23" s="72">
        <v>1450000</v>
      </c>
      <c r="F23" s="71">
        <v>2000000</v>
      </c>
    </row>
    <row r="24" spans="1:6" x14ac:dyDescent="0.25">
      <c r="A24" s="46"/>
      <c r="B24" s="81">
        <v>32010134</v>
      </c>
      <c r="C24" s="82" t="s">
        <v>889</v>
      </c>
      <c r="D24" s="71">
        <v>0</v>
      </c>
      <c r="E24" s="72"/>
      <c r="F24" s="71">
        <v>2000000</v>
      </c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738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8000000</v>
      </c>
    </row>
    <row r="35" spans="1:6" x14ac:dyDescent="0.25">
      <c r="A35" s="42" t="s">
        <v>739</v>
      </c>
      <c r="B35" s="43">
        <v>32010405</v>
      </c>
      <c r="C35" s="44" t="s">
        <v>121</v>
      </c>
      <c r="D35" s="45"/>
      <c r="E35" s="45"/>
      <c r="F35" s="45">
        <v>8000000</v>
      </c>
    </row>
    <row r="36" spans="1:6" hidden="1" x14ac:dyDescent="0.25">
      <c r="A36" s="42" t="s">
        <v>740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741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742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743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744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735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745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746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747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748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749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750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751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752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753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737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736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XOKUoKnVeq3pl0s+q9Kc9jbQGSZcdoppP7TJYZOprKCSBH3Wyara5lonsM5PFcB+3lr+YlU7i84MzDB6YdSyA==" saltValue="S5wwyuFo8UwJ3dOeZVx2hQ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topLeftCell="A2" zoomScale="90" zoomScaleNormal="100" zoomScaleSheetLayoutView="90" workbookViewId="0">
      <selection activeCell="E6" sqref="E6"/>
    </sheetView>
  </sheetViews>
  <sheetFormatPr defaultColWidth="8.77734375" defaultRowHeight="15" x14ac:dyDescent="0.25"/>
  <cols>
    <col min="1" max="1" width="11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144" t="s">
        <v>894</v>
      </c>
      <c r="B2" s="144"/>
      <c r="C2" s="144"/>
      <c r="D2" s="144"/>
      <c r="E2" s="144"/>
    </row>
    <row r="3" spans="1:5" ht="26.55" customHeight="1" x14ac:dyDescent="0.25">
      <c r="A3" s="145" t="s">
        <v>823</v>
      </c>
      <c r="B3" s="145"/>
      <c r="C3" s="145"/>
      <c r="D3" s="145"/>
      <c r="E3" s="145"/>
    </row>
    <row r="4" spans="1:5" x14ac:dyDescent="0.25">
      <c r="A4" s="143" t="s">
        <v>767</v>
      </c>
      <c r="B4" s="143"/>
      <c r="C4" s="143"/>
      <c r="D4" s="143"/>
      <c r="E4" s="143"/>
    </row>
    <row r="6" spans="1:5" ht="51" customHeight="1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3">
        <v>21</v>
      </c>
      <c r="B7" s="3" t="s">
        <v>4</v>
      </c>
      <c r="C7" s="12">
        <f>C8+C13+C20</f>
        <v>30576076</v>
      </c>
      <c r="D7" s="12">
        <f t="shared" ref="D7:E7" si="0">D8+D13+D20</f>
        <v>30576076</v>
      </c>
      <c r="E7" s="12">
        <f t="shared" si="0"/>
        <v>30576076</v>
      </c>
    </row>
    <row r="8" spans="1:5" s="1" customFormat="1" x14ac:dyDescent="0.25">
      <c r="A8" s="3">
        <v>2101</v>
      </c>
      <c r="B8" s="3" t="s">
        <v>5</v>
      </c>
      <c r="C8" s="12">
        <f>C9</f>
        <v>30576076</v>
      </c>
      <c r="D8" s="12">
        <f t="shared" ref="D8:E8" si="1">D9</f>
        <v>30576076</v>
      </c>
      <c r="E8" s="12">
        <f t="shared" si="1"/>
        <v>30576076</v>
      </c>
    </row>
    <row r="9" spans="1:5" s="1" customFormat="1" x14ac:dyDescent="0.25">
      <c r="A9" s="3">
        <v>210101</v>
      </c>
      <c r="B9" s="3" t="s">
        <v>6</v>
      </c>
      <c r="C9" s="12">
        <f>SUM(C10:C12)</f>
        <v>30576076</v>
      </c>
      <c r="D9" s="12">
        <f t="shared" ref="D9:E9" si="2">SUM(D10:D12)</f>
        <v>30576076</v>
      </c>
      <c r="E9" s="12">
        <f t="shared" si="2"/>
        <v>30576076</v>
      </c>
    </row>
    <row r="10" spans="1:5" x14ac:dyDescent="0.25">
      <c r="A10" s="59">
        <v>21010101</v>
      </c>
      <c r="B10" s="48" t="s">
        <v>5</v>
      </c>
      <c r="C10" s="71">
        <v>30576076</v>
      </c>
      <c r="D10" s="71">
        <v>30576076</v>
      </c>
      <c r="E10" s="71">
        <v>30576076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X5pxHFX3oc1y2YW8cYdPkKZ16C1DvNr8UqgL/mRFgZOuXzlLCg9Hi7VIrv4dGkOrPC1q2ipN1zL6AIBfl/aKg==" saltValue="7KZHfD2SuTp20IxXshMct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&amp;CPage &amp;P of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2:E300"/>
  <sheetViews>
    <sheetView view="pageBreakPreview" zoomScale="90" zoomScaleNormal="110" zoomScaleSheetLayoutView="90" workbookViewId="0">
      <selection activeCell="E6" sqref="E6"/>
    </sheetView>
  </sheetViews>
  <sheetFormatPr defaultColWidth="8.77734375" defaultRowHeight="15" x14ac:dyDescent="0.25"/>
  <cols>
    <col min="1" max="1" width="11.109375" style="49" customWidth="1"/>
    <col min="2" max="2" width="52" style="49" bestFit="1" customWidth="1"/>
    <col min="3" max="5" width="25" style="49" bestFit="1" customWidth="1"/>
    <col min="6" max="6" width="9.77734375" style="49" customWidth="1"/>
    <col min="7" max="16384" width="8.77734375" style="49"/>
  </cols>
  <sheetData>
    <row r="2" spans="1:5" x14ac:dyDescent="0.25">
      <c r="A2" s="49" t="s">
        <v>894</v>
      </c>
    </row>
    <row r="3" spans="1:5" x14ac:dyDescent="0.25">
      <c r="A3" s="144" t="s">
        <v>526</v>
      </c>
      <c r="B3" s="144"/>
      <c r="C3" s="144"/>
      <c r="D3" s="144"/>
      <c r="E3" s="144"/>
    </row>
    <row r="4" spans="1:5" ht="28.95" customHeight="1" x14ac:dyDescent="0.25">
      <c r="A4" s="145" t="s">
        <v>824</v>
      </c>
      <c r="B4" s="145"/>
      <c r="C4" s="145"/>
      <c r="D4" s="145"/>
      <c r="E4" s="145"/>
    </row>
    <row r="5" spans="1:5" x14ac:dyDescent="0.25">
      <c r="A5" s="143" t="s">
        <v>767</v>
      </c>
      <c r="B5" s="143"/>
      <c r="C5" s="143"/>
      <c r="D5" s="143"/>
      <c r="E5" s="143"/>
    </row>
    <row r="6" spans="1:5" ht="45" x14ac:dyDescent="0.25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25">
      <c r="A7" s="4">
        <v>2</v>
      </c>
      <c r="B7" s="5" t="s">
        <v>20</v>
      </c>
      <c r="C7" s="12">
        <f>C8+C84+C88+C93</f>
        <v>21500000</v>
      </c>
      <c r="D7" s="12">
        <f t="shared" ref="D7:E7" si="0">D8+D84+D88+D93</f>
        <v>11750000</v>
      </c>
      <c r="E7" s="12">
        <f t="shared" si="0"/>
        <v>10250000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21500000</v>
      </c>
      <c r="D8" s="12">
        <f t="shared" ref="D8:E8" si="1">D9+D14+D22+D36+D45+D48+D54+D63+D67+D70</f>
        <v>11750000</v>
      </c>
      <c r="E8" s="12">
        <f t="shared" si="1"/>
        <v>10250000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1000000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72">
        <v>1500000</v>
      </c>
      <c r="D11" s="71">
        <v>1000000</v>
      </c>
      <c r="E11" s="7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75">
        <v>250000</v>
      </c>
      <c r="D23" s="76"/>
      <c r="E23" s="76">
        <v>250000</v>
      </c>
    </row>
    <row r="24" spans="1:5" hidden="1" x14ac:dyDescent="0.25">
      <c r="A24" s="43">
        <v>22020302</v>
      </c>
      <c r="B24" s="44" t="s">
        <v>37</v>
      </c>
      <c r="C24" s="72"/>
      <c r="D24" s="71"/>
      <c r="E24" s="71"/>
    </row>
    <row r="25" spans="1:5" hidden="1" x14ac:dyDescent="0.25">
      <c r="A25" s="43">
        <v>22020303</v>
      </c>
      <c r="B25" s="44" t="s">
        <v>38</v>
      </c>
      <c r="C25" s="72"/>
      <c r="D25" s="71"/>
      <c r="E25" s="71"/>
    </row>
    <row r="26" spans="1:5" hidden="1" x14ac:dyDescent="0.25">
      <c r="A26" s="43">
        <v>22020304</v>
      </c>
      <c r="B26" s="44" t="s">
        <v>39</v>
      </c>
      <c r="C26" s="72"/>
      <c r="D26" s="71"/>
      <c r="E26" s="71"/>
    </row>
    <row r="27" spans="1:5" x14ac:dyDescent="0.25">
      <c r="A27" s="43">
        <v>22020305</v>
      </c>
      <c r="B27" s="44" t="s">
        <v>40</v>
      </c>
      <c r="C27" s="77">
        <v>250000</v>
      </c>
      <c r="D27" s="78"/>
      <c r="E27" s="78">
        <v>250000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300000</v>
      </c>
      <c r="E36" s="12">
        <f t="shared" si="4"/>
        <v>750000</v>
      </c>
    </row>
    <row r="37" spans="1:5" ht="15.6" x14ac:dyDescent="0.3">
      <c r="A37" s="43">
        <v>22020401</v>
      </c>
      <c r="B37" s="44" t="s">
        <v>50</v>
      </c>
      <c r="C37" s="68">
        <v>500000</v>
      </c>
      <c r="D37" s="67">
        <v>300000</v>
      </c>
      <c r="E37" s="67">
        <v>500000</v>
      </c>
    </row>
    <row r="38" spans="1:5" ht="15.6" x14ac:dyDescent="0.3">
      <c r="A38" s="43">
        <v>22020402</v>
      </c>
      <c r="B38" s="44" t="s">
        <v>51</v>
      </c>
      <c r="C38" s="68">
        <v>250000</v>
      </c>
      <c r="D38" s="67"/>
      <c r="E38" s="67">
        <v>250000</v>
      </c>
    </row>
    <row r="39" spans="1:5" ht="15.6" x14ac:dyDescent="0.3">
      <c r="A39" s="43">
        <v>22020403</v>
      </c>
      <c r="B39" s="44" t="s">
        <v>52</v>
      </c>
      <c r="C39" s="68">
        <v>250000</v>
      </c>
      <c r="D39" s="67"/>
      <c r="E39" s="67">
        <v>0</v>
      </c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</v>
      </c>
      <c r="D63" s="12">
        <f t="shared" ref="D63:E63" si="8">SUM(D64:D66)</f>
        <v>1000000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1000000</v>
      </c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17500000</v>
      </c>
      <c r="D70" s="12">
        <f t="shared" ref="D70:E70" si="10">SUM(D71:D83)</f>
        <v>9450000</v>
      </c>
      <c r="E70" s="12">
        <f t="shared" si="10"/>
        <v>6500000</v>
      </c>
    </row>
    <row r="71" spans="1:5" x14ac:dyDescent="0.25">
      <c r="A71" s="43">
        <v>22021001</v>
      </c>
      <c r="B71" s="44" t="s">
        <v>84</v>
      </c>
      <c r="C71" s="72">
        <v>1000000</v>
      </c>
      <c r="D71" s="71">
        <v>650000</v>
      </c>
      <c r="E71" s="71">
        <v>1000000</v>
      </c>
    </row>
    <row r="72" spans="1:5" hidden="1" x14ac:dyDescent="0.25">
      <c r="A72" s="43">
        <v>22021002</v>
      </c>
      <c r="B72" s="44" t="s">
        <v>85</v>
      </c>
      <c r="C72" s="72"/>
      <c r="D72" s="71"/>
      <c r="E72" s="71"/>
    </row>
    <row r="73" spans="1:5" hidden="1" x14ac:dyDescent="0.25">
      <c r="A73" s="43">
        <v>22021003</v>
      </c>
      <c r="B73" s="44" t="s">
        <v>86</v>
      </c>
      <c r="C73" s="77"/>
      <c r="D73" s="78"/>
      <c r="E73" s="78"/>
    </row>
    <row r="74" spans="1:5" hidden="1" x14ac:dyDescent="0.25">
      <c r="A74" s="43">
        <v>22021004</v>
      </c>
      <c r="B74" s="44" t="s">
        <v>87</v>
      </c>
      <c r="C74" s="76"/>
      <c r="D74" s="75"/>
      <c r="E74" s="76"/>
    </row>
    <row r="75" spans="1:5" hidden="1" x14ac:dyDescent="0.25">
      <c r="A75" s="43">
        <v>22021006</v>
      </c>
      <c r="B75" s="44" t="s">
        <v>88</v>
      </c>
      <c r="C75" s="78"/>
      <c r="D75" s="78"/>
      <c r="E75" s="78"/>
    </row>
    <row r="76" spans="1:5" x14ac:dyDescent="0.25">
      <c r="A76" s="43">
        <v>22021007</v>
      </c>
      <c r="B76" s="44" t="s">
        <v>89</v>
      </c>
      <c r="C76" s="76">
        <v>15000000</v>
      </c>
      <c r="D76" s="75">
        <v>7800000</v>
      </c>
      <c r="E76" s="76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1500000</v>
      </c>
      <c r="D83" s="41">
        <v>1000000</v>
      </c>
      <c r="E83" s="41">
        <v>500000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SQ2FHECBhMbjodJ7Q9j3x6TwknsBTMOmWhEVYjdeeuF51+aKo43MvtK+u0uacWXEXskx5sOFpEKXIMM83BAlg==" saltValue="PZMhEjmXspBuW+NBWzARA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7" orientation="landscape" r:id="rId1"/>
  <headerFooter>
    <oddFooter>&amp;CPage &amp;P of &amp;N</oddFooter>
  </headerFooter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2026-07-11T16:02:20Z</cp:lastPrinted>
  <dcterms:created xsi:type="dcterms:W3CDTF">2025-11-07T19:59:01Z</dcterms:created>
  <dcterms:modified xsi:type="dcterms:W3CDTF">2026-07-11T16:04:45Z</dcterms:modified>
</cp:coreProperties>
</file>