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66925"/>
  <mc:AlternateContent xmlns:mc="http://schemas.openxmlformats.org/markup-compatibility/2006">
    <mc:Choice Requires="x15">
      <x15ac:absPath xmlns:x15ac="http://schemas.microsoft.com/office/spreadsheetml/2010/11/ac" url="C:\Users\ZAHRADDEEN\Desktop\35 LGA BUDGET\New folder\"/>
    </mc:Choice>
  </mc:AlternateContent>
  <xr:revisionPtr revIDLastSave="0" documentId="13_ncr:1_{C7CB110B-C4D0-4343-B674-12EA719848A5}" xr6:coauthVersionLast="47" xr6:coauthVersionMax="47" xr10:uidLastSave="{00000000-0000-0000-0000-000000000000}"/>
  <workbookProtection workbookAlgorithmName="SHA-512" workbookHashValue="eWGIoEjTzas35nsXLIhO2KmqpssUNGhscEURudn+iqwK5O2CSjA2udbqZhh/oSdg7DNlggqWE37Gqm2KbmTgSw==" workbookSaltValue="whtlYaaDQRzP9fHo9BLhfw==" workbookSpinCount="100000" lockStructure="1"/>
  <bookViews>
    <workbookView xWindow="-108" yWindow="-108" windowWidth="23256" windowHeight="12456" xr2:uid="{00000000-000D-0000-FFFF-FFFF00000000}"/>
  </bookViews>
  <sheets>
    <sheet name="PROPOSED BUDGET SUMMARY F.i" sheetId="8" r:id="rId1"/>
    <sheet name="CONS. MASTER B. SUMMARY F.ii" sheetId="7" r:id="rId2"/>
    <sheet name="SUMMARY OF REVENUE F.iii" sheetId="9" r:id="rId3"/>
    <sheet name="SUMMARY OF EXP F.iv" sheetId="6" r:id="rId4"/>
    <sheet name="SUMMARY OF EXP SECTOR F.v" sheetId="10" r:id="rId5"/>
    <sheet name="SUMMARY OF REC. EXP DEPT F.vi" sheetId="11" r:id="rId6"/>
    <sheet name="SUMMARY OF RECURRENT EXP F.vii" sheetId="12" r:id="rId7"/>
    <sheet name="SUMMARY OF CAPITAL EXP F.viii" sheetId="13" r:id="rId8"/>
    <sheet name="SUMMARY OF CAP. EXP DEPT F.ix" sheetId="14" r:id="rId9"/>
    <sheet name="CHAIR PERSONNEL COST F.x" sheetId="4" r:id="rId10"/>
    <sheet name="CHAIR OVERHEAD COST F.xi" sheetId="5" r:id="rId11"/>
    <sheet name="SLT PERSONNEL COST F.x" sheetId="17" r:id="rId12"/>
    <sheet name="SLT OVERHEAD COST F.xi" sheetId="18" r:id="rId13"/>
    <sheet name="COUNCIL PERSONNEL COST F.x" sheetId="19" r:id="rId14"/>
    <sheet name="COUNCIL OVERHEAD COST F.xi" sheetId="20" r:id="rId15"/>
    <sheet name="PMD PERSONNEL COST F.x" sheetId="15" r:id="rId16"/>
    <sheet name="PMD OVERHEAD COST F.xi" sheetId="16" r:id="rId17"/>
    <sheet name="PMD CAPITAL EXP F.xii" sheetId="3" r:id="rId18"/>
    <sheet name="AGRIC PERSONNEL COST F.x" sheetId="23" r:id="rId19"/>
    <sheet name="AGRIC OVERHEAD COST F.xi" sheetId="24" r:id="rId20"/>
    <sheet name="AGRIC CAPITAL EXP F.xii" sheetId="25" r:id="rId21"/>
    <sheet name="FINANCE PERSONNEL COST F.x" sheetId="26" r:id="rId22"/>
    <sheet name="FINANCE OVERHEAD COST F.xi" sheetId="27" r:id="rId23"/>
    <sheet name="FINANCE CAPITAL EXP F.xii" sheetId="28" r:id="rId24"/>
    <sheet name="WORKS PERSONNEL COST F.x" sheetId="29" r:id="rId25"/>
    <sheet name="WORKS OVERHEAD COST F.xi" sheetId="30" r:id="rId26"/>
    <sheet name="WORKS CAPITAL EXP F.xii" sheetId="31" r:id="rId27"/>
    <sheet name="ESD PERSONNEL COST F.x" sheetId="32" r:id="rId28"/>
    <sheet name="ESD OVERHEAD COST F.xi" sheetId="33" r:id="rId29"/>
    <sheet name="ESD CAPITAL EXP F.xii" sheetId="34" r:id="rId30"/>
    <sheet name="PHC PERSONNEL COST F.x" sheetId="35" r:id="rId31"/>
    <sheet name="PHC OVERHEAD COST F.xi" sheetId="36" r:id="rId32"/>
    <sheet name="PHC CAPITAL EXP F.xii" sheetId="37" r:id="rId33"/>
    <sheet name="WATSAN PERSONNEL COST F.x" sheetId="38" r:id="rId34"/>
    <sheet name="WATSAN OVERHEAD COST F.xi" sheetId="39" r:id="rId35"/>
    <sheet name="WATSAN CAPITAL EXP F.xii" sheetId="40" r:id="rId36"/>
    <sheet name="TRADITIONAL PERSONNEL COST F.x" sheetId="21" r:id="rId37"/>
    <sheet name="TRADITIONAL OVERHEAD COST F.xi" sheetId="22" r:id="rId38"/>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1" i="6" l="1"/>
  <c r="D101" i="6"/>
  <c r="C101" i="6"/>
  <c r="D10" i="6"/>
  <c r="E10" i="6"/>
  <c r="C10" i="6"/>
  <c r="D8" i="9"/>
  <c r="C8" i="9"/>
  <c r="E8" i="9"/>
  <c r="E14" i="28"/>
  <c r="E11" i="28" s="1"/>
  <c r="F14" i="28"/>
  <c r="F11" i="28" s="1"/>
  <c r="D14" i="28"/>
  <c r="D11" i="28" s="1"/>
  <c r="D22" i="26"/>
  <c r="E22" i="26"/>
  <c r="C22" i="26"/>
  <c r="D27" i="26"/>
  <c r="C27" i="26"/>
  <c r="E27" i="26"/>
  <c r="C20" i="26" l="1"/>
  <c r="C87" i="27"/>
  <c r="C86" i="27" s="1"/>
  <c r="D22" i="6"/>
  <c r="E20" i="26"/>
  <c r="E22" i="6"/>
  <c r="E63" i="28"/>
  <c r="F63" i="28"/>
  <c r="D63" i="28"/>
  <c r="E44" i="28"/>
  <c r="F44" i="28"/>
  <c r="D44" i="28"/>
  <c r="D22" i="28"/>
  <c r="E16" i="28"/>
  <c r="F16" i="28"/>
  <c r="D16" i="28"/>
  <c r="E7" i="28"/>
  <c r="F7" i="28"/>
  <c r="D7" i="28"/>
  <c r="E75" i="25"/>
  <c r="F75" i="25"/>
  <c r="E75" i="31"/>
  <c r="F75" i="31"/>
  <c r="E75" i="34"/>
  <c r="F75" i="34"/>
  <c r="E75" i="37"/>
  <c r="F75" i="37"/>
  <c r="E76" i="40"/>
  <c r="F76" i="40"/>
  <c r="E75" i="3"/>
  <c r="F75" i="3"/>
  <c r="D75" i="25"/>
  <c r="D75" i="31"/>
  <c r="D75" i="34"/>
  <c r="D75" i="37"/>
  <c r="D76" i="40"/>
  <c r="D75" i="3"/>
  <c r="E55" i="25"/>
  <c r="F55" i="25"/>
  <c r="E56" i="31"/>
  <c r="F56" i="31"/>
  <c r="E56" i="34"/>
  <c r="F56" i="34"/>
  <c r="E56" i="37"/>
  <c r="F56" i="37"/>
  <c r="E57" i="40"/>
  <c r="F57" i="40"/>
  <c r="E56" i="3"/>
  <c r="F56" i="3"/>
  <c r="D55" i="25"/>
  <c r="D56" i="31"/>
  <c r="D56" i="34"/>
  <c r="D56" i="37"/>
  <c r="D57" i="40"/>
  <c r="D56" i="3"/>
  <c r="E28" i="25"/>
  <c r="F28" i="25"/>
  <c r="E28" i="31"/>
  <c r="F28" i="31"/>
  <c r="E28" i="34"/>
  <c r="F28" i="34"/>
  <c r="E28" i="37"/>
  <c r="F28" i="37"/>
  <c r="E28" i="40"/>
  <c r="F28" i="40"/>
  <c r="E33" i="3"/>
  <c r="F33" i="3"/>
  <c r="D28" i="25"/>
  <c r="D28" i="31"/>
  <c r="D28" i="34"/>
  <c r="D28" i="37"/>
  <c r="D28" i="40"/>
  <c r="D33" i="3"/>
  <c r="E17" i="25"/>
  <c r="F17" i="25"/>
  <c r="E17" i="31"/>
  <c r="F17" i="31"/>
  <c r="E17" i="34"/>
  <c r="F17" i="34"/>
  <c r="E17" i="37"/>
  <c r="F17" i="37"/>
  <c r="E17" i="40"/>
  <c r="F17" i="40"/>
  <c r="E30" i="3"/>
  <c r="F30" i="3"/>
  <c r="D17" i="25"/>
  <c r="D17" i="31"/>
  <c r="D17" i="34"/>
  <c r="D17" i="37"/>
  <c r="D17" i="40"/>
  <c r="D30" i="3"/>
  <c r="E7" i="25"/>
  <c r="F7" i="25"/>
  <c r="E7" i="31"/>
  <c r="F7" i="31"/>
  <c r="E7" i="34"/>
  <c r="F7" i="34"/>
  <c r="E7" i="37"/>
  <c r="F7" i="37"/>
  <c r="E7" i="40"/>
  <c r="F7" i="40"/>
  <c r="E7" i="3"/>
  <c r="F7" i="3"/>
  <c r="D7" i="25"/>
  <c r="D7" i="31"/>
  <c r="D7" i="34"/>
  <c r="D7" i="37"/>
  <c r="D7" i="40"/>
  <c r="D7" i="3"/>
  <c r="D106" i="6"/>
  <c r="E106" i="6"/>
  <c r="C106" i="6"/>
  <c r="D87" i="27"/>
  <c r="D86" i="27" s="1"/>
  <c r="E87" i="27"/>
  <c r="E105" i="6" s="1"/>
  <c r="C32" i="7"/>
  <c r="E132" i="9"/>
  <c r="E11" i="7" s="1"/>
  <c r="E20" i="8" s="1"/>
  <c r="D132" i="9"/>
  <c r="D11" i="7" s="1"/>
  <c r="D20" i="8" s="1"/>
  <c r="C132" i="9"/>
  <c r="C11" i="7" s="1"/>
  <c r="C20" i="8" s="1"/>
  <c r="E7" i="8"/>
  <c r="C7" i="8"/>
  <c r="D17" i="7"/>
  <c r="E17" i="7"/>
  <c r="C17" i="7"/>
  <c r="C105" i="6" l="1"/>
  <c r="C22" i="6"/>
  <c r="D105" i="6"/>
  <c r="E86" i="27"/>
  <c r="D20" i="26"/>
  <c r="D116" i="6"/>
  <c r="D115" i="6" s="1"/>
  <c r="E116" i="6"/>
  <c r="E115" i="6" s="1"/>
  <c r="C116" i="6"/>
  <c r="C115" i="6" s="1"/>
  <c r="D114" i="6"/>
  <c r="D113" i="6" s="1"/>
  <c r="E114" i="6"/>
  <c r="E113" i="6" s="1"/>
  <c r="C114" i="6"/>
  <c r="C113" i="6" s="1"/>
  <c r="D109" i="6"/>
  <c r="E109" i="6"/>
  <c r="D110" i="6"/>
  <c r="E110" i="6"/>
  <c r="D111" i="6"/>
  <c r="E111" i="6"/>
  <c r="C110" i="6"/>
  <c r="C111" i="6"/>
  <c r="C109" i="6"/>
  <c r="D89" i="6"/>
  <c r="E89" i="6"/>
  <c r="D90" i="6"/>
  <c r="E90" i="6"/>
  <c r="D91" i="6"/>
  <c r="E91" i="6"/>
  <c r="D92" i="6"/>
  <c r="E92" i="6"/>
  <c r="D93" i="6"/>
  <c r="E93" i="6"/>
  <c r="D94" i="6"/>
  <c r="E94" i="6"/>
  <c r="D95" i="6"/>
  <c r="E95" i="6"/>
  <c r="D96" i="6"/>
  <c r="E96" i="6"/>
  <c r="D97" i="6"/>
  <c r="E97" i="6"/>
  <c r="D98" i="6"/>
  <c r="E98" i="6"/>
  <c r="D99" i="6"/>
  <c r="E99" i="6"/>
  <c r="D100" i="6"/>
  <c r="E100" i="6"/>
  <c r="D102" i="6"/>
  <c r="E102" i="6"/>
  <c r="C90" i="6"/>
  <c r="C91" i="6"/>
  <c r="C92" i="6"/>
  <c r="C93" i="6"/>
  <c r="C94" i="6"/>
  <c r="C95" i="6"/>
  <c r="C96" i="6"/>
  <c r="C97" i="6"/>
  <c r="C98" i="6"/>
  <c r="C99" i="6"/>
  <c r="C100" i="6"/>
  <c r="C102" i="6"/>
  <c r="C89" i="6"/>
  <c r="D86" i="6"/>
  <c r="E86" i="6"/>
  <c r="D87" i="6"/>
  <c r="E87" i="6"/>
  <c r="C87" i="6"/>
  <c r="C86" i="6"/>
  <c r="D82" i="6"/>
  <c r="E82" i="6"/>
  <c r="D83" i="6"/>
  <c r="E83" i="6"/>
  <c r="D84" i="6"/>
  <c r="E84" i="6"/>
  <c r="C83" i="6"/>
  <c r="C84" i="6"/>
  <c r="C82" i="6"/>
  <c r="D73" i="6"/>
  <c r="E73" i="6"/>
  <c r="D74" i="6"/>
  <c r="E74" i="6"/>
  <c r="D75" i="6"/>
  <c r="E75" i="6"/>
  <c r="D76" i="6"/>
  <c r="E76" i="6"/>
  <c r="D77" i="6"/>
  <c r="E77" i="6"/>
  <c r="D78" i="6"/>
  <c r="E78" i="6"/>
  <c r="D79" i="6"/>
  <c r="E79" i="6"/>
  <c r="D80" i="6"/>
  <c r="E80" i="6"/>
  <c r="C74" i="6"/>
  <c r="C75" i="6"/>
  <c r="C76" i="6"/>
  <c r="C77" i="6"/>
  <c r="C78" i="6"/>
  <c r="C79" i="6"/>
  <c r="C80" i="6"/>
  <c r="C73" i="6"/>
  <c r="D67" i="6"/>
  <c r="E67" i="6"/>
  <c r="D68" i="6"/>
  <c r="E68" i="6"/>
  <c r="D69" i="6"/>
  <c r="E69" i="6"/>
  <c r="D70" i="6"/>
  <c r="E70" i="6"/>
  <c r="D71" i="6"/>
  <c r="E71" i="6"/>
  <c r="C68" i="6"/>
  <c r="C69" i="6"/>
  <c r="C70" i="6"/>
  <c r="C71" i="6"/>
  <c r="C67" i="6"/>
  <c r="D64" i="6"/>
  <c r="E64" i="6"/>
  <c r="D65" i="6"/>
  <c r="E65" i="6"/>
  <c r="C65" i="6"/>
  <c r="C64" i="6"/>
  <c r="D55" i="6"/>
  <c r="E55" i="6"/>
  <c r="D56" i="6"/>
  <c r="E56" i="6"/>
  <c r="D57" i="6"/>
  <c r="E57" i="6"/>
  <c r="D58" i="6"/>
  <c r="E58" i="6"/>
  <c r="D59" i="6"/>
  <c r="E59" i="6"/>
  <c r="D60" i="6"/>
  <c r="E60" i="6"/>
  <c r="D61" i="6"/>
  <c r="E61" i="6"/>
  <c r="D62" i="6"/>
  <c r="E62" i="6"/>
  <c r="C56" i="6"/>
  <c r="C57" i="6"/>
  <c r="C58" i="6"/>
  <c r="C59" i="6"/>
  <c r="C60" i="6"/>
  <c r="C61" i="6"/>
  <c r="C62" i="6"/>
  <c r="C55" i="6"/>
  <c r="D41" i="6"/>
  <c r="E41" i="6"/>
  <c r="D42" i="6"/>
  <c r="E42" i="6"/>
  <c r="D43" i="6"/>
  <c r="E43" i="6"/>
  <c r="D44" i="6"/>
  <c r="E44" i="6"/>
  <c r="D45" i="6"/>
  <c r="E45" i="6"/>
  <c r="D46" i="6"/>
  <c r="E46" i="6"/>
  <c r="D47" i="6"/>
  <c r="E47" i="6"/>
  <c r="D48" i="6"/>
  <c r="E48" i="6"/>
  <c r="D49" i="6"/>
  <c r="E49" i="6"/>
  <c r="D50" i="6"/>
  <c r="E50" i="6"/>
  <c r="D51" i="6"/>
  <c r="E51" i="6"/>
  <c r="D52" i="6"/>
  <c r="E52" i="6"/>
  <c r="D53" i="6"/>
  <c r="E53" i="6"/>
  <c r="C42" i="6"/>
  <c r="C43" i="6"/>
  <c r="C44" i="6"/>
  <c r="C45" i="6"/>
  <c r="C46" i="6"/>
  <c r="C47" i="6"/>
  <c r="C48" i="6"/>
  <c r="C49" i="6"/>
  <c r="C50" i="6"/>
  <c r="C51" i="6"/>
  <c r="C52" i="6"/>
  <c r="C53" i="6"/>
  <c r="C41" i="6"/>
  <c r="D33" i="6"/>
  <c r="E33" i="6"/>
  <c r="D34" i="6"/>
  <c r="E34" i="6"/>
  <c r="D35" i="6"/>
  <c r="E35" i="6"/>
  <c r="D36" i="6"/>
  <c r="E36" i="6"/>
  <c r="D37" i="6"/>
  <c r="E37" i="6"/>
  <c r="D38" i="6"/>
  <c r="E38" i="6"/>
  <c r="D39" i="6"/>
  <c r="E39" i="6"/>
  <c r="D31" i="6"/>
  <c r="E31" i="6"/>
  <c r="D28" i="6"/>
  <c r="E28" i="6"/>
  <c r="D29" i="6"/>
  <c r="E29" i="6"/>
  <c r="D30" i="6"/>
  <c r="E30" i="6"/>
  <c r="C34" i="6"/>
  <c r="C35" i="6"/>
  <c r="C36" i="6"/>
  <c r="C37" i="6"/>
  <c r="C38" i="6"/>
  <c r="C39" i="6"/>
  <c r="C33" i="6"/>
  <c r="C29" i="6"/>
  <c r="C30" i="6"/>
  <c r="C31" i="6"/>
  <c r="C28" i="6"/>
  <c r="D21" i="6"/>
  <c r="E21" i="6"/>
  <c r="D23" i="6"/>
  <c r="E23" i="6"/>
  <c r="C23" i="6"/>
  <c r="C21" i="6"/>
  <c r="D19" i="6"/>
  <c r="E19" i="6"/>
  <c r="C19" i="6"/>
  <c r="D15" i="6"/>
  <c r="E15" i="6"/>
  <c r="D16" i="6"/>
  <c r="E16" i="6"/>
  <c r="D17" i="6"/>
  <c r="E17" i="6"/>
  <c r="C16" i="6"/>
  <c r="C17" i="6"/>
  <c r="C15" i="6"/>
  <c r="D11" i="6"/>
  <c r="E11" i="6"/>
  <c r="D12" i="6"/>
  <c r="E12" i="6"/>
  <c r="C11" i="6"/>
  <c r="C12" i="6"/>
  <c r="D20" i="17"/>
  <c r="E20" i="17"/>
  <c r="D20" i="19"/>
  <c r="E20" i="19"/>
  <c r="D20" i="15"/>
  <c r="E20" i="15"/>
  <c r="D20" i="23"/>
  <c r="E20" i="23"/>
  <c r="D20" i="29"/>
  <c r="E20" i="29"/>
  <c r="D21" i="32"/>
  <c r="E21" i="32"/>
  <c r="D20" i="35"/>
  <c r="E20" i="35"/>
  <c r="D20" i="38"/>
  <c r="E20" i="38"/>
  <c r="D20" i="21"/>
  <c r="E20" i="21"/>
  <c r="D20" i="4"/>
  <c r="E20" i="4"/>
  <c r="E32" i="7"/>
  <c r="E7" i="10"/>
  <c r="G7" i="10" s="1"/>
  <c r="E8" i="10"/>
  <c r="G8" i="10" s="1"/>
  <c r="C85" i="6" l="1"/>
  <c r="C20" i="6"/>
  <c r="E108" i="6"/>
  <c r="E107" i="6" s="1"/>
  <c r="E85" i="6"/>
  <c r="D85" i="6"/>
  <c r="D108" i="6"/>
  <c r="D107" i="6" s="1"/>
  <c r="E20" i="6"/>
  <c r="D20" i="6"/>
  <c r="C108" i="6"/>
  <c r="C107" i="6" s="1"/>
  <c r="C112" i="6"/>
  <c r="D112" i="6"/>
  <c r="E112" i="6"/>
  <c r="F82" i="40"/>
  <c r="E82" i="40"/>
  <c r="D82" i="40"/>
  <c r="F69" i="40"/>
  <c r="E69" i="40"/>
  <c r="D69" i="40"/>
  <c r="F50" i="40"/>
  <c r="E50" i="40"/>
  <c r="D50" i="40"/>
  <c r="F41" i="40"/>
  <c r="E41" i="40"/>
  <c r="D41" i="40"/>
  <c r="F35" i="40"/>
  <c r="E35" i="40"/>
  <c r="D35" i="40"/>
  <c r="E96" i="39"/>
  <c r="D96" i="39"/>
  <c r="C96" i="39"/>
  <c r="E94" i="39"/>
  <c r="D94" i="39"/>
  <c r="C94" i="39"/>
  <c r="E89" i="39"/>
  <c r="E88" i="39" s="1"/>
  <c r="D89" i="39"/>
  <c r="D88" i="39" s="1"/>
  <c r="C89" i="39"/>
  <c r="C88" i="39" s="1"/>
  <c r="E85" i="39"/>
  <c r="E84" i="39" s="1"/>
  <c r="D85" i="39"/>
  <c r="D84" i="39" s="1"/>
  <c r="C85" i="39"/>
  <c r="C84" i="39" s="1"/>
  <c r="E70" i="39"/>
  <c r="D70" i="39"/>
  <c r="C70" i="39"/>
  <c r="E67" i="39"/>
  <c r="D67" i="39"/>
  <c r="C67" i="39"/>
  <c r="E63" i="39"/>
  <c r="D63" i="39"/>
  <c r="C63" i="39"/>
  <c r="E54" i="39"/>
  <c r="D54" i="39"/>
  <c r="C54" i="39"/>
  <c r="E48" i="39"/>
  <c r="D48" i="39"/>
  <c r="C48" i="39"/>
  <c r="E45" i="39"/>
  <c r="D45" i="39"/>
  <c r="C45" i="39"/>
  <c r="E36" i="39"/>
  <c r="D36" i="39"/>
  <c r="C36" i="39"/>
  <c r="E22" i="39"/>
  <c r="D22" i="39"/>
  <c r="C22" i="39"/>
  <c r="E14" i="39"/>
  <c r="D14" i="39"/>
  <c r="C14" i="39"/>
  <c r="E9" i="39"/>
  <c r="D9" i="39"/>
  <c r="C9" i="39"/>
  <c r="C20" i="38"/>
  <c r="E18" i="38"/>
  <c r="D18" i="38"/>
  <c r="C18" i="38"/>
  <c r="E14" i="38"/>
  <c r="D14" i="38"/>
  <c r="C14" i="38"/>
  <c r="E9" i="38"/>
  <c r="E8" i="38" s="1"/>
  <c r="D9" i="38"/>
  <c r="D8" i="38" s="1"/>
  <c r="C9" i="38"/>
  <c r="C8" i="38" s="1"/>
  <c r="F81" i="37"/>
  <c r="E81" i="37"/>
  <c r="D81" i="37"/>
  <c r="F68" i="37"/>
  <c r="E68" i="37"/>
  <c r="D68" i="37"/>
  <c r="F49" i="37"/>
  <c r="E49" i="37"/>
  <c r="D49" i="37"/>
  <c r="F40" i="37"/>
  <c r="E40" i="37"/>
  <c r="D40" i="37"/>
  <c r="F34" i="37"/>
  <c r="E34" i="37"/>
  <c r="D34" i="37"/>
  <c r="E96" i="36"/>
  <c r="D96" i="36"/>
  <c r="C96" i="36"/>
  <c r="E94" i="36"/>
  <c r="D94" i="36"/>
  <c r="C94" i="36"/>
  <c r="E89" i="36"/>
  <c r="E88" i="36" s="1"/>
  <c r="D89" i="36"/>
  <c r="D88" i="36" s="1"/>
  <c r="C89" i="36"/>
  <c r="C88" i="36" s="1"/>
  <c r="E85" i="36"/>
  <c r="E84" i="36" s="1"/>
  <c r="D85" i="36"/>
  <c r="D84" i="36" s="1"/>
  <c r="C85" i="36"/>
  <c r="C84" i="36" s="1"/>
  <c r="E70" i="36"/>
  <c r="D70" i="36"/>
  <c r="C70" i="36"/>
  <c r="E67" i="36"/>
  <c r="D67" i="36"/>
  <c r="C67" i="36"/>
  <c r="E63" i="36"/>
  <c r="D63" i="36"/>
  <c r="C63" i="36"/>
  <c r="E54" i="36"/>
  <c r="D54" i="36"/>
  <c r="C54" i="36"/>
  <c r="E48" i="36"/>
  <c r="D48" i="36"/>
  <c r="C48" i="36"/>
  <c r="E45" i="36"/>
  <c r="D45" i="36"/>
  <c r="C45" i="36"/>
  <c r="E36" i="36"/>
  <c r="D36" i="36"/>
  <c r="C36" i="36"/>
  <c r="E22" i="36"/>
  <c r="D22" i="36"/>
  <c r="C22" i="36"/>
  <c r="E14" i="36"/>
  <c r="D14" i="36"/>
  <c r="C14" i="36"/>
  <c r="E9" i="36"/>
  <c r="D9" i="36"/>
  <c r="C9" i="36"/>
  <c r="C20" i="35"/>
  <c r="E18" i="35"/>
  <c r="D18" i="35"/>
  <c r="C18" i="35"/>
  <c r="E14" i="35"/>
  <c r="D14" i="35"/>
  <c r="C14" i="35"/>
  <c r="E9" i="35"/>
  <c r="E8" i="35" s="1"/>
  <c r="D9" i="35"/>
  <c r="D8" i="35" s="1"/>
  <c r="C9" i="35"/>
  <c r="C8" i="35" s="1"/>
  <c r="F81" i="34"/>
  <c r="E81" i="34"/>
  <c r="D81" i="34"/>
  <c r="F68" i="34"/>
  <c r="E68" i="34"/>
  <c r="D68" i="34"/>
  <c r="F49" i="34"/>
  <c r="E49" i="34"/>
  <c r="D49" i="34"/>
  <c r="F40" i="34"/>
  <c r="E40" i="34"/>
  <c r="D40" i="34"/>
  <c r="F34" i="34"/>
  <c r="E34" i="34"/>
  <c r="D34" i="34"/>
  <c r="E97" i="33"/>
  <c r="D97" i="33"/>
  <c r="C97" i="33"/>
  <c r="E95" i="33"/>
  <c r="D95" i="33"/>
  <c r="C95" i="33"/>
  <c r="E90" i="33"/>
  <c r="E89" i="33" s="1"/>
  <c r="D90" i="33"/>
  <c r="D89" i="33" s="1"/>
  <c r="C90" i="33"/>
  <c r="C89" i="33" s="1"/>
  <c r="E85" i="33"/>
  <c r="E84" i="33" s="1"/>
  <c r="D85" i="33"/>
  <c r="D84" i="33" s="1"/>
  <c r="C85" i="33"/>
  <c r="C84" i="33" s="1"/>
  <c r="E70" i="33"/>
  <c r="D70" i="33"/>
  <c r="C70" i="33"/>
  <c r="E67" i="33"/>
  <c r="D67" i="33"/>
  <c r="C67" i="33"/>
  <c r="E63" i="33"/>
  <c r="D63" i="33"/>
  <c r="C63" i="33"/>
  <c r="E54" i="33"/>
  <c r="D54" i="33"/>
  <c r="C54" i="33"/>
  <c r="E48" i="33"/>
  <c r="D48" i="33"/>
  <c r="C48" i="33"/>
  <c r="E45" i="33"/>
  <c r="D45" i="33"/>
  <c r="C45" i="33"/>
  <c r="E36" i="33"/>
  <c r="D36" i="33"/>
  <c r="C36" i="33"/>
  <c r="E22" i="33"/>
  <c r="D22" i="33"/>
  <c r="C22" i="33"/>
  <c r="E14" i="33"/>
  <c r="D14" i="33"/>
  <c r="C14" i="33"/>
  <c r="E9" i="33"/>
  <c r="D9" i="33"/>
  <c r="C9" i="33"/>
  <c r="C21" i="32"/>
  <c r="E19" i="32"/>
  <c r="D19" i="32"/>
  <c r="C19" i="32"/>
  <c r="E15" i="32"/>
  <c r="D15" i="32"/>
  <c r="C15" i="32"/>
  <c r="E9" i="32"/>
  <c r="E8" i="32" s="1"/>
  <c r="D9" i="32"/>
  <c r="D8" i="32" s="1"/>
  <c r="C9" i="32"/>
  <c r="C8" i="32" s="1"/>
  <c r="F81" i="31"/>
  <c r="E81" i="31"/>
  <c r="D81" i="31"/>
  <c r="F68" i="31"/>
  <c r="E68" i="31"/>
  <c r="D68" i="31"/>
  <c r="F49" i="31"/>
  <c r="E49" i="31"/>
  <c r="D49" i="31"/>
  <c r="F40" i="31"/>
  <c r="E40" i="31"/>
  <c r="D40" i="31"/>
  <c r="F34" i="31"/>
  <c r="E34" i="31"/>
  <c r="D34" i="31"/>
  <c r="E96" i="30"/>
  <c r="D96" i="30"/>
  <c r="C96" i="30"/>
  <c r="E94" i="30"/>
  <c r="D94" i="30"/>
  <c r="C94" i="30"/>
  <c r="E89" i="30"/>
  <c r="E88" i="30" s="1"/>
  <c r="D89" i="30"/>
  <c r="D88" i="30" s="1"/>
  <c r="C89" i="30"/>
  <c r="C88" i="30" s="1"/>
  <c r="E85" i="30"/>
  <c r="E84" i="30" s="1"/>
  <c r="D85" i="30"/>
  <c r="D84" i="30" s="1"/>
  <c r="C85" i="30"/>
  <c r="C84" i="30" s="1"/>
  <c r="E70" i="30"/>
  <c r="D70" i="30"/>
  <c r="C70" i="30"/>
  <c r="E67" i="30"/>
  <c r="D67" i="30"/>
  <c r="C67" i="30"/>
  <c r="E63" i="30"/>
  <c r="D63" i="30"/>
  <c r="C63" i="30"/>
  <c r="E54" i="30"/>
  <c r="D54" i="30"/>
  <c r="C54" i="30"/>
  <c r="E48" i="30"/>
  <c r="D48" i="30"/>
  <c r="C48" i="30"/>
  <c r="E45" i="30"/>
  <c r="D45" i="30"/>
  <c r="C45" i="30"/>
  <c r="E36" i="30"/>
  <c r="D36" i="30"/>
  <c r="C36" i="30"/>
  <c r="E22" i="30"/>
  <c r="D22" i="30"/>
  <c r="C22" i="30"/>
  <c r="E14" i="30"/>
  <c r="D14" i="30"/>
  <c r="C14" i="30"/>
  <c r="E9" i="30"/>
  <c r="D9" i="30"/>
  <c r="C9" i="30"/>
  <c r="C20" i="29"/>
  <c r="E18" i="29"/>
  <c r="D18" i="29"/>
  <c r="C18" i="29"/>
  <c r="E14" i="29"/>
  <c r="D14" i="29"/>
  <c r="C14" i="29"/>
  <c r="E9" i="29"/>
  <c r="E8" i="29" s="1"/>
  <c r="D9" i="29"/>
  <c r="D8" i="29" s="1"/>
  <c r="C9" i="29"/>
  <c r="C8" i="29" s="1"/>
  <c r="F69" i="28"/>
  <c r="E69" i="28"/>
  <c r="D69" i="28"/>
  <c r="E13" i="13"/>
  <c r="E162" i="6" s="1"/>
  <c r="D13" i="13"/>
  <c r="D162" i="6" s="1"/>
  <c r="C13" i="13"/>
  <c r="C162" i="6" s="1"/>
  <c r="F56" i="28"/>
  <c r="E56" i="28"/>
  <c r="D56" i="28"/>
  <c r="E11" i="13"/>
  <c r="E151" i="6" s="1"/>
  <c r="D11" i="13"/>
  <c r="D151" i="6" s="1"/>
  <c r="C11" i="13"/>
  <c r="C151" i="6" s="1"/>
  <c r="F37" i="28"/>
  <c r="E37" i="28"/>
  <c r="D37" i="28"/>
  <c r="F28" i="28"/>
  <c r="E28" i="28"/>
  <c r="D28" i="28"/>
  <c r="F22" i="28"/>
  <c r="E22" i="28"/>
  <c r="E7" i="13"/>
  <c r="E138" i="6" s="1"/>
  <c r="D7" i="13"/>
  <c r="D138" i="6" s="1"/>
  <c r="C7" i="13"/>
  <c r="C138" i="6" s="1"/>
  <c r="E6" i="13"/>
  <c r="E125" i="6" s="1"/>
  <c r="C6" i="13"/>
  <c r="C125" i="6" s="1"/>
  <c r="E5" i="13"/>
  <c r="E121" i="6" s="1"/>
  <c r="D5" i="13"/>
  <c r="D121" i="6" s="1"/>
  <c r="C5" i="13"/>
  <c r="C121" i="6" s="1"/>
  <c r="E97" i="27"/>
  <c r="D97" i="27"/>
  <c r="C97" i="27"/>
  <c r="E95" i="27"/>
  <c r="D95" i="27"/>
  <c r="C95" i="27"/>
  <c r="E90" i="27"/>
  <c r="E89" i="27" s="1"/>
  <c r="D90" i="27"/>
  <c r="D89" i="27" s="1"/>
  <c r="C90" i="27"/>
  <c r="C89" i="27" s="1"/>
  <c r="E85" i="27"/>
  <c r="D85" i="27"/>
  <c r="C85" i="27"/>
  <c r="E70" i="27"/>
  <c r="D70" i="27"/>
  <c r="C70" i="27"/>
  <c r="E67" i="27"/>
  <c r="D67" i="27"/>
  <c r="C67" i="27"/>
  <c r="E63" i="27"/>
  <c r="D63" i="27"/>
  <c r="C63" i="27"/>
  <c r="E54" i="27"/>
  <c r="D54" i="27"/>
  <c r="C54" i="27"/>
  <c r="E48" i="27"/>
  <c r="D48" i="27"/>
  <c r="C48" i="27"/>
  <c r="E45" i="27"/>
  <c r="D45" i="27"/>
  <c r="C45" i="27"/>
  <c r="E36" i="27"/>
  <c r="D36" i="27"/>
  <c r="C36" i="27"/>
  <c r="E22" i="27"/>
  <c r="D22" i="27"/>
  <c r="C22" i="27"/>
  <c r="E14" i="27"/>
  <c r="D14" i="27"/>
  <c r="C14" i="27"/>
  <c r="E9" i="27"/>
  <c r="D9" i="27"/>
  <c r="C9" i="27"/>
  <c r="E18" i="26"/>
  <c r="D18" i="26"/>
  <c r="C18" i="26"/>
  <c r="E14" i="26"/>
  <c r="D14" i="26"/>
  <c r="C14" i="26"/>
  <c r="E9" i="26"/>
  <c r="E8" i="26" s="1"/>
  <c r="D9" i="26"/>
  <c r="D8" i="26" s="1"/>
  <c r="C9" i="26"/>
  <c r="C8" i="26" s="1"/>
  <c r="F81" i="25"/>
  <c r="E81" i="25"/>
  <c r="D81" i="25"/>
  <c r="F68" i="25"/>
  <c r="E68" i="25"/>
  <c r="D68" i="25"/>
  <c r="F49" i="25"/>
  <c r="E49" i="25"/>
  <c r="D49" i="25"/>
  <c r="F40" i="25"/>
  <c r="E40" i="25"/>
  <c r="D40" i="25"/>
  <c r="F34" i="25"/>
  <c r="E34" i="25"/>
  <c r="D34" i="25"/>
  <c r="E96" i="24"/>
  <c r="D96" i="24"/>
  <c r="C96" i="24"/>
  <c r="E94" i="24"/>
  <c r="D94" i="24"/>
  <c r="C94" i="24"/>
  <c r="E89" i="24"/>
  <c r="E88" i="24" s="1"/>
  <c r="D89" i="24"/>
  <c r="D88" i="24" s="1"/>
  <c r="C89" i="24"/>
  <c r="C88" i="24" s="1"/>
  <c r="E85" i="24"/>
  <c r="E84" i="24" s="1"/>
  <c r="D85" i="24"/>
  <c r="D84" i="24" s="1"/>
  <c r="C85" i="24"/>
  <c r="C84" i="24" s="1"/>
  <c r="E70" i="24"/>
  <c r="D70" i="24"/>
  <c r="C70" i="24"/>
  <c r="E67" i="24"/>
  <c r="D67" i="24"/>
  <c r="C67" i="24"/>
  <c r="E63" i="24"/>
  <c r="D63" i="24"/>
  <c r="C63" i="24"/>
  <c r="E54" i="24"/>
  <c r="D54" i="24"/>
  <c r="C54" i="24"/>
  <c r="E48" i="24"/>
  <c r="D48" i="24"/>
  <c r="C48" i="24"/>
  <c r="E45" i="24"/>
  <c r="D45" i="24"/>
  <c r="C45" i="24"/>
  <c r="E36" i="24"/>
  <c r="D36" i="24"/>
  <c r="C36" i="24"/>
  <c r="E22" i="24"/>
  <c r="D22" i="24"/>
  <c r="C22" i="24"/>
  <c r="E14" i="24"/>
  <c r="D14" i="24"/>
  <c r="C14" i="24"/>
  <c r="E9" i="24"/>
  <c r="D9" i="24"/>
  <c r="C9" i="24"/>
  <c r="C20" i="23"/>
  <c r="E18" i="23"/>
  <c r="D18" i="23"/>
  <c r="C18" i="23"/>
  <c r="E14" i="23"/>
  <c r="D14" i="23"/>
  <c r="C14" i="23"/>
  <c r="E9" i="23"/>
  <c r="E8" i="23" s="1"/>
  <c r="D9" i="23"/>
  <c r="D8" i="23" s="1"/>
  <c r="C9" i="23"/>
  <c r="C8" i="23" s="1"/>
  <c r="E96" i="22"/>
  <c r="D96" i="22"/>
  <c r="C96" i="22"/>
  <c r="E94" i="22"/>
  <c r="D94" i="22"/>
  <c r="C94" i="22"/>
  <c r="E89" i="22"/>
  <c r="E88" i="22" s="1"/>
  <c r="D89" i="22"/>
  <c r="D88" i="22" s="1"/>
  <c r="C89" i="22"/>
  <c r="C88" i="22" s="1"/>
  <c r="E85" i="22"/>
  <c r="E84" i="22" s="1"/>
  <c r="D85" i="22"/>
  <c r="D84" i="22" s="1"/>
  <c r="C85" i="22"/>
  <c r="C84" i="22" s="1"/>
  <c r="E70" i="22"/>
  <c r="D70" i="22"/>
  <c r="C70" i="22"/>
  <c r="E67" i="22"/>
  <c r="D67" i="22"/>
  <c r="C67" i="22"/>
  <c r="E63" i="22"/>
  <c r="D63" i="22"/>
  <c r="C63" i="22"/>
  <c r="E54" i="22"/>
  <c r="D54" i="22"/>
  <c r="C54" i="22"/>
  <c r="E48" i="22"/>
  <c r="D48" i="22"/>
  <c r="C48" i="22"/>
  <c r="E45" i="22"/>
  <c r="D45" i="22"/>
  <c r="C45" i="22"/>
  <c r="E36" i="22"/>
  <c r="D36" i="22"/>
  <c r="C36" i="22"/>
  <c r="E22" i="22"/>
  <c r="D22" i="22"/>
  <c r="C22" i="22"/>
  <c r="E14" i="22"/>
  <c r="D14" i="22"/>
  <c r="C14" i="22"/>
  <c r="E9" i="22"/>
  <c r="D9" i="22"/>
  <c r="C9" i="22"/>
  <c r="C20" i="21"/>
  <c r="E18" i="21"/>
  <c r="D18" i="21"/>
  <c r="C18" i="21"/>
  <c r="E14" i="21"/>
  <c r="D14" i="21"/>
  <c r="C14" i="21"/>
  <c r="E9" i="21"/>
  <c r="E8" i="21" s="1"/>
  <c r="D9" i="21"/>
  <c r="D8" i="21" s="1"/>
  <c r="C9" i="21"/>
  <c r="C8" i="21" s="1"/>
  <c r="E96" i="20"/>
  <c r="D96" i="20"/>
  <c r="C96" i="20"/>
  <c r="E94" i="20"/>
  <c r="D94" i="20"/>
  <c r="C94" i="20"/>
  <c r="E89" i="20"/>
  <c r="E88" i="20" s="1"/>
  <c r="D89" i="20"/>
  <c r="D88" i="20" s="1"/>
  <c r="C89" i="20"/>
  <c r="C88" i="20" s="1"/>
  <c r="E85" i="20"/>
  <c r="E84" i="20" s="1"/>
  <c r="D85" i="20"/>
  <c r="D84" i="20" s="1"/>
  <c r="C85" i="20"/>
  <c r="C84" i="20" s="1"/>
  <c r="E70" i="20"/>
  <c r="D70" i="20"/>
  <c r="C70" i="20"/>
  <c r="E67" i="20"/>
  <c r="D67" i="20"/>
  <c r="C67" i="20"/>
  <c r="E63" i="20"/>
  <c r="D63" i="20"/>
  <c r="C63" i="20"/>
  <c r="E54" i="20"/>
  <c r="D54" i="20"/>
  <c r="C54" i="20"/>
  <c r="E48" i="20"/>
  <c r="D48" i="20"/>
  <c r="C48" i="20"/>
  <c r="E45" i="20"/>
  <c r="D45" i="20"/>
  <c r="C45" i="20"/>
  <c r="E36" i="20"/>
  <c r="D36" i="20"/>
  <c r="C36" i="20"/>
  <c r="E22" i="20"/>
  <c r="D22" i="20"/>
  <c r="C22" i="20"/>
  <c r="E14" i="20"/>
  <c r="D14" i="20"/>
  <c r="C14" i="20"/>
  <c r="E9" i="20"/>
  <c r="D9" i="20"/>
  <c r="C9" i="20"/>
  <c r="C20" i="19"/>
  <c r="E18" i="19"/>
  <c r="D18" i="19"/>
  <c r="C18" i="19"/>
  <c r="E14" i="19"/>
  <c r="D14" i="19"/>
  <c r="C14" i="19"/>
  <c r="E9" i="19"/>
  <c r="E8" i="19" s="1"/>
  <c r="D9" i="19"/>
  <c r="D8" i="19" s="1"/>
  <c r="C9" i="19"/>
  <c r="C8" i="19" s="1"/>
  <c r="E96" i="18"/>
  <c r="D96" i="18"/>
  <c r="C96" i="18"/>
  <c r="E94" i="18"/>
  <c r="D94" i="18"/>
  <c r="C94" i="18"/>
  <c r="E89" i="18"/>
  <c r="E88" i="18" s="1"/>
  <c r="D89" i="18"/>
  <c r="D88" i="18" s="1"/>
  <c r="C89" i="18"/>
  <c r="C88" i="18" s="1"/>
  <c r="E85" i="18"/>
  <c r="E84" i="18" s="1"/>
  <c r="D85" i="18"/>
  <c r="D84" i="18" s="1"/>
  <c r="C85" i="18"/>
  <c r="C84" i="18" s="1"/>
  <c r="E70" i="18"/>
  <c r="D70" i="18"/>
  <c r="C70" i="18"/>
  <c r="E67" i="18"/>
  <c r="D67" i="18"/>
  <c r="C67" i="18"/>
  <c r="E63" i="18"/>
  <c r="D63" i="18"/>
  <c r="C63" i="18"/>
  <c r="E54" i="18"/>
  <c r="D54" i="18"/>
  <c r="C54" i="18"/>
  <c r="E48" i="18"/>
  <c r="D48" i="18"/>
  <c r="C48" i="18"/>
  <c r="E45" i="18"/>
  <c r="D45" i="18"/>
  <c r="C45" i="18"/>
  <c r="E36" i="18"/>
  <c r="D36" i="18"/>
  <c r="C36" i="18"/>
  <c r="E22" i="18"/>
  <c r="D22" i="18"/>
  <c r="C22" i="18"/>
  <c r="E14" i="18"/>
  <c r="D14" i="18"/>
  <c r="C14" i="18"/>
  <c r="E9" i="18"/>
  <c r="D9" i="18"/>
  <c r="C9" i="18"/>
  <c r="C20" i="17"/>
  <c r="E18" i="17"/>
  <c r="D18" i="17"/>
  <c r="C18" i="17"/>
  <c r="E14" i="17"/>
  <c r="D14" i="17"/>
  <c r="C14" i="17"/>
  <c r="E9" i="17"/>
  <c r="E8" i="17" s="1"/>
  <c r="D9" i="17"/>
  <c r="D8" i="17" s="1"/>
  <c r="C9" i="17"/>
  <c r="C8" i="17" s="1"/>
  <c r="E96" i="16"/>
  <c r="D96" i="16"/>
  <c r="C96" i="16"/>
  <c r="E94" i="16"/>
  <c r="D94" i="16"/>
  <c r="C94" i="16"/>
  <c r="E89" i="16"/>
  <c r="E88" i="16" s="1"/>
  <c r="D89" i="16"/>
  <c r="D88" i="16" s="1"/>
  <c r="C89" i="16"/>
  <c r="C88" i="16" s="1"/>
  <c r="E85" i="16"/>
  <c r="E84" i="16" s="1"/>
  <c r="D85" i="16"/>
  <c r="D84" i="16" s="1"/>
  <c r="C85" i="16"/>
  <c r="C84" i="16" s="1"/>
  <c r="E70" i="16"/>
  <c r="D70" i="16"/>
  <c r="C70" i="16"/>
  <c r="E67" i="16"/>
  <c r="D67" i="16"/>
  <c r="C67" i="16"/>
  <c r="E63" i="16"/>
  <c r="D63" i="16"/>
  <c r="C63" i="16"/>
  <c r="E54" i="16"/>
  <c r="D54" i="16"/>
  <c r="C54" i="16"/>
  <c r="E48" i="16"/>
  <c r="D48" i="16"/>
  <c r="C48" i="16"/>
  <c r="E45" i="16"/>
  <c r="D45" i="16"/>
  <c r="C45" i="16"/>
  <c r="E36" i="16"/>
  <c r="D36" i="16"/>
  <c r="C36" i="16"/>
  <c r="E22" i="16"/>
  <c r="D22" i="16"/>
  <c r="C22" i="16"/>
  <c r="E14" i="16"/>
  <c r="D14" i="16"/>
  <c r="C14" i="16"/>
  <c r="E9" i="16"/>
  <c r="D9" i="16"/>
  <c r="C9" i="16"/>
  <c r="C20" i="15"/>
  <c r="E18" i="15"/>
  <c r="D18" i="15"/>
  <c r="C18" i="15"/>
  <c r="E14" i="15"/>
  <c r="D14" i="15"/>
  <c r="C14" i="15"/>
  <c r="E9" i="15"/>
  <c r="E8" i="15" s="1"/>
  <c r="D9" i="15"/>
  <c r="D8" i="15" s="1"/>
  <c r="C9" i="15"/>
  <c r="C8" i="15" s="1"/>
  <c r="E130" i="9"/>
  <c r="E129" i="9" s="1"/>
  <c r="D130" i="9"/>
  <c r="D129" i="9" s="1"/>
  <c r="E127" i="9"/>
  <c r="D127" i="9"/>
  <c r="E124" i="9"/>
  <c r="D124" i="9"/>
  <c r="E120" i="9"/>
  <c r="D120" i="9"/>
  <c r="E117" i="9"/>
  <c r="D117" i="9"/>
  <c r="E115" i="9"/>
  <c r="D115" i="9"/>
  <c r="E113" i="9"/>
  <c r="D113" i="9"/>
  <c r="E109" i="9"/>
  <c r="D109" i="9"/>
  <c r="E99" i="9"/>
  <c r="D99" i="9"/>
  <c r="E85" i="9"/>
  <c r="D85" i="9"/>
  <c r="E83" i="9"/>
  <c r="D83" i="9"/>
  <c r="E53" i="9"/>
  <c r="D53" i="9"/>
  <c r="E24" i="9"/>
  <c r="D24" i="9"/>
  <c r="E18" i="9"/>
  <c r="E17" i="9" s="1"/>
  <c r="D18" i="9"/>
  <c r="D17" i="9" s="1"/>
  <c r="E13" i="9"/>
  <c r="D13" i="9"/>
  <c r="E11" i="9"/>
  <c r="D11" i="9"/>
  <c r="C11" i="9"/>
  <c r="C13" i="9"/>
  <c r="C18" i="9"/>
  <c r="C17" i="9" s="1"/>
  <c r="C24" i="9"/>
  <c r="C53" i="9"/>
  <c r="C83" i="9"/>
  <c r="C85" i="9"/>
  <c r="C99" i="9"/>
  <c r="C109" i="9"/>
  <c r="C113" i="9"/>
  <c r="C115" i="9"/>
  <c r="C117" i="9"/>
  <c r="C120" i="9"/>
  <c r="C124" i="9"/>
  <c r="C127" i="9"/>
  <c r="C130" i="9"/>
  <c r="C129" i="9" s="1"/>
  <c r="D13" i="19" l="1"/>
  <c r="D7" i="19" s="1"/>
  <c r="C93" i="39"/>
  <c r="D6" i="40"/>
  <c r="C14" i="14" s="1"/>
  <c r="D6" i="37"/>
  <c r="C13" i="14" s="1"/>
  <c r="D93" i="22"/>
  <c r="E93" i="24"/>
  <c r="E93" i="22"/>
  <c r="C14" i="32"/>
  <c r="C7" i="32" s="1"/>
  <c r="D14" i="32"/>
  <c r="D7" i="32" s="1"/>
  <c r="E14" i="32"/>
  <c r="E7" i="32" s="1"/>
  <c r="C13" i="15"/>
  <c r="C7" i="15" s="1"/>
  <c r="C23" i="9"/>
  <c r="D6" i="31"/>
  <c r="C11" i="14" s="1"/>
  <c r="D6" i="34"/>
  <c r="D6" i="25"/>
  <c r="C9" i="14" s="1"/>
  <c r="E6" i="34"/>
  <c r="E6" i="40"/>
  <c r="D14" i="14" s="1"/>
  <c r="E6" i="31"/>
  <c r="D11" i="14" s="1"/>
  <c r="F6" i="40"/>
  <c r="E14" i="14" s="1"/>
  <c r="F6" i="31"/>
  <c r="E11" i="14" s="1"/>
  <c r="F6" i="37"/>
  <c r="E13" i="14" s="1"/>
  <c r="F6" i="25"/>
  <c r="E9" i="14" s="1"/>
  <c r="F6" i="34"/>
  <c r="E6" i="37"/>
  <c r="D13" i="14" s="1"/>
  <c r="E6" i="25"/>
  <c r="D9" i="14" s="1"/>
  <c r="C93" i="22"/>
  <c r="E93" i="16"/>
  <c r="C93" i="18"/>
  <c r="C8" i="33"/>
  <c r="C93" i="36"/>
  <c r="C93" i="24"/>
  <c r="C8" i="36"/>
  <c r="C8" i="39"/>
  <c r="C8" i="16"/>
  <c r="C8" i="22"/>
  <c r="C8" i="20"/>
  <c r="C8" i="30"/>
  <c r="C8" i="18"/>
  <c r="C8" i="24"/>
  <c r="E93" i="20"/>
  <c r="D93" i="24"/>
  <c r="D93" i="36"/>
  <c r="D93" i="16"/>
  <c r="D8" i="39"/>
  <c r="D8" i="16"/>
  <c r="D8" i="33"/>
  <c r="E8" i="16"/>
  <c r="E8" i="22"/>
  <c r="D8" i="20"/>
  <c r="D8" i="30"/>
  <c r="D8" i="22"/>
  <c r="E8" i="39"/>
  <c r="E8" i="33"/>
  <c r="E8" i="20"/>
  <c r="E8" i="30"/>
  <c r="D8" i="18"/>
  <c r="D8" i="24"/>
  <c r="D7" i="24" s="1"/>
  <c r="D8" i="36"/>
  <c r="D7" i="36" s="1"/>
  <c r="E8" i="18"/>
  <c r="E8" i="24"/>
  <c r="E8" i="36"/>
  <c r="D23" i="9"/>
  <c r="E23" i="9"/>
  <c r="E13" i="26"/>
  <c r="E7" i="26" s="1"/>
  <c r="D13" i="35"/>
  <c r="D7" i="35" s="1"/>
  <c r="E6" i="28"/>
  <c r="D6" i="13"/>
  <c r="D125" i="6" s="1"/>
  <c r="F6" i="28"/>
  <c r="D6" i="28"/>
  <c r="D8" i="27"/>
  <c r="C94" i="27"/>
  <c r="C8" i="27"/>
  <c r="D94" i="27"/>
  <c r="E8" i="27"/>
  <c r="D93" i="20"/>
  <c r="E94" i="33"/>
  <c r="E93" i="36"/>
  <c r="D93" i="18"/>
  <c r="D93" i="30"/>
  <c r="E93" i="39"/>
  <c r="C93" i="16"/>
  <c r="E93" i="18"/>
  <c r="E93" i="30"/>
  <c r="C94" i="33"/>
  <c r="E94" i="27"/>
  <c r="C93" i="20"/>
  <c r="C93" i="30"/>
  <c r="D94" i="33"/>
  <c r="D93" i="39"/>
  <c r="C13" i="38"/>
  <c r="C7" i="38" s="1"/>
  <c r="C13" i="23"/>
  <c r="C7" i="23" s="1"/>
  <c r="D13" i="15"/>
  <c r="D7" i="15" s="1"/>
  <c r="C13" i="35"/>
  <c r="C7" i="35" s="1"/>
  <c r="D13" i="17"/>
  <c r="D7" i="17" s="1"/>
  <c r="D13" i="23"/>
  <c r="D7" i="23" s="1"/>
  <c r="C13" i="29"/>
  <c r="C7" i="29" s="1"/>
  <c r="E13" i="17"/>
  <c r="E7" i="17" s="1"/>
  <c r="E13" i="23"/>
  <c r="E7" i="23" s="1"/>
  <c r="D13" i="29"/>
  <c r="D7" i="29" s="1"/>
  <c r="E13" i="21"/>
  <c r="E7" i="21" s="1"/>
  <c r="E13" i="38"/>
  <c r="E7" i="38" s="1"/>
  <c r="C13" i="17"/>
  <c r="C7" i="17" s="1"/>
  <c r="C13" i="26"/>
  <c r="C7" i="26" s="1"/>
  <c r="E13" i="29"/>
  <c r="E7" i="29" s="1"/>
  <c r="C13" i="21"/>
  <c r="C7" i="21" s="1"/>
  <c r="D13" i="26"/>
  <c r="D7" i="26" s="1"/>
  <c r="C13" i="19"/>
  <c r="C7" i="19" s="1"/>
  <c r="E13" i="15"/>
  <c r="E7" i="15" s="1"/>
  <c r="E13" i="19"/>
  <c r="E7" i="19" s="1"/>
  <c r="D13" i="21"/>
  <c r="E13" i="35"/>
  <c r="E7" i="35" s="1"/>
  <c r="D13" i="38"/>
  <c r="D7" i="38" s="1"/>
  <c r="C7" i="9"/>
  <c r="C6" i="9" s="1"/>
  <c r="D123" i="9"/>
  <c r="D122" i="9" s="1"/>
  <c r="E123" i="9"/>
  <c r="E122" i="9" s="1"/>
  <c r="E7" i="9"/>
  <c r="E6" i="9" s="1"/>
  <c r="D7" i="9"/>
  <c r="D6" i="9" s="1"/>
  <c r="C123" i="9"/>
  <c r="C122" i="9" s="1"/>
  <c r="C10" i="7" s="1"/>
  <c r="E161" i="6"/>
  <c r="D161" i="6"/>
  <c r="C161" i="6"/>
  <c r="E104" i="6"/>
  <c r="E103" i="6" s="1"/>
  <c r="D104" i="6"/>
  <c r="D103" i="6" s="1"/>
  <c r="C104" i="6"/>
  <c r="C103" i="6" s="1"/>
  <c r="E88" i="6"/>
  <c r="D88" i="6"/>
  <c r="C88" i="6"/>
  <c r="E81" i="6"/>
  <c r="D81" i="6"/>
  <c r="C81" i="6"/>
  <c r="E72" i="6"/>
  <c r="D72" i="6"/>
  <c r="C72" i="6"/>
  <c r="E66" i="6"/>
  <c r="D66" i="6"/>
  <c r="C66" i="6"/>
  <c r="E63" i="6"/>
  <c r="D63" i="6"/>
  <c r="C63" i="6"/>
  <c r="E54" i="6"/>
  <c r="D54" i="6"/>
  <c r="C54" i="6"/>
  <c r="E40" i="6"/>
  <c r="D40" i="6"/>
  <c r="C40" i="6"/>
  <c r="E32" i="6"/>
  <c r="D32" i="6"/>
  <c r="C32" i="6"/>
  <c r="E27" i="6"/>
  <c r="D27" i="6"/>
  <c r="C27" i="6"/>
  <c r="E18" i="6"/>
  <c r="D18" i="6"/>
  <c r="C18" i="6"/>
  <c r="E14" i="6"/>
  <c r="D14" i="6"/>
  <c r="C14" i="6"/>
  <c r="E9" i="6"/>
  <c r="E8" i="6" s="1"/>
  <c r="D9" i="6"/>
  <c r="D8" i="6" s="1"/>
  <c r="C9" i="6"/>
  <c r="C8" i="6" s="1"/>
  <c r="E96" i="5"/>
  <c r="D96" i="5"/>
  <c r="C96" i="5"/>
  <c r="E94" i="5"/>
  <c r="D94" i="5"/>
  <c r="C94" i="5"/>
  <c r="E89" i="5"/>
  <c r="E88" i="5" s="1"/>
  <c r="E23" i="12" s="1"/>
  <c r="D89" i="5"/>
  <c r="D88" i="5" s="1"/>
  <c r="D23" i="12" s="1"/>
  <c r="C89" i="5"/>
  <c r="C88" i="5" s="1"/>
  <c r="C23" i="12" s="1"/>
  <c r="E85" i="5"/>
  <c r="E84" i="5" s="1"/>
  <c r="E22" i="12" s="1"/>
  <c r="D85" i="5"/>
  <c r="D84" i="5" s="1"/>
  <c r="D22" i="12" s="1"/>
  <c r="C85" i="5"/>
  <c r="C84" i="5" s="1"/>
  <c r="C22" i="12" s="1"/>
  <c r="E70" i="5"/>
  <c r="E21" i="12" s="1"/>
  <c r="D70" i="5"/>
  <c r="D21" i="12" s="1"/>
  <c r="C70" i="5"/>
  <c r="C21" i="12" s="1"/>
  <c r="E67" i="5"/>
  <c r="E20" i="12" s="1"/>
  <c r="D67" i="5"/>
  <c r="D20" i="12" s="1"/>
  <c r="C67" i="5"/>
  <c r="C20" i="12" s="1"/>
  <c r="E63" i="5"/>
  <c r="E19" i="12" s="1"/>
  <c r="D63" i="5"/>
  <c r="D19" i="12" s="1"/>
  <c r="C63" i="5"/>
  <c r="C19" i="12" s="1"/>
  <c r="E54" i="5"/>
  <c r="E18" i="12" s="1"/>
  <c r="D54" i="5"/>
  <c r="D18" i="12" s="1"/>
  <c r="C54" i="5"/>
  <c r="C18" i="12" s="1"/>
  <c r="E48" i="5"/>
  <c r="E17" i="12" s="1"/>
  <c r="D48" i="5"/>
  <c r="D17" i="12" s="1"/>
  <c r="C48" i="5"/>
  <c r="C17" i="12" s="1"/>
  <c r="E45" i="5"/>
  <c r="E16" i="12" s="1"/>
  <c r="D45" i="5"/>
  <c r="D16" i="12" s="1"/>
  <c r="C45" i="5"/>
  <c r="C16" i="12" s="1"/>
  <c r="E36" i="5"/>
  <c r="E15" i="12" s="1"/>
  <c r="D36" i="5"/>
  <c r="D15" i="12" s="1"/>
  <c r="C36" i="5"/>
  <c r="C15" i="12" s="1"/>
  <c r="E22" i="5"/>
  <c r="E14" i="12" s="1"/>
  <c r="D22" i="5"/>
  <c r="D14" i="12" s="1"/>
  <c r="C22" i="5"/>
  <c r="C14" i="12" s="1"/>
  <c r="E14" i="5"/>
  <c r="E13" i="12" s="1"/>
  <c r="D14" i="5"/>
  <c r="D13" i="12" s="1"/>
  <c r="C14" i="5"/>
  <c r="C13" i="12" s="1"/>
  <c r="E9" i="5"/>
  <c r="D9" i="5"/>
  <c r="C9" i="5"/>
  <c r="D10" i="12"/>
  <c r="C20" i="4"/>
  <c r="E18" i="4"/>
  <c r="E9" i="12" s="1"/>
  <c r="D18" i="4"/>
  <c r="D9" i="12" s="1"/>
  <c r="C18" i="4"/>
  <c r="C9" i="12" s="1"/>
  <c r="E14" i="4"/>
  <c r="E8" i="12" s="1"/>
  <c r="D14" i="4"/>
  <c r="D8" i="12" s="1"/>
  <c r="C14" i="4"/>
  <c r="C8" i="12" s="1"/>
  <c r="E9" i="4"/>
  <c r="D9" i="4"/>
  <c r="C9" i="4"/>
  <c r="F81" i="3"/>
  <c r="E14" i="13" s="1"/>
  <c r="E171" i="6" s="1"/>
  <c r="E81" i="3"/>
  <c r="D14" i="13" s="1"/>
  <c r="D171" i="6" s="1"/>
  <c r="D81" i="3"/>
  <c r="C14" i="13" s="1"/>
  <c r="C171" i="6" s="1"/>
  <c r="F68" i="3"/>
  <c r="E12" i="13" s="1"/>
  <c r="E157" i="6" s="1"/>
  <c r="E156" i="6" s="1"/>
  <c r="E68" i="3"/>
  <c r="D12" i="13" s="1"/>
  <c r="D157" i="6" s="1"/>
  <c r="D156" i="6" s="1"/>
  <c r="D68" i="3"/>
  <c r="C12" i="13" s="1"/>
  <c r="C157" i="6" s="1"/>
  <c r="C156" i="6" s="1"/>
  <c r="F49" i="3"/>
  <c r="E10" i="13" s="1"/>
  <c r="E147" i="6" s="1"/>
  <c r="E49" i="3"/>
  <c r="D10" i="13" s="1"/>
  <c r="D147" i="6" s="1"/>
  <c r="D49" i="3"/>
  <c r="C10" i="13" s="1"/>
  <c r="C147" i="6" s="1"/>
  <c r="F42" i="3"/>
  <c r="E9" i="13" s="1"/>
  <c r="E143" i="6" s="1"/>
  <c r="E42" i="3"/>
  <c r="D9" i="13" s="1"/>
  <c r="D143" i="6" s="1"/>
  <c r="D42" i="3"/>
  <c r="C9" i="13" s="1"/>
  <c r="C143" i="6" s="1"/>
  <c r="F36" i="3"/>
  <c r="E8" i="13" s="1"/>
  <c r="E36" i="3"/>
  <c r="D8" i="13" s="1"/>
  <c r="D141" i="6" s="1"/>
  <c r="D36" i="3"/>
  <c r="C8" i="13" s="1"/>
  <c r="C141" i="6" s="1"/>
  <c r="C7" i="39" l="1"/>
  <c r="D7" i="22"/>
  <c r="C7" i="24"/>
  <c r="C7" i="18"/>
  <c r="C6" i="11" s="1"/>
  <c r="E7" i="24"/>
  <c r="E7" i="22"/>
  <c r="E15" i="11" s="1"/>
  <c r="E7" i="30"/>
  <c r="E11" i="11" s="1"/>
  <c r="E7" i="16"/>
  <c r="E8" i="11" s="1"/>
  <c r="E26" i="7"/>
  <c r="C25" i="7"/>
  <c r="D12" i="14"/>
  <c r="D26" i="7"/>
  <c r="C12" i="14"/>
  <c r="C26" i="7"/>
  <c r="C7" i="36"/>
  <c r="C13" i="11" s="1"/>
  <c r="D10" i="14"/>
  <c r="D25" i="7"/>
  <c r="E10" i="14"/>
  <c r="E25" i="7"/>
  <c r="D13" i="11"/>
  <c r="C8" i="7"/>
  <c r="C28" i="13"/>
  <c r="C9" i="10"/>
  <c r="C7" i="22"/>
  <c r="C15" i="11" s="1"/>
  <c r="C14" i="11"/>
  <c r="C6" i="10"/>
  <c r="F6" i="10"/>
  <c r="F9" i="10"/>
  <c r="E12" i="14"/>
  <c r="E141" i="6"/>
  <c r="E120" i="6" s="1"/>
  <c r="E119" i="6" s="1"/>
  <c r="E118" i="6" s="1"/>
  <c r="E28" i="13"/>
  <c r="E7" i="39"/>
  <c r="E14" i="11" s="1"/>
  <c r="C7" i="20"/>
  <c r="C7" i="11" s="1"/>
  <c r="C12" i="12"/>
  <c r="C8" i="5"/>
  <c r="C7" i="16"/>
  <c r="C8" i="11" s="1"/>
  <c r="D7" i="33"/>
  <c r="D12" i="11" s="1"/>
  <c r="D7" i="16"/>
  <c r="D8" i="11" s="1"/>
  <c r="C7" i="30"/>
  <c r="C11" i="11" s="1"/>
  <c r="C7" i="33"/>
  <c r="C12" i="11" s="1"/>
  <c r="E7" i="20"/>
  <c r="E7" i="11" s="1"/>
  <c r="D7" i="20"/>
  <c r="D7" i="11" s="1"/>
  <c r="D7" i="18"/>
  <c r="D6" i="11" s="1"/>
  <c r="E7" i="33"/>
  <c r="E12" i="11" s="1"/>
  <c r="D7" i="39"/>
  <c r="D14" i="11" s="1"/>
  <c r="E7" i="18"/>
  <c r="E6" i="11" s="1"/>
  <c r="E7" i="36"/>
  <c r="D9" i="11"/>
  <c r="D7" i="30"/>
  <c r="D11" i="11" s="1"/>
  <c r="D12" i="12"/>
  <c r="D8" i="5"/>
  <c r="E12" i="12"/>
  <c r="E8" i="5"/>
  <c r="D8" i="7"/>
  <c r="D7" i="21"/>
  <c r="E9" i="11"/>
  <c r="D28" i="13"/>
  <c r="E7" i="27"/>
  <c r="E10" i="11" s="1"/>
  <c r="C10" i="14"/>
  <c r="C7" i="27"/>
  <c r="D7" i="27"/>
  <c r="D10" i="11" s="1"/>
  <c r="E16" i="9"/>
  <c r="E5" i="9" s="1"/>
  <c r="E19" i="8"/>
  <c r="E18" i="8" s="1"/>
  <c r="E10" i="7"/>
  <c r="D16" i="9"/>
  <c r="D9" i="7" s="1"/>
  <c r="D19" i="8"/>
  <c r="D10" i="7"/>
  <c r="C16" i="9"/>
  <c r="C9" i="7" s="1"/>
  <c r="C19" i="8"/>
  <c r="C18" i="8" s="1"/>
  <c r="D9" i="8"/>
  <c r="E9" i="8"/>
  <c r="E8" i="7"/>
  <c r="C9" i="8"/>
  <c r="E26" i="6"/>
  <c r="E25" i="6" s="1"/>
  <c r="E20" i="7" s="1"/>
  <c r="D26" i="6"/>
  <c r="D25" i="6" s="1"/>
  <c r="D20" i="7" s="1"/>
  <c r="C26" i="6"/>
  <c r="C25" i="6" s="1"/>
  <c r="C20" i="7" s="1"/>
  <c r="E8" i="4"/>
  <c r="E7" i="12"/>
  <c r="C9" i="11"/>
  <c r="E10" i="12"/>
  <c r="C10" i="12"/>
  <c r="C8" i="4"/>
  <c r="C7" i="12"/>
  <c r="D8" i="4"/>
  <c r="D7" i="12"/>
  <c r="D6" i="12" s="1"/>
  <c r="E93" i="5"/>
  <c r="C13" i="4"/>
  <c r="D13" i="4"/>
  <c r="E13" i="4"/>
  <c r="D13" i="6"/>
  <c r="D7" i="6" s="1"/>
  <c r="C13" i="6"/>
  <c r="C7" i="6" s="1"/>
  <c r="D120" i="6"/>
  <c r="D119" i="6" s="1"/>
  <c r="D118" i="6" s="1"/>
  <c r="C120" i="6"/>
  <c r="C119" i="6" s="1"/>
  <c r="C118" i="6" s="1"/>
  <c r="E13" i="6"/>
  <c r="E7" i="6" s="1"/>
  <c r="C93" i="5"/>
  <c r="D93" i="5"/>
  <c r="D6" i="3"/>
  <c r="E6" i="3"/>
  <c r="F6" i="3"/>
  <c r="E24" i="7" s="1"/>
  <c r="D15" i="11" l="1"/>
  <c r="E9" i="7"/>
  <c r="E12" i="7" s="1"/>
  <c r="E13" i="7" s="1"/>
  <c r="D8" i="14"/>
  <c r="D25" i="14" s="1"/>
  <c r="D24" i="7"/>
  <c r="C8" i="14"/>
  <c r="C25" i="14" s="1"/>
  <c r="C24" i="7"/>
  <c r="F9" i="8"/>
  <c r="C7" i="4"/>
  <c r="C5" i="9"/>
  <c r="F5" i="10"/>
  <c r="F23" i="10" s="1"/>
  <c r="E8" i="14"/>
  <c r="E25" i="14" s="1"/>
  <c r="D6" i="10"/>
  <c r="E6" i="10" s="1"/>
  <c r="G6" i="10" s="1"/>
  <c r="D9" i="10"/>
  <c r="E9" i="10" s="1"/>
  <c r="G9" i="10" s="1"/>
  <c r="D7" i="5"/>
  <c r="E13" i="11"/>
  <c r="C7" i="5"/>
  <c r="E7" i="5"/>
  <c r="D5" i="10" s="1"/>
  <c r="D18" i="8"/>
  <c r="F18" i="8" s="1"/>
  <c r="F19" i="8"/>
  <c r="D5" i="9"/>
  <c r="D7" i="4"/>
  <c r="E7" i="4"/>
  <c r="C5" i="10" s="1"/>
  <c r="D14" i="8"/>
  <c r="E14" i="8"/>
  <c r="C14" i="8"/>
  <c r="D10" i="8"/>
  <c r="E10" i="8"/>
  <c r="E8" i="8" s="1"/>
  <c r="E24" i="8" s="1"/>
  <c r="C10" i="11"/>
  <c r="C12" i="7"/>
  <c r="C13" i="7" s="1"/>
  <c r="C10" i="8"/>
  <c r="C8" i="8" s="1"/>
  <c r="C24" i="8" s="1"/>
  <c r="D12" i="7"/>
  <c r="D13" i="7" s="1"/>
  <c r="C6" i="12"/>
  <c r="E24" i="12"/>
  <c r="E11" i="12" s="1"/>
  <c r="D24" i="12"/>
  <c r="D11" i="12" s="1"/>
  <c r="D5" i="12" s="1"/>
  <c r="D27" i="12" s="1"/>
  <c r="C24" i="12"/>
  <c r="C11" i="12" s="1"/>
  <c r="E6" i="12"/>
  <c r="C19" i="7"/>
  <c r="C13" i="8" s="1"/>
  <c r="D6" i="6"/>
  <c r="D5" i="6" s="1"/>
  <c r="E19" i="7"/>
  <c r="E13" i="8" s="1"/>
  <c r="C6" i="6"/>
  <c r="C5" i="6" s="1"/>
  <c r="E6" i="6"/>
  <c r="E5" i="6" s="1"/>
  <c r="D19" i="7"/>
  <c r="D13" i="8" s="1"/>
  <c r="D5" i="11" l="1"/>
  <c r="D28" i="11" s="1"/>
  <c r="C5" i="11"/>
  <c r="C28" i="11" s="1"/>
  <c r="E5" i="11"/>
  <c r="E28" i="11" s="1"/>
  <c r="F13" i="8"/>
  <c r="C21" i="7"/>
  <c r="D27" i="7"/>
  <c r="D22" i="8" s="1"/>
  <c r="C27" i="7"/>
  <c r="C22" i="8" s="1"/>
  <c r="E27" i="7"/>
  <c r="E22" i="8" s="1"/>
  <c r="F14" i="8"/>
  <c r="D8" i="8"/>
  <c r="F8" i="8" s="1"/>
  <c r="F10" i="8"/>
  <c r="D21" i="7"/>
  <c r="E21" i="7"/>
  <c r="C5" i="12"/>
  <c r="C27" i="12" s="1"/>
  <c r="E5" i="12"/>
  <c r="E27" i="12" s="1"/>
  <c r="D23" i="10"/>
  <c r="C23" i="10"/>
  <c r="E12" i="8"/>
  <c r="D12" i="8"/>
  <c r="C12" i="8"/>
  <c r="F22" i="8" l="1"/>
  <c r="F12" i="8"/>
  <c r="D24" i="8"/>
  <c r="F24" i="8" s="1"/>
  <c r="E26" i="8"/>
  <c r="E25" i="8"/>
  <c r="D25" i="8"/>
  <c r="C25" i="8"/>
  <c r="E5" i="10"/>
  <c r="G5" i="10" s="1"/>
  <c r="G23" i="10" s="1"/>
  <c r="D22" i="7"/>
  <c r="D28" i="7" s="1"/>
  <c r="E22" i="7"/>
  <c r="E28" i="7" s="1"/>
  <c r="E29" i="7" s="1"/>
  <c r="C22" i="7"/>
  <c r="C28" i="7" s="1"/>
  <c r="E23" i="10" l="1"/>
  <c r="F25" i="8"/>
  <c r="C33" i="7"/>
  <c r="C29" i="7"/>
  <c r="E33" i="7"/>
</calcChain>
</file>

<file path=xl/sharedStrings.xml><?xml version="1.0" encoding="utf-8"?>
<sst xmlns="http://schemas.openxmlformats.org/spreadsheetml/2006/main" count="2599" uniqueCount="926">
  <si>
    <t>Code</t>
  </si>
  <si>
    <t>DETAILS</t>
  </si>
  <si>
    <t>Total Expenditure</t>
  </si>
  <si>
    <t>Recurrent Expenditure</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</si>
  <si>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</si>
  <si>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</si>
  <si>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</si>
  <si>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</si>
  <si>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</si>
  <si>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</si>
  <si>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</si>
  <si>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</si>
  <si>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</si>
  <si>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</si>
  <si>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</si>
  <si>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Contribution By LGAs</t>
  </si>
  <si>
    <t>Social Benefits</t>
  </si>
  <si>
    <t>Gratuity</t>
  </si>
  <si>
    <t>Pension</t>
  </si>
  <si>
    <t>Other Benefits</t>
  </si>
  <si>
    <t>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</si>
  <si>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</si>
  <si>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</si>
  <si>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</si>
  <si>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</si>
  <si>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</si>
  <si>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</si>
  <si>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</si>
  <si>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</si>
  <si>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</si>
  <si>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</si>
  <si>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</si>
  <si>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</si>
  <si>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</si>
  <si>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</si>
  <si>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</si>
  <si>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Stationaries And 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</si>
  <si>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</si>
  <si>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</si>
  <si>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</si>
  <si>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</si>
  <si>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</si>
  <si>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</si>
  <si>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</si>
  <si>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</si>
  <si>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</si>
  <si>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</si>
  <si>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</si>
  <si>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Annual Reports To Public </t>
  </si>
  <si>
    <t>Maintenance Services – General</t>
  </si>
  <si>
    <t>Maintenance Of Motor Vehicle/ Equipment</t>
  </si>
  <si>
    <t>Maintenance Of Office Furniture</t>
  </si>
  <si>
    <t>Maintenance Of Buildings</t>
  </si>
  <si>
    <t>Maintenance Of Office / It Equipment</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</si>
  <si>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</si>
  <si>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</si>
  <si>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</si>
  <si>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</si>
  <si>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</si>
  <si>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</si>
  <si>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</si>
  <si>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</si>
  <si>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</si>
  <si>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Office Rent</t>
  </si>
  <si>
    <t>Residential Rent</t>
  </si>
  <si>
    <t>Security Vote (Including Operations)</t>
  </si>
  <si>
    <t>Cleaning &amp; Fumigation Services</t>
  </si>
  <si>
    <t>Consulting &amp; Professional Services</t>
  </si>
  <si>
    <t>Financial Consulting</t>
  </si>
  <si>
    <t>Information Technology Consulting</t>
  </si>
  <si>
    <t>Legal Services</t>
  </si>
  <si>
    <t>Agricultural Consulting</t>
  </si>
  <si>
    <t>Medical Consulting</t>
  </si>
  <si>
    <t>Auditing Of Accounts</t>
  </si>
  <si>
    <t>Media Relation Services</t>
  </si>
  <si>
    <t>Other Consulting Services</t>
  </si>
  <si>
    <t>Fuel &amp; Lubricants – General</t>
  </si>
  <si>
    <t>Motor Vehicle Fuel Cost</t>
  </si>
  <si>
    <t>Other Transport Equipment Fuel Cost</t>
  </si>
  <si>
    <t>Plant / Generator Fuel Cost</t>
  </si>
  <si>
    <t>Financial Charges – General</t>
  </si>
  <si>
    <t>Bank Charges</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</si>
  <si>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</si>
  <si>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</si>
  <si>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</si>
  <si>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</si>
  <si>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</si>
  <si>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</si>
  <si>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</si>
  <si>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</si>
  <si>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</si>
  <si>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</si>
  <si>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</si>
  <si>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Annual Budget Expenses &amp; Administration</t>
  </si>
  <si>
    <t>Election-Logistics Support</t>
  </si>
  <si>
    <t>Medical Expenses-International</t>
  </si>
  <si>
    <t>Special Days/Celebrations</t>
  </si>
  <si>
    <t>Grants And Contributions General</t>
  </si>
  <si>
    <t>Local Grants And Contributions</t>
  </si>
  <si>
    <t xml:space="preserve">Grants To Government/Agencies </t>
  </si>
  <si>
    <t>Grants To Communities/Ngos</t>
  </si>
  <si>
    <t>Subsidies General</t>
  </si>
  <si>
    <t>Subsidy To Public/Public Institutions</t>
  </si>
  <si>
    <t>Education Subsidy</t>
  </si>
  <si>
    <t>Religious Pilgrimage Subsidy</t>
  </si>
  <si>
    <t>Exams Fees Subsidy</t>
  </si>
  <si>
    <t>Public Debt Charges</t>
  </si>
  <si>
    <t>Foreign Principal</t>
  </si>
  <si>
    <t>Foreign Principal - Short Term Borrowings</t>
  </si>
  <si>
    <t>Domestic Principal</t>
  </si>
  <si>
    <t>Domestic Principal - Short Term Borrowings</t>
  </si>
  <si>
    <t>Economic</t>
  </si>
  <si>
    <t>Details</t>
  </si>
  <si>
    <t>Assets (Capital Expenditure)</t>
  </si>
  <si>
    <t>Land &amp; Building – General</t>
  </si>
  <si>
    <t>Land And Buildings - Office</t>
  </si>
  <si>
    <t>Infrastructure – General</t>
  </si>
  <si>
    <t>Roads And Drainages</t>
  </si>
  <si>
    <t>Plant &amp; Machinery – General</t>
  </si>
  <si>
    <t>Earthmoving Equipment – Tractors</t>
  </si>
  <si>
    <t>Fixed Assets – General</t>
  </si>
  <si>
    <t>Motor Vehicles</t>
  </si>
  <si>
    <t>Tricycles</t>
  </si>
  <si>
    <t>Motor Cycles</t>
  </si>
  <si>
    <t xml:space="preserve">Bicycles </t>
  </si>
  <si>
    <t>Office Equipment – General</t>
  </si>
  <si>
    <t>Computers</t>
  </si>
  <si>
    <t>Furniture &amp; Fittings – General</t>
  </si>
  <si>
    <t>Chairs</t>
  </si>
  <si>
    <t>Tables</t>
  </si>
  <si>
    <t>Other Specialised Assets-Gen</t>
  </si>
  <si>
    <t>Biological Assets/Livestock</t>
  </si>
  <si>
    <t>Laboratory/Medical Equipment</t>
  </si>
  <si>
    <t>Agricultural Equipment</t>
  </si>
  <si>
    <t>Educational Materials/Equipment</t>
  </si>
  <si>
    <t>Land &amp; Buildings – Administrative</t>
  </si>
  <si>
    <t>Land &amp; Buildings – Residential</t>
  </si>
  <si>
    <t>Other Investment Property</t>
  </si>
  <si>
    <t>Intangible Assets</t>
  </si>
  <si>
    <t>Goodwill (Acquired)</t>
  </si>
  <si>
    <t>Research &amp; Development</t>
  </si>
  <si>
    <t>Trade fair and Exhibitions</t>
  </si>
  <si>
    <t>Asset Under Construction</t>
  </si>
  <si>
    <r>
      <t xml:space="preserve">KATSINA STATE MINISTRY FOR LOCAL GOVERNMENT AND CHIEFTANCY AFFAIRS                </t>
    </r>
    <r>
      <rPr>
        <b/>
        <i/>
        <sz val="12"/>
        <color theme="1"/>
        <rFont val="Tahoma"/>
        <family val="2"/>
      </rPr>
      <t>F.xii</t>
    </r>
  </si>
  <si>
    <t>Economic
Code</t>
  </si>
  <si>
    <t>Program
Code</t>
  </si>
  <si>
    <t>Investment - Land &amp; Building - Gen</t>
  </si>
  <si>
    <t>EXPENDITURES</t>
  </si>
  <si>
    <t>PERSONNEL COST</t>
  </si>
  <si>
    <t>SALARY</t>
  </si>
  <si>
    <t>SALARIES AND WAGES</t>
  </si>
  <si>
    <t>OVER TIME PAYMENTS</t>
  </si>
  <si>
    <t>CONSOLIDATED REVENUE FUND CHARGE- SALARIES</t>
  </si>
  <si>
    <t>ALLOWANCES AND SOCIAL CONTRIBUTION</t>
  </si>
  <si>
    <t>ALLOWANCES</t>
  </si>
  <si>
    <t>FURNITURE ALLOWANCE</t>
  </si>
  <si>
    <t>SEVERANCE ALLOWANCE</t>
  </si>
  <si>
    <t>OTHER ALLOWANCES</t>
  </si>
  <si>
    <t>SOCIAL CONTRIBUTIONS</t>
  </si>
  <si>
    <t xml:space="preserve">CONTRIBUTION BY LGAs </t>
  </si>
  <si>
    <t>SOCIAL BENEFITS</t>
  </si>
  <si>
    <t>GRATUITY</t>
  </si>
  <si>
    <t>PENSION</t>
  </si>
  <si>
    <t>OTHER RECURRENT COSTS</t>
  </si>
  <si>
    <t>OVERHEAD COST</t>
  </si>
  <si>
    <t>TRAVEL &amp; TRANSPORT – GENERAL</t>
  </si>
  <si>
    <t>LOCAL TRAVEL &amp; TRANSPORT: TRAINING</t>
  </si>
  <si>
    <t>LOCAL TRAVEL &amp; TRANSPORT: OTHERS</t>
  </si>
  <si>
    <t>INTERNATIONAL TRAVEL &amp; TRANSPORT: TRAINING</t>
  </si>
  <si>
    <t>INTERNATIONAL TRAVEL &amp; TRANSPORT: OTHERS</t>
  </si>
  <si>
    <t>UTILITIES – GENERAL</t>
  </si>
  <si>
    <t>ELECTRICITY CHARGES</t>
  </si>
  <si>
    <t>TELEPHONE CHARGES</t>
  </si>
  <si>
    <t>INTERNET ACCESS CHARGES</t>
  </si>
  <si>
    <t>DSTV SUBSCRIPTION CHARGES</t>
  </si>
  <si>
    <t>WATER RATES</t>
  </si>
  <si>
    <t>SEWAGE CHARGES</t>
  </si>
  <si>
    <t>SOFTWARE CHARGES/ LICENCE RENEWAL</t>
  </si>
  <si>
    <t>MATERIALS &amp; SUPPLIES – GENERAL</t>
  </si>
  <si>
    <t>OFFICE STATIONERIES/CONSUMABLES</t>
  </si>
  <si>
    <t>BOOKS</t>
  </si>
  <si>
    <t>NEWSPAPERS</t>
  </si>
  <si>
    <t>MAGAZINES &amp; PERIODICALS</t>
  </si>
  <si>
    <t>PRINTING OF NON-SECURITY DOCUMENTS</t>
  </si>
  <si>
    <t>PRINTING OF SECURITY DOCUMENTS</t>
  </si>
  <si>
    <t>DRUGS/LABORATORY/MEDICAL SUPPLIES</t>
  </si>
  <si>
    <t>FIELD &amp; CAMPING MATERIALS SUPPLIES</t>
  </si>
  <si>
    <t>UNIFORMS/ROBES &amp; OTHER CLOTHING</t>
  </si>
  <si>
    <t>TEACHING AIDS / INSTRUCTION MATERIALS</t>
  </si>
  <si>
    <t>FOOD STUFF / CATERING MATERIALS SUPPLIES</t>
  </si>
  <si>
    <t>PRODUCTION OF FINANCIAL STATEMENTS</t>
  </si>
  <si>
    <t xml:space="preserve">PRODUCTION OF REPORTS TO PUBLIC </t>
  </si>
  <si>
    <t>MAINTENANCE SERVICES – GENERAL</t>
  </si>
  <si>
    <t>MAINTENANCE OF MOTOR VEHICLE</t>
  </si>
  <si>
    <t>MAINTENANCE OF OFFICE FURNITURE</t>
  </si>
  <si>
    <t>MAINTENANCE OF OFFICE BUILDING / RESIDENTIAL QTRS</t>
  </si>
  <si>
    <t>MAINTENANCE OF OFFICE / IT EQUIPMENTS</t>
  </si>
  <si>
    <t>MAINTENANCE OF PLANTS/GENERATORS</t>
  </si>
  <si>
    <t>OTHER MAINTENANCE SERVICES</t>
  </si>
  <si>
    <t>MAINTENANCE OF STREET LIGHTINGS</t>
  </si>
  <si>
    <t>MAINTENANCE OF COMMUNICATION EQUIPMENT</t>
  </si>
  <si>
    <t>TRAINING – GENERAL</t>
  </si>
  <si>
    <t>LOCAL TRAINING</t>
  </si>
  <si>
    <t>INTERNATIONAL TRAINING</t>
  </si>
  <si>
    <t>OTHER SERVICES – GENERAL</t>
  </si>
  <si>
    <t>SECURITY SERVICES</t>
  </si>
  <si>
    <t>RESIDENTIAL RENT</t>
  </si>
  <si>
    <t>SECURITY VOTE (INCLUDING OPERATIONS)</t>
  </si>
  <si>
    <t>CLEANING &amp; FUMIGATION SERVICES</t>
  </si>
  <si>
    <t>CONSULTING &amp; PROFESSIONAL SERVICES – GENERAL</t>
  </si>
  <si>
    <t>FINANCIAL CONSULTING</t>
  </si>
  <si>
    <t>INFORMATION TECHNOLOGY CONSULTING</t>
  </si>
  <si>
    <t>LEGAL SERVICES</t>
  </si>
  <si>
    <t>AGRICULTURAL CONSULTING</t>
  </si>
  <si>
    <t>MEDICAL CONSULTING</t>
  </si>
  <si>
    <t>FUEL &amp; LUBRICANTS – GENERAL</t>
  </si>
  <si>
    <t>MOTOR VEHICLE FUEL COST</t>
  </si>
  <si>
    <t>OTHER TRANSPORT EQUIPMENT FUEL COST</t>
  </si>
  <si>
    <t>PLANT / GENERATOR FUEL COST</t>
  </si>
  <si>
    <t>FINANCIAL CHARGES - GENERAL</t>
  </si>
  <si>
    <t>INSURANCE PREMIUM</t>
  </si>
  <si>
    <t>MISCELLANEOUS EXPENSES GENERAL</t>
  </si>
  <si>
    <t>REFRESHMENT &amp; MEALS</t>
  </si>
  <si>
    <t>HONORARIUM &amp; SITTING ALLOWANCE</t>
  </si>
  <si>
    <t>PUBLICITY &amp; ADVERTISEMENTS</t>
  </si>
  <si>
    <t>MEDICAL EXPENSES-LOCAL</t>
  </si>
  <si>
    <t>POSTAGES &amp; COURIER SERVICES</t>
  </si>
  <si>
    <t>WELFARE PACKAGES</t>
  </si>
  <si>
    <t>SUBSCRIPTION TO PROFESSIONAL BODIES</t>
  </si>
  <si>
    <t>SPORTING ACTIVITIES</t>
  </si>
  <si>
    <t>DIRECT TEACHING &amp; LABORATORY COST</t>
  </si>
  <si>
    <t xml:space="preserve">ANNUAL BUDGET EXPENSES </t>
  </si>
  <si>
    <t>ELECTION-LOGISTICS SUPPORT</t>
  </si>
  <si>
    <t>SPECIAL DAYS/CELEBRATIONS</t>
  </si>
  <si>
    <t>GRANTS AND CONTRIBUTIONS</t>
  </si>
  <si>
    <t>LOCAL GRANTS AND CONTRIBUTIONS</t>
  </si>
  <si>
    <t>GRANTS TO GOVERNMENT AGENCIES</t>
  </si>
  <si>
    <t>GRANTS TO COMMUNITIES/NGOs</t>
  </si>
  <si>
    <t>ASSETS (CAPITAL EXPENDITURE)</t>
  </si>
  <si>
    <t>NON-CURRENT (FIXED) ASSETS</t>
  </si>
  <si>
    <t>FIXED ASSETS - PROPERTY, PLANT &amp; EQUIPMENT</t>
  </si>
  <si>
    <t>LAND &amp; BUILDING – GENERAL</t>
  </si>
  <si>
    <t>LAND &amp; BUILDINGS – ADMINISTRATIVE</t>
  </si>
  <si>
    <t>LAND &amp; BUILDINGS – RESIDENTIAL</t>
  </si>
  <si>
    <t>OTHER STORAGE FACILITIES</t>
  </si>
  <si>
    <t>INFRASTRUCTURE – GENERAL</t>
  </si>
  <si>
    <t>ROADS &amp; BRIDGES</t>
  </si>
  <si>
    <t>ZOOS, PARKS &amp; RESERVES</t>
  </si>
  <si>
    <t>SECURITY INSTALLATIONS/ EQUIPMENT</t>
  </si>
  <si>
    <t>ELECTRICITY TRANSMISSION NETWORK</t>
  </si>
  <si>
    <t>WATER DISTRIBUTION NETWORK</t>
  </si>
  <si>
    <t>SEWAGE/ DRAINAGE NETWORK</t>
  </si>
  <si>
    <t>DAMS</t>
  </si>
  <si>
    <t>SPECIALISED SECURITY EQUIPMENT (E.G. SATELLITE)</t>
  </si>
  <si>
    <t>MONUMENTS</t>
  </si>
  <si>
    <t>HERITAGE ASSETS</t>
  </si>
  <si>
    <t>BOREHOLES &amp; OTHER WATER FACILITIES</t>
  </si>
  <si>
    <t>WASTE DISPOSAL EQUIPMENTS</t>
  </si>
  <si>
    <t>PLANT &amp; MACHINERY – GENERAL</t>
  </si>
  <si>
    <t xml:space="preserve">POWER PLANTS </t>
  </si>
  <si>
    <t>POWER GENERATING SETS</t>
  </si>
  <si>
    <t>FIXED ASSETS – GENERAL</t>
  </si>
  <si>
    <t>MOTOR VEHICLES</t>
  </si>
  <si>
    <t>OFFICE EQUIPMENT – GENERAL</t>
  </si>
  <si>
    <t>COMPUTERS</t>
  </si>
  <si>
    <t>PRINTERS</t>
  </si>
  <si>
    <t>OTHER EQUIPMENTS</t>
  </si>
  <si>
    <t>FURNITURE &amp; FITTINGS – GENERAL</t>
  </si>
  <si>
    <t>CHAIRS</t>
  </si>
  <si>
    <t>TABLES</t>
  </si>
  <si>
    <t>SAFES/ FILE CABINETS/ CUPBOARDS</t>
  </si>
  <si>
    <t>SPECIALISED ASSETS-GENERAL</t>
  </si>
  <si>
    <t>BIOLOGICAL ASSETS</t>
  </si>
  <si>
    <t>LABORATORY/MEDICAL EQUIPMENTS</t>
  </si>
  <si>
    <t>AGRICULTURAL MATERIALS AND EQUIPMENTS</t>
  </si>
  <si>
    <t>EDUCATIONAL MATERIALS/EQUIPMENTS</t>
  </si>
  <si>
    <t>INVESTMENT PROPERTY</t>
  </si>
  <si>
    <t>INVESTMENT - LAND &amp; BUILDING – GEN</t>
  </si>
  <si>
    <t>LAND &amp; BUILDINGS - ADMINISTRATIVE INVESTMENT PROPERTY</t>
  </si>
  <si>
    <t>LAND &amp; BUILDINGS - RESIDENTIAL INVESTMENT PROPERTY</t>
  </si>
  <si>
    <t>OTHER STORAGE FACILITIES INVESTMENT PROPERTY</t>
  </si>
  <si>
    <t>INTANGIBLE ASSETS</t>
  </si>
  <si>
    <t>GOODWILL (ACQUIRED)</t>
  </si>
  <si>
    <t>PATENT RIGHT</t>
  </si>
  <si>
    <t>TRADE MARK</t>
  </si>
  <si>
    <t>FRANCHISE</t>
  </si>
  <si>
    <t>RESEARCH &amp; DEVELOPMENT</t>
  </si>
  <si>
    <t>BROADCAST RIGHTS</t>
  </si>
  <si>
    <t>CONTINGENCY</t>
  </si>
  <si>
    <t>SOFTWARE</t>
  </si>
  <si>
    <t>S/N</t>
  </si>
  <si>
    <t>OPENING BALANCE</t>
  </si>
  <si>
    <t>RECEIPTS:</t>
  </si>
  <si>
    <t>LG SHARE OF FAAC</t>
  </si>
  <si>
    <t>INDEPENDENT REVENUE</t>
  </si>
  <si>
    <t>AID &amp; GRANTS</t>
  </si>
  <si>
    <t>OTHER CAPITAL RECEIPTS</t>
  </si>
  <si>
    <t>TOTAL CURRENT YEAR RECEIPTS</t>
  </si>
  <si>
    <t>TOTAL PROJECTED FUNDS AVAILABLE</t>
  </si>
  <si>
    <t>EXPENDITURE:</t>
  </si>
  <si>
    <t>A:  RECURRENT DEBT</t>
  </si>
  <si>
    <t xml:space="preserve"> LOANS REPAYMENT</t>
  </si>
  <si>
    <t>TOTAL RECURRENT DEBT</t>
  </si>
  <si>
    <t>B:  RECURRENT EXPENDITURE - NON-DEBT</t>
  </si>
  <si>
    <t>PERSONNEL COSTS</t>
  </si>
  <si>
    <t>OVERHEAD COSTS</t>
  </si>
  <si>
    <t>TOTAL RECURRENT NON-DEBT</t>
  </si>
  <si>
    <t>TOTAL RECURRENT EXPENDITURE</t>
  </si>
  <si>
    <t>C:  CAPITAL EXPENDITURE BY SECTORS</t>
  </si>
  <si>
    <t>ADMINISTRATION SECTOR</t>
  </si>
  <si>
    <t>ECONOMIC SECTOR</t>
  </si>
  <si>
    <t>SOCIAL SECTOR</t>
  </si>
  <si>
    <t>TOTAL CAPITAL EXPENDITURE</t>
  </si>
  <si>
    <t>TOTAL EXPENDITURE (BUDGET SIZE)</t>
  </si>
  <si>
    <t>BUDGET SURPLUS/(DEFICIT)</t>
  </si>
  <si>
    <t>FINANCE DEFICIT BY:</t>
  </si>
  <si>
    <t>INTERNAL LOANS/BORROWINGS</t>
  </si>
  <si>
    <t>TOTAL LOANS</t>
  </si>
  <si>
    <t>CLOSING BALANCE</t>
  </si>
  <si>
    <t xml:space="preserve">Item </t>
  </si>
  <si>
    <t>%</t>
  </si>
  <si>
    <t>A</t>
  </si>
  <si>
    <t>Opening Balance</t>
  </si>
  <si>
    <t>B</t>
  </si>
  <si>
    <t>Recurrent Revenue</t>
  </si>
  <si>
    <t>D</t>
  </si>
  <si>
    <t>Transfer to Capital Account</t>
  </si>
  <si>
    <t>C</t>
  </si>
  <si>
    <t>Capital Receipts</t>
  </si>
  <si>
    <t>E</t>
  </si>
  <si>
    <t>3200 - ASSETS (CAPITAL EXPENDITURE)</t>
  </si>
  <si>
    <t>F</t>
  </si>
  <si>
    <t xml:space="preserve">Total Revenue </t>
  </si>
  <si>
    <t>G</t>
  </si>
  <si>
    <t>Budget Surplus /(Deficit) =A+B+C-D-E</t>
  </si>
  <si>
    <r>
      <t>1100</t>
    </r>
    <r>
      <rPr>
        <sz val="12"/>
        <color theme="1"/>
        <rFont val="Tahoma"/>
        <family val="2"/>
      </rPr>
      <t xml:space="preserve"> -LOCAL GOVERNMENT SHARE OF FAAC</t>
    </r>
  </si>
  <si>
    <r>
      <t>1200</t>
    </r>
    <r>
      <rPr>
        <sz val="12"/>
        <color theme="1"/>
        <rFont val="Tahoma"/>
        <family val="2"/>
      </rPr>
      <t>-INDEPENDENT REVENUE</t>
    </r>
  </si>
  <si>
    <r>
      <t>2100</t>
    </r>
    <r>
      <rPr>
        <sz val="12"/>
        <color theme="1"/>
        <rFont val="Tahoma"/>
        <family val="2"/>
      </rPr>
      <t xml:space="preserve"> - PERSONNEL COST</t>
    </r>
  </si>
  <si>
    <r>
      <t>2200</t>
    </r>
    <r>
      <rPr>
        <sz val="12"/>
        <color theme="1"/>
        <rFont val="Tahoma"/>
        <family val="2"/>
      </rPr>
      <t xml:space="preserve"> - OTHER RECURRENT COST</t>
    </r>
  </si>
  <si>
    <r>
      <t>1300</t>
    </r>
    <r>
      <rPr>
        <sz val="12"/>
        <color theme="1"/>
        <rFont val="Tahoma"/>
        <family val="2"/>
      </rPr>
      <t xml:space="preserve"> - AID AND GRANTS</t>
    </r>
  </si>
  <si>
    <r>
      <t>1400</t>
    </r>
    <r>
      <rPr>
        <sz val="12"/>
        <color theme="1"/>
        <rFont val="Tahoma"/>
        <family val="2"/>
      </rPr>
      <t>- OTHER CAPITAL RECEIPTS</t>
    </r>
  </si>
  <si>
    <t xml:space="preserve"> </t>
  </si>
  <si>
    <r>
      <t>REVENUE</t>
    </r>
    <r>
      <rPr>
        <sz val="11"/>
        <color rgb="FF000000"/>
        <rFont val="Tahoma"/>
        <family val="2"/>
      </rPr>
      <t xml:space="preserve"> </t>
    </r>
  </si>
  <si>
    <r>
      <t>GOVERNMENT SHARE OF FAAC</t>
    </r>
    <r>
      <rPr>
        <sz val="11"/>
        <color rgb="FF000000"/>
        <rFont val="Tahoma"/>
        <family val="2"/>
      </rPr>
      <t xml:space="preserve"> </t>
    </r>
  </si>
  <si>
    <r>
      <t>LG GOVERNMENT SHARE OF STATUTORY REVENUE</t>
    </r>
    <r>
      <rPr>
        <sz val="11"/>
        <color rgb="FF000000"/>
        <rFont val="Tahoma"/>
        <family val="2"/>
      </rPr>
      <t xml:space="preserve"> </t>
    </r>
  </si>
  <si>
    <r>
      <t>LG GOVERNMENT SHARE OF VAT</t>
    </r>
    <r>
      <rPr>
        <sz val="11"/>
        <color rgb="FF000000"/>
        <rFont val="Tahoma"/>
        <family val="2"/>
      </rPr>
      <t xml:space="preserve"> </t>
    </r>
  </si>
  <si>
    <t xml:space="preserve">LG SHARE OF VAT </t>
  </si>
  <si>
    <r>
      <t>LG GOVERNMENT SHARE OF OTHER REVENUE</t>
    </r>
    <r>
      <rPr>
        <sz val="11"/>
        <color rgb="FF000000"/>
        <rFont val="Tahoma"/>
        <family val="2"/>
      </rPr>
      <t xml:space="preserve"> </t>
    </r>
  </si>
  <si>
    <t xml:space="preserve">EXCESS CRUDE </t>
  </si>
  <si>
    <t xml:space="preserve">LG SPECIAL ALLOCATIONS </t>
  </si>
  <si>
    <r>
      <t>INDEPENDENT REVENUE</t>
    </r>
    <r>
      <rPr>
        <sz val="11"/>
        <color rgb="FF000000"/>
        <rFont val="Tahoma"/>
        <family val="2"/>
      </rPr>
      <t xml:space="preserve"> </t>
    </r>
  </si>
  <si>
    <r>
      <t>TAX REVENUE</t>
    </r>
    <r>
      <rPr>
        <sz val="11"/>
        <color rgb="FF000000"/>
        <rFont val="Tahoma"/>
        <family val="2"/>
      </rPr>
      <t xml:space="preserve"> </t>
    </r>
  </si>
  <si>
    <r>
      <t>OTHER TAXES</t>
    </r>
    <r>
      <rPr>
        <sz val="11"/>
        <color rgb="FF000000"/>
        <rFont val="Tahoma"/>
        <family val="2"/>
      </rPr>
      <t xml:space="preserve"> </t>
    </r>
  </si>
  <si>
    <t xml:space="preserve">STAMP DUTY </t>
  </si>
  <si>
    <t xml:space="preserve">DEVELOPMENT TAX/LEVY </t>
  </si>
  <si>
    <t xml:space="preserve">LIVESTOCK TAX </t>
  </si>
  <si>
    <t xml:space="preserve">OTHER SERVICE TAXES </t>
  </si>
  <si>
    <r>
      <t>NON-TAX REVENUE</t>
    </r>
    <r>
      <rPr>
        <sz val="11"/>
        <color rgb="FF000000"/>
        <rFont val="Tahoma"/>
        <family val="2"/>
      </rPr>
      <t xml:space="preserve"> </t>
    </r>
  </si>
  <si>
    <r>
      <t>LICENCES – GENERAL</t>
    </r>
    <r>
      <rPr>
        <sz val="11"/>
        <color rgb="FF000000"/>
        <rFont val="Tahoma"/>
        <family val="2"/>
      </rPr>
      <t xml:space="preserve"> </t>
    </r>
  </si>
  <si>
    <r>
      <t>RADIO/TELEVISION STATION LICENCES</t>
    </r>
    <r>
      <rPr>
        <b/>
        <sz val="11"/>
        <color rgb="FF000000"/>
        <rFont val="Tahoma"/>
        <family val="2"/>
      </rPr>
      <t xml:space="preserve"> </t>
    </r>
  </si>
  <si>
    <r>
      <t>REGISTATION OF VOLUNTARY ORGANIZATIONS</t>
    </r>
    <r>
      <rPr>
        <b/>
        <sz val="11"/>
        <color rgb="FF000000"/>
        <rFont val="Tahoma"/>
        <family val="2"/>
      </rPr>
      <t xml:space="preserve"> </t>
    </r>
  </si>
  <si>
    <r>
      <t>BAKE HOUSE LICENCE</t>
    </r>
    <r>
      <rPr>
        <b/>
        <sz val="11"/>
        <color rgb="FF000000"/>
        <rFont val="Tahoma"/>
        <family val="2"/>
      </rPr>
      <t xml:space="preserve"> </t>
    </r>
  </si>
  <si>
    <r>
      <t>BRICKMAKING, ETC LICENCE</t>
    </r>
    <r>
      <rPr>
        <b/>
        <sz val="11"/>
        <color rgb="FF000000"/>
        <rFont val="Tahoma"/>
        <family val="2"/>
      </rPr>
      <t xml:space="preserve"> </t>
    </r>
  </si>
  <si>
    <r>
      <t>CART LICENCES</t>
    </r>
    <r>
      <rPr>
        <b/>
        <sz val="11"/>
        <color rgb="FF000000"/>
        <rFont val="Tahoma"/>
        <family val="2"/>
      </rPr>
      <t xml:space="preserve"> </t>
    </r>
  </si>
  <si>
    <r>
      <t>DANE GUN LICENCES</t>
    </r>
    <r>
      <rPr>
        <b/>
        <sz val="11"/>
        <color rgb="FF000000"/>
        <rFont val="Tahoma"/>
        <family val="2"/>
      </rPr>
      <t xml:space="preserve"> </t>
    </r>
  </si>
  <si>
    <r>
      <t>CATTLE DEALER LICENCES</t>
    </r>
    <r>
      <rPr>
        <b/>
        <sz val="11"/>
        <color rgb="FF000000"/>
        <rFont val="Tahoma"/>
        <family val="2"/>
      </rPr>
      <t xml:space="preserve"> </t>
    </r>
  </si>
  <si>
    <r>
      <t>DRIED FISH &amp; MEAT LICENCES</t>
    </r>
    <r>
      <rPr>
        <b/>
        <sz val="11"/>
        <color rgb="FF000000"/>
        <rFont val="Tahoma"/>
        <family val="2"/>
      </rPr>
      <t xml:space="preserve"> </t>
    </r>
  </si>
  <si>
    <r>
      <t>PET (DOG) LICENCES</t>
    </r>
    <r>
      <rPr>
        <b/>
        <sz val="11"/>
        <color rgb="FF000000"/>
        <rFont val="Tahoma"/>
        <family val="2"/>
      </rPr>
      <t xml:space="preserve"> </t>
    </r>
  </si>
  <si>
    <r>
      <t>FISHING PERMITS</t>
    </r>
    <r>
      <rPr>
        <b/>
        <sz val="11"/>
        <color rgb="FF000000"/>
        <rFont val="Tahoma"/>
        <family val="2"/>
      </rPr>
      <t xml:space="preserve"> </t>
    </r>
  </si>
  <si>
    <r>
      <t>HAWKER'S PERMITS</t>
    </r>
    <r>
      <rPr>
        <b/>
        <sz val="11"/>
        <color rgb="FF000000"/>
        <rFont val="Tahoma"/>
        <family val="2"/>
      </rPr>
      <t xml:space="preserve"> </t>
    </r>
  </si>
  <si>
    <r>
      <t>HUNTING PERMITS</t>
    </r>
    <r>
      <rPr>
        <b/>
        <sz val="11"/>
        <color rgb="FF000000"/>
        <rFont val="Tahoma"/>
        <family val="2"/>
      </rPr>
      <t xml:space="preserve"> </t>
    </r>
  </si>
  <si>
    <r>
      <t>PRODUCE BUYING LICENCES</t>
    </r>
    <r>
      <rPr>
        <b/>
        <sz val="11"/>
        <color rgb="FF000000"/>
        <rFont val="Tahoma"/>
        <family val="2"/>
      </rPr>
      <t xml:space="preserve"> </t>
    </r>
  </si>
  <si>
    <t xml:space="preserve">ABBATOIR/SLAUGHTER LICENSES </t>
  </si>
  <si>
    <r>
      <t>TRACTOR HIRING SERVICES</t>
    </r>
    <r>
      <rPr>
        <b/>
        <sz val="11"/>
        <color rgb="FF000000"/>
        <rFont val="Tahoma"/>
        <family val="2"/>
      </rPr>
      <t xml:space="preserve"> </t>
    </r>
  </si>
  <si>
    <r>
      <t>BOREHOLE DRILLING LICENCES</t>
    </r>
    <r>
      <rPr>
        <b/>
        <sz val="11"/>
        <color rgb="FF000000"/>
        <rFont val="Tahoma"/>
        <family val="2"/>
      </rPr>
      <t xml:space="preserve"> </t>
    </r>
  </si>
  <si>
    <r>
      <t>POOL BETTING &amp; CASINO LICENCES/GAMING</t>
    </r>
    <r>
      <rPr>
        <b/>
        <sz val="11"/>
        <color rgb="FF000000"/>
        <rFont val="Tahoma"/>
        <family val="2"/>
      </rPr>
      <t xml:space="preserve"> </t>
    </r>
  </si>
  <si>
    <t xml:space="preserve">CINEMATOGRAPH LICENCES </t>
  </si>
  <si>
    <r>
      <t>MOTOR VEHICLE LICENCES</t>
    </r>
    <r>
      <rPr>
        <b/>
        <sz val="11"/>
        <color rgb="FF000000"/>
        <rFont val="Tahoma"/>
        <family val="2"/>
      </rPr>
      <t xml:space="preserve"> </t>
    </r>
  </si>
  <si>
    <r>
      <t>PATENT MEDICINE &amp; DRUG STORES LICENCES</t>
    </r>
    <r>
      <rPr>
        <b/>
        <sz val="11"/>
        <color rgb="FF000000"/>
        <rFont val="Tahoma"/>
        <family val="2"/>
      </rPr>
      <t xml:space="preserve"> </t>
    </r>
  </si>
  <si>
    <r>
      <t>PRIVATE SCHOOLS LICENCES</t>
    </r>
    <r>
      <rPr>
        <b/>
        <sz val="11"/>
        <color rgb="FF000000"/>
        <rFont val="Tahoma"/>
        <family val="2"/>
      </rPr>
      <t xml:space="preserve"> </t>
    </r>
  </si>
  <si>
    <r>
      <t>HEALTH FACILITIES LICENCES</t>
    </r>
    <r>
      <rPr>
        <b/>
        <sz val="11"/>
        <color rgb="FF000000"/>
        <rFont val="Tahoma"/>
        <family val="2"/>
      </rPr>
      <t xml:space="preserve"> </t>
    </r>
  </si>
  <si>
    <r>
      <t>TRADE PERMIT LICENCES</t>
    </r>
    <r>
      <rPr>
        <b/>
        <sz val="11"/>
        <color rgb="FF000000"/>
        <rFont val="Tahoma"/>
        <family val="2"/>
      </rPr>
      <t xml:space="preserve"> </t>
    </r>
  </si>
  <si>
    <r>
      <t>FORESTRY/TIMBER LICENCE</t>
    </r>
    <r>
      <rPr>
        <b/>
        <sz val="11"/>
        <color rgb="FF000000"/>
        <rFont val="Tahoma"/>
        <family val="2"/>
      </rPr>
      <t xml:space="preserve"> </t>
    </r>
  </si>
  <si>
    <r>
      <t>TRICYCLE DEALERSHIP LICENCES</t>
    </r>
    <r>
      <rPr>
        <b/>
        <sz val="11"/>
        <color rgb="FF000000"/>
        <rFont val="Tahoma"/>
        <family val="2"/>
      </rPr>
      <t xml:space="preserve"> </t>
    </r>
  </si>
  <si>
    <r>
      <t>MOTORCYCLE DEALERSHIP LICENCES</t>
    </r>
    <r>
      <rPr>
        <b/>
        <sz val="11"/>
        <color rgb="FF000000"/>
        <rFont val="Tahoma"/>
        <family val="2"/>
      </rPr>
      <t xml:space="preserve"> </t>
    </r>
  </si>
  <si>
    <r>
      <t>HIDES AND SKIN LICENCES</t>
    </r>
    <r>
      <rPr>
        <b/>
        <sz val="11"/>
        <color rgb="FF000000"/>
        <rFont val="Tahoma"/>
        <family val="2"/>
      </rPr>
      <t xml:space="preserve"> </t>
    </r>
  </si>
  <si>
    <r>
      <t>RENEWAL OF LICENCES</t>
    </r>
    <r>
      <rPr>
        <b/>
        <sz val="11"/>
        <color rgb="FF000000"/>
        <rFont val="Tahoma"/>
        <family val="2"/>
      </rPr>
      <t xml:space="preserve"> </t>
    </r>
  </si>
  <si>
    <r>
      <t>FEES – GENERAL</t>
    </r>
    <r>
      <rPr>
        <sz val="11"/>
        <color rgb="FF000000"/>
        <rFont val="Tahoma"/>
        <family val="2"/>
      </rPr>
      <t xml:space="preserve"> </t>
    </r>
  </si>
  <si>
    <t xml:space="preserve">WEIGHTAND MEASURE FEES </t>
  </si>
  <si>
    <t xml:space="preserve">CONTRACTOR REGISTRATION FEES </t>
  </si>
  <si>
    <t xml:space="preserve">ATTESTATION OF BACHELORHOOD  FEES </t>
  </si>
  <si>
    <t xml:space="preserve">TENDER FEES </t>
  </si>
  <si>
    <t xml:space="preserve">FIRE SAFETY CERTIFICATE FEES </t>
  </si>
  <si>
    <t xml:space="preserve">PROFESSIONAL REGISTRATION FEES </t>
  </si>
  <si>
    <t xml:space="preserve">BILL BOARD ADVERTISEMENT FEES </t>
  </si>
  <si>
    <t xml:space="preserve">SURVEY/ PLANNING/ BUILDING FEES </t>
  </si>
  <si>
    <t xml:space="preserve">LABORATORY FEES </t>
  </si>
  <si>
    <t xml:space="preserve">ASSOCIATION FEES </t>
  </si>
  <si>
    <t xml:space="preserve">BIRTH AND DEATH REGISTRATION FEE </t>
  </si>
  <si>
    <t xml:space="preserve">CHANGE OF OWNERSHIP FEES </t>
  </si>
  <si>
    <t xml:space="preserve">AGRICULTURAL/VETINARY SERVICES FEES </t>
  </si>
  <si>
    <t xml:space="preserve">LAND USE FEES </t>
  </si>
  <si>
    <t xml:space="preserve">DEVELOPMENT LEVIES </t>
  </si>
  <si>
    <t xml:space="preserve">BUSINESS/TRADE OPERATING FEES </t>
  </si>
  <si>
    <t xml:space="preserve">APPLICATIONS FEES </t>
  </si>
  <si>
    <t xml:space="preserve">HOSPITAL SERVICE REGISTRATION FEES </t>
  </si>
  <si>
    <t xml:space="preserve">HOSPITAL SERVICE CHARGES </t>
  </si>
  <si>
    <t xml:space="preserve">SPORTS/RECREATIONAL FACILITIES FEES </t>
  </si>
  <si>
    <t xml:space="preserve">INDIGENSHIP REGISTRATION FEES </t>
  </si>
  <si>
    <t xml:space="preserve">FARMLAND REGISTRATION FEES </t>
  </si>
  <si>
    <t xml:space="preserve">PROCESSING FEE </t>
  </si>
  <si>
    <r>
      <t>FINES – GENERAL</t>
    </r>
    <r>
      <rPr>
        <sz val="11"/>
        <color rgb="FF000000"/>
        <rFont val="Tahoma"/>
        <family val="2"/>
      </rPr>
      <t xml:space="preserve"> </t>
    </r>
  </si>
  <si>
    <t xml:space="preserve">FINES/PENALTIES </t>
  </si>
  <si>
    <r>
      <t>SALES – GENERAL</t>
    </r>
    <r>
      <rPr>
        <sz val="11"/>
        <color rgb="FF000000"/>
        <rFont val="Tahoma"/>
        <family val="2"/>
      </rPr>
      <t xml:space="preserve"> </t>
    </r>
  </si>
  <si>
    <t xml:space="preserve">SALES OF JOURNAL &amp; PUBLICATIONS </t>
  </si>
  <si>
    <t xml:space="preserve">SALES OF BOOKS </t>
  </si>
  <si>
    <t xml:space="preserve">SALES OF ID CARDS </t>
  </si>
  <si>
    <t xml:space="preserve">SALES OF STORES/SCRAPS/UNSERVICABLE ITEMS </t>
  </si>
  <si>
    <t xml:space="preserve">SALES OF IMPROVED SEEDS/CHEMICAL </t>
  </si>
  <si>
    <t xml:space="preserve">PROCEEDS FROM SALES OF FARM PRODUCE </t>
  </si>
  <si>
    <t xml:space="preserve">PROCEEDS FROM SALES OF GOVT. VEHICLES </t>
  </si>
  <si>
    <t xml:space="preserve">PROCEEDS FROM SALES OF DRUGS AND MEDICATIONS </t>
  </si>
  <si>
    <t xml:space="preserve">PROCEEDS FROM SALES OF GOVT. BUILDING </t>
  </si>
  <si>
    <t xml:space="preserve">SALES OF UNIFORMS </t>
  </si>
  <si>
    <t xml:space="preserve">SALES OF FORMS </t>
  </si>
  <si>
    <t xml:space="preserve">SALES OF PLAN PHOSTAT PRINT/MAP </t>
  </si>
  <si>
    <t xml:space="preserve">SALES OF REAGENTS &amp; CHEMICALS </t>
  </si>
  <si>
    <r>
      <t>EARNINGS – GENERAL</t>
    </r>
    <r>
      <rPr>
        <sz val="11"/>
        <color rgb="FF000000"/>
        <rFont val="Tahoma"/>
        <family val="2"/>
      </rPr>
      <t xml:space="preserve"> </t>
    </r>
  </si>
  <si>
    <t xml:space="preserve">EARNINGS FROM CONSULTANCY SERVICES </t>
  </si>
  <si>
    <t xml:space="preserve">EARNINGS FROM LABORATORY SERVICES </t>
  </si>
  <si>
    <t xml:space="preserve">EARNINGS FROM HIRE OF PLANTS &amp; EQUIPMENT </t>
  </si>
  <si>
    <t xml:space="preserve">EARNINGS FROM THE USE OF GOVT. VEHICLES </t>
  </si>
  <si>
    <t xml:space="preserve">EARNINGS FROM THE USE OF GOVT. HALLS/OTHERS </t>
  </si>
  <si>
    <t xml:space="preserve">EARNINGS FROM MEDICAL SERVICES </t>
  </si>
  <si>
    <t xml:space="preserve">EARNINGS FROM AGRICULTURAL PRODUCE </t>
  </si>
  <si>
    <t xml:space="preserve">EARNINGS FROM TOURISM/CULTURE/ARTS CENTRES </t>
  </si>
  <si>
    <t xml:space="preserve">EARNINGS FROM COMMERCIAL ACTIVITIES </t>
  </si>
  <si>
    <r>
      <t>RENT ON GOVERNMENT BUILDINGS – GENERAL</t>
    </r>
    <r>
      <rPr>
        <sz val="11"/>
        <color rgb="FF000000"/>
        <rFont val="Tahoma"/>
        <family val="2"/>
      </rPr>
      <t xml:space="preserve"> </t>
    </r>
  </si>
  <si>
    <t xml:space="preserve">RENT ON GOVT.QUARTERS </t>
  </si>
  <si>
    <t xml:space="preserve">RENT ON GOVT BUILDINGS </t>
  </si>
  <si>
    <t xml:space="preserve">RENT ON CONFERENCE CENTRES/HALLS </t>
  </si>
  <si>
    <r>
      <t>RENT ON LAND &amp; OTHERS – GENERAL</t>
    </r>
    <r>
      <rPr>
        <sz val="11"/>
        <color rgb="FF000000"/>
        <rFont val="Tahoma"/>
        <family val="2"/>
      </rPr>
      <t xml:space="preserve"> </t>
    </r>
  </si>
  <si>
    <t xml:space="preserve">RENT ON GOVT. LAND </t>
  </si>
  <si>
    <r>
      <t>REPAYMENTS – GENERAL</t>
    </r>
    <r>
      <rPr>
        <sz val="11"/>
        <color rgb="FF000000"/>
        <rFont val="Tahoma"/>
        <family val="2"/>
      </rPr>
      <t xml:space="preserve"> </t>
    </r>
  </si>
  <si>
    <t xml:space="preserve">OTHER REPAYMENTS </t>
  </si>
  <si>
    <r>
      <t>INVESTMENT INCOME</t>
    </r>
    <r>
      <rPr>
        <sz val="11"/>
        <color rgb="FF000000"/>
        <rFont val="Tahoma"/>
        <family val="2"/>
      </rPr>
      <t xml:space="preserve"> </t>
    </r>
  </si>
  <si>
    <t xml:space="preserve">DIVIDEND RECEIVED </t>
  </si>
  <si>
    <t xml:space="preserve">OTHER INVESTMENT INCOME </t>
  </si>
  <si>
    <r>
      <t>INTEREST EARNED</t>
    </r>
    <r>
      <rPr>
        <sz val="11"/>
        <color rgb="FF000000"/>
        <rFont val="Tahoma"/>
        <family val="2"/>
      </rPr>
      <t xml:space="preserve"> </t>
    </r>
  </si>
  <si>
    <t xml:space="preserve">BANK INTEREST </t>
  </si>
  <si>
    <r>
      <t>AID AND GRANTS</t>
    </r>
    <r>
      <rPr>
        <sz val="11"/>
        <color rgb="FF000000"/>
        <rFont val="Tahoma"/>
        <family val="2"/>
      </rPr>
      <t xml:space="preserve"> </t>
    </r>
  </si>
  <si>
    <r>
      <t>AID</t>
    </r>
    <r>
      <rPr>
        <sz val="11"/>
        <color rgb="FF000000"/>
        <rFont val="Tahoma"/>
        <family val="2"/>
      </rPr>
      <t xml:space="preserve"> </t>
    </r>
  </si>
  <si>
    <r>
      <t>DOMESTIC AIDS</t>
    </r>
    <r>
      <rPr>
        <sz val="11"/>
        <color rgb="FF000000"/>
        <rFont val="Tahoma"/>
        <family val="2"/>
      </rPr>
      <t xml:space="preserve"> </t>
    </r>
  </si>
  <si>
    <t xml:space="preserve">CURRENT DOMESTIC AIDS </t>
  </si>
  <si>
    <t xml:space="preserve">CAPITAL DOMESTIC AIDS </t>
  </si>
  <si>
    <r>
      <t>FOREIGN AIDS</t>
    </r>
    <r>
      <rPr>
        <sz val="11"/>
        <color rgb="FF000000"/>
        <rFont val="Tahoma"/>
        <family val="2"/>
      </rPr>
      <t xml:space="preserve"> </t>
    </r>
  </si>
  <si>
    <t xml:space="preserve">CAPITAL FOREIGN AIDS </t>
  </si>
  <si>
    <r>
      <t>DOMESTIC GRANTS</t>
    </r>
    <r>
      <rPr>
        <sz val="11"/>
        <color rgb="FF000000"/>
        <rFont val="Tahoma"/>
        <family val="2"/>
      </rPr>
      <t xml:space="preserve"> </t>
    </r>
  </si>
  <si>
    <t xml:space="preserve">CAPITAL GRANTS FROM OTHER SOURCES </t>
  </si>
  <si>
    <r>
      <t xml:space="preserve">KATSINA STATE MINISTRY FOR LOCAL GOVERNMENT AND EMIRATE AFFAIRS                </t>
    </r>
    <r>
      <rPr>
        <b/>
        <i/>
        <sz val="12"/>
        <color theme="1"/>
        <rFont val="Tahoma"/>
        <family val="2"/>
      </rPr>
      <t>F.iii</t>
    </r>
  </si>
  <si>
    <r>
      <t xml:space="preserve">KATSINA STATE MINISTRY FOR LOCAL GOVERNMENT AND EMIRATE AFFAIRS                </t>
    </r>
    <r>
      <rPr>
        <b/>
        <i/>
        <sz val="12"/>
        <color theme="1"/>
        <rFont val="Tahoma"/>
        <family val="2"/>
      </rPr>
      <t>F.ii</t>
    </r>
  </si>
  <si>
    <r>
      <t xml:space="preserve">KATSINA STATE MINISTRY FOR LOCAL GOVERNMENT AND EMIRATE AFFAIRS                </t>
    </r>
    <r>
      <rPr>
        <b/>
        <i/>
        <sz val="12"/>
        <color theme="1"/>
        <rFont val="Tahoma"/>
        <family val="2"/>
      </rPr>
      <t>F.i</t>
    </r>
  </si>
  <si>
    <r>
      <t xml:space="preserve">KATSINA STATE MINISTRY FOR LOCAL GOVERNMENT AND EMIRATE AFFAIRS                </t>
    </r>
    <r>
      <rPr>
        <b/>
        <i/>
        <sz val="12"/>
        <color theme="1"/>
        <rFont val="Tahoma"/>
        <family val="2"/>
      </rPr>
      <t>F.iv</t>
    </r>
  </si>
  <si>
    <r>
      <t>PERSONNEL COST</t>
    </r>
    <r>
      <rPr>
        <sz val="12"/>
        <color rgb="FF000000"/>
        <rFont val="Tahoma"/>
        <family val="2"/>
      </rPr>
      <t xml:space="preserve"> </t>
    </r>
  </si>
  <si>
    <t xml:space="preserve">INTANGIBLE ASSETS </t>
  </si>
  <si>
    <t xml:space="preserve">Code </t>
  </si>
  <si>
    <t xml:space="preserve">Sector </t>
  </si>
  <si>
    <t xml:space="preserve">Administrative sector </t>
  </si>
  <si>
    <t xml:space="preserve">Economic sector </t>
  </si>
  <si>
    <t xml:space="preserve">Law and Justice </t>
  </si>
  <si>
    <t xml:space="preserve">Regional Sector </t>
  </si>
  <si>
    <t xml:space="preserve">Social Sector </t>
  </si>
  <si>
    <t xml:space="preserve">TOTAL </t>
  </si>
  <si>
    <t>Personnel cost
N</t>
  </si>
  <si>
    <t>Overhead cost
N</t>
  </si>
  <si>
    <t>Total
Recurrent
N</t>
  </si>
  <si>
    <t>Capital
Expenditure
N</t>
  </si>
  <si>
    <t>Total
Expenditure
N</t>
  </si>
  <si>
    <r>
      <t xml:space="preserve">KATSINA STATE MINISTRY FOR LOCAL GOVERNMENT AND EMIRATE AFFAIRS                </t>
    </r>
    <r>
      <rPr>
        <b/>
        <i/>
        <sz val="12"/>
        <color theme="1"/>
        <rFont val="Tahoma"/>
        <family val="2"/>
      </rPr>
      <t>F.v</t>
    </r>
  </si>
  <si>
    <r>
      <t xml:space="preserve">KATSINA STATE MINISTRY FOR LOCAL GOVERNMENT AND EMIRATE AFFAIRS                </t>
    </r>
    <r>
      <rPr>
        <b/>
        <i/>
        <sz val="12"/>
        <color theme="1"/>
        <rFont val="Tahoma"/>
        <family val="2"/>
      </rPr>
      <t>F.vi</t>
    </r>
  </si>
  <si>
    <t>Department</t>
  </si>
  <si>
    <t xml:space="preserve">OFFICE OF THE LG CHAIRMAN </t>
  </si>
  <si>
    <t xml:space="preserve">OFFICE OF THE LG SECRETARY </t>
  </si>
  <si>
    <t xml:space="preserve">THE COUNCIL </t>
  </si>
  <si>
    <t xml:space="preserve">AGRICULTURE AND NATURAL RESOURCES </t>
  </si>
  <si>
    <t xml:space="preserve">FINANCE DEPARTMENT </t>
  </si>
  <si>
    <t xml:space="preserve">WORKS DEPARTMENT </t>
  </si>
  <si>
    <t xml:space="preserve">EDUCATION AND SOCIAL SERVICES </t>
  </si>
  <si>
    <t xml:space="preserve">WATER AND SANITATION DEPARTMENT </t>
  </si>
  <si>
    <t xml:space="preserve">TRADITIONAL RULERS OFFICE </t>
  </si>
  <si>
    <r>
      <t xml:space="preserve">KATSINA STATE MINISTRY FOR LOCAL GOVERNMENT AND EMIRATE AFFAIRS                </t>
    </r>
    <r>
      <rPr>
        <b/>
        <i/>
        <sz val="12"/>
        <color theme="1"/>
        <rFont val="Tahoma"/>
        <family val="2"/>
      </rPr>
      <t>F.vii</t>
    </r>
  </si>
  <si>
    <t>Economic Items</t>
  </si>
  <si>
    <t xml:space="preserve">SALARIES AND WAGES </t>
  </si>
  <si>
    <t xml:space="preserve">ALLOWANCES </t>
  </si>
  <si>
    <t xml:space="preserve">SOCIAL CONTRIBUTIONS </t>
  </si>
  <si>
    <t xml:space="preserve">SOCIAL BENEFITS </t>
  </si>
  <si>
    <t xml:space="preserve">OTHER RECURRENT </t>
  </si>
  <si>
    <t xml:space="preserve">TRAVEL &amp; TRANSPORT – GENERAL </t>
  </si>
  <si>
    <t xml:space="preserve">UTILITIES – GENERAL </t>
  </si>
  <si>
    <t xml:space="preserve">MATERIALS &amp; SUPPLIES – GENERAL </t>
  </si>
  <si>
    <t xml:space="preserve">MAINTENANCE SERVICES – GENERAL </t>
  </si>
  <si>
    <t xml:space="preserve">TRAINING – GENERAL </t>
  </si>
  <si>
    <t xml:space="preserve">OTHER SERVICES – GENERAL </t>
  </si>
  <si>
    <t xml:space="preserve">CONSULTING &amp; PROFESSIONAL SERVICES – GEN </t>
  </si>
  <si>
    <t xml:space="preserve">FUEL &amp; LUBRICANTS – GENERAL </t>
  </si>
  <si>
    <t xml:space="preserve">FINANCIAL CHARGES – GENERAL </t>
  </si>
  <si>
    <t xml:space="preserve">MISCELLANEOUS EXPENSES GENERAL </t>
  </si>
  <si>
    <t xml:space="preserve">GRANTS AND CONTRIBUTIONS GENERAL </t>
  </si>
  <si>
    <t xml:space="preserve">LAND AND BUILDINGS GENERAL </t>
  </si>
  <si>
    <t xml:space="preserve">PLANT AND MACHINERY </t>
  </si>
  <si>
    <t xml:space="preserve">FIXED ASSETS GENERAL </t>
  </si>
  <si>
    <t xml:space="preserve">OFFICE EQUIPMENT </t>
  </si>
  <si>
    <t xml:space="preserve">FURNITURE AND FITTINGS </t>
  </si>
  <si>
    <t xml:space="preserve">SPECIALISED ASSETS </t>
  </si>
  <si>
    <t xml:space="preserve">LAND AND BUILDINGS - INVESTMENT  </t>
  </si>
  <si>
    <r>
      <t>TOTAL</t>
    </r>
    <r>
      <rPr>
        <sz val="12"/>
        <color rgb="FF000000"/>
        <rFont val="Tahoma"/>
        <family val="2"/>
      </rPr>
      <t xml:space="preserve"> </t>
    </r>
  </si>
  <si>
    <t>011100100100</t>
  </si>
  <si>
    <t>011101300100</t>
  </si>
  <si>
    <t>011200300100</t>
  </si>
  <si>
    <t>012500100100</t>
  </si>
  <si>
    <t>021500100100</t>
  </si>
  <si>
    <t>022000100100</t>
  </si>
  <si>
    <t>023400100100</t>
  </si>
  <si>
    <t>051700100100</t>
  </si>
  <si>
    <t>052100100100</t>
  </si>
  <si>
    <t>053500100100</t>
  </si>
  <si>
    <t>055100200100</t>
  </si>
  <si>
    <r>
      <t xml:space="preserve">KATSINA STATE MINISTRY FOR LOCAL GOVERNMENT AND EMIRATE AFFAIRS                </t>
    </r>
    <r>
      <rPr>
        <b/>
        <i/>
        <sz val="12"/>
        <color theme="1"/>
        <rFont val="Tahoma"/>
        <family val="2"/>
      </rPr>
      <t>F.ix</t>
    </r>
  </si>
  <si>
    <r>
      <t xml:space="preserve">KATSINA STATE MINISTRY FOR LOCAL GOVERNMENT AND CHIEFTANCY AFFAIRS                </t>
    </r>
    <r>
      <rPr>
        <b/>
        <i/>
        <sz val="12"/>
        <color theme="1"/>
        <rFont val="Tahoma"/>
        <family val="2"/>
      </rPr>
      <t>F.x</t>
    </r>
  </si>
  <si>
    <r>
      <t xml:space="preserve">KATSINA STATE MINISTRY FOR LOCAL GOVERNMENT AND CHIEFTANCY AFFAIRS                </t>
    </r>
    <r>
      <rPr>
        <b/>
        <i/>
        <sz val="12"/>
        <color theme="1"/>
        <rFont val="Tahoma"/>
        <family val="2"/>
      </rPr>
      <t>F.xi</t>
    </r>
  </si>
  <si>
    <t>01000000000</t>
  </si>
  <si>
    <t>02000000000</t>
  </si>
  <si>
    <t>03000000000</t>
  </si>
  <si>
    <t>04000000000</t>
  </si>
  <si>
    <t>05000000000</t>
  </si>
  <si>
    <t>SUBSIDIES - GENERAL</t>
  </si>
  <si>
    <t>PUBLIC DEBT CHARGES</t>
  </si>
  <si>
    <t>OFFICE RENT</t>
  </si>
  <si>
    <t>BANK CHARGES</t>
  </si>
  <si>
    <t>OTHER BENEFITS</t>
  </si>
  <si>
    <t>AUDITING OF ACCOUNTS</t>
  </si>
  <si>
    <t>MEDIA RELATION SERVICES</t>
  </si>
  <si>
    <t>OTHER CONSULTING SERVICES</t>
  </si>
  <si>
    <t>MEDICAL EXPENSES-INTERNATIONAL</t>
  </si>
  <si>
    <t>SUBSIDIES GENERAL</t>
  </si>
  <si>
    <t>SUBSIDY TO PUBLIC/PUBLIC INSTITUTION</t>
  </si>
  <si>
    <t>EDUCATION SUBSIDY</t>
  </si>
  <si>
    <t>RELIGIOUS PILGRIMAGE SUBSIDY</t>
  </si>
  <si>
    <t>EXAMS FEES SUBSIDY</t>
  </si>
  <si>
    <t>FOREIGN PRINCIPAL</t>
  </si>
  <si>
    <t>FOREIGN PRINCIPAL - SHORT TERM BORROWINGS</t>
  </si>
  <si>
    <t>DOMESTIC PRINCIPAL</t>
  </si>
  <si>
    <t>DOMESTIC PRINCIPAL - SHORT TERM BORROWINGS</t>
  </si>
  <si>
    <t>ASSET UNDER CONSTRUCTION</t>
  </si>
  <si>
    <t>Pension: Employer Contribution LGC</t>
  </si>
  <si>
    <t>Pension: Employer Contribution LEA</t>
  </si>
  <si>
    <t>Pension: Accrued Rights LGC</t>
  </si>
  <si>
    <t>Pension: Accrued Rights LEA</t>
  </si>
  <si>
    <t>Katsina State Radio</t>
  </si>
  <si>
    <t>Katsina StateTelevision Authority</t>
  </si>
  <si>
    <t>Emirate Council</t>
  </si>
  <si>
    <t>LEA</t>
  </si>
  <si>
    <t>Local Govt Service Commission</t>
  </si>
  <si>
    <t>Security Contribution</t>
  </si>
  <si>
    <t>Islamic &amp; Arabic Education Bureau</t>
  </si>
  <si>
    <t>MBASE-WAEC/NECO</t>
  </si>
  <si>
    <t>KYCV-School Feeding</t>
  </si>
  <si>
    <t>KSTSB-Local Scholarship</t>
  </si>
  <si>
    <t>SPHCA-Training Fund</t>
  </si>
  <si>
    <t>MFLGA-Administrative Expenses</t>
  </si>
  <si>
    <t>Capital Augmentation</t>
  </si>
  <si>
    <t>KASEDA: KASEDA MSME CORIDOR MAPPING EMPOWEMENT PROGRAMME SUPPORT</t>
  </si>
  <si>
    <t>KASEDA: GRADUATE ENTERPRENURSHIP FUND(GKEF)</t>
  </si>
  <si>
    <t>CDP: 34 LGAS CONTRIBUTION FOR CDP PROGRAMME</t>
  </si>
  <si>
    <t>HISBAH BOARD: PURCHASE &amp; DISTRIBUTION OF ONE CUP/FULL MEASURES HISBAH</t>
  </si>
  <si>
    <t>MIN. FOR RELIGIOUS AFFAIRS: FEEDING PROGRAMME COUNTER PART FUNDING FROM LGAS</t>
  </si>
  <si>
    <t>SA OUT OF SCHOOL CHILDREN: TSANGAYA SCHOOLS</t>
  </si>
  <si>
    <t>IRRIGATION AUTHORITY: DEVELOPMENT OF IRRIGATIONS ACROSS THE STATE (361 WARD TOWNHALL MEETING-CDP)</t>
  </si>
  <si>
    <t>LIVESTOCK &amp; GRAZING RESERVE: SUPPORT TO POSTURALIST</t>
  </si>
  <si>
    <t>FASCOT: 34NO LGA CONTRIBUTION FOR THE PROCUREMENT OF FERTILIZER</t>
  </si>
  <si>
    <t>RURAL ELECTRIFICATION BOARD: ELECTRIFICATION PROJECT ACROSS 34NO. LGAS</t>
  </si>
  <si>
    <t>KASROMA: CONSTRUCTION AND MANTEINANCE OF ACCESS ROADS (CDP)</t>
  </si>
  <si>
    <t>RUWASSA: NUT. WASH.3.2: STATE AND 34LGAS PROGRAMMES ON RURAL WATER SUPPLY &amp; SANITATION INTERVENTION PROJECTS</t>
  </si>
  <si>
    <t>SCHOLARSHIP BOARD: 34NO. LGAS CONTRIBUTIONS TO FOREIGN SCHOLARSHIP</t>
  </si>
  <si>
    <t>SCHOLARSHIP BOARD: 34NO. LGAS CONTRIBUTIONS SEED FUND FOR SCHOLARSHIP TRUST FUND</t>
  </si>
  <si>
    <t>SPHCA: UPGRADING OF PHC TO FUNCTIONAL PHC'S</t>
  </si>
  <si>
    <t>SPHCA: NUT.SP.4.3: FREE MEDICARE SCHEME FOR PREGNANT &amp; CHILDREN UNDERC. 5YRS (KTSG N60,343,615.00)</t>
  </si>
  <si>
    <t>KEWMA: ECOLOGICAL PROJECTS</t>
  </si>
  <si>
    <t>DEPT OF CLIMATE CHANGE: COMPRESSED NATURAL GAS PROJECT CNG EU/NCCRP</t>
  </si>
  <si>
    <t>DEPT OF COMMUNITY DEVELOPMENT: COMMUNITY DEVT PROJECT (KTSG 40%, COMMUNITY 40%, &amp; LGAS 20%)</t>
  </si>
  <si>
    <t>Office of the Auditor General</t>
  </si>
  <si>
    <t>Katsina State Water Board</t>
  </si>
  <si>
    <t>Companion FM Radio Katsina</t>
  </si>
  <si>
    <t>TBL Control Unit</t>
  </si>
  <si>
    <t>Othman Fodio Institute Katsina</t>
  </si>
  <si>
    <t>Madarasatu Luwa'ul Islam</t>
  </si>
  <si>
    <t>2025 Revised
Budget
N</t>
  </si>
  <si>
    <t>2025 Budget
Performance
N</t>
  </si>
  <si>
    <t>2026 Proposed
Budget
N</t>
  </si>
  <si>
    <t>LOANS AND BORROWINGS</t>
  </si>
  <si>
    <t xml:space="preserve">INFRASTRUCTURE GENERAL </t>
  </si>
  <si>
    <t>13250000000000</t>
  </si>
  <si>
    <t>13250000000001</t>
  </si>
  <si>
    <t>13250000000002</t>
  </si>
  <si>
    <t>01150000000000</t>
  </si>
  <si>
    <t>1150000000001</t>
  </si>
  <si>
    <t>1150000000002</t>
  </si>
  <si>
    <t>13200000000000</t>
  </si>
  <si>
    <t>13200000000001</t>
  </si>
  <si>
    <t>13200000000002</t>
  </si>
  <si>
    <t>17340000000000</t>
  </si>
  <si>
    <t>17340000000001</t>
  </si>
  <si>
    <t>17340000000002</t>
  </si>
  <si>
    <t>05170000000000</t>
  </si>
  <si>
    <t>05170000000001</t>
  </si>
  <si>
    <t>05170000000002</t>
  </si>
  <si>
    <t>04210000000000</t>
  </si>
  <si>
    <t>04210000000001</t>
  </si>
  <si>
    <t>04210000000002</t>
  </si>
  <si>
    <t>10350000000000</t>
  </si>
  <si>
    <t>10350000000001</t>
  </si>
  <si>
    <t>10350000000002</t>
  </si>
  <si>
    <t>13250000000003</t>
  </si>
  <si>
    <t>13250000000004</t>
  </si>
  <si>
    <t>13250000000005</t>
  </si>
  <si>
    <t>13250000000006</t>
  </si>
  <si>
    <t>13250000000007</t>
  </si>
  <si>
    <t>13250000000008</t>
  </si>
  <si>
    <t>13250000000009</t>
  </si>
  <si>
    <t>13250000000010</t>
  </si>
  <si>
    <t>13250000000011</t>
  </si>
  <si>
    <t>13250000000012</t>
  </si>
  <si>
    <t>13250000000013</t>
  </si>
  <si>
    <t>13250000000014</t>
  </si>
  <si>
    <t>13250000000015</t>
  </si>
  <si>
    <t>13250000000016</t>
  </si>
  <si>
    <t>13250000000017</t>
  </si>
  <si>
    <t>13250000000018</t>
  </si>
  <si>
    <t>13250000000019</t>
  </si>
  <si>
    <t>13250000000020</t>
  </si>
  <si>
    <t>13250000000021</t>
  </si>
  <si>
    <t>1150000000003</t>
  </si>
  <si>
    <t>1150000000004</t>
  </si>
  <si>
    <t>1150000000005</t>
  </si>
  <si>
    <t>1150000000006</t>
  </si>
  <si>
    <t>1150000000007</t>
  </si>
  <si>
    <t>1150000000008</t>
  </si>
  <si>
    <t>1150000000009</t>
  </si>
  <si>
    <t>1150000000010</t>
  </si>
  <si>
    <t>1150000000011</t>
  </si>
  <si>
    <t>1150000000012</t>
  </si>
  <si>
    <t>1150000000013</t>
  </si>
  <si>
    <t>1150000000014</t>
  </si>
  <si>
    <t>1150000000015</t>
  </si>
  <si>
    <t>1150000000016</t>
  </si>
  <si>
    <t>1150000000017</t>
  </si>
  <si>
    <t>1150000000018</t>
  </si>
  <si>
    <t>1150000000019</t>
  </si>
  <si>
    <t>1150000000020</t>
  </si>
  <si>
    <t>1150000000021</t>
  </si>
  <si>
    <t>13200000000003</t>
  </si>
  <si>
    <t>13200000000004</t>
  </si>
  <si>
    <t>13200000000024</t>
  </si>
  <si>
    <t>13200000000025</t>
  </si>
  <si>
    <t>13200000000026</t>
  </si>
  <si>
    <t>13200000000027</t>
  </si>
  <si>
    <t>13200000000028</t>
  </si>
  <si>
    <t>13200000000029</t>
  </si>
  <si>
    <t>13200000000030</t>
  </si>
  <si>
    <t>13200000000031</t>
  </si>
  <si>
    <t>13200000000032</t>
  </si>
  <si>
    <t>13200000000033</t>
  </si>
  <si>
    <t>13200000000034</t>
  </si>
  <si>
    <t>13200000000035</t>
  </si>
  <si>
    <t>13200000000036</t>
  </si>
  <si>
    <t>13200000000037</t>
  </si>
  <si>
    <t>13200000000038</t>
  </si>
  <si>
    <t>13200000000039</t>
  </si>
  <si>
    <t>13200000000040</t>
  </si>
  <si>
    <t>13200000000041</t>
  </si>
  <si>
    <t>13200000000042</t>
  </si>
  <si>
    <t>17340000000003</t>
  </si>
  <si>
    <t>17340000000004</t>
  </si>
  <si>
    <t>17340000000005</t>
  </si>
  <si>
    <t>17340000000006</t>
  </si>
  <si>
    <t>17340000000007</t>
  </si>
  <si>
    <t>17340000000008</t>
  </si>
  <si>
    <t>17340000000009</t>
  </si>
  <si>
    <t>17340000000010</t>
  </si>
  <si>
    <t>17340000000011</t>
  </si>
  <si>
    <t>17340000000012</t>
  </si>
  <si>
    <t>17340000000013</t>
  </si>
  <si>
    <t>17340000000014</t>
  </si>
  <si>
    <t>17340000000015</t>
  </si>
  <si>
    <t>17340000000016</t>
  </si>
  <si>
    <t>17340000000017</t>
  </si>
  <si>
    <t>17340000000018</t>
  </si>
  <si>
    <t>17340000000019</t>
  </si>
  <si>
    <t>17340000000020</t>
  </si>
  <si>
    <t>17340000000021</t>
  </si>
  <si>
    <t>05170000000010</t>
  </si>
  <si>
    <t>05170000000003</t>
  </si>
  <si>
    <t>05170000000004</t>
  </si>
  <si>
    <t>05170000000005</t>
  </si>
  <si>
    <t>05170000000006</t>
  </si>
  <si>
    <t>05170000000007</t>
  </si>
  <si>
    <t>05170000000008</t>
  </si>
  <si>
    <t>05170000000009</t>
  </si>
  <si>
    <t>05170000000011</t>
  </si>
  <si>
    <t>05170000000012</t>
  </si>
  <si>
    <t>05170000000013</t>
  </si>
  <si>
    <t>05170000000014</t>
  </si>
  <si>
    <t>05170000000015</t>
  </si>
  <si>
    <t>05170000000016</t>
  </si>
  <si>
    <t>05170000000017</t>
  </si>
  <si>
    <t>05170000000018</t>
  </si>
  <si>
    <t>05170000000019</t>
  </si>
  <si>
    <t>05170000000020</t>
  </si>
  <si>
    <t>05170000000021</t>
  </si>
  <si>
    <t>04210000000010</t>
  </si>
  <si>
    <t>04210000000021</t>
  </si>
  <si>
    <t>04210000000020</t>
  </si>
  <si>
    <t>04210000000003</t>
  </si>
  <si>
    <t>04210000000004</t>
  </si>
  <si>
    <t>04210000000005</t>
  </si>
  <si>
    <t>04210000000006</t>
  </si>
  <si>
    <t>04210000000007</t>
  </si>
  <si>
    <t>04210000000008</t>
  </si>
  <si>
    <t>04210000000009</t>
  </si>
  <si>
    <t>04210000000011</t>
  </si>
  <si>
    <t>04210000000012</t>
  </si>
  <si>
    <t>04210000000013</t>
  </si>
  <si>
    <t>04210000000014</t>
  </si>
  <si>
    <t>04210000000015</t>
  </si>
  <si>
    <t>04210000000016</t>
  </si>
  <si>
    <t>04210000000017</t>
  </si>
  <si>
    <t>04210000000018</t>
  </si>
  <si>
    <t>04210000000019</t>
  </si>
  <si>
    <t>10350000000010</t>
  </si>
  <si>
    <t>10350000000021</t>
  </si>
  <si>
    <t>10350000000020</t>
  </si>
  <si>
    <t>10350000000003</t>
  </si>
  <si>
    <t>10350000000004</t>
  </si>
  <si>
    <t>10350000000005</t>
  </si>
  <si>
    <t>10350000000006</t>
  </si>
  <si>
    <t>10350000000007</t>
  </si>
  <si>
    <t>10350000000008</t>
  </si>
  <si>
    <t>10350000000009</t>
  </si>
  <si>
    <t>10350000000011</t>
  </si>
  <si>
    <t>10350000000012</t>
  </si>
  <si>
    <t>10350000000013</t>
  </si>
  <si>
    <t>10350000000014</t>
  </si>
  <si>
    <t>10350000000015</t>
  </si>
  <si>
    <t>10350000000016</t>
  </si>
  <si>
    <t>10350000000017</t>
  </si>
  <si>
    <t>10350000000018</t>
  </si>
  <si>
    <t>10350000000019</t>
  </si>
  <si>
    <t xml:space="preserve">PERSONNEL MANAGEMENT DEPARTMENT </t>
  </si>
  <si>
    <t>ADMIN CODE: 011100100100</t>
  </si>
  <si>
    <t>ADMIN CODE: 011101300100</t>
  </si>
  <si>
    <t>ADMIN CODE: 011200300100</t>
  </si>
  <si>
    <t>PERSONNEL MANAGEMENT DEPARTMENT</t>
  </si>
  <si>
    <t>PERSONNEL MANAGEMENT DEPARTMENT - ADMIN CODE: 012500100100</t>
  </si>
  <si>
    <t>AGRICULTURE AND NATURAL RESOURCES DEPARTMENT - ADMIN CODE: 021500100100</t>
  </si>
  <si>
    <t>FINANCE DEPARTMENT - ADMIN CODE: 022000100100</t>
  </si>
  <si>
    <t>WORKS DEPARTMENT - ADMIN CODE: 023400100100</t>
  </si>
  <si>
    <t>EDUCATION AND SOCIAL SERVICES DEPARTMENT - ADMIN CODE: 051700100100</t>
  </si>
  <si>
    <t>PRIMARY HEALTH CARE DEPARTMENT - ADMIN CODE: 052100100100</t>
  </si>
  <si>
    <t xml:space="preserve">PRIMARY HEALTH CARE DEPARTMENT </t>
  </si>
  <si>
    <t>WATER AND SANITATION DEPARTMENT - ADMIN CODE: 053500100100</t>
  </si>
  <si>
    <t>TRADITIONAL RULERS OFFICE - ADMIN CODE: 055100200100</t>
  </si>
  <si>
    <t>Joint/ Common Capital Project</t>
  </si>
  <si>
    <t>KATCHIMA LGEA</t>
  </si>
  <si>
    <t>KATCHIMA LGC Contribution</t>
  </si>
  <si>
    <t>01</t>
  </si>
  <si>
    <t>02</t>
  </si>
  <si>
    <t>03</t>
  </si>
  <si>
    <t>04</t>
  </si>
  <si>
    <t>05</t>
  </si>
  <si>
    <t>06</t>
  </si>
  <si>
    <t>07</t>
  </si>
  <si>
    <t>08</t>
  </si>
  <si>
    <t>09</t>
  </si>
  <si>
    <t>10</t>
  </si>
  <si>
    <t>11</t>
  </si>
  <si>
    <t>12</t>
  </si>
  <si>
    <t>13</t>
  </si>
  <si>
    <t>14</t>
  </si>
  <si>
    <t>15</t>
  </si>
  <si>
    <t>16</t>
  </si>
  <si>
    <t>17</t>
  </si>
  <si>
    <t>18</t>
  </si>
  <si>
    <t>Serial No</t>
  </si>
  <si>
    <t>KATSINA STATE MINISTRY FOR LOCAL GOVERNMENT AND CHIEFTANCY AFFAIRS</t>
  </si>
  <si>
    <t>19</t>
  </si>
  <si>
    <t>Recurrent Adjustment</t>
  </si>
  <si>
    <t>Building of Chairman office</t>
  </si>
  <si>
    <r>
      <t xml:space="preserve">STATUTORY ALLOCATION: </t>
    </r>
    <r>
      <rPr>
        <b/>
        <sz val="11"/>
        <color rgb="FF000000"/>
        <rFont val="Tahoma"/>
        <family val="2"/>
      </rPr>
      <t>FAAC</t>
    </r>
  </si>
  <si>
    <r>
      <t xml:space="preserve">STATUTORY ALLOCATION: </t>
    </r>
    <r>
      <rPr>
        <b/>
        <sz val="11"/>
        <color rgb="FF000000"/>
        <rFont val="Tahoma"/>
        <family val="2"/>
      </rPr>
      <t>STATE IGR</t>
    </r>
  </si>
  <si>
    <t>GRANTS</t>
  </si>
  <si>
    <r>
      <t xml:space="preserve">Salary: </t>
    </r>
    <r>
      <rPr>
        <b/>
        <sz val="12"/>
        <color theme="1"/>
        <rFont val="Tahoma"/>
        <family val="2"/>
      </rPr>
      <t>ESD</t>
    </r>
  </si>
  <si>
    <r>
      <t xml:space="preserve">Salary: </t>
    </r>
    <r>
      <rPr>
        <b/>
        <sz val="12"/>
        <color theme="1"/>
        <rFont val="Tahoma"/>
        <family val="2"/>
      </rPr>
      <t>LEA</t>
    </r>
  </si>
  <si>
    <t>RECURRENT ADJUSTMENT</t>
  </si>
  <si>
    <t>CHARANCHI LOCAL GOVERNMENT COUNCIL – 2026 PROPOSED BUDGET SUMMARY</t>
  </si>
  <si>
    <t>CHARANCHI LOCAL GOVERNMENT COUNCIL – 2026 CONSOLIDATED MASTER BUDGET SUMMARY</t>
  </si>
  <si>
    <t>CHARANCHI LOCAL GOVERNMENT COUNCIL – 2026 BUDGET - SUMMARY OF REVENUE</t>
  </si>
  <si>
    <t>CHARANCHI LOCAL GOVERNMENT COUNCIL – 2026 BUDGET - SUMMARY OF EXPENDITURE</t>
  </si>
  <si>
    <t>CHARANCHI LOCAL GOVERNMENT COUNCIL – 2026 BUDGET - SUMMARY OF EXPENDITURE BY SECTOR</t>
  </si>
  <si>
    <t>CHARANCHI LOCAL GOVERNMENT COUNCIL – 2026 PROPOSED BUDGET - SUMMARY OF RECURRENT EXPENDITURE BY DEPARTMENT</t>
  </si>
  <si>
    <t>CHARANCHI LOCAL GOVERNMENT COUNCIL – 2026 BUDGET - SUMMARY OF RECURRENT EXPENDITURE</t>
  </si>
  <si>
    <t>CHARANCHI LOCAL GOVERNMENT COUNCIL – 2026 PROPOSED BUDGET - SUMMARY OF CAPITAL EXPENDITURE</t>
  </si>
  <si>
    <t>CHARANCHI LOCAL GOVERNMENT COUNCIL – 2026 BUDGET - SUMMARY OF CAPITAL EXPENDITURE BY DEPARTMENT</t>
  </si>
  <si>
    <t>CHARANCHI LOCAL GOVERNMENT COUNCIL – OFFICE OF THE CHAIRMAN PERSONNEL COST BUDGET</t>
  </si>
  <si>
    <t>CHARANCHI LOCAL GOVERNMENT COUNCIL – OFFICE OF THE CHAIRMAN OVERHEAD COST BUDGET</t>
  </si>
  <si>
    <t>CHARANCHI LOCAL GOVERNMENT COUNCIL – OFFICE OF THE LG SECRETARY PERSONNEL COST BUDGET</t>
  </si>
  <si>
    <t>CHARANCHI LOCAL GOVERNMENT COUNCIL – OFFICE OF THE LG SECRETARY OVERHEAD COST BUDGET</t>
  </si>
  <si>
    <t>CHARANCHI LOCAL GOVERNMENT COUNCIL – THE COUNCIL PERSONNEL COST BUDGET</t>
  </si>
  <si>
    <t>CHARANCHI LOCAL GOVERNMENT COUNCIL – THE COUNCIL OVERHEAD COST BUDGET</t>
  </si>
  <si>
    <t>CHARANCHI LOCAL GOVERNMENT COUNCIL – PMD PERSONNEL COST BUDGET</t>
  </si>
  <si>
    <t>CHARANCHI LOCAL GOVERNMENT COUNCIL – PMD OVERHEAD COST BUDGET</t>
  </si>
  <si>
    <t>CHARANCHI LOCAL GOVERNMENT COUNCIL – PMD CAPITAL EXPENDITURE</t>
  </si>
  <si>
    <t>CHARANCHI LOCAL GOVERNMENT COUNCIL – AGRIC PERSONNEL COST BUDGET</t>
  </si>
  <si>
    <t>CHARANCHI LOCAL GOVERNMENT COUNCIL – AGRIC OVERHEAD COST BUDGET</t>
  </si>
  <si>
    <t>CHARANCHI LOCAL GOVERNMENT COUNCIL – AGRIC CAPITAL EXPENDITURE</t>
  </si>
  <si>
    <t>CHARANCHI LOCAL GOVERNMENT COUNCIL – FINANCE PERSONNEL COST BUDGET</t>
  </si>
  <si>
    <t>CHARANCHI LOCAL GOVERNMENT COUNCIL – FINANCE OVERHEAD COST BUDGET</t>
  </si>
  <si>
    <t>CHARANCHI LOCAL GOVERNMENT COUNCIL  –  GRANTS AND CONTRIBUTIONS TO GOVERNMENT AGENCIES  -  22040105</t>
  </si>
  <si>
    <t>CHARANCHI LOCAL GOVERNMENT COUNCIL – FINANCE CAPITAL EXPENDITURE</t>
  </si>
  <si>
    <t>CHARANCHI LOCAL GOVERNMENT COUNCIL   –   JOINT / COMMON CAPITAL PROJECTS  -  32010221</t>
  </si>
  <si>
    <t>CHARANCHI LOCAL GOVERNMENT COUNCIL – WORKS PERSONNEL COST BUDGET</t>
  </si>
  <si>
    <t>CHARANCHI LOCAL GOVERNMENT COUNCIL – WORKS OVERHEAD COST BUDGET</t>
  </si>
  <si>
    <t>CHARANCHI LOCAL GOVERNMENT COUNCIL – WORKS CAPITAL EXPENDITURE</t>
  </si>
  <si>
    <t>CHARANCHI LOCAL GOVERNMENT COUNCIL – ESD PERSONNEL COST BUDGET</t>
  </si>
  <si>
    <t>CHARANCHI LOCAL GOVERNMENT COUNCIL – ESD OVERHEAD COST BUDGET</t>
  </si>
  <si>
    <t>CHARANCHI LOCAL GOVERNMENT COUNCIL – ESD CAPITAL EXPENDITURE</t>
  </si>
  <si>
    <t>CHARANCHI LOCAL GOVERNMENT COUNCIL – PHC PERSONNEL COST BUDGET</t>
  </si>
  <si>
    <t>CHARANCHI LOCAL GOVERNMENT COUNCIL – PHC OVERHEAD COST BUDGET</t>
  </si>
  <si>
    <t>CHARANCHI LOCAL GOVERNMENT COUNCIL – PHC CAPITAL EXPENDITURE</t>
  </si>
  <si>
    <t>CHARANCHI LOCAL GOVERNMENT COUNCIL – WATSAN PERSONNEL COST BUDGET</t>
  </si>
  <si>
    <t>CHARANCHI LOCAL GOVERNMENT COUNCIL – WATSAN OVERHEAD COST BUDGET</t>
  </si>
  <si>
    <t>CHARANCHI LOCAL GOVERNMENT COUNCIL – WATSAN CAPITAL EXPENDITURE</t>
  </si>
  <si>
    <t>CHARANCHI LOCAL GOVERNMENT COUNCIL – TRAD PERSONNEL COST BUDGET</t>
  </si>
  <si>
    <t>CHARANCHI LOCAL GOVERNMENT COUNCIL – TRAD OVERHEAD COST BUDGET</t>
  </si>
  <si>
    <t>MARRIAGE AND DIVORCE FEES</t>
  </si>
  <si>
    <t>PARKING FEES</t>
  </si>
  <si>
    <t>SHOPS &amp; SHOPPING CENTRE</t>
  </si>
  <si>
    <t>CATTLE MARKET FEES</t>
  </si>
  <si>
    <t>RIGHT OF OCCUPANCY FEES</t>
  </si>
  <si>
    <t>BUILDING PLAN APPROVAL</t>
  </si>
  <si>
    <t>Grants To Government/Agencies - Contri. Census</t>
  </si>
  <si>
    <t>CONST. OF VILLAGE HEAD HOUSE KODA , KODA JALLI</t>
  </si>
  <si>
    <t>REHABILITATION OF LG SCRETARIAT OFFICES</t>
  </si>
  <si>
    <t>CONST OF COUNCIL ARENA</t>
  </si>
  <si>
    <t>CONST OF COUNCIL CHAMBER</t>
  </si>
  <si>
    <t>EXPANSION OF CHAIRMAN OFFICE &amp; FURNITURE</t>
  </si>
  <si>
    <t>CONST OF PARKING LODGE AT LG SECT. &amp; INTER LOCK</t>
  </si>
  <si>
    <t>CONST OF DWARF SECURITY FENCE ALONG THE FLOWER PUCH AT THE SECT.</t>
  </si>
  <si>
    <t xml:space="preserve">CONST. OF WAREHOUSE CENTRAL STORE </t>
  </si>
  <si>
    <t>PROVISION OF SOLAR SECURITY LIGHT AT SECT.</t>
  </si>
  <si>
    <t>CONST. OF SECURITY SOVELLENCE TOUR AT SECT.</t>
  </si>
  <si>
    <t>CONST. OF MOSQUE AT RADDA POLICE STATION</t>
  </si>
  <si>
    <t>PROVISION OF LAND SCEPPING AT RADDA POLICE STATION</t>
  </si>
  <si>
    <t>Grants To Communities/Ngos - Aids to Cooperatives</t>
  </si>
  <si>
    <t>PURCHASE OF HOME ECONOMIC MATERIALS</t>
  </si>
  <si>
    <t>PURCHASE OF LIVESTOCK</t>
  </si>
  <si>
    <t xml:space="preserve">PURCHASER OF FERTILIZER </t>
  </si>
  <si>
    <t>PURCHASE OF GRAINS</t>
  </si>
  <si>
    <t>PURCHASE OF TRACTORS &amp; IMPLEMENTS</t>
  </si>
  <si>
    <t>PURCHASE OF SOLAR POWER WATER PUMPS &amp; TILLERS</t>
  </si>
  <si>
    <t>CONST. OF CATTLE ROUTES</t>
  </si>
  <si>
    <t>CONSTRUCTION OF SLAUGHTER SLAB ACROSS THE LOCAL GOVT. (KODA,KADANYA,TSAKATSA,MAJEN-WAYYA,DAMBUNA, TIKI , etc)</t>
  </si>
  <si>
    <t>CONST. OF EARTHDAMS (BELLA VLLAGE, DAMBUNA)</t>
  </si>
  <si>
    <t>CONST. OF VET. CLINIC (DOKA VILLAGE, MAJEN WAYYA, KURAYE, SAFANA etc)</t>
  </si>
  <si>
    <t>IMPROVEMENT OF PASTURES AND GRAZING RESERVES AT DAJIN GANUWA &amp; BANYE</t>
  </si>
  <si>
    <t>REHABILITATION OF VET. CLINIC (GANUWA, KODA, RADDA, TSAKATSA &amp; BANYE)</t>
  </si>
  <si>
    <t>REHABILITATION OF FISH FARM AT RADDA &amp; CHARANCHI</t>
  </si>
  <si>
    <t>TREE PLANTING CAMPAIGN</t>
  </si>
  <si>
    <t>RISING OF NURSERY SEEDS</t>
  </si>
  <si>
    <t>NURSERY OF TREES AT RADDA, KURAYE AND CHARANCHI</t>
  </si>
  <si>
    <t>COMPENSATING OF ECONOMIC TREES</t>
  </si>
  <si>
    <t>GOODWILL (ACQUIRED)/ IRRIGATION ACTIVITIES</t>
  </si>
  <si>
    <t>RESEARCH &amp; DEVELOPMENT/TUWOBA PROGRAMME</t>
  </si>
  <si>
    <t>TRADE FAIR AND EXHIBITIONS</t>
  </si>
  <si>
    <t>Grants To Other agencies - Ruwassa &amp; Fadama</t>
  </si>
  <si>
    <t>LAND COMPENSATION</t>
  </si>
  <si>
    <t>Const. of Feeder Roads at Danmal ward, Gyaza to Maloli Mae, Hanaye to Kereriya to Mazaga, western side of Charanchi, Buriu p.u. , Dokau p.u., Dan jakka p.u. Humilare to Sargoliyo, Baye to Kagadama, Wajje at Damakwaro at Yandu, Magamagidan ajiya, Dokau, kataka to Gyaza, Koda to Dambuna, Koda to Magama, doka to Dorawa, Huminan to Sargoliyo, Banye kagadama Hanaye feeders, Charanchi Township</t>
  </si>
  <si>
    <t>Const. of Drainages at Koda, Dokau, Maje K/yamma, K,kudu frm ganag to junction to Charachi, Banye bypass pilot pri. Sch. To Yar randa, Charanchi ung, Gabas, Ung. Dogo Radda, Radda k/katika, Radda Dangaladima, Kuraye, at Sarana, K/gabas Danbuna, Koda town rasda of 500m at dakkan, culvert drainages at Charanchi.</t>
  </si>
  <si>
    <t>Rehabilitation of Feeder Roads: Charanchi to Tiki, Charanchi Township roads, Banye to Secondary Sch. Stop at Marke Kunatau.</t>
  </si>
  <si>
    <t>Extension of Electricity. Solarlight : Charanchi to Kereriya. Charanchi to Mazaga. At Radda Ung Dogo</t>
  </si>
  <si>
    <t>Const./Prov. Of Electricity : Dambuna Electricity Polling Unit</t>
  </si>
  <si>
    <t>DONATIONS GENERAL/POVERTY ERADICATION PROGRAM</t>
  </si>
  <si>
    <t>Const. of Pri. Sch. At Charanchi, Gangara, Maje, Kirkini, Kuraye, Dambuna, Tabanni, Tsakatsa &amp; Radda</t>
  </si>
  <si>
    <t>Const. of Mosque at Katakalo, Dafganya, Banye, Doka, Safana, Dambuna, Sake,&amp; Koda</t>
  </si>
  <si>
    <t>Const. of Islamiyya Sch. At S/layi Yan alasa, K/Gabas Radda, Gambaki, Dafganya, Barguma, Marke, Sha'iskawa Koda, Tabanni, Kirkini, Doka, Narawa Safana, Gangara &amp; Dawan Faru</t>
  </si>
  <si>
    <t>Const. of Women Centre at LG Secretariat</t>
  </si>
  <si>
    <t>Const./Fencing of Graveyard at Dambuna, Ganuwa, Yana &amp; Tsakatsa</t>
  </si>
  <si>
    <t>Rehabilitation of Primary Sch. At K/Yamma Kuraye, Yana Kuraye, Kaskanoke, Banye, Tiki, Dan Jakka &amp; Kirkini.</t>
  </si>
  <si>
    <t>Renovation of Women Centres</t>
  </si>
  <si>
    <t>Rehabilitation of Mosques at Safana, Dafganya, Banye, Doka, Katakalo, Koda &amp; sake.</t>
  </si>
  <si>
    <t>Rehabilitation of Islamiyya Sch. At Dallawa, Lamba, Kawari, Sake, Koda, &amp; Radda.</t>
  </si>
  <si>
    <t>PURCHASE OF MOTORCYCLES - 10Nos</t>
  </si>
  <si>
    <t>PURCHASE OF HEALTH AND MEDICAL EQUIPMENT</t>
  </si>
  <si>
    <t xml:space="preserve">PURCHASE OF MINIMUM STANDARD EQUIPMENTS </t>
  </si>
  <si>
    <t>CONSTRUCTION OF STAFF QUARTERS</t>
  </si>
  <si>
    <t>UPGRADING/REPAIRS/RENOVATION OF HEALTH FACILITIES - RADDA, GANUWA, MAJE, DOKA, KURAYE, SAFANA, TSAKATSA, CHARANCHI, KODA, &amp; BANYE.</t>
  </si>
  <si>
    <t>REHABILITATION OF HEALTHFACILITIES AT RADDA, KODA, DOKA,SAFANA, BANYE, CHARANCHI, KURAYE, GANUWA, MAJE &amp; TSAKATSA.</t>
  </si>
  <si>
    <t>Purchase of Sanitation Equipment - Across the LGA</t>
  </si>
  <si>
    <t>Purchase of IMU Pump &amp; Equipment</t>
  </si>
  <si>
    <t>RURAL WATER SUPPLY AT 10WARDS OF THE L.G.</t>
  </si>
  <si>
    <t>CONST. OF SOLAR POWERED MOTORISED BOREHOLE AT KODA</t>
  </si>
  <si>
    <t>CONST. OF 2 BLOCK OF VIP TOILETS AT HEALTH CENTRES - L.G. SECT</t>
  </si>
  <si>
    <t>CONSTRUCTION OF EARTH DAM AT KURAYE BELLA</t>
  </si>
  <si>
    <t>CONST. OF WATER WAYS AT BANYE, DOKA, M/WAYYA, TSAKATSA, RADDA, S/GARI, K/KATIKA, K/GABAS IN RADDA WARD.</t>
  </si>
  <si>
    <t>CONST. OF HAND PUMPS AT DOKAU, GAMRAKI, GANUWA, KAUYEN DAUDU, G/FILANI, G/HUSAINI, GANUWA</t>
  </si>
  <si>
    <t>CONST. OF BOREHOLES AND HAND PUMP IN DOKA, GANUWA, MAJE WARDS</t>
  </si>
  <si>
    <t>CONST. OF BOREHOLES AT TIKI, TSAKATSA, CHARANCHI; KAGADAMA, UNGUWAR TAKE MAJE, KAUYEN KWARI GUNKIRE WARD,</t>
  </si>
  <si>
    <t>CONST. OF TOILETS AT BANYE PRIMARY SCH.</t>
  </si>
  <si>
    <t>Rehabilitation of add, 10No Boreholes across Kuda Ward</t>
  </si>
  <si>
    <t>Rehabilitation of Motorized Borehole at Tsaskia,tiki, Binoli,Dutsen Hutuwe Vill.</t>
  </si>
  <si>
    <t>Reh. Of Borehole &amp; Hand Pump at Charanchi, Banye &amp; various loations</t>
  </si>
  <si>
    <t xml:space="preserve">Repairs of Eath Dams in Danbuna polling unit </t>
  </si>
  <si>
    <t>Health Education</t>
  </si>
  <si>
    <t>LANDSCAPING OF CHARANCHI MOTOR PARK(WEEKLY MARKET)</t>
  </si>
  <si>
    <t>CONSTRUCTION OF CRC MOTOR PARK TO TOWN PLAZA</t>
  </si>
  <si>
    <t>CONVERSION OF CHARANCHI MODERN MARKET TO CENTRAL MOTOR PARK</t>
  </si>
  <si>
    <t>PURCHASE OF METAL CONTAINER  2 N0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</si>
</sst>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23" x14ac:knownFonts="1">
    <font>
      <sz val="11"/>
      <color theme="1"/>
      <name val="Calibri"/>
      <family val="2"/>
      <scheme val="minor"/>
    </font>
    <font>
      <sz val="12"/>
      <color theme="1"/>
      <name val="Tahoma"/>
      <family val="2"/>
    </font>
    <font>
      <b/>
      <sz val="12"/>
      <color theme="1"/>
      <name val="Tahoma"/>
      <family val="2"/>
    </font>
    <font>
      <sz val="11"/>
      <color theme="1"/>
      <name val="Calibri"/>
      <family val="2"/>
      <scheme val="minor"/>
    </font>
    <font>
      <b/>
      <i/>
      <sz val="12"/>
      <color theme="1"/>
      <name val="Tahoma"/>
      <family val="2"/>
    </font>
    <font>
      <b/>
      <u/>
      <sz val="12"/>
      <color theme="1"/>
      <name val="Tahoma"/>
      <family val="2"/>
    </font>
    <font>
      <b/>
      <sz val="14"/>
      <color rgb="FF000000"/>
      <name val="Tahoma"/>
      <family val="2"/>
    </font>
    <font>
      <sz val="11"/>
      <color rgb="FF000000"/>
      <name val="Tahoma"/>
      <family val="2"/>
    </font>
    <font>
      <b/>
      <sz val="11"/>
      <color rgb="FF000000"/>
      <name val="Tahoma"/>
      <family val="2"/>
    </font>
    <font>
      <sz val="12"/>
      <color rgb="FF000000"/>
      <name val="Tahoma"/>
      <family val="2"/>
    </font>
    <font>
      <b/>
      <sz val="12"/>
      <color rgb="FF000000"/>
      <name val="Tahoma"/>
      <family val="2"/>
    </font>
    <font>
      <sz val="14"/>
      <color rgb="FF000000"/>
      <name val="Tahoma"/>
      <family val="2"/>
    </font>
    <font>
      <sz val="12"/>
      <name val="Tahoma"/>
      <family val="2"/>
    </font>
    <font>
      <i/>
      <sz val="12"/>
      <color theme="1"/>
      <name val="Tahoma"/>
      <family val="2"/>
    </font>
    <font>
      <sz val="11"/>
      <name val="Tahoma"/>
      <family val="2"/>
    </font>
    <font>
      <sz val="10"/>
      <color rgb="FF000000"/>
      <name val="Calibri"/>
      <family val="2"/>
      <scheme val="minor"/>
    </font>
    <font>
      <sz val="10"/>
      <name val="Arial"/>
      <family val="2"/>
    </font>
    <font>
      <sz val="12"/>
      <color rgb="FF000000"/>
      <name val="Calibri"/>
      <family val="2"/>
      <scheme val="minor"/>
    </font>
    <font>
      <sz val="11"/>
      <color rgb="FF333333"/>
      <name val="Tahoma"/>
      <family val="2"/>
    </font>
    <font>
      <sz val="10"/>
      <color rgb="FF000000"/>
      <name val="Tahoma"/>
      <family val="2"/>
    </font>
    <font>
      <sz val="10"/>
      <name val="Tahoma"/>
      <family val="2"/>
    </font>
    <font>
      <sz val="9"/>
      <name val="Tahoma"/>
      <family val="2"/>
    </font>
    <font>
      <sz val="12"/>
      <color indexed="8"/>
      <name val="Tahoma"/>
      <family val="2"/>
    </font>
  </fonts>
  <fills count="3">
    <fill>
      <patternFill patternType="none"/>
    </fill>
    <fill>
      <patternFill patternType="gray125"/>
    </fill>
    <fill>
      <patternFill patternType="solid">
        <fgColor theme="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rgb="FF000000"/>
      </top>
      <bottom style="thin">
        <color rgb="FF000000"/>
      </bottom>
      <diagonal/>
    </border>
    <border>
      <left/>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right/>
      <top style="thin">
        <color rgb="FF000000"/>
      </top>
      <bottom style="medium">
        <color indexed="64"/>
      </bottom>
      <diagonal/>
    </border>
    <border>
      <left style="medium">
        <color indexed="64"/>
      </left>
      <right style="medium">
        <color indexed="64"/>
      </right>
      <top/>
      <bottom style="thin">
        <color rgb="FF000000"/>
      </bottom>
      <diagonal/>
    </border>
    <border>
      <left/>
      <right/>
      <top/>
      <bottom style="thin">
        <color rgb="FF000000"/>
      </bottom>
      <diagonal/>
    </border>
    <border>
      <left style="medium">
        <color indexed="64"/>
      </left>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medium">
        <color indexed="64"/>
      </right>
      <top style="thin">
        <color rgb="FF000000"/>
      </top>
      <bottom/>
      <diagonal/>
    </border>
    <border>
      <left/>
      <right/>
      <top style="thin">
        <color rgb="FF000000"/>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right/>
      <top style="thin">
        <color rgb="FF000000"/>
      </top>
      <bottom style="thin">
        <color indexed="64"/>
      </bottom>
      <diagonal/>
    </border>
    <border>
      <left style="medium">
        <color indexed="64"/>
      </left>
      <right style="medium">
        <color indexed="64"/>
      </right>
      <top style="thin">
        <color rgb="FF000000"/>
      </top>
      <bottom style="thin">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6" fillId="0" borderId="0"/>
  </cellStyleXfs>
  <cellXfs count="169">
    <xf numFmtId="0" fontId="0" fillId="0" borderId="0" xfId="0"/>
    <xf numFmtId="0" fontId="1" fillId="0" borderId="0" xfId="0" applyFont="1"/>
    <xf numFmtId="0" fontId="1" fillId="0" borderId="1" xfId="0" applyFont="1" applyBorder="1"/>
    <xf numFmtId="0" fontId="2" fillId="0" borderId="1" xfId="0" applyFont="1" applyBorder="1" applyAlignment="1">
      <alignment horizontal="left"/>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quotePrefix="1" applyFont="1" applyBorder="1" applyAlignment="1">
      <alignment vertical="center" wrapText="1"/>
    </xf>
    <xf numFmtId="43" fontId="1" fillId="0" borderId="1" xfId="1" applyFont="1" applyBorder="1"/>
    <xf numFmtId="43" fontId="1" fillId="0" borderId="1" xfId="1" applyFont="1" applyBorder="1" applyAlignment="1">
      <alignment vertical="center" wrapText="1"/>
    </xf>
    <xf numFmtId="43" fontId="2" fillId="0" borderId="1" xfId="1" applyFont="1" applyBorder="1" applyAlignment="1">
      <alignment vertical="center" wrapText="1"/>
    </xf>
    <xf numFmtId="43" fontId="2" fillId="0" borderId="1" xfId="1" applyFont="1" applyBorder="1"/>
    <xf numFmtId="0" fontId="5" fillId="0" borderId="1" xfId="0"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justify" vertical="center" wrapText="1"/>
    </xf>
    <xf numFmtId="43" fontId="8" fillId="0" borderId="1" xfId="1" applyFont="1" applyBorder="1" applyAlignment="1">
      <alignment vertical="center" wrapText="1"/>
    </xf>
    <xf numFmtId="0" fontId="11" fillId="0" borderId="1" xfId="0" applyFont="1" applyBorder="1" applyAlignment="1">
      <alignment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9" fillId="0" borderId="1" xfId="0" applyFont="1" applyBorder="1" applyAlignment="1">
      <alignment horizontal="justify" vertical="center" wrapText="1"/>
    </xf>
    <xf numFmtId="0" fontId="9" fillId="0" borderId="1" xfId="0" applyFont="1" applyBorder="1" applyAlignment="1">
      <alignmen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horizontal="left" vertical="center" wrapText="1"/>
    </xf>
    <xf numFmtId="0" fontId="9" fillId="0" borderId="1" xfId="0" quotePrefix="1" applyFont="1" applyBorder="1" applyAlignment="1">
      <alignment horizontal="left" vertical="center" wrapText="1"/>
    </xf>
    <xf numFmtId="0" fontId="11" fillId="0" borderId="1" xfId="0" quotePrefix="1" applyFont="1" applyBorder="1" applyAlignment="1">
      <alignment horizontal="left" vertical="center" wrapText="1"/>
    </xf>
    <xf numFmtId="0" fontId="12" fillId="0" borderId="1" xfId="0" applyFont="1" applyBorder="1" applyAlignment="1">
      <alignment vertical="center" wrapText="1"/>
    </xf>
    <xf numFmtId="43" fontId="2" fillId="0" borderId="1" xfId="0" applyNumberFormat="1" applyFont="1" applyBorder="1" applyAlignment="1">
      <alignment horizontal="center" vertical="center" wrapText="1"/>
    </xf>
    <xf numFmtId="43" fontId="10" fillId="0" borderId="1" xfId="0" applyNumberFormat="1" applyFont="1" applyBorder="1" applyAlignment="1">
      <alignment vertical="center" wrapText="1"/>
    </xf>
    <xf numFmtId="43" fontId="2" fillId="0" borderId="1" xfId="1" applyFont="1" applyBorder="1" applyAlignment="1">
      <alignment horizontal="center" vertical="center" wrapText="1"/>
    </xf>
    <xf numFmtId="43" fontId="10" fillId="0" borderId="1" xfId="1" applyFont="1" applyBorder="1" applyAlignment="1">
      <alignment vertical="center" wrapText="1"/>
    </xf>
    <xf numFmtId="43" fontId="9" fillId="0" borderId="1" xfId="1" applyFont="1" applyBorder="1" applyAlignment="1">
      <alignment vertical="center" wrapText="1"/>
    </xf>
    <xf numFmtId="43" fontId="6" fillId="0" borderId="1" xfId="0" applyNumberFormat="1" applyFont="1" applyBorder="1" applyAlignment="1">
      <alignment vertical="center" wrapText="1"/>
    </xf>
    <xf numFmtId="43" fontId="6" fillId="0" borderId="1" xfId="1" applyFont="1" applyBorder="1" applyAlignment="1">
      <alignment vertical="center" wrapText="1"/>
    </xf>
    <xf numFmtId="0" fontId="12" fillId="0" borderId="1" xfId="0" applyFont="1" applyBorder="1" applyAlignment="1">
      <alignment horizontal="left" vertical="center" wrapText="1"/>
    </xf>
    <xf numFmtId="43" fontId="12" fillId="0" borderId="1" xfId="1" applyFont="1" applyBorder="1" applyAlignment="1">
      <alignment vertical="center" wrapText="1"/>
    </xf>
    <xf numFmtId="43" fontId="4" fillId="0" borderId="1" xfId="1" applyFont="1" applyBorder="1"/>
    <xf numFmtId="0" fontId="13" fillId="0" borderId="0" xfId="0" applyFont="1"/>
    <xf numFmtId="43" fontId="2" fillId="0" borderId="1" xfId="1" applyFont="1" applyBorder="1" applyProtection="1"/>
    <xf numFmtId="43" fontId="4" fillId="0" borderId="1" xfId="1" applyFont="1" applyBorder="1" applyProtection="1"/>
    <xf numFmtId="43" fontId="1" fillId="0" borderId="1" xfId="1" applyFont="1" applyBorder="1" applyProtection="1">
      <protection locked="0"/>
    </xf>
    <xf numFmtId="0" fontId="1" fillId="0" borderId="1" xfId="0" quotePrefix="1" applyFont="1" applyBorder="1" applyAlignment="1" applyProtection="1">
      <alignment vertical="center" wrapText="1"/>
      <protection locked="0"/>
    </xf>
    <xf numFmtId="0" fontId="1" fillId="0" borderId="1" xfId="0" applyFont="1" applyBorder="1" applyAlignment="1" applyProtection="1">
      <alignment horizontal="left" vertical="center" wrapText="1"/>
      <protection locked="0"/>
    </xf>
    <xf numFmtId="0" fontId="1" fillId="0" borderId="1" xfId="0" applyFont="1" applyBorder="1" applyAlignment="1" applyProtection="1">
      <alignment vertical="center" wrapText="1"/>
      <protection locked="0"/>
    </xf>
    <xf numFmtId="43" fontId="1" fillId="0" borderId="1" xfId="1" applyFont="1" applyBorder="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horizontal="left" vertical="center" wrapText="1"/>
      <protection locked="0"/>
    </xf>
    <xf numFmtId="0" fontId="1" fillId="0" borderId="1" xfId="0" applyFont="1" applyBorder="1" applyProtection="1">
      <protection locked="0"/>
    </xf>
    <xf numFmtId="0" fontId="1" fillId="0" borderId="0" xfId="0" applyFont="1" applyProtection="1">
      <protection locked="0"/>
    </xf>
    <xf numFmtId="0" fontId="2" fillId="0" borderId="1" xfId="0" applyFont="1" applyBorder="1" applyAlignment="1" applyProtection="1">
      <alignment horizontal="center" vertical="center" wrapText="1"/>
      <protection locked="0"/>
    </xf>
    <xf numFmtId="43" fontId="7" fillId="0" borderId="1" xfId="1" applyFont="1" applyBorder="1" applyAlignment="1" applyProtection="1">
      <alignment vertical="center" wrapText="1"/>
      <protection locked="0"/>
    </xf>
    <xf numFmtId="43" fontId="2" fillId="0" borderId="1" xfId="1" applyFont="1" applyBorder="1" applyAlignment="1" applyProtection="1">
      <alignment vertical="center" wrapText="1"/>
      <protection locked="0"/>
    </xf>
    <xf numFmtId="0" fontId="7" fillId="0" borderId="1" xfId="0" applyFont="1" applyBorder="1" applyAlignment="1" applyProtection="1">
      <alignment vertical="center" wrapText="1"/>
      <protection locked="0"/>
    </xf>
    <xf numFmtId="0" fontId="6" fillId="0" borderId="1" xfId="0" applyFont="1" applyBorder="1" applyAlignment="1" applyProtection="1">
      <alignment vertical="center" wrapText="1"/>
      <protection locked="0"/>
    </xf>
    <xf numFmtId="0" fontId="6" fillId="0" borderId="1" xfId="0" applyFont="1" applyBorder="1" applyAlignment="1" applyProtection="1">
      <alignment horizontal="center" vertical="center" wrapText="1"/>
      <protection locked="0"/>
    </xf>
    <xf numFmtId="0" fontId="4" fillId="0" borderId="1" xfId="0" applyFont="1" applyBorder="1" applyAlignment="1">
      <alignment horizontal="left"/>
    </xf>
    <xf numFmtId="0" fontId="4" fillId="0" borderId="1" xfId="0" applyFont="1" applyBorder="1"/>
    <xf numFmtId="0" fontId="2" fillId="0" borderId="1" xfId="0" applyFont="1" applyBorder="1" applyAlignment="1" applyProtection="1">
      <alignment horizontal="center" vertical="center"/>
      <protection locked="0"/>
    </xf>
    <xf numFmtId="0" fontId="1" fillId="0" borderId="1" xfId="0" applyFont="1" applyBorder="1" applyAlignment="1" applyProtection="1">
      <alignment horizontal="left"/>
      <protection locked="0"/>
    </xf>
    <xf numFmtId="0" fontId="1" fillId="0" borderId="1" xfId="0" quotePrefix="1" applyFont="1" applyBorder="1" applyAlignment="1" applyProtection="1">
      <alignment horizontal="center" vertical="center" wrapText="1"/>
      <protection locked="0"/>
    </xf>
    <xf numFmtId="43" fontId="11" fillId="0" borderId="1" xfId="0" applyNumberFormat="1" applyFont="1" applyBorder="1" applyAlignment="1">
      <alignment vertical="center" wrapText="1"/>
    </xf>
    <xf numFmtId="43" fontId="11" fillId="0" borderId="1" xfId="1" applyFont="1" applyBorder="1" applyAlignment="1">
      <alignment vertical="center" wrapText="1"/>
    </xf>
    <xf numFmtId="0" fontId="2" fillId="0" borderId="1" xfId="0" applyFont="1" applyBorder="1" applyAlignment="1" applyProtection="1">
      <alignment horizontal="left"/>
      <protection locked="0"/>
    </xf>
    <xf numFmtId="0" fontId="2" fillId="0" borderId="1" xfId="0" applyFont="1" applyBorder="1" applyProtection="1">
      <protection locked="0"/>
    </xf>
    <xf numFmtId="0" fontId="1" fillId="0" borderId="1" xfId="0" quotePrefix="1" applyFont="1" applyBorder="1" applyAlignment="1">
      <alignment vertical="center" wrapText="1"/>
    </xf>
    <xf numFmtId="43" fontId="2" fillId="0" borderId="1" xfId="1" applyFont="1" applyBorder="1" applyAlignment="1" applyProtection="1">
      <alignment vertical="center" wrapText="1"/>
    </xf>
    <xf numFmtId="43" fontId="7" fillId="2" borderId="2" xfId="1" applyFont="1" applyFill="1" applyBorder="1" applyAlignment="1" applyProtection="1">
      <alignment horizontal="left" wrapText="1"/>
      <protection locked="0"/>
    </xf>
    <xf numFmtId="43" fontId="7" fillId="2" borderId="3" xfId="1" applyFont="1" applyFill="1" applyBorder="1" applyAlignment="1" applyProtection="1">
      <alignment horizontal="left" wrapText="1"/>
      <protection locked="0"/>
    </xf>
    <xf numFmtId="43" fontId="7" fillId="2" borderId="4" xfId="1" applyFont="1" applyFill="1" applyBorder="1" applyAlignment="1" applyProtection="1">
      <alignment horizontal="left" wrapText="1"/>
      <protection locked="0"/>
    </xf>
    <xf numFmtId="43" fontId="7" fillId="2" borderId="5" xfId="1" applyFont="1" applyFill="1" applyBorder="1" applyAlignment="1" applyProtection="1">
      <alignment horizontal="left" wrapText="1"/>
      <protection locked="0"/>
    </xf>
    <xf numFmtId="43" fontId="7" fillId="2" borderId="6" xfId="1" applyFont="1" applyFill="1" applyBorder="1" applyAlignment="1" applyProtection="1">
      <alignment horizontal="left" wrapText="1"/>
      <protection locked="0"/>
    </xf>
    <xf numFmtId="43" fontId="7" fillId="2" borderId="7" xfId="1" applyFont="1" applyFill="1" applyBorder="1" applyAlignment="1" applyProtection="1">
      <alignment horizontal="left" wrapText="1"/>
      <protection locked="0"/>
    </xf>
    <xf numFmtId="43" fontId="7" fillId="0" borderId="2" xfId="1" applyFont="1" applyFill="1" applyBorder="1" applyAlignment="1" applyProtection="1">
      <alignment horizontal="left" wrapText="1"/>
      <protection locked="0"/>
    </xf>
    <xf numFmtId="43" fontId="7" fillId="0" borderId="3" xfId="1" applyFont="1" applyFill="1" applyBorder="1" applyAlignment="1" applyProtection="1">
      <alignment horizontal="left" wrapText="1"/>
      <protection locked="0"/>
    </xf>
    <xf numFmtId="43" fontId="7" fillId="0" borderId="7" xfId="1" applyFont="1" applyFill="1" applyBorder="1" applyAlignment="1" applyProtection="1">
      <alignment horizontal="left" wrapText="1"/>
      <protection locked="0"/>
    </xf>
    <xf numFmtId="43" fontId="7" fillId="0" borderId="6" xfId="1" applyFont="1" applyFill="1" applyBorder="1" applyAlignment="1" applyProtection="1">
      <alignment horizontal="left" wrapText="1"/>
      <protection locked="0"/>
    </xf>
    <xf numFmtId="0" fontId="14" fillId="0" borderId="8" xfId="0" applyFont="1" applyBorder="1" applyAlignment="1" applyProtection="1">
      <alignment horizontal="left" wrapText="1"/>
      <protection locked="0"/>
    </xf>
    <xf numFmtId="1" fontId="7" fillId="0" borderId="9" xfId="0" applyNumberFormat="1" applyFont="1" applyBorder="1" applyAlignment="1" applyProtection="1">
      <alignment vertical="top" shrinkToFit="1"/>
      <protection locked="0"/>
    </xf>
    <xf numFmtId="43" fontId="7" fillId="2" borderId="10" xfId="1" applyFont="1" applyFill="1" applyBorder="1" applyAlignment="1" applyProtection="1">
      <alignment horizontal="left" wrapText="1"/>
      <protection locked="0"/>
    </xf>
    <xf numFmtId="43" fontId="7" fillId="0" borderId="11" xfId="1" applyFont="1" applyFill="1" applyBorder="1" applyAlignment="1" applyProtection="1">
      <alignment horizontal="left" wrapText="1"/>
      <protection locked="0"/>
    </xf>
    <xf numFmtId="43" fontId="7" fillId="0" borderId="10" xfId="1" applyFont="1" applyFill="1" applyBorder="1" applyAlignment="1" applyProtection="1">
      <alignment horizontal="left" wrapText="1"/>
      <protection locked="0"/>
    </xf>
    <xf numFmtId="43" fontId="15" fillId="0" borderId="2" xfId="1" applyFont="1" applyFill="1" applyBorder="1" applyAlignment="1" applyProtection="1">
      <alignment horizontal="left" wrapText="1"/>
      <protection locked="0"/>
    </xf>
    <xf numFmtId="43" fontId="15" fillId="0" borderId="3" xfId="1" applyFont="1" applyFill="1" applyBorder="1" applyAlignment="1" applyProtection="1">
      <alignment horizontal="left" wrapText="1"/>
      <protection locked="0"/>
    </xf>
    <xf numFmtId="43" fontId="9" fillId="0" borderId="2" xfId="1" applyFont="1" applyFill="1" applyBorder="1" applyAlignment="1" applyProtection="1">
      <alignment horizontal="left" wrapText="1"/>
      <protection locked="0"/>
    </xf>
    <xf numFmtId="43" fontId="9" fillId="0" borderId="3" xfId="1" applyFont="1" applyFill="1" applyBorder="1" applyAlignment="1" applyProtection="1">
      <alignment horizontal="left" wrapText="1"/>
      <protection locked="0"/>
    </xf>
    <xf numFmtId="43" fontId="9" fillId="0" borderId="4" xfId="1" applyFont="1" applyFill="1" applyBorder="1" applyAlignment="1" applyProtection="1">
      <alignment horizontal="left" wrapText="1"/>
      <protection locked="0"/>
    </xf>
    <xf numFmtId="43" fontId="9" fillId="0" borderId="5" xfId="1" applyFont="1" applyFill="1" applyBorder="1" applyAlignment="1" applyProtection="1">
      <alignment horizontal="left" wrapText="1"/>
      <protection locked="0"/>
    </xf>
    <xf numFmtId="43" fontId="9" fillId="0" borderId="6" xfId="1" applyFont="1" applyFill="1" applyBorder="1" applyAlignment="1" applyProtection="1">
      <alignment horizontal="left" wrapText="1"/>
      <protection locked="0"/>
    </xf>
    <xf numFmtId="43" fontId="9" fillId="0" borderId="7" xfId="1" applyFont="1" applyFill="1" applyBorder="1" applyAlignment="1" applyProtection="1">
      <alignment horizontal="left" wrapText="1"/>
      <protection locked="0"/>
    </xf>
    <xf numFmtId="43" fontId="9" fillId="0" borderId="10" xfId="1" applyFont="1" applyFill="1" applyBorder="1" applyAlignment="1" applyProtection="1">
      <alignment horizontal="left" wrapText="1"/>
      <protection locked="0"/>
    </xf>
    <xf numFmtId="43" fontId="9" fillId="0" borderId="12" xfId="1" applyFont="1" applyFill="1" applyBorder="1" applyAlignment="1" applyProtection="1">
      <alignment horizontal="left" wrapText="1"/>
      <protection locked="0"/>
    </xf>
    <xf numFmtId="43" fontId="9" fillId="0" borderId="13" xfId="1" applyFont="1" applyFill="1" applyBorder="1" applyAlignment="1" applyProtection="1">
      <alignment horizontal="left" wrapText="1"/>
      <protection locked="0"/>
    </xf>
    <xf numFmtId="43" fontId="7" fillId="0" borderId="4" xfId="1" applyFont="1" applyFill="1" applyBorder="1" applyAlignment="1" applyProtection="1">
      <alignment horizontal="left" wrapText="1"/>
      <protection locked="0"/>
    </xf>
    <xf numFmtId="43" fontId="7" fillId="0" borderId="5" xfId="1" applyFont="1" applyFill="1" applyBorder="1" applyAlignment="1" applyProtection="1">
      <alignment horizontal="left" wrapText="1"/>
      <protection locked="0"/>
    </xf>
    <xf numFmtId="43" fontId="7" fillId="0" borderId="14" xfId="1" applyFont="1" applyFill="1" applyBorder="1" applyAlignment="1" applyProtection="1">
      <alignment horizontal="left" wrapText="1"/>
      <protection locked="0"/>
    </xf>
    <xf numFmtId="43" fontId="7" fillId="0" borderId="15" xfId="1" applyFont="1" applyFill="1" applyBorder="1" applyAlignment="1" applyProtection="1">
      <alignment horizontal="left" wrapText="1"/>
      <protection locked="0"/>
    </xf>
    <xf numFmtId="43" fontId="9" fillId="0" borderId="16" xfId="1" applyFont="1" applyFill="1" applyBorder="1" applyAlignment="1" applyProtection="1">
      <alignment horizontal="left" wrapText="1"/>
      <protection locked="0"/>
    </xf>
    <xf numFmtId="43" fontId="9" fillId="0" borderId="17" xfId="1" applyFont="1" applyFill="1" applyBorder="1" applyAlignment="1" applyProtection="1">
      <alignment horizontal="left" wrapText="1"/>
      <protection locked="0"/>
    </xf>
    <xf numFmtId="1" fontId="7" fillId="0" borderId="2" xfId="0" applyNumberFormat="1" applyFont="1" applyBorder="1" applyAlignment="1" applyProtection="1">
      <alignment horizontal="left" shrinkToFit="1"/>
      <protection locked="0"/>
    </xf>
    <xf numFmtId="0" fontId="14" fillId="0" borderId="3" xfId="0" applyFont="1" applyBorder="1" applyAlignment="1" applyProtection="1">
      <alignment horizontal="left" wrapText="1"/>
      <protection locked="0"/>
    </xf>
    <xf numFmtId="0" fontId="7" fillId="0" borderId="2" xfId="0" applyFont="1" applyBorder="1" applyAlignment="1" applyProtection="1">
      <alignment horizontal="left" wrapText="1"/>
      <protection locked="0"/>
    </xf>
    <xf numFmtId="0" fontId="7" fillId="0" borderId="3" xfId="0" applyFont="1" applyBorder="1" applyAlignment="1" applyProtection="1">
      <alignment horizontal="left" wrapText="1"/>
      <protection locked="0"/>
    </xf>
    <xf numFmtId="0" fontId="14" fillId="0" borderId="0" xfId="2" applyFont="1" applyAlignment="1" applyProtection="1">
      <alignment horizontal="left"/>
      <protection locked="0" hidden="1"/>
    </xf>
    <xf numFmtId="164" fontId="14" fillId="0" borderId="18" xfId="1" applyNumberFormat="1" applyFont="1" applyFill="1" applyBorder="1" applyAlignment="1" applyProtection="1">
      <alignment horizontal="left"/>
      <protection locked="0" hidden="1"/>
    </xf>
    <xf numFmtId="43" fontId="17" fillId="0" borderId="2" xfId="1" applyFont="1" applyFill="1" applyBorder="1" applyAlignment="1" applyProtection="1">
      <alignment horizontal="left" wrapText="1"/>
      <protection locked="0"/>
    </xf>
    <xf numFmtId="43" fontId="17" fillId="0" borderId="3" xfId="1" applyFont="1" applyFill="1" applyBorder="1" applyAlignment="1" applyProtection="1">
      <alignment horizontal="left" wrapText="1"/>
      <protection locked="0"/>
    </xf>
    <xf numFmtId="0" fontId="1" fillId="0" borderId="1" xfId="0" applyFont="1" applyBorder="1" applyAlignment="1" applyProtection="1">
      <alignment vertical="center"/>
      <protection locked="0"/>
    </xf>
    <xf numFmtId="1" fontId="7" fillId="0" borderId="8" xfId="0" applyNumberFormat="1" applyFont="1" applyBorder="1" applyAlignment="1" applyProtection="1">
      <alignment horizontal="left" shrinkToFit="1"/>
      <protection locked="0"/>
    </xf>
    <xf numFmtId="0" fontId="14" fillId="0" borderId="1" xfId="2" applyFont="1" applyBorder="1" applyProtection="1">
      <protection locked="0" hidden="1"/>
    </xf>
    <xf numFmtId="164" fontId="14" fillId="0" borderId="1" xfId="1" applyNumberFormat="1" applyFont="1" applyFill="1" applyBorder="1" applyProtection="1">
      <protection locked="0" hidden="1"/>
    </xf>
    <xf numFmtId="0" fontId="7" fillId="0" borderId="8" xfId="0" applyFont="1" applyBorder="1" applyAlignment="1" applyProtection="1">
      <alignment horizontal="left" wrapText="1"/>
      <protection locked="0"/>
    </xf>
    <xf numFmtId="0" fontId="18" fillId="0" borderId="1" xfId="0" applyFont="1" applyBorder="1" applyAlignment="1" applyProtection="1">
      <alignment wrapText="1"/>
      <protection locked="0"/>
    </xf>
    <xf numFmtId="0" fontId="14" fillId="0" borderId="1" xfId="2" applyFont="1" applyBorder="1" applyAlignment="1" applyProtection="1">
      <alignment wrapText="1"/>
      <protection locked="0" hidden="1"/>
    </xf>
    <xf numFmtId="164" fontId="14" fillId="0" borderId="1" xfId="1" applyNumberFormat="1" applyFont="1" applyFill="1" applyBorder="1" applyAlignment="1" applyProtection="1">
      <alignment vertical="center"/>
      <protection locked="0" hidden="1"/>
    </xf>
    <xf numFmtId="43" fontId="7" fillId="0" borderId="2" xfId="1" applyFont="1" applyFill="1" applyBorder="1" applyAlignment="1" applyProtection="1">
      <alignment horizontal="left" vertical="center" wrapText="1"/>
      <protection locked="0"/>
    </xf>
    <xf numFmtId="0" fontId="7" fillId="0" borderId="7" xfId="0" applyFont="1" applyBorder="1" applyAlignment="1" applyProtection="1">
      <alignment horizontal="left" wrapText="1"/>
      <protection locked="0"/>
    </xf>
    <xf numFmtId="0" fontId="14" fillId="0" borderId="0" xfId="2" applyFont="1" applyAlignment="1" applyProtection="1">
      <alignment wrapText="1"/>
      <protection locked="0" hidden="1"/>
    </xf>
    <xf numFmtId="43" fontId="7" fillId="0" borderId="18" xfId="1" applyFont="1" applyFill="1" applyBorder="1" applyAlignment="1" applyProtection="1">
      <protection locked="0"/>
    </xf>
    <xf numFmtId="0" fontId="14" fillId="0" borderId="19" xfId="2" applyFont="1" applyBorder="1" applyProtection="1">
      <protection locked="0" hidden="1"/>
    </xf>
    <xf numFmtId="165" fontId="14" fillId="0" borderId="1" xfId="1" applyNumberFormat="1" applyFont="1" applyFill="1" applyBorder="1" applyProtection="1">
      <protection locked="0" hidden="1"/>
    </xf>
    <xf numFmtId="0" fontId="14" fillId="0" borderId="7" xfId="0" applyFont="1" applyBorder="1" applyAlignment="1" applyProtection="1">
      <alignment horizontal="left" wrapText="1"/>
      <protection locked="0"/>
    </xf>
    <xf numFmtId="43" fontId="7" fillId="0" borderId="1" xfId="1" applyFont="1" applyFill="1" applyBorder="1" applyAlignment="1" applyProtection="1">
      <alignment horizontal="left" wrapText="1"/>
      <protection locked="0"/>
    </xf>
    <xf numFmtId="43" fontId="9" fillId="0" borderId="20" xfId="1" applyFont="1" applyFill="1" applyBorder="1" applyAlignment="1" applyProtection="1">
      <alignment horizontal="left" wrapText="1"/>
      <protection locked="0"/>
    </xf>
    <xf numFmtId="43" fontId="9" fillId="2" borderId="20" xfId="1" applyFont="1" applyFill="1" applyBorder="1" applyAlignment="1" applyProtection="1">
      <alignment horizontal="left" wrapText="1"/>
      <protection locked="0"/>
    </xf>
    <xf numFmtId="43" fontId="9" fillId="0" borderId="21" xfId="1" applyFont="1" applyFill="1" applyBorder="1" applyAlignment="1" applyProtection="1">
      <alignment horizontal="left" wrapText="1"/>
      <protection locked="0"/>
    </xf>
    <xf numFmtId="43" fontId="9" fillId="0" borderId="11" xfId="1" applyFont="1" applyFill="1" applyBorder="1" applyAlignment="1" applyProtection="1">
      <alignment horizontal="left" wrapText="1"/>
      <protection locked="0"/>
    </xf>
    <xf numFmtId="43" fontId="9" fillId="2" borderId="22" xfId="1" applyFont="1" applyFill="1" applyBorder="1" applyAlignment="1" applyProtection="1">
      <alignment horizontal="left" wrapText="1"/>
      <protection locked="0"/>
    </xf>
    <xf numFmtId="43" fontId="9" fillId="0" borderId="1" xfId="1" applyFont="1" applyFill="1" applyBorder="1" applyAlignment="1" applyProtection="1">
      <alignment horizontal="left" wrapText="1"/>
      <protection locked="0"/>
    </xf>
    <xf numFmtId="43" fontId="9" fillId="0" borderId="18" xfId="1" applyFont="1" applyFill="1" applyBorder="1" applyAlignment="1" applyProtection="1">
      <alignment horizontal="left" wrapText="1"/>
      <protection locked="0"/>
    </xf>
    <xf numFmtId="1" fontId="9" fillId="0" borderId="2" xfId="0" applyNumberFormat="1" applyFont="1" applyBorder="1" applyAlignment="1" applyProtection="1">
      <alignment horizontal="left" shrinkToFit="1"/>
      <protection locked="0"/>
    </xf>
    <xf numFmtId="0" fontId="9" fillId="0" borderId="2" xfId="0" applyFont="1" applyBorder="1" applyAlignment="1" applyProtection="1">
      <alignment horizontal="left" wrapText="1"/>
      <protection locked="0"/>
    </xf>
    <xf numFmtId="1" fontId="19" fillId="0" borderId="2" xfId="0" applyNumberFormat="1" applyFont="1" applyBorder="1" applyAlignment="1" applyProtection="1">
      <alignment horizontal="left" shrinkToFit="1"/>
      <protection locked="0"/>
    </xf>
    <xf numFmtId="0" fontId="19" fillId="0" borderId="3" xfId="0" applyFont="1" applyBorder="1" applyAlignment="1" applyProtection="1">
      <alignment horizontal="left" wrapText="1"/>
      <protection locked="0"/>
    </xf>
    <xf numFmtId="43" fontId="19" fillId="0" borderId="2" xfId="1" applyFont="1" applyFill="1" applyBorder="1" applyAlignment="1" applyProtection="1">
      <alignment horizontal="left" wrapText="1"/>
      <protection locked="0"/>
    </xf>
    <xf numFmtId="43" fontId="19" fillId="0" borderId="3" xfId="1" applyFont="1" applyFill="1" applyBorder="1" applyAlignment="1" applyProtection="1">
      <alignment horizontal="left" wrapText="1"/>
      <protection locked="0"/>
    </xf>
    <xf numFmtId="0" fontId="19" fillId="0" borderId="2" xfId="0" applyFont="1" applyBorder="1" applyAlignment="1" applyProtection="1">
      <alignment horizontal="left" wrapText="1"/>
      <protection locked="0"/>
    </xf>
    <xf numFmtId="0" fontId="19" fillId="0" borderId="11" xfId="0" applyFont="1" applyBorder="1" applyAlignment="1" applyProtection="1">
      <alignment horizontal="left" wrapText="1"/>
      <protection locked="0"/>
    </xf>
    <xf numFmtId="43" fontId="19" fillId="0" borderId="10" xfId="1" applyFont="1" applyFill="1" applyBorder="1" applyAlignment="1" applyProtection="1">
      <alignment horizontal="left" wrapText="1"/>
      <protection locked="0"/>
    </xf>
    <xf numFmtId="43" fontId="9" fillId="0" borderId="0" xfId="1" applyFont="1" applyFill="1" applyBorder="1" applyAlignment="1" applyProtection="1">
      <alignment horizontal="left" wrapText="1"/>
      <protection locked="0"/>
    </xf>
    <xf numFmtId="0" fontId="20" fillId="2" borderId="7" xfId="0" applyFont="1" applyFill="1" applyBorder="1" applyAlignment="1" applyProtection="1">
      <alignment horizontal="left" wrapText="1"/>
      <protection locked="0"/>
    </xf>
    <xf numFmtId="43" fontId="19" fillId="0" borderId="6" xfId="1" applyFont="1" applyFill="1" applyBorder="1" applyAlignment="1" applyProtection="1">
      <alignment horizontal="left" wrapText="1"/>
      <protection locked="0"/>
    </xf>
    <xf numFmtId="43" fontId="19" fillId="0" borderId="11" xfId="1" applyFont="1" applyFill="1" applyBorder="1" applyAlignment="1" applyProtection="1">
      <alignment horizontal="left" wrapText="1"/>
      <protection locked="0"/>
    </xf>
    <xf numFmtId="0" fontId="21" fillId="0" borderId="1" xfId="2" applyFont="1" applyBorder="1" applyAlignment="1" applyProtection="1">
      <alignment vertical="center" wrapText="1"/>
      <protection locked="0" hidden="1"/>
    </xf>
    <xf numFmtId="43" fontId="19" fillId="0" borderId="1" xfId="1" applyFont="1" applyFill="1" applyBorder="1" applyAlignment="1" applyProtection="1">
      <alignment horizontal="left" wrapText="1"/>
      <protection locked="0"/>
    </xf>
    <xf numFmtId="0" fontId="21" fillId="0" borderId="1" xfId="2" applyFont="1" applyBorder="1" applyAlignment="1" applyProtection="1">
      <alignment horizontal="left" vertical="center" wrapText="1"/>
      <protection locked="0" hidden="1"/>
    </xf>
    <xf numFmtId="43" fontId="22" fillId="0" borderId="10" xfId="1" applyFont="1" applyFill="1" applyBorder="1" applyAlignment="1" applyProtection="1">
      <alignment horizontal="left" wrapText="1"/>
      <protection locked="0"/>
    </xf>
    <xf numFmtId="43" fontId="22" fillId="0" borderId="11" xfId="1" applyFont="1" applyFill="1" applyBorder="1" applyAlignment="1" applyProtection="1">
      <alignment horizontal="left" wrapText="1"/>
      <protection locked="0"/>
    </xf>
    <xf numFmtId="0" fontId="20" fillId="0" borderId="0" xfId="2" applyFont="1" applyProtection="1">
      <protection locked="0" hidden="1"/>
    </xf>
    <xf numFmtId="43" fontId="20" fillId="0" borderId="18" xfId="1" applyFont="1" applyFill="1" applyBorder="1" applyProtection="1">
      <protection locked="0" hidden="1"/>
    </xf>
    <xf numFmtId="0" fontId="20" fillId="0" borderId="23" xfId="2" applyFont="1" applyBorder="1" applyProtection="1">
      <protection locked="0" hidden="1"/>
    </xf>
    <xf numFmtId="43" fontId="20" fillId="0" borderId="24" xfId="1" applyFont="1" applyFill="1" applyBorder="1" applyProtection="1">
      <protection locked="0" hidden="1"/>
    </xf>
    <xf numFmtId="0" fontId="21" fillId="0" borderId="19" xfId="2" applyFont="1" applyBorder="1" applyProtection="1">
      <protection locked="0" hidden="1"/>
    </xf>
    <xf numFmtId="43" fontId="20" fillId="0" borderId="12" xfId="1" applyFont="1" applyFill="1" applyBorder="1" applyProtection="1">
      <protection locked="0" hidden="1"/>
    </xf>
    <xf numFmtId="0" fontId="20" fillId="0" borderId="25" xfId="2" applyFont="1" applyBorder="1" applyAlignment="1" applyProtection="1">
      <alignment horizontal="left" wrapText="1"/>
      <protection locked="0" hidden="1"/>
    </xf>
    <xf numFmtId="0" fontId="20" fillId="0" borderId="25" xfId="2" applyFont="1" applyBorder="1" applyAlignment="1" applyProtection="1">
      <alignment wrapText="1"/>
      <protection locked="0" hidden="1"/>
    </xf>
    <xf numFmtId="0" fontId="20" fillId="0" borderId="1" xfId="2" applyFont="1" applyBorder="1" applyProtection="1">
      <protection locked="0" hidden="1"/>
    </xf>
    <xf numFmtId="164" fontId="20" fillId="0" borderId="1" xfId="1" applyNumberFormat="1" applyFont="1" applyFill="1" applyBorder="1" applyProtection="1">
      <protection locked="0" hidden="1"/>
    </xf>
    <xf numFmtId="0" fontId="21" fillId="0" borderId="1" xfId="2" applyFont="1" applyBorder="1" applyProtection="1">
      <protection locked="0" hidden="1"/>
    </xf>
    <xf numFmtId="0" fontId="19" fillId="0" borderId="1" xfId="0" applyFont="1" applyBorder="1" applyAlignment="1" applyProtection="1">
      <alignment horizontal="left" wrapText="1"/>
      <protection locked="0"/>
    </xf>
    <xf numFmtId="43" fontId="19" fillId="2" borderId="1" xfId="1" applyFont="1" applyFill="1" applyBorder="1" applyAlignment="1" applyProtection="1">
      <alignment horizontal="left" wrapText="1"/>
      <protection locked="0"/>
    </xf>
    <xf numFmtId="0" fontId="19" fillId="0" borderId="1" xfId="0" applyFont="1" applyBorder="1" applyAlignment="1" applyProtection="1">
      <alignment horizontal="left"/>
      <protection locked="0"/>
    </xf>
    <xf numFmtId="0" fontId="19" fillId="0" borderId="7" xfId="0" applyFont="1" applyBorder="1" applyAlignment="1" applyProtection="1">
      <alignment horizontal="left" wrapText="1"/>
      <protection locked="0"/>
    </xf>
    <xf numFmtId="0" fontId="20" fillId="0" borderId="3" xfId="0" applyFont="1" applyBorder="1" applyAlignment="1" applyProtection="1">
      <alignment horizontal="left" wrapText="1"/>
      <protection locked="0"/>
    </xf>
    <xf numFmtId="0" fontId="21" fillId="0" borderId="0" xfId="2" applyFont="1" applyAlignment="1" applyProtection="1">
      <alignment horizontal="left"/>
      <protection locked="0" hidden="1"/>
    </xf>
    <xf numFmtId="164" fontId="20" fillId="0" borderId="18" xfId="1" applyNumberFormat="1" applyFont="1" applyFill="1" applyBorder="1" applyProtection="1">
      <protection locked="0" hidden="1"/>
    </xf>
    <xf numFmtId="0" fontId="2" fillId="0" borderId="0" xfId="0" applyFont="1" applyAlignment="1" applyProtection="1">
      <alignment horizontal="center" vertical="center"/>
      <protection locked="0"/>
    </xf>
    <xf numFmtId="0" fontId="2" fillId="0" borderId="0" xfId="0" applyFont="1" applyAlignment="1" applyProtection="1">
      <alignment horizontal="center"/>
      <protection locked="0"/>
    </xf>
    <xf numFmtId="0" fontId="2" fillId="0" borderId="0" xfId="0" applyFont="1" applyAlignment="1" applyProtection="1">
      <alignment horizontal="center" wrapText="1"/>
      <protection locked="0"/>
    </xf>
  </cellXfs>
  <cellStyles count="3">
    <cellStyle name="Comma" xfId="1" builtinId="3"/>
    <cellStyle name="Normal" xfId="0" builtinId="0"/>
    <cellStyle name="Normal 3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F300"/>
  <sheetViews>
    <sheetView tabSelected="1" view="pageBreakPreview" zoomScale="90" zoomScaleNormal="90" zoomScaleSheetLayoutView="90" workbookViewId="0"/>
  </sheetViews>
  <sheetFormatPr defaultColWidth="8.77734375" defaultRowHeight="15" x14ac:dyDescent="0.25"/>
  <cols>
    <col min="1" max="1" width="10.77734375" style="1" customWidth="1"/>
    <col min="2" max="2" width="52" style="1" bestFit="1" customWidth="1"/>
    <col min="3" max="4" width="26.109375" style="1" bestFit="1" customWidth="1"/>
    <col min="5" max="5" width="23.21875" style="1" bestFit="1" customWidth="1"/>
    <col min="6" max="6" width="13.77734375" style="1" bestFit="1" customWidth="1"/>
    <col min="7" max="16384" width="8.77734375" style="1"/>
  </cols>
  <sheetData>
    <row r="1" spans="1:6" x14ac:dyDescent="0.25">
      <c r="A1" s="49"/>
      <c r="B1" s="49"/>
      <c r="C1" s="49"/>
      <c r="D1" s="49"/>
      <c r="E1" s="49"/>
      <c r="F1" s="49"/>
    </row>
    <row r="2" spans="1:6" x14ac:dyDescent="0.25">
      <c r="A2" s="166" t="s">
        <v>461</v>
      </c>
      <c r="B2" s="166"/>
      <c r="C2" s="166"/>
      <c r="D2" s="166"/>
      <c r="E2" s="166"/>
      <c r="F2" s="49"/>
    </row>
    <row r="3" spans="1:6" x14ac:dyDescent="0.25">
      <c r="A3" s="167" t="s">
        <v>803</v>
      </c>
      <c r="B3" s="167"/>
      <c r="C3" s="167"/>
      <c r="D3" s="167"/>
      <c r="E3" s="167"/>
      <c r="F3" s="49"/>
    </row>
    <row r="4" spans="1:6" x14ac:dyDescent="0.25">
      <c r="A4" s="49"/>
      <c r="B4" s="49"/>
      <c r="C4" s="49"/>
      <c r="D4" s="49"/>
      <c r="E4" s="49"/>
      <c r="F4" s="49"/>
    </row>
    <row r="5" spans="1:6" ht="45" x14ac:dyDescent="0.25">
      <c r="A5" s="44"/>
      <c r="B5" s="46" t="s">
        <v>319</v>
      </c>
      <c r="C5" s="50" t="s">
        <v>596</v>
      </c>
      <c r="D5" s="50" t="s">
        <v>597</v>
      </c>
      <c r="E5" s="50" t="s">
        <v>598</v>
      </c>
      <c r="F5" s="44" t="s">
        <v>320</v>
      </c>
    </row>
    <row r="6" spans="1:6" hidden="1" x14ac:dyDescent="0.25">
      <c r="A6" s="7"/>
      <c r="B6" s="5"/>
      <c r="C6" s="10"/>
      <c r="D6" s="9"/>
      <c r="E6" s="9"/>
      <c r="F6" s="2"/>
    </row>
    <row r="7" spans="1:6" x14ac:dyDescent="0.25">
      <c r="A7" s="5" t="s">
        <v>321</v>
      </c>
      <c r="B7" s="5" t="s">
        <v>322</v>
      </c>
      <c r="C7" s="11">
        <f>'CONS. MASTER B. SUMMARY F.ii'!C6</f>
        <v>0</v>
      </c>
      <c r="D7" s="11"/>
      <c r="E7" s="11">
        <f>'CONS. MASTER B. SUMMARY F.ii'!E6</f>
        <v>28047749</v>
      </c>
      <c r="F7" s="7"/>
    </row>
    <row r="8" spans="1:6" x14ac:dyDescent="0.25">
      <c r="A8" s="5" t="s">
        <v>323</v>
      </c>
      <c r="B8" s="5" t="s">
        <v>324</v>
      </c>
      <c r="C8" s="11">
        <f>SUM(C9:C10)</f>
        <v>8674138661</v>
      </c>
      <c r="D8" s="11">
        <f t="shared" ref="D8:E8" si="0">SUM(D9:D10)</f>
        <v>3222995559.79</v>
      </c>
      <c r="E8" s="11">
        <f t="shared" si="0"/>
        <v>7846808955</v>
      </c>
      <c r="F8" s="7">
        <f>D8/C8*100</f>
        <v>37.156375817243806</v>
      </c>
    </row>
    <row r="9" spans="1:6" x14ac:dyDescent="0.25">
      <c r="A9" s="7"/>
      <c r="B9" s="5" t="s">
        <v>335</v>
      </c>
      <c r="C9" s="10">
        <f>'SUMMARY OF REVENUE F.iii'!C6</f>
        <v>8329265622</v>
      </c>
      <c r="D9" s="10">
        <f>'SUMMARY OF REVENUE F.iii'!D6</f>
        <v>3086186055.79</v>
      </c>
      <c r="E9" s="10">
        <f>'SUMMARY OF REVENUE F.iii'!E6</f>
        <v>7473426631</v>
      </c>
      <c r="F9" s="7">
        <f t="shared" ref="F9:F25" si="1">D9/C9*100</f>
        <v>37.052318845955519</v>
      </c>
    </row>
    <row r="10" spans="1:6" x14ac:dyDescent="0.25">
      <c r="A10" s="7"/>
      <c r="B10" s="5" t="s">
        <v>336</v>
      </c>
      <c r="C10" s="10">
        <f>'SUMMARY OF REVENUE F.iii'!C16</f>
        <v>344873039</v>
      </c>
      <c r="D10" s="10">
        <f>'SUMMARY OF REVENUE F.iii'!D16</f>
        <v>136809504</v>
      </c>
      <c r="E10" s="10">
        <f>'SUMMARY OF REVENUE F.iii'!E16</f>
        <v>373382324</v>
      </c>
      <c r="F10" s="7">
        <f t="shared" si="1"/>
        <v>39.66952719664468</v>
      </c>
    </row>
    <row r="11" spans="1:6" hidden="1" x14ac:dyDescent="0.25">
      <c r="A11" s="7"/>
      <c r="B11" s="7"/>
      <c r="C11" s="10"/>
      <c r="D11" s="10"/>
      <c r="E11" s="10"/>
      <c r="F11" s="7"/>
    </row>
    <row r="12" spans="1:6" x14ac:dyDescent="0.25">
      <c r="A12" s="5" t="s">
        <v>325</v>
      </c>
      <c r="B12" s="5" t="s">
        <v>3</v>
      </c>
      <c r="C12" s="11">
        <f>SUM(C13:C14)</f>
        <v>3576844742</v>
      </c>
      <c r="D12" s="11">
        <f t="shared" ref="D12:E12" si="2">SUM(D13:D14)</f>
        <v>2703790450</v>
      </c>
      <c r="E12" s="11">
        <f t="shared" si="2"/>
        <v>3609614413</v>
      </c>
      <c r="F12" s="7">
        <f t="shared" si="1"/>
        <v>75.591495997899258</v>
      </c>
    </row>
    <row r="13" spans="1:6" x14ac:dyDescent="0.25">
      <c r="A13" s="7"/>
      <c r="B13" s="5" t="s">
        <v>337</v>
      </c>
      <c r="C13" s="10">
        <f>'CONS. MASTER B. SUMMARY F.ii'!C19</f>
        <v>2052665535</v>
      </c>
      <c r="D13" s="10">
        <f>'CONS. MASTER B. SUMMARY F.ii'!D19</f>
        <v>1757973628</v>
      </c>
      <c r="E13" s="10">
        <f>'CONS. MASTER B. SUMMARY F.ii'!E19</f>
        <v>2501744006</v>
      </c>
      <c r="F13" s="7">
        <f t="shared" si="1"/>
        <v>85.643452283130969</v>
      </c>
    </row>
    <row r="14" spans="1:6" x14ac:dyDescent="0.25">
      <c r="A14" s="7"/>
      <c r="B14" s="5" t="s">
        <v>338</v>
      </c>
      <c r="C14" s="10">
        <f>'CONS. MASTER B. SUMMARY F.ii'!C20</f>
        <v>1524179207</v>
      </c>
      <c r="D14" s="10">
        <f>'CONS. MASTER B. SUMMARY F.ii'!D20</f>
        <v>945816822</v>
      </c>
      <c r="E14" s="10">
        <f>'CONS. MASTER B. SUMMARY F.ii'!E20</f>
        <v>1107870407</v>
      </c>
      <c r="F14" s="7">
        <f t="shared" si="1"/>
        <v>62.054174315999575</v>
      </c>
    </row>
    <row r="15" spans="1:6" hidden="1" x14ac:dyDescent="0.25">
      <c r="A15" s="7"/>
      <c r="B15" s="7"/>
      <c r="C15" s="10"/>
      <c r="D15" s="10"/>
      <c r="E15" s="10"/>
      <c r="F15" s="7"/>
    </row>
    <row r="16" spans="1:6" hidden="1" x14ac:dyDescent="0.25">
      <c r="A16" s="7"/>
      <c r="B16" s="5" t="s">
        <v>326</v>
      </c>
      <c r="C16" s="10"/>
      <c r="D16" s="10"/>
      <c r="E16" s="10"/>
      <c r="F16" s="7"/>
    </row>
    <row r="17" spans="1:6" hidden="1" x14ac:dyDescent="0.25">
      <c r="A17" s="7"/>
      <c r="B17" s="7"/>
      <c r="C17" s="10"/>
      <c r="D17" s="10"/>
      <c r="E17" s="10"/>
      <c r="F17" s="7"/>
    </row>
    <row r="18" spans="1:6" x14ac:dyDescent="0.25">
      <c r="A18" s="5" t="s">
        <v>327</v>
      </c>
      <c r="B18" s="5" t="s">
        <v>328</v>
      </c>
      <c r="C18" s="11">
        <f>SUM(C19:C20)</f>
        <v>0</v>
      </c>
      <c r="D18" s="11">
        <f t="shared" ref="D18:E18" si="3">SUM(D19:D20)</f>
        <v>0</v>
      </c>
      <c r="E18" s="11">
        <f t="shared" si="3"/>
        <v>0</v>
      </c>
      <c r="F18" s="7" t="e">
        <f t="shared" si="1"/>
        <v>#DIV/0!</v>
      </c>
    </row>
    <row r="19" spans="1:6" x14ac:dyDescent="0.25">
      <c r="A19" s="7"/>
      <c r="B19" s="5" t="s">
        <v>339</v>
      </c>
      <c r="C19" s="10">
        <f>'SUMMARY OF REVENUE F.iii'!C122</f>
        <v>0</v>
      </c>
      <c r="D19" s="10">
        <f>'SUMMARY OF REVENUE F.iii'!D122</f>
        <v>0</v>
      </c>
      <c r="E19" s="10">
        <f>'SUMMARY OF REVENUE F.iii'!E122</f>
        <v>0</v>
      </c>
      <c r="F19" s="7" t="e">
        <f t="shared" si="1"/>
        <v>#DIV/0!</v>
      </c>
    </row>
    <row r="20" spans="1:6" x14ac:dyDescent="0.25">
      <c r="A20" s="7"/>
      <c r="B20" s="5" t="s">
        <v>340</v>
      </c>
      <c r="C20" s="10">
        <f>'CONS. MASTER B. SUMMARY F.ii'!C11</f>
        <v>0</v>
      </c>
      <c r="D20" s="10">
        <f>'CONS. MASTER B. SUMMARY F.ii'!D11</f>
        <v>0</v>
      </c>
      <c r="E20" s="10">
        <f>'CONS. MASTER B. SUMMARY F.ii'!E11</f>
        <v>0</v>
      </c>
      <c r="F20" s="7"/>
    </row>
    <row r="21" spans="1:6" hidden="1" x14ac:dyDescent="0.25">
      <c r="A21" s="7"/>
      <c r="B21" s="7"/>
      <c r="C21" s="10"/>
      <c r="D21" s="10"/>
      <c r="E21" s="10"/>
      <c r="F21" s="7"/>
    </row>
    <row r="22" spans="1:6" x14ac:dyDescent="0.25">
      <c r="A22" s="5" t="s">
        <v>329</v>
      </c>
      <c r="B22" s="5" t="s">
        <v>330</v>
      </c>
      <c r="C22" s="11">
        <f>'CONS. MASTER B. SUMMARY F.ii'!C27</f>
        <v>3819014347</v>
      </c>
      <c r="D22" s="11">
        <f>'CONS. MASTER B. SUMMARY F.ii'!D27</f>
        <v>721438515.78999996</v>
      </c>
      <c r="E22" s="11">
        <f>'CONS. MASTER B. SUMMARY F.ii'!E27</f>
        <v>4265242291</v>
      </c>
      <c r="F22" s="7">
        <f t="shared" si="1"/>
        <v>18.890699280999584</v>
      </c>
    </row>
    <row r="23" spans="1:6" hidden="1" x14ac:dyDescent="0.25">
      <c r="A23" s="7"/>
      <c r="B23" s="7"/>
      <c r="C23" s="10"/>
      <c r="D23" s="10"/>
      <c r="E23" s="10"/>
      <c r="F23" s="7"/>
    </row>
    <row r="24" spans="1:6" x14ac:dyDescent="0.25">
      <c r="A24" s="5" t="s">
        <v>331</v>
      </c>
      <c r="B24" s="5" t="s">
        <v>332</v>
      </c>
      <c r="C24" s="11">
        <f>C7+C8+C18</f>
        <v>8674138661</v>
      </c>
      <c r="D24" s="11">
        <f t="shared" ref="D24:E24" si="4">D7+D8+D18</f>
        <v>3222995559.79</v>
      </c>
      <c r="E24" s="11">
        <f t="shared" si="4"/>
        <v>7874856704</v>
      </c>
      <c r="F24" s="7">
        <f t="shared" si="1"/>
        <v>37.156375817243806</v>
      </c>
    </row>
    <row r="25" spans="1:6" x14ac:dyDescent="0.25">
      <c r="A25" s="5" t="s">
        <v>333</v>
      </c>
      <c r="B25" s="5" t="s">
        <v>2</v>
      </c>
      <c r="C25" s="11">
        <f>C12+C22</f>
        <v>7395859089</v>
      </c>
      <c r="D25" s="11">
        <f t="shared" ref="D25:E25" si="5">D12+D22</f>
        <v>3425228965.79</v>
      </c>
      <c r="E25" s="11">
        <f t="shared" si="5"/>
        <v>7874856704</v>
      </c>
      <c r="F25" s="7">
        <f t="shared" si="1"/>
        <v>46.312793748117883</v>
      </c>
    </row>
    <row r="26" spans="1:6" x14ac:dyDescent="0.25">
      <c r="A26" s="7"/>
      <c r="B26" s="5" t="s">
        <v>334</v>
      </c>
      <c r="C26" s="11"/>
      <c r="D26" s="11"/>
      <c r="E26" s="11">
        <f t="shared" ref="E26" si="6">E7+E8+E18-E12-E22</f>
        <v>0</v>
      </c>
      <c r="F26" s="7"/>
    </row>
    <row r="27" spans="1:6" hidden="1" x14ac:dyDescent="0.25">
      <c r="A27" s="2"/>
      <c r="B27" s="2"/>
      <c r="C27" s="9"/>
      <c r="D27" s="9"/>
      <c r="E27" s="9"/>
      <c r="F27" s="2"/>
    </row>
    <row r="28" spans="1:6" hidden="1" x14ac:dyDescent="0.25"/>
    <row r="29" spans="1:6" hidden="1" x14ac:dyDescent="0.25"/>
    <row r="30" spans="1:6" hidden="1" x14ac:dyDescent="0.25"/>
    <row r="31" spans="1:6" hidden="1" x14ac:dyDescent="0.25"/>
    <row r="32" spans="1:6"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MFEmN8QEAjHDWQKYCZiY6/gmu13k8EO8GckA9mlptlRhNK5JNur+hD96YNxzxPu5Lvy1lsOBD8KQrPg4pnPd0w==" saltValue="7gxWcn9g/e6NOrhFZjbzlA==" spinCount="100000" sheet="1" objects="1" scenarios="1" formatColumns="0" formatRows="0" selectLockedCells="1"/>
  <mergeCells count="2">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ignoredErrors>
    <ignoredError sqref="F22" evalError="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300"/>
  <sheetViews>
    <sheetView view="pageBreakPreview" topLeftCell="B1" zoomScale="90" zoomScaleNormal="130" zoomScaleSheetLayoutView="90" workbookViewId="0"/>
  </sheetViews>
  <sheetFormatPr defaultColWidth="8.77734375" defaultRowHeight="15" x14ac:dyDescent="0.25"/>
  <cols>
    <col min="1" max="1" width="15" style="1" customWidth="1"/>
    <col min="2" max="2" width="52" style="1" bestFit="1" customWidth="1"/>
    <col min="3" max="3" width="26.21875" style="1" bestFit="1" customWidth="1"/>
    <col min="4" max="4" width="25.77734375" style="1" bestFit="1" customWidth="1"/>
    <col min="5" max="5" width="28.21875" style="1" customWidth="1"/>
    <col min="6" max="16384" width="8.77734375" style="1"/>
  </cols>
  <sheetData>
    <row r="1" spans="1:5" x14ac:dyDescent="0.25">
      <c r="A1" s="49"/>
      <c r="B1" s="49"/>
      <c r="C1" s="49"/>
      <c r="D1" s="49"/>
      <c r="E1" s="49"/>
    </row>
    <row r="2" spans="1:5" x14ac:dyDescent="0.25">
      <c r="A2" s="166" t="s">
        <v>460</v>
      </c>
      <c r="B2" s="166"/>
      <c r="C2" s="166"/>
      <c r="D2" s="166"/>
      <c r="E2" s="166"/>
    </row>
    <row r="3" spans="1:5" x14ac:dyDescent="0.25">
      <c r="A3" s="167" t="s">
        <v>804</v>
      </c>
      <c r="B3" s="167"/>
      <c r="C3" s="167"/>
      <c r="D3" s="167"/>
      <c r="E3" s="167"/>
    </row>
    <row r="4" spans="1:5" x14ac:dyDescent="0.25">
      <c r="A4" s="49"/>
      <c r="B4" s="49"/>
      <c r="C4" s="49"/>
      <c r="D4" s="49"/>
      <c r="E4" s="49"/>
    </row>
    <row r="5" spans="1:5" ht="45" x14ac:dyDescent="0.25">
      <c r="A5" s="46" t="s">
        <v>290</v>
      </c>
      <c r="B5" s="46" t="s">
        <v>1</v>
      </c>
      <c r="C5" s="50" t="s">
        <v>596</v>
      </c>
      <c r="D5" s="50" t="s">
        <v>597</v>
      </c>
      <c r="E5" s="50" t="s">
        <v>598</v>
      </c>
    </row>
    <row r="6" spans="1:5" x14ac:dyDescent="0.25">
      <c r="A6" s="44">
        <v>1</v>
      </c>
      <c r="B6" s="46" t="s">
        <v>291</v>
      </c>
      <c r="C6" s="52">
        <v>0</v>
      </c>
      <c r="D6" s="52"/>
      <c r="E6" s="52">
        <v>28047749</v>
      </c>
    </row>
    <row r="7" spans="1:5" hidden="1" x14ac:dyDescent="0.25">
      <c r="A7" s="7">
        <v>2</v>
      </c>
      <c r="B7" s="13" t="s">
        <v>292</v>
      </c>
      <c r="C7" s="10"/>
      <c r="D7" s="10"/>
      <c r="E7" s="10"/>
    </row>
    <row r="8" spans="1:5" x14ac:dyDescent="0.25">
      <c r="A8" s="7">
        <v>3</v>
      </c>
      <c r="B8" s="7" t="s">
        <v>293</v>
      </c>
      <c r="C8" s="10">
        <f>'SUMMARY OF REVENUE F.iii'!C6</f>
        <v>8329265622</v>
      </c>
      <c r="D8" s="10">
        <f>'SUMMARY OF REVENUE F.iii'!D6</f>
        <v>3086186055.79</v>
      </c>
      <c r="E8" s="10">
        <f>'SUMMARY OF REVENUE F.iii'!E6</f>
        <v>7473426631</v>
      </c>
    </row>
    <row r="9" spans="1:5" x14ac:dyDescent="0.25">
      <c r="A9" s="7">
        <v>4</v>
      </c>
      <c r="B9" s="7" t="s">
        <v>294</v>
      </c>
      <c r="C9" s="10">
        <f>'SUMMARY OF REVENUE F.iii'!C16</f>
        <v>344873039</v>
      </c>
      <c r="D9" s="10">
        <f>'SUMMARY OF REVENUE F.iii'!D16</f>
        <v>136809504</v>
      </c>
      <c r="E9" s="10">
        <f>'SUMMARY OF REVENUE F.iii'!E16</f>
        <v>373382324</v>
      </c>
    </row>
    <row r="10" spans="1:5" x14ac:dyDescent="0.25">
      <c r="A10" s="7">
        <v>5</v>
      </c>
      <c r="B10" s="7" t="s">
        <v>295</v>
      </c>
      <c r="C10" s="10">
        <f>'SUMMARY OF REVENUE F.iii'!C122</f>
        <v>0</v>
      </c>
      <c r="D10" s="10">
        <f>'SUMMARY OF REVENUE F.iii'!D122</f>
        <v>0</v>
      </c>
      <c r="E10" s="10">
        <f>'SUMMARY OF REVENUE F.iii'!E122</f>
        <v>0</v>
      </c>
    </row>
    <row r="11" spans="1:5" x14ac:dyDescent="0.25">
      <c r="A11" s="7">
        <v>6</v>
      </c>
      <c r="B11" s="7" t="s">
        <v>296</v>
      </c>
      <c r="C11" s="10">
        <f>'SUMMARY OF REVENUE F.iii'!C132</f>
        <v>0</v>
      </c>
      <c r="D11" s="10">
        <f>'SUMMARY OF REVENUE F.iii'!D132</f>
        <v>0</v>
      </c>
      <c r="E11" s="10">
        <f>'SUMMARY OF REVENUE F.iii'!E132</f>
        <v>0</v>
      </c>
    </row>
    <row r="12" spans="1:5" x14ac:dyDescent="0.25">
      <c r="A12" s="5">
        <v>7</v>
      </c>
      <c r="B12" s="5" t="s">
        <v>297</v>
      </c>
      <c r="C12" s="11">
        <f>SUM(C8:C11)</f>
        <v>8674138661</v>
      </c>
      <c r="D12" s="11">
        <f t="shared" ref="D12:E12" si="0">SUM(D8:D11)</f>
        <v>3222995559.79</v>
      </c>
      <c r="E12" s="11">
        <f t="shared" si="0"/>
        <v>7846808955</v>
      </c>
    </row>
    <row r="13" spans="1:5" x14ac:dyDescent="0.25">
      <c r="A13" s="5">
        <v>8</v>
      </c>
      <c r="B13" s="5" t="s">
        <v>298</v>
      </c>
      <c r="C13" s="11">
        <f>C6+C12</f>
        <v>8674138661</v>
      </c>
      <c r="D13" s="11">
        <f t="shared" ref="D13:E13" si="1">D6+D12</f>
        <v>3222995559.79</v>
      </c>
      <c r="E13" s="11">
        <f t="shared" si="1"/>
        <v>7874856704</v>
      </c>
    </row>
    <row r="14" spans="1:5" hidden="1" x14ac:dyDescent="0.25">
      <c r="A14" s="7">
        <v>9</v>
      </c>
      <c r="B14" s="13" t="s">
        <v>299</v>
      </c>
      <c r="C14" s="10"/>
      <c r="D14" s="10"/>
      <c r="E14" s="10"/>
    </row>
    <row r="15" spans="1:5" hidden="1" x14ac:dyDescent="0.25">
      <c r="A15" s="7">
        <v>10</v>
      </c>
      <c r="B15" s="5" t="s">
        <v>300</v>
      </c>
      <c r="C15" s="11"/>
      <c r="D15" s="11"/>
      <c r="E15" s="11"/>
    </row>
    <row r="16" spans="1:5" x14ac:dyDescent="0.25">
      <c r="A16" s="7">
        <v>11</v>
      </c>
      <c r="B16" s="7" t="s">
        <v>301</v>
      </c>
      <c r="C16" s="10">
        <v>0</v>
      </c>
      <c r="D16" s="10">
        <v>0</v>
      </c>
      <c r="E16" s="10">
        <v>0</v>
      </c>
    </row>
    <row r="17" spans="1:5" x14ac:dyDescent="0.25">
      <c r="A17" s="5">
        <v>12</v>
      </c>
      <c r="B17" s="5" t="s">
        <v>302</v>
      </c>
      <c r="C17" s="11">
        <f>C16</f>
        <v>0</v>
      </c>
      <c r="D17" s="11">
        <f t="shared" ref="D17:E17" si="2">D16</f>
        <v>0</v>
      </c>
      <c r="E17" s="11">
        <f t="shared" si="2"/>
        <v>0</v>
      </c>
    </row>
    <row r="18" spans="1:5" hidden="1" x14ac:dyDescent="0.25">
      <c r="A18" s="7">
        <v>13</v>
      </c>
      <c r="B18" s="5" t="s">
        <v>303</v>
      </c>
      <c r="C18" s="11"/>
      <c r="D18" s="11"/>
      <c r="E18" s="11"/>
    </row>
    <row r="19" spans="1:5" x14ac:dyDescent="0.25">
      <c r="A19" s="7">
        <v>14</v>
      </c>
      <c r="B19" s="7" t="s">
        <v>304</v>
      </c>
      <c r="C19" s="10">
        <f>'SUMMARY OF EXP F.iv'!C7</f>
        <v>2052665535</v>
      </c>
      <c r="D19" s="10">
        <f>'SUMMARY OF EXP F.iv'!D7</f>
        <v>1757973628</v>
      </c>
      <c r="E19" s="10">
        <f>'SUMMARY OF EXP F.iv'!E7</f>
        <v>2501744006</v>
      </c>
    </row>
    <row r="20" spans="1:5" x14ac:dyDescent="0.25">
      <c r="A20" s="7">
        <v>15</v>
      </c>
      <c r="B20" s="7" t="s">
        <v>305</v>
      </c>
      <c r="C20" s="10">
        <f>'SUMMARY OF EXP F.iv'!C25</f>
        <v>1524179207</v>
      </c>
      <c r="D20" s="10">
        <f>'SUMMARY OF EXP F.iv'!D25</f>
        <v>945816822</v>
      </c>
      <c r="E20" s="10">
        <f>'SUMMARY OF EXP F.iv'!E25</f>
        <v>1107870407</v>
      </c>
    </row>
    <row r="21" spans="1:5" x14ac:dyDescent="0.25">
      <c r="A21" s="5">
        <v>16</v>
      </c>
      <c r="B21" s="5" t="s">
        <v>306</v>
      </c>
      <c r="C21" s="11">
        <f>SUM(C19:C20)</f>
        <v>3576844742</v>
      </c>
      <c r="D21" s="11">
        <f t="shared" ref="D21:E21" si="3">SUM(D19:D20)</f>
        <v>2703790450</v>
      </c>
      <c r="E21" s="11">
        <f t="shared" si="3"/>
        <v>3609614413</v>
      </c>
    </row>
    <row r="22" spans="1:5" x14ac:dyDescent="0.25">
      <c r="A22" s="5">
        <v>17</v>
      </c>
      <c r="B22" s="5" t="s">
        <v>307</v>
      </c>
      <c r="C22" s="11">
        <f>C17+C21</f>
        <v>3576844742</v>
      </c>
      <c r="D22" s="11">
        <f t="shared" ref="D22:E22" si="4">D17+D21</f>
        <v>2703790450</v>
      </c>
      <c r="E22" s="11">
        <f t="shared" si="4"/>
        <v>3609614413</v>
      </c>
    </row>
    <row r="23" spans="1:5" hidden="1" x14ac:dyDescent="0.25">
      <c r="A23" s="7">
        <v>18</v>
      </c>
      <c r="B23" s="5" t="s">
        <v>308</v>
      </c>
      <c r="C23" s="11"/>
      <c r="D23" s="11"/>
      <c r="E23" s="11"/>
    </row>
    <row r="24" spans="1:5" ht="17.399999999999999" x14ac:dyDescent="0.25">
      <c r="A24" s="7">
        <v>19</v>
      </c>
      <c r="B24" s="7" t="s">
        <v>309</v>
      </c>
      <c r="C24" s="61">
        <f>'PMD CAPITAL EXP F.xii'!D6</f>
        <v>820000000</v>
      </c>
      <c r="D24" s="61">
        <f>'PMD CAPITAL EXP F.xii'!E6</f>
        <v>395790137.79000002</v>
      </c>
      <c r="E24" s="61">
        <f>'PMD CAPITAL EXP F.xii'!F6</f>
        <v>1075097299.29</v>
      </c>
    </row>
    <row r="25" spans="1:5" ht="17.399999999999999" x14ac:dyDescent="0.25">
      <c r="A25" s="7">
        <v>20</v>
      </c>
      <c r="B25" s="7" t="s">
        <v>310</v>
      </c>
      <c r="C25" s="62">
        <f>'AGRIC CAPITAL EXP F.xii'!D6+'FINANCE CAPITAL EXP F.xii'!D6+'WORKS CAPITAL EXP F.xii'!D6</f>
        <v>2014412400</v>
      </c>
      <c r="D25" s="62">
        <f>'AGRIC CAPITAL EXP F.xii'!E6+'FINANCE CAPITAL EXP F.xii'!E6+'WORKS CAPITAL EXP F.xii'!E6</f>
        <v>325648378</v>
      </c>
      <c r="E25" s="62">
        <f>'AGRIC CAPITAL EXP F.xii'!F6+'FINANCE CAPITAL EXP F.xii'!F6+'WORKS CAPITAL EXP F.xii'!F6</f>
        <v>2563144991.71</v>
      </c>
    </row>
    <row r="26" spans="1:5" ht="17.399999999999999" x14ac:dyDescent="0.25">
      <c r="A26" s="7">
        <v>21</v>
      </c>
      <c r="B26" s="7" t="s">
        <v>311</v>
      </c>
      <c r="C26" s="62">
        <f>'ESD CAPITAL EXP F.xii'!D6+'PHC CAPITAL EXP F.xii'!D6+'WATSAN CAPITAL EXP F.xii'!D6</f>
        <v>984601947</v>
      </c>
      <c r="D26" s="62">
        <f>'ESD CAPITAL EXP F.xii'!E6+'PHC CAPITAL EXP F.xii'!E6+'WATSAN CAPITAL EXP F.xii'!E6</f>
        <v>0</v>
      </c>
      <c r="E26" s="62">
        <f>'ESD CAPITAL EXP F.xii'!F6+'PHC CAPITAL EXP F.xii'!F6+'WATSAN CAPITAL EXP F.xii'!F6</f>
        <v>627000000</v>
      </c>
    </row>
    <row r="27" spans="1:5" x14ac:dyDescent="0.25">
      <c r="A27" s="5">
        <v>22</v>
      </c>
      <c r="B27" s="5" t="s">
        <v>312</v>
      </c>
      <c r="C27" s="11">
        <f>SUM(C24:C26)</f>
        <v>3819014347</v>
      </c>
      <c r="D27" s="11">
        <f t="shared" ref="D27:E27" si="5">SUM(D24:D26)</f>
        <v>721438515.78999996</v>
      </c>
      <c r="E27" s="11">
        <f t="shared" si="5"/>
        <v>4265242291</v>
      </c>
    </row>
    <row r="28" spans="1:5" x14ac:dyDescent="0.25">
      <c r="A28" s="5">
        <v>23</v>
      </c>
      <c r="B28" s="5" t="s">
        <v>313</v>
      </c>
      <c r="C28" s="11">
        <f>C22+C27</f>
        <v>7395859089</v>
      </c>
      <c r="D28" s="11">
        <f t="shared" ref="D28:E28" si="6">D22+D27</f>
        <v>3425228965.79</v>
      </c>
      <c r="E28" s="11">
        <f t="shared" si="6"/>
        <v>7874856704</v>
      </c>
    </row>
    <row r="29" spans="1:5" x14ac:dyDescent="0.25">
      <c r="A29" s="7">
        <v>24</v>
      </c>
      <c r="B29" s="5" t="s">
        <v>314</v>
      </c>
      <c r="C29" s="11">
        <f>C13-C28</f>
        <v>1278279572</v>
      </c>
      <c r="D29" s="11"/>
      <c r="E29" s="11">
        <f t="shared" ref="E29" si="7">E13-E28</f>
        <v>0</v>
      </c>
    </row>
    <row r="30" spans="1:5" hidden="1" x14ac:dyDescent="0.25">
      <c r="A30" s="7">
        <v>25</v>
      </c>
      <c r="B30" s="5" t="s">
        <v>315</v>
      </c>
      <c r="C30" s="10"/>
      <c r="D30" s="10"/>
      <c r="E30" s="10"/>
    </row>
    <row r="31" spans="1:5" hidden="1" x14ac:dyDescent="0.25">
      <c r="A31" s="7">
        <v>26</v>
      </c>
      <c r="B31" s="7" t="s">
        <v>316</v>
      </c>
      <c r="C31" s="10"/>
      <c r="D31" s="10"/>
      <c r="E31" s="10"/>
    </row>
    <row r="32" spans="1:5" x14ac:dyDescent="0.25">
      <c r="A32" s="7">
        <v>27</v>
      </c>
      <c r="B32" s="5" t="s">
        <v>317</v>
      </c>
      <c r="C32" s="11">
        <f>C31</f>
        <v>0</v>
      </c>
      <c r="D32" s="11"/>
      <c r="E32" s="11">
        <f t="shared" ref="E32" si="8">E31</f>
        <v>0</v>
      </c>
    </row>
    <row r="33" spans="1:5" x14ac:dyDescent="0.25">
      <c r="A33" s="5">
        <v>28</v>
      </c>
      <c r="B33" s="5" t="s">
        <v>318</v>
      </c>
      <c r="C33" s="11">
        <f t="shared" ref="C33:E33" si="9">C13+C32-C28</f>
        <v>1278279572</v>
      </c>
      <c r="D33" s="11"/>
      <c r="E33" s="11">
        <f t="shared" si="9"/>
        <v>0</v>
      </c>
    </row>
    <row r="34" spans="1:5" hidden="1" x14ac:dyDescent="0.25"/>
    <row r="35" spans="1:5" hidden="1" x14ac:dyDescent="0.25"/>
    <row r="36" spans="1:5" hidden="1" x14ac:dyDescent="0.25"/>
    <row r="37" spans="1:5" hidden="1" x14ac:dyDescent="0.25"/>
    <row r="38" spans="1:5" hidden="1" x14ac:dyDescent="0.25"/>
    <row r="39" spans="1:5" hidden="1" x14ac:dyDescent="0.25"/>
    <row r="40" spans="1:5" hidden="1" x14ac:dyDescent="0.25"/>
    <row r="41" spans="1:5" hidden="1" x14ac:dyDescent="0.25"/>
    <row r="42" spans="1:5" hidden="1" x14ac:dyDescent="0.25"/>
    <row r="43" spans="1:5" hidden="1" x14ac:dyDescent="0.25"/>
    <row r="44" spans="1:5" hidden="1" x14ac:dyDescent="0.25"/>
    <row r="45" spans="1:5" hidden="1" x14ac:dyDescent="0.25"/>
    <row r="46" spans="1:5" hidden="1" x14ac:dyDescent="0.25"/>
    <row r="47" spans="1:5" hidden="1" x14ac:dyDescent="0.25"/>
    <row r="48" spans="1:5"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AQ4V/grR0OI38Y569z+hYBlQpkTOYrhs1Vv0LzeTbx0049jSwDccSMX60UhyftXscR+NWZGwCcuMdxnkkl7e1w==" saltValue="AQracgchp2QZ7liKeJKzng==" spinCount="100000" sheet="1" objects="1" scenarios="1" formatColumns="0" formatRows="0" selectLockedCells="1"/>
  <mergeCells count="2">
    <mergeCell ref="A3:E3"/>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E300"/>
  <sheetViews>
    <sheetView view="pageBreakPreview" zoomScale="90" zoomScaleNormal="130" zoomScaleSheetLayoutView="90" workbookViewId="0">
      <selection activeCell="A14" sqref="A14"/>
    </sheetView>
  </sheetViews>
  <sheetFormatPr defaultColWidth="8.77734375" defaultRowHeight="15" x14ac:dyDescent="0.25"/>
  <cols>
    <col min="1" max="1" width="15" style="49" customWidth="1"/>
    <col min="2" max="2" width="52" style="49" bestFit="1" customWidth="1"/>
    <col min="3" max="4" width="24.21875" style="49" bestFit="1" customWidth="1"/>
    <col min="5" max="5" width="25.5546875" style="49" customWidth="1"/>
    <col min="6" max="16384" width="8.77734375" style="49"/>
  </cols>
  <sheetData>
    <row r="1" spans="1:5" x14ac:dyDescent="0.25">
      <c r="A1" s="166" t="s">
        <v>459</v>
      </c>
      <c r="B1" s="166"/>
      <c r="C1" s="166"/>
      <c r="D1" s="166"/>
      <c r="E1" s="166"/>
    </row>
    <row r="2" spans="1:5" x14ac:dyDescent="0.25">
      <c r="A2" s="167" t="s">
        <v>805</v>
      </c>
      <c r="B2" s="167"/>
      <c r="C2" s="167"/>
      <c r="D2" s="167"/>
      <c r="E2" s="167"/>
    </row>
    <row r="4" spans="1:5" ht="45" x14ac:dyDescent="0.25">
      <c r="A4" s="46" t="s">
        <v>0</v>
      </c>
      <c r="B4" s="47" t="s">
        <v>111</v>
      </c>
      <c r="C4" s="50" t="s">
        <v>596</v>
      </c>
      <c r="D4" s="50" t="s">
        <v>597</v>
      </c>
      <c r="E4" s="50" t="s">
        <v>598</v>
      </c>
    </row>
    <row r="5" spans="1:5" s="1" customFormat="1" x14ac:dyDescent="0.25">
      <c r="A5" s="14">
        <v>1</v>
      </c>
      <c r="B5" s="14" t="s">
        <v>342</v>
      </c>
      <c r="C5" s="11">
        <f>C6+C16+C122+C132</f>
        <v>8674138661</v>
      </c>
      <c r="D5" s="11">
        <f>D6+D16+D122+D132</f>
        <v>3222995559.79</v>
      </c>
      <c r="E5" s="11">
        <f>E6+E16+E122+E132</f>
        <v>7846808955</v>
      </c>
    </row>
    <row r="6" spans="1:5" s="1" customFormat="1" x14ac:dyDescent="0.25">
      <c r="A6" s="14">
        <v>11</v>
      </c>
      <c r="B6" s="14" t="s">
        <v>343</v>
      </c>
      <c r="C6" s="11">
        <f>C7</f>
        <v>8329265622</v>
      </c>
      <c r="D6" s="11">
        <f t="shared" ref="D6:E6" si="0">D7</f>
        <v>3086186055.79</v>
      </c>
      <c r="E6" s="11">
        <f t="shared" si="0"/>
        <v>7473426631</v>
      </c>
    </row>
    <row r="7" spans="1:5" s="1" customFormat="1" x14ac:dyDescent="0.25">
      <c r="A7" s="14">
        <v>1101</v>
      </c>
      <c r="B7" s="14" t="s">
        <v>343</v>
      </c>
      <c r="C7" s="11">
        <f>C8+C11+C13</f>
        <v>8329265622</v>
      </c>
      <c r="D7" s="11">
        <f t="shared" ref="D7:E7" si="1">D8+D11+D13</f>
        <v>3086186055.79</v>
      </c>
      <c r="E7" s="11">
        <f t="shared" si="1"/>
        <v>7473426631</v>
      </c>
    </row>
    <row r="8" spans="1:5" s="1" customFormat="1" ht="27.6" x14ac:dyDescent="0.25">
      <c r="A8" s="14">
        <v>110101</v>
      </c>
      <c r="B8" s="15" t="s">
        <v>344</v>
      </c>
      <c r="C8" s="11">
        <f>SUM(C9:C10)</f>
        <v>3255510543</v>
      </c>
      <c r="D8" s="11">
        <f>SUM(D9:D10)</f>
        <v>2149306556</v>
      </c>
      <c r="E8" s="11">
        <f>SUM(E9:E10)</f>
        <v>4175349330</v>
      </c>
    </row>
    <row r="9" spans="1:5" x14ac:dyDescent="0.25">
      <c r="A9" s="53">
        <v>11010101</v>
      </c>
      <c r="B9" s="53" t="s">
        <v>797</v>
      </c>
      <c r="C9" s="67">
        <v>3255510543</v>
      </c>
      <c r="D9" s="68">
        <v>2149306556</v>
      </c>
      <c r="E9" s="67">
        <v>4112066327</v>
      </c>
    </row>
    <row r="10" spans="1:5" x14ac:dyDescent="0.25">
      <c r="A10" s="53">
        <v>11010101</v>
      </c>
      <c r="B10" s="53" t="s">
        <v>798</v>
      </c>
      <c r="C10" s="67">
        <v>0</v>
      </c>
      <c r="D10" s="68"/>
      <c r="E10" s="67">
        <v>63283003</v>
      </c>
    </row>
    <row r="11" spans="1:5" s="1" customFormat="1" x14ac:dyDescent="0.25">
      <c r="A11" s="14">
        <v>110102</v>
      </c>
      <c r="B11" s="14" t="s">
        <v>345</v>
      </c>
      <c r="C11" s="11">
        <f>C12</f>
        <v>2111079363</v>
      </c>
      <c r="D11" s="11">
        <f t="shared" ref="D11:E11" si="2">D12</f>
        <v>924506278.78999996</v>
      </c>
      <c r="E11" s="11">
        <f t="shared" si="2"/>
        <v>2813154839</v>
      </c>
    </row>
    <row r="12" spans="1:5" x14ac:dyDescent="0.25">
      <c r="A12" s="53">
        <v>11010201</v>
      </c>
      <c r="B12" s="53" t="s">
        <v>346</v>
      </c>
      <c r="C12" s="67">
        <v>2111079363</v>
      </c>
      <c r="D12" s="68">
        <v>924506278.78999996</v>
      </c>
      <c r="E12" s="67">
        <v>2813154839</v>
      </c>
    </row>
    <row r="13" spans="1:5" s="1" customFormat="1" x14ac:dyDescent="0.25">
      <c r="A13" s="14">
        <v>110103</v>
      </c>
      <c r="B13" s="14" t="s">
        <v>347</v>
      </c>
      <c r="C13" s="11">
        <f>SUM(C14:C15)</f>
        <v>2962675716</v>
      </c>
      <c r="D13" s="11">
        <f t="shared" ref="D13:E13" si="3">SUM(D14:D15)</f>
        <v>12373221</v>
      </c>
      <c r="E13" s="11">
        <f t="shared" si="3"/>
        <v>484922462</v>
      </c>
    </row>
    <row r="14" spans="1:5" x14ac:dyDescent="0.25">
      <c r="A14" s="53">
        <v>11010301</v>
      </c>
      <c r="B14" s="53" t="s">
        <v>348</v>
      </c>
      <c r="C14" s="67">
        <v>1274673116</v>
      </c>
      <c r="D14" s="68">
        <v>12373221</v>
      </c>
      <c r="E14" s="67">
        <v>484922462</v>
      </c>
    </row>
    <row r="15" spans="1:5" x14ac:dyDescent="0.25">
      <c r="A15" s="53">
        <v>11010304</v>
      </c>
      <c r="B15" s="53" t="s">
        <v>349</v>
      </c>
      <c r="C15" s="67">
        <v>1688002600</v>
      </c>
      <c r="D15" s="68"/>
      <c r="E15" s="67">
        <v>0</v>
      </c>
    </row>
    <row r="16" spans="1:5" s="1" customFormat="1" x14ac:dyDescent="0.25">
      <c r="A16" s="14">
        <v>12</v>
      </c>
      <c r="B16" s="14" t="s">
        <v>350</v>
      </c>
      <c r="C16" s="11">
        <f>C17+C23</f>
        <v>344873039</v>
      </c>
      <c r="D16" s="11">
        <f t="shared" ref="D16:E16" si="4">D17+D23</f>
        <v>136809504</v>
      </c>
      <c r="E16" s="11">
        <f t="shared" si="4"/>
        <v>373382324</v>
      </c>
    </row>
    <row r="17" spans="1:5" s="1" customFormat="1" x14ac:dyDescent="0.25">
      <c r="A17" s="14">
        <v>1201</v>
      </c>
      <c r="B17" s="14" t="s">
        <v>351</v>
      </c>
      <c r="C17" s="11">
        <f>C18</f>
        <v>0</v>
      </c>
      <c r="D17" s="11">
        <f t="shared" ref="D17:E17" si="5">D18</f>
        <v>0</v>
      </c>
      <c r="E17" s="11">
        <f t="shared" si="5"/>
        <v>0</v>
      </c>
    </row>
    <row r="18" spans="1:5" s="1" customFormat="1" x14ac:dyDescent="0.25">
      <c r="A18" s="14">
        <v>120103</v>
      </c>
      <c r="B18" s="14" t="s">
        <v>352</v>
      </c>
      <c r="C18" s="11">
        <f>SUM(C19:C22)</f>
        <v>0</v>
      </c>
      <c r="D18" s="11">
        <f t="shared" ref="D18:E18" si="6">SUM(D19:D22)</f>
        <v>0</v>
      </c>
      <c r="E18" s="11">
        <f t="shared" si="6"/>
        <v>0</v>
      </c>
    </row>
    <row r="19" spans="1:5" hidden="1" x14ac:dyDescent="0.25">
      <c r="A19" s="53">
        <v>12010301</v>
      </c>
      <c r="B19" s="53" t="s">
        <v>353</v>
      </c>
      <c r="C19" s="51"/>
      <c r="D19" s="51"/>
      <c r="E19" s="51"/>
    </row>
    <row r="20" spans="1:5" hidden="1" x14ac:dyDescent="0.25">
      <c r="A20" s="53">
        <v>12010303</v>
      </c>
      <c r="B20" s="53" t="s">
        <v>354</v>
      </c>
      <c r="C20" s="51"/>
      <c r="D20" s="51"/>
      <c r="E20" s="51"/>
    </row>
    <row r="21" spans="1:5" hidden="1" x14ac:dyDescent="0.25">
      <c r="A21" s="53">
        <v>12010305</v>
      </c>
      <c r="B21" s="53" t="s">
        <v>355</v>
      </c>
      <c r="C21" s="51"/>
      <c r="D21" s="51"/>
      <c r="E21" s="51"/>
    </row>
    <row r="22" spans="1:5" hidden="1" x14ac:dyDescent="0.25">
      <c r="A22" s="53">
        <v>12010306</v>
      </c>
      <c r="B22" s="53" t="s">
        <v>356</v>
      </c>
      <c r="C22" s="51"/>
      <c r="D22" s="51"/>
      <c r="E22" s="51"/>
    </row>
    <row r="23" spans="1:5" s="1" customFormat="1" x14ac:dyDescent="0.25">
      <c r="A23" s="14">
        <v>12020000</v>
      </c>
      <c r="B23" s="14" t="s">
        <v>357</v>
      </c>
      <c r="C23" s="11">
        <f>C24+C53+C83+C85+C99+C109+C113+C115+C117+C120</f>
        <v>344873039</v>
      </c>
      <c r="D23" s="11">
        <f>D24+D53+D83+D85+D99+D109+D113+D115+D117+D120</f>
        <v>136809504</v>
      </c>
      <c r="E23" s="11">
        <f>E24+E53+E83+E85+E99+E109+E113+E115+E117+E120</f>
        <v>373382324</v>
      </c>
    </row>
    <row r="24" spans="1:5" s="1" customFormat="1" x14ac:dyDescent="0.25">
      <c r="A24" s="14">
        <v>12020100</v>
      </c>
      <c r="B24" s="14" t="s">
        <v>358</v>
      </c>
      <c r="C24" s="11">
        <f>SUM(C25:C52)</f>
        <v>35630000</v>
      </c>
      <c r="D24" s="11">
        <f>SUM(D25:D52)</f>
        <v>16278380</v>
      </c>
      <c r="E24" s="11">
        <f>SUM(E25:E52)</f>
        <v>17956210</v>
      </c>
    </row>
    <row r="25" spans="1:5" hidden="1" x14ac:dyDescent="0.25">
      <c r="A25" s="53">
        <v>12020105</v>
      </c>
      <c r="B25" s="53" t="s">
        <v>359</v>
      </c>
      <c r="C25" s="51"/>
      <c r="D25" s="51"/>
      <c r="E25" s="51"/>
    </row>
    <row r="26" spans="1:5" hidden="1" x14ac:dyDescent="0.25">
      <c r="A26" s="53">
        <v>12020109</v>
      </c>
      <c r="B26" s="53" t="s">
        <v>360</v>
      </c>
      <c r="C26" s="51"/>
      <c r="D26" s="51"/>
      <c r="E26" s="51"/>
    </row>
    <row r="27" spans="1:5" x14ac:dyDescent="0.25">
      <c r="A27" s="53">
        <v>12020111</v>
      </c>
      <c r="B27" s="53" t="s">
        <v>361</v>
      </c>
      <c r="C27" s="67">
        <v>300000</v>
      </c>
      <c r="D27" s="68">
        <v>215000</v>
      </c>
      <c r="E27" s="67">
        <v>236500</v>
      </c>
    </row>
    <row r="28" spans="1:5" ht="15.6" thickBot="1" x14ac:dyDescent="0.3">
      <c r="A28" s="53">
        <v>12020113</v>
      </c>
      <c r="B28" s="53" t="s">
        <v>362</v>
      </c>
      <c r="C28" s="69">
        <v>250000</v>
      </c>
      <c r="D28" s="70">
        <v>195000</v>
      </c>
      <c r="E28" s="69">
        <v>214500</v>
      </c>
    </row>
    <row r="29" spans="1:5" x14ac:dyDescent="0.25">
      <c r="A29" s="53">
        <v>12020114</v>
      </c>
      <c r="B29" s="53" t="s">
        <v>363</v>
      </c>
      <c r="C29" s="71">
        <v>300000</v>
      </c>
      <c r="D29" s="72">
        <v>180000</v>
      </c>
      <c r="E29" s="71">
        <v>198000</v>
      </c>
    </row>
    <row r="30" spans="1:5" hidden="1" x14ac:dyDescent="0.25">
      <c r="A30" s="53">
        <v>12020115</v>
      </c>
      <c r="B30" s="53" t="s">
        <v>364</v>
      </c>
      <c r="C30" s="67"/>
      <c r="D30" s="68"/>
      <c r="E30" s="67"/>
    </row>
    <row r="31" spans="1:5" x14ac:dyDescent="0.25">
      <c r="A31" s="53">
        <v>12020116</v>
      </c>
      <c r="B31" s="53" t="s">
        <v>365</v>
      </c>
      <c r="C31" s="67">
        <v>3000000</v>
      </c>
      <c r="D31" s="68">
        <v>1925000</v>
      </c>
      <c r="E31" s="67">
        <v>2117500</v>
      </c>
    </row>
    <row r="32" spans="1:5" hidden="1" x14ac:dyDescent="0.25">
      <c r="A32" s="53">
        <v>12020117</v>
      </c>
      <c r="B32" s="53" t="s">
        <v>366</v>
      </c>
      <c r="C32" s="67"/>
      <c r="D32" s="68"/>
      <c r="E32" s="67"/>
    </row>
    <row r="33" spans="1:5" hidden="1" x14ac:dyDescent="0.25">
      <c r="A33" s="53">
        <v>12020118</v>
      </c>
      <c r="B33" s="53" t="s">
        <v>367</v>
      </c>
      <c r="C33" s="67"/>
      <c r="D33" s="68"/>
      <c r="E33" s="67"/>
    </row>
    <row r="34" spans="1:5" hidden="1" x14ac:dyDescent="0.25">
      <c r="A34" s="53">
        <v>12020119</v>
      </c>
      <c r="B34" s="53" t="s">
        <v>368</v>
      </c>
      <c r="C34" s="67"/>
      <c r="D34" s="68"/>
      <c r="E34" s="67"/>
    </row>
    <row r="35" spans="1:5" hidden="1" x14ac:dyDescent="0.25">
      <c r="A35" s="53">
        <v>12020120</v>
      </c>
      <c r="B35" s="53" t="s">
        <v>369</v>
      </c>
      <c r="C35" s="67"/>
      <c r="D35" s="68"/>
      <c r="E35" s="67"/>
    </row>
    <row r="36" spans="1:5" hidden="1" x14ac:dyDescent="0.25">
      <c r="A36" s="53">
        <v>12020121</v>
      </c>
      <c r="B36" s="53" t="s">
        <v>370</v>
      </c>
      <c r="C36" s="67"/>
      <c r="D36" s="68"/>
      <c r="E36" s="67"/>
    </row>
    <row r="37" spans="1:5" x14ac:dyDescent="0.25">
      <c r="A37" s="53">
        <v>12020122</v>
      </c>
      <c r="B37" s="53" t="s">
        <v>371</v>
      </c>
      <c r="C37" s="67">
        <v>1000000</v>
      </c>
      <c r="D37" s="68">
        <v>1225000</v>
      </c>
      <c r="E37" s="67">
        <v>1347500</v>
      </c>
    </row>
    <row r="38" spans="1:5" x14ac:dyDescent="0.25">
      <c r="A38" s="53">
        <v>12020124</v>
      </c>
      <c r="B38" s="53" t="s">
        <v>372</v>
      </c>
      <c r="C38" s="67">
        <v>25000000</v>
      </c>
      <c r="D38" s="68">
        <v>8130280</v>
      </c>
      <c r="E38" s="67">
        <v>8943300</v>
      </c>
    </row>
    <row r="39" spans="1:5" x14ac:dyDescent="0.25">
      <c r="A39" s="53">
        <v>12020126</v>
      </c>
      <c r="B39" s="53" t="s">
        <v>373</v>
      </c>
      <c r="C39" s="67">
        <v>2000000</v>
      </c>
      <c r="D39" s="68">
        <v>2526100</v>
      </c>
      <c r="E39" s="67">
        <v>2778710</v>
      </c>
    </row>
    <row r="40" spans="1:5" hidden="1" x14ac:dyDescent="0.25">
      <c r="A40" s="53">
        <v>12020128</v>
      </c>
      <c r="B40" s="53" t="s">
        <v>374</v>
      </c>
      <c r="C40" s="67"/>
      <c r="D40" s="68"/>
      <c r="E40" s="67"/>
    </row>
    <row r="41" spans="1:5" hidden="1" x14ac:dyDescent="0.25">
      <c r="A41" s="53">
        <v>12020129</v>
      </c>
      <c r="B41" s="53" t="s">
        <v>375</v>
      </c>
      <c r="C41" s="73"/>
      <c r="D41" s="74"/>
      <c r="E41" s="73"/>
    </row>
    <row r="42" spans="1:5" x14ac:dyDescent="0.25">
      <c r="A42" s="53">
        <v>12020130</v>
      </c>
      <c r="B42" s="53" t="s">
        <v>376</v>
      </c>
      <c r="C42" s="73">
        <v>300000</v>
      </c>
      <c r="D42" s="74">
        <v>150000</v>
      </c>
      <c r="E42" s="73">
        <v>165000</v>
      </c>
    </row>
    <row r="43" spans="1:5" hidden="1" x14ac:dyDescent="0.25">
      <c r="A43" s="53">
        <v>12020132</v>
      </c>
      <c r="B43" s="53" t="s">
        <v>377</v>
      </c>
      <c r="C43" s="73"/>
      <c r="D43" s="74"/>
      <c r="E43" s="73"/>
    </row>
    <row r="44" spans="1:5" hidden="1" x14ac:dyDescent="0.25">
      <c r="A44" s="53">
        <v>12020134</v>
      </c>
      <c r="B44" s="53" t="s">
        <v>378</v>
      </c>
      <c r="C44" s="73"/>
      <c r="D44" s="74"/>
      <c r="E44" s="73"/>
    </row>
    <row r="45" spans="1:5" hidden="1" x14ac:dyDescent="0.25">
      <c r="A45" s="53">
        <v>12020135</v>
      </c>
      <c r="B45" s="53" t="s">
        <v>379</v>
      </c>
      <c r="C45" s="73"/>
      <c r="D45" s="74"/>
      <c r="E45" s="73"/>
    </row>
    <row r="46" spans="1:5" hidden="1" x14ac:dyDescent="0.25">
      <c r="A46" s="53">
        <v>12020136</v>
      </c>
      <c r="B46" s="53" t="s">
        <v>380</v>
      </c>
      <c r="C46" s="73"/>
      <c r="D46" s="74"/>
      <c r="E46" s="73"/>
    </row>
    <row r="47" spans="1:5" x14ac:dyDescent="0.25">
      <c r="A47" s="53">
        <v>12020137</v>
      </c>
      <c r="B47" s="53" t="s">
        <v>381</v>
      </c>
      <c r="C47" s="73">
        <v>3430000</v>
      </c>
      <c r="D47" s="74">
        <v>1732000</v>
      </c>
      <c r="E47" s="73">
        <v>1905200</v>
      </c>
    </row>
    <row r="48" spans="1:5" x14ac:dyDescent="0.25">
      <c r="A48" s="53">
        <v>12020138</v>
      </c>
      <c r="B48" s="53" t="s">
        <v>382</v>
      </c>
      <c r="C48" s="73">
        <v>50000</v>
      </c>
      <c r="D48" s="74">
        <v>0</v>
      </c>
      <c r="E48" s="73">
        <v>50000</v>
      </c>
    </row>
    <row r="49" spans="1:5" hidden="1" x14ac:dyDescent="0.25">
      <c r="A49" s="53">
        <v>12020141</v>
      </c>
      <c r="B49" s="53" t="s">
        <v>383</v>
      </c>
      <c r="C49" s="51"/>
      <c r="D49" s="51"/>
      <c r="E49" s="51"/>
    </row>
    <row r="50" spans="1:5" hidden="1" x14ac:dyDescent="0.25">
      <c r="A50" s="53">
        <v>12020142</v>
      </c>
      <c r="B50" s="53" t="s">
        <v>384</v>
      </c>
      <c r="C50" s="51"/>
      <c r="D50" s="51"/>
      <c r="E50" s="51"/>
    </row>
    <row r="51" spans="1:5" hidden="1" x14ac:dyDescent="0.25">
      <c r="A51" s="53">
        <v>12020143</v>
      </c>
      <c r="B51" s="53" t="s">
        <v>385</v>
      </c>
      <c r="C51" s="51"/>
      <c r="D51" s="51"/>
      <c r="E51" s="51"/>
    </row>
    <row r="52" spans="1:5" hidden="1" x14ac:dyDescent="0.25">
      <c r="A52" s="53">
        <v>12020145</v>
      </c>
      <c r="B52" s="53" t="s">
        <v>386</v>
      </c>
      <c r="C52" s="51"/>
      <c r="D52" s="51"/>
      <c r="E52" s="51"/>
    </row>
    <row r="53" spans="1:5" s="1" customFormat="1" x14ac:dyDescent="0.25">
      <c r="A53" s="14">
        <v>12020400</v>
      </c>
      <c r="B53" s="14" t="s">
        <v>387</v>
      </c>
      <c r="C53" s="11">
        <f>SUM(C54:C82)</f>
        <v>283900000</v>
      </c>
      <c r="D53" s="11">
        <f>SUM(D54:D82)</f>
        <v>117085124</v>
      </c>
      <c r="E53" s="11">
        <f>SUM(E54:E82)</f>
        <v>330333075</v>
      </c>
    </row>
    <row r="54" spans="1:5" x14ac:dyDescent="0.25">
      <c r="A54" s="53">
        <v>12020409</v>
      </c>
      <c r="B54" s="53" t="s">
        <v>388</v>
      </c>
      <c r="C54" s="71">
        <v>50000</v>
      </c>
      <c r="D54" s="75">
        <v>20000</v>
      </c>
      <c r="E54" s="76">
        <v>22000</v>
      </c>
    </row>
    <row r="55" spans="1:5" x14ac:dyDescent="0.25">
      <c r="A55" s="53">
        <v>12020417</v>
      </c>
      <c r="B55" s="53" t="s">
        <v>389</v>
      </c>
      <c r="C55" s="67">
        <v>15000000</v>
      </c>
      <c r="D55" s="74">
        <v>0</v>
      </c>
      <c r="E55" s="73">
        <v>10000000</v>
      </c>
    </row>
    <row r="56" spans="1:5" hidden="1" x14ac:dyDescent="0.25">
      <c r="A56" s="53">
        <v>12020418</v>
      </c>
      <c r="B56" s="53" t="s">
        <v>843</v>
      </c>
      <c r="C56" s="51"/>
      <c r="D56" s="51"/>
      <c r="E56" s="51"/>
    </row>
    <row r="57" spans="1:5" hidden="1" x14ac:dyDescent="0.25">
      <c r="A57" s="53">
        <v>12020419</v>
      </c>
      <c r="B57" s="53" t="s">
        <v>390</v>
      </c>
      <c r="C57" s="51"/>
      <c r="D57" s="51"/>
      <c r="E57" s="51"/>
    </row>
    <row r="58" spans="1:5" hidden="1" x14ac:dyDescent="0.25">
      <c r="A58" s="53">
        <v>12020427</v>
      </c>
      <c r="B58" s="53" t="s">
        <v>391</v>
      </c>
      <c r="C58" s="51"/>
      <c r="D58" s="51"/>
      <c r="E58" s="51"/>
    </row>
    <row r="59" spans="1:5" hidden="1" x14ac:dyDescent="0.25">
      <c r="A59" s="53">
        <v>12020428</v>
      </c>
      <c r="B59" s="53" t="s">
        <v>392</v>
      </c>
      <c r="C59" s="51"/>
      <c r="D59" s="51"/>
      <c r="E59" s="51"/>
    </row>
    <row r="60" spans="1:5" hidden="1" x14ac:dyDescent="0.25">
      <c r="A60" s="53">
        <v>12020430</v>
      </c>
      <c r="B60" s="53" t="s">
        <v>393</v>
      </c>
      <c r="C60" s="51"/>
      <c r="D60" s="51"/>
      <c r="E60" s="51"/>
    </row>
    <row r="61" spans="1:5" x14ac:dyDescent="0.25">
      <c r="A61" s="53">
        <v>12020436</v>
      </c>
      <c r="B61" s="53" t="s">
        <v>394</v>
      </c>
      <c r="C61" s="67">
        <v>40000000</v>
      </c>
      <c r="D61" s="74"/>
      <c r="E61" s="73">
        <v>40000000</v>
      </c>
    </row>
    <row r="62" spans="1:5" hidden="1" x14ac:dyDescent="0.25">
      <c r="A62" s="53">
        <v>12020438</v>
      </c>
      <c r="B62" s="53" t="s">
        <v>395</v>
      </c>
      <c r="C62" s="67"/>
      <c r="D62" s="74"/>
      <c r="E62" s="73"/>
    </row>
    <row r="63" spans="1:5" x14ac:dyDescent="0.25">
      <c r="A63" s="53">
        <v>12020441</v>
      </c>
      <c r="B63" s="53" t="s">
        <v>396</v>
      </c>
      <c r="C63" s="67">
        <v>50000</v>
      </c>
      <c r="D63" s="74">
        <v>40000</v>
      </c>
      <c r="E63" s="73">
        <v>44000</v>
      </c>
    </row>
    <row r="64" spans="1:5" x14ac:dyDescent="0.25">
      <c r="A64" s="53">
        <v>12020442</v>
      </c>
      <c r="B64" s="53" t="s">
        <v>397</v>
      </c>
      <c r="C64" s="67">
        <v>500000</v>
      </c>
      <c r="D64" s="74">
        <v>0</v>
      </c>
      <c r="E64" s="73">
        <v>500000</v>
      </c>
    </row>
    <row r="65" spans="1:5" x14ac:dyDescent="0.25">
      <c r="A65" s="53">
        <v>12020443</v>
      </c>
      <c r="B65" s="53" t="s">
        <v>398</v>
      </c>
      <c r="C65" s="67">
        <v>50000</v>
      </c>
      <c r="D65" s="74">
        <v>0</v>
      </c>
      <c r="E65" s="73">
        <v>50000</v>
      </c>
    </row>
    <row r="66" spans="1:5" x14ac:dyDescent="0.25">
      <c r="A66" s="53">
        <v>12020445</v>
      </c>
      <c r="B66" s="53" t="s">
        <v>399</v>
      </c>
      <c r="C66" s="67">
        <v>50000</v>
      </c>
      <c r="D66" s="74">
        <v>0</v>
      </c>
      <c r="E66" s="73">
        <v>50000</v>
      </c>
    </row>
    <row r="67" spans="1:5" x14ac:dyDescent="0.25">
      <c r="A67" s="53">
        <v>12020446</v>
      </c>
      <c r="B67" s="53" t="s">
        <v>400</v>
      </c>
      <c r="C67" s="67">
        <v>50000</v>
      </c>
      <c r="D67" s="74">
        <v>20000</v>
      </c>
      <c r="E67" s="73">
        <v>22000</v>
      </c>
    </row>
    <row r="68" spans="1:5" x14ac:dyDescent="0.25">
      <c r="A68" s="53">
        <v>12020447</v>
      </c>
      <c r="B68" s="53" t="s">
        <v>401</v>
      </c>
      <c r="C68" s="67">
        <v>3100000</v>
      </c>
      <c r="D68" s="74">
        <v>850000</v>
      </c>
      <c r="E68" s="73">
        <v>3000000</v>
      </c>
    </row>
    <row r="69" spans="1:5" hidden="1" x14ac:dyDescent="0.25">
      <c r="A69" s="53">
        <v>12020448</v>
      </c>
      <c r="B69" s="53" t="s">
        <v>402</v>
      </c>
      <c r="C69" s="67"/>
      <c r="D69" s="74"/>
      <c r="E69" s="73"/>
    </row>
    <row r="70" spans="1:5" x14ac:dyDescent="0.25">
      <c r="A70" s="53">
        <v>12020449</v>
      </c>
      <c r="B70" s="53" t="s">
        <v>403</v>
      </c>
      <c r="C70" s="67">
        <v>25000000</v>
      </c>
      <c r="D70" s="68">
        <v>8826600</v>
      </c>
      <c r="E70" s="73">
        <v>25000000</v>
      </c>
    </row>
    <row r="71" spans="1:5" x14ac:dyDescent="0.25">
      <c r="A71" s="53">
        <v>12020449</v>
      </c>
      <c r="B71" s="77" t="s">
        <v>845</v>
      </c>
      <c r="C71" s="67">
        <v>2000000</v>
      </c>
      <c r="D71" s="74">
        <v>80000</v>
      </c>
      <c r="E71" s="73">
        <v>2000000</v>
      </c>
    </row>
    <row r="72" spans="1:5" x14ac:dyDescent="0.25">
      <c r="A72" s="53">
        <v>12020449</v>
      </c>
      <c r="B72" s="77" t="s">
        <v>846</v>
      </c>
      <c r="C72" s="67">
        <v>170000000</v>
      </c>
      <c r="D72" s="74">
        <v>99162524</v>
      </c>
      <c r="E72" s="73">
        <v>109078770</v>
      </c>
    </row>
    <row r="73" spans="1:5" hidden="1" x14ac:dyDescent="0.25">
      <c r="A73" s="53">
        <v>12020453</v>
      </c>
      <c r="B73" s="53" t="s">
        <v>404</v>
      </c>
      <c r="C73" s="67"/>
      <c r="D73" s="74"/>
      <c r="E73" s="73"/>
    </row>
    <row r="74" spans="1:5" x14ac:dyDescent="0.25">
      <c r="A74" s="53">
        <v>12020454</v>
      </c>
      <c r="B74" s="53" t="s">
        <v>844</v>
      </c>
      <c r="C74" s="67">
        <v>25000000</v>
      </c>
      <c r="D74" s="74">
        <v>7564000</v>
      </c>
      <c r="E74" s="73">
        <v>25000000</v>
      </c>
    </row>
    <row r="75" spans="1:5" x14ac:dyDescent="0.25">
      <c r="A75" s="78">
        <v>12020459</v>
      </c>
      <c r="B75" s="77" t="s">
        <v>847</v>
      </c>
      <c r="C75" s="67">
        <v>1000000</v>
      </c>
      <c r="D75" s="74">
        <v>0</v>
      </c>
      <c r="E75" s="73">
        <v>1000000</v>
      </c>
    </row>
    <row r="76" spans="1:5" x14ac:dyDescent="0.25">
      <c r="A76" s="78">
        <v>12020460</v>
      </c>
      <c r="B76" s="77" t="s">
        <v>848</v>
      </c>
      <c r="C76" s="67">
        <v>50000</v>
      </c>
      <c r="D76" s="74">
        <v>0</v>
      </c>
      <c r="E76" s="73">
        <v>50000</v>
      </c>
    </row>
    <row r="77" spans="1:5" hidden="1" x14ac:dyDescent="0.25">
      <c r="A77" s="53">
        <v>12020463</v>
      </c>
      <c r="B77" s="53" t="s">
        <v>405</v>
      </c>
      <c r="C77" s="67"/>
      <c r="D77" s="74"/>
      <c r="E77" s="73"/>
    </row>
    <row r="78" spans="1:5" hidden="1" x14ac:dyDescent="0.25">
      <c r="A78" s="53">
        <v>12020464</v>
      </c>
      <c r="B78" s="53" t="s">
        <v>406</v>
      </c>
      <c r="C78" s="67"/>
      <c r="D78" s="74"/>
      <c r="E78" s="73"/>
    </row>
    <row r="79" spans="1:5" hidden="1" x14ac:dyDescent="0.25">
      <c r="A79" s="53">
        <v>12020465</v>
      </c>
      <c r="B79" s="53" t="s">
        <v>407</v>
      </c>
      <c r="C79" s="51"/>
      <c r="D79" s="51"/>
      <c r="E79" s="51"/>
    </row>
    <row r="80" spans="1:5" x14ac:dyDescent="0.25">
      <c r="A80" s="53">
        <v>12020466</v>
      </c>
      <c r="B80" s="53" t="s">
        <v>408</v>
      </c>
      <c r="C80" s="67">
        <v>2000000</v>
      </c>
      <c r="D80" s="74">
        <v>522000</v>
      </c>
      <c r="E80" s="73">
        <v>2000000</v>
      </c>
    </row>
    <row r="81" spans="1:5" hidden="1" x14ac:dyDescent="0.25">
      <c r="A81" s="53">
        <v>12020470</v>
      </c>
      <c r="B81" s="53" t="s">
        <v>409</v>
      </c>
      <c r="C81" s="67"/>
      <c r="D81" s="74"/>
      <c r="E81" s="73"/>
    </row>
    <row r="82" spans="1:5" x14ac:dyDescent="0.25">
      <c r="A82" s="53">
        <v>12020480</v>
      </c>
      <c r="B82" s="53" t="s">
        <v>410</v>
      </c>
      <c r="C82" s="79"/>
      <c r="D82" s="80"/>
      <c r="E82" s="81">
        <v>112516305</v>
      </c>
    </row>
    <row r="83" spans="1:5" s="1" customFormat="1" x14ac:dyDescent="0.25">
      <c r="A83" s="14">
        <v>12020500</v>
      </c>
      <c r="B83" s="14" t="s">
        <v>411</v>
      </c>
      <c r="C83" s="11">
        <f>C84</f>
        <v>0</v>
      </c>
      <c r="D83" s="11">
        <f t="shared" ref="D83:E83" si="7">D84</f>
        <v>0</v>
      </c>
      <c r="E83" s="11">
        <f t="shared" si="7"/>
        <v>0</v>
      </c>
    </row>
    <row r="84" spans="1:5" hidden="1" x14ac:dyDescent="0.25">
      <c r="A84" s="53">
        <v>12020501</v>
      </c>
      <c r="B84" s="53" t="s">
        <v>412</v>
      </c>
      <c r="C84" s="51"/>
      <c r="D84" s="51"/>
      <c r="E84" s="51"/>
    </row>
    <row r="85" spans="1:5" s="1" customFormat="1" x14ac:dyDescent="0.25">
      <c r="A85" s="14">
        <v>12020600</v>
      </c>
      <c r="B85" s="14" t="s">
        <v>413</v>
      </c>
      <c r="C85" s="11">
        <f>SUM(C86:C98)</f>
        <v>7343039</v>
      </c>
      <c r="D85" s="11">
        <f t="shared" ref="D85:E85" si="8">SUM(D86:D98)</f>
        <v>290000</v>
      </c>
      <c r="E85" s="11">
        <f t="shared" si="8"/>
        <v>7093039</v>
      </c>
    </row>
    <row r="86" spans="1:5" hidden="1" x14ac:dyDescent="0.25">
      <c r="A86" s="53">
        <v>12020601</v>
      </c>
      <c r="B86" s="53" t="s">
        <v>414</v>
      </c>
      <c r="C86" s="51"/>
      <c r="D86" s="51"/>
      <c r="E86" s="51"/>
    </row>
    <row r="87" spans="1:5" hidden="1" x14ac:dyDescent="0.25">
      <c r="A87" s="53">
        <v>12020602</v>
      </c>
      <c r="B87" s="53" t="s">
        <v>415</v>
      </c>
      <c r="C87" s="51"/>
      <c r="D87" s="51"/>
      <c r="E87" s="51"/>
    </row>
    <row r="88" spans="1:5" hidden="1" x14ac:dyDescent="0.25">
      <c r="A88" s="53">
        <v>12020603</v>
      </c>
      <c r="B88" s="53" t="s">
        <v>416</v>
      </c>
      <c r="C88" s="51"/>
      <c r="D88" s="51"/>
      <c r="E88" s="51"/>
    </row>
    <row r="89" spans="1:5" x14ac:dyDescent="0.25">
      <c r="A89" s="53">
        <v>12020604</v>
      </c>
      <c r="B89" s="53" t="s">
        <v>417</v>
      </c>
      <c r="C89" s="73">
        <v>5000000</v>
      </c>
      <c r="D89" s="74">
        <v>40000</v>
      </c>
      <c r="E89" s="73">
        <v>5000000</v>
      </c>
    </row>
    <row r="90" spans="1:5" hidden="1" x14ac:dyDescent="0.25">
      <c r="A90" s="53">
        <v>12020608</v>
      </c>
      <c r="B90" s="53" t="s">
        <v>418</v>
      </c>
      <c r="C90" s="73"/>
      <c r="D90" s="74"/>
      <c r="E90" s="73"/>
    </row>
    <row r="91" spans="1:5" hidden="1" x14ac:dyDescent="0.25">
      <c r="A91" s="53">
        <v>12020609</v>
      </c>
      <c r="B91" s="53" t="s">
        <v>419</v>
      </c>
      <c r="C91" s="73"/>
      <c r="D91" s="74"/>
      <c r="E91" s="73"/>
    </row>
    <row r="92" spans="1:5" x14ac:dyDescent="0.25">
      <c r="A92" s="53">
        <v>12020611</v>
      </c>
      <c r="B92" s="53" t="s">
        <v>420</v>
      </c>
      <c r="C92" s="73">
        <v>1000000</v>
      </c>
      <c r="D92" s="74"/>
      <c r="E92" s="73">
        <v>1000000</v>
      </c>
    </row>
    <row r="93" spans="1:5" ht="27.6" x14ac:dyDescent="0.25">
      <c r="A93" s="53">
        <v>12020612</v>
      </c>
      <c r="B93" s="53" t="s">
        <v>421</v>
      </c>
      <c r="C93" s="73">
        <v>0</v>
      </c>
      <c r="D93" s="74"/>
      <c r="E93" s="73"/>
    </row>
    <row r="94" spans="1:5" x14ac:dyDescent="0.25">
      <c r="A94" s="53">
        <v>12020614</v>
      </c>
      <c r="B94" s="53" t="s">
        <v>422</v>
      </c>
      <c r="C94" s="73">
        <v>1343039</v>
      </c>
      <c r="D94" s="74">
        <v>250000</v>
      </c>
      <c r="E94" s="73">
        <v>1093039</v>
      </c>
    </row>
    <row r="95" spans="1:5" hidden="1" x14ac:dyDescent="0.25">
      <c r="A95" s="53">
        <v>12020615</v>
      </c>
      <c r="B95" s="53" t="s">
        <v>423</v>
      </c>
      <c r="C95" s="51"/>
      <c r="D95" s="51"/>
      <c r="E95" s="51"/>
    </row>
    <row r="96" spans="1:5" hidden="1" x14ac:dyDescent="0.25">
      <c r="A96" s="53">
        <v>12020616</v>
      </c>
      <c r="B96" s="53" t="s">
        <v>424</v>
      </c>
      <c r="C96" s="51"/>
      <c r="D96" s="51"/>
      <c r="E96" s="51"/>
    </row>
    <row r="97" spans="1:5" hidden="1" x14ac:dyDescent="0.25">
      <c r="A97" s="53">
        <v>12020617</v>
      </c>
      <c r="B97" s="53" t="s">
        <v>425</v>
      </c>
      <c r="C97" s="51"/>
      <c r="D97" s="51"/>
      <c r="E97" s="51"/>
    </row>
    <row r="98" spans="1:5" hidden="1" x14ac:dyDescent="0.25">
      <c r="A98" s="53">
        <v>12020618</v>
      </c>
      <c r="B98" s="53" t="s">
        <v>426</v>
      </c>
      <c r="C98" s="51"/>
      <c r="D98" s="51"/>
      <c r="E98" s="51"/>
    </row>
    <row r="99" spans="1:5" s="1" customFormat="1" x14ac:dyDescent="0.25">
      <c r="A99" s="14">
        <v>12020700</v>
      </c>
      <c r="B99" s="14" t="s">
        <v>427</v>
      </c>
      <c r="C99" s="11">
        <f>SUM(C100:C108)</f>
        <v>16000000</v>
      </c>
      <c r="D99" s="11">
        <f t="shared" ref="D99:E99" si="9">SUM(D100:D108)</f>
        <v>3156000</v>
      </c>
      <c r="E99" s="11">
        <f t="shared" si="9"/>
        <v>16000000</v>
      </c>
    </row>
    <row r="100" spans="1:5" hidden="1" x14ac:dyDescent="0.25">
      <c r="A100" s="53">
        <v>12020701</v>
      </c>
      <c r="B100" s="53" t="s">
        <v>428</v>
      </c>
      <c r="C100" s="51"/>
      <c r="D100" s="51"/>
      <c r="E100" s="51"/>
    </row>
    <row r="101" spans="1:5" hidden="1" x14ac:dyDescent="0.25">
      <c r="A101" s="53">
        <v>12020702</v>
      </c>
      <c r="B101" s="53" t="s">
        <v>429</v>
      </c>
      <c r="C101" s="51"/>
      <c r="D101" s="51"/>
      <c r="E101" s="51"/>
    </row>
    <row r="102" spans="1:5" x14ac:dyDescent="0.25">
      <c r="A102" s="53">
        <v>12020703</v>
      </c>
      <c r="B102" s="53" t="s">
        <v>430</v>
      </c>
      <c r="C102" s="73">
        <v>16000000</v>
      </c>
      <c r="D102" s="74">
        <v>3156000</v>
      </c>
      <c r="E102" s="73">
        <v>16000000</v>
      </c>
    </row>
    <row r="103" spans="1:5" hidden="1" x14ac:dyDescent="0.25">
      <c r="A103" s="53">
        <v>12020704</v>
      </c>
      <c r="B103" s="53" t="s">
        <v>431</v>
      </c>
      <c r="C103" s="51"/>
      <c r="D103" s="51"/>
      <c r="E103" s="51"/>
    </row>
    <row r="104" spans="1:5" hidden="1" x14ac:dyDescent="0.25">
      <c r="A104" s="53">
        <v>12020705</v>
      </c>
      <c r="B104" s="53" t="s">
        <v>432</v>
      </c>
      <c r="C104" s="51"/>
      <c r="D104" s="51"/>
      <c r="E104" s="51"/>
    </row>
    <row r="105" spans="1:5" hidden="1" x14ac:dyDescent="0.25">
      <c r="A105" s="53">
        <v>12020707</v>
      </c>
      <c r="B105" s="53" t="s">
        <v>433</v>
      </c>
      <c r="C105" s="51"/>
      <c r="D105" s="51"/>
      <c r="E105" s="51"/>
    </row>
    <row r="106" spans="1:5" hidden="1" x14ac:dyDescent="0.25">
      <c r="A106" s="53">
        <v>12020708</v>
      </c>
      <c r="B106" s="53" t="s">
        <v>434</v>
      </c>
      <c r="C106" s="51"/>
      <c r="D106" s="51"/>
      <c r="E106" s="51"/>
    </row>
    <row r="107" spans="1:5" hidden="1" x14ac:dyDescent="0.25">
      <c r="A107" s="53">
        <v>12020709</v>
      </c>
      <c r="B107" s="53" t="s">
        <v>435</v>
      </c>
      <c r="C107" s="51"/>
      <c r="D107" s="51"/>
      <c r="E107" s="51"/>
    </row>
    <row r="108" spans="1:5" hidden="1" x14ac:dyDescent="0.25">
      <c r="A108" s="53">
        <v>12020711</v>
      </c>
      <c r="B108" s="53" t="s">
        <v>436</v>
      </c>
      <c r="C108" s="51"/>
      <c r="D108" s="51"/>
      <c r="E108" s="51"/>
    </row>
    <row r="109" spans="1:5" s="1" customFormat="1" x14ac:dyDescent="0.25">
      <c r="A109" s="14">
        <v>12020800</v>
      </c>
      <c r="B109" s="14" t="s">
        <v>437</v>
      </c>
      <c r="C109" s="11">
        <f>SUM(C110:C112)</f>
        <v>500000</v>
      </c>
      <c r="D109" s="11">
        <f t="shared" ref="D109:E109" si="10">SUM(D110:D112)</f>
        <v>0</v>
      </c>
      <c r="E109" s="11">
        <f t="shared" si="10"/>
        <v>500000</v>
      </c>
    </row>
    <row r="110" spans="1:5" hidden="1" x14ac:dyDescent="0.25">
      <c r="A110" s="53">
        <v>12020801</v>
      </c>
      <c r="B110" s="53" t="s">
        <v>438</v>
      </c>
      <c r="C110" s="51"/>
      <c r="D110" s="51"/>
      <c r="E110" s="51"/>
    </row>
    <row r="111" spans="1:5" x14ac:dyDescent="0.25">
      <c r="A111" s="53">
        <v>12020803</v>
      </c>
      <c r="B111" s="53" t="s">
        <v>439</v>
      </c>
      <c r="C111" s="51">
        <v>500000</v>
      </c>
      <c r="D111" s="51"/>
      <c r="E111" s="51">
        <v>500000</v>
      </c>
    </row>
    <row r="112" spans="1:5" hidden="1" x14ac:dyDescent="0.25">
      <c r="A112" s="53">
        <v>12020804</v>
      </c>
      <c r="B112" s="53" t="s">
        <v>440</v>
      </c>
      <c r="C112" s="51"/>
      <c r="D112" s="51"/>
      <c r="E112" s="51"/>
    </row>
    <row r="113" spans="1:5" s="1" customFormat="1" x14ac:dyDescent="0.25">
      <c r="A113" s="14">
        <v>12020900</v>
      </c>
      <c r="B113" s="14" t="s">
        <v>441</v>
      </c>
      <c r="C113" s="11">
        <f>C114</f>
        <v>0</v>
      </c>
      <c r="D113" s="11">
        <f t="shared" ref="D113:E113" si="11">D114</f>
        <v>0</v>
      </c>
      <c r="E113" s="11">
        <f t="shared" si="11"/>
        <v>0</v>
      </c>
    </row>
    <row r="114" spans="1:5" hidden="1" x14ac:dyDescent="0.25">
      <c r="A114" s="53">
        <v>12020901</v>
      </c>
      <c r="B114" s="53" t="s">
        <v>442</v>
      </c>
      <c r="C114" s="51"/>
      <c r="D114" s="51"/>
      <c r="E114" s="51"/>
    </row>
    <row r="115" spans="1:5" s="1" customFormat="1" x14ac:dyDescent="0.25">
      <c r="A115" s="14">
        <v>12021000</v>
      </c>
      <c r="B115" s="14" t="s">
        <v>443</v>
      </c>
      <c r="C115" s="11">
        <f>C116</f>
        <v>0</v>
      </c>
      <c r="D115" s="11">
        <f t="shared" ref="D115:E115" si="12">D116</f>
        <v>0</v>
      </c>
      <c r="E115" s="11">
        <f t="shared" si="12"/>
        <v>0</v>
      </c>
    </row>
    <row r="116" spans="1:5" hidden="1" x14ac:dyDescent="0.25">
      <c r="A116" s="53">
        <v>12021004</v>
      </c>
      <c r="B116" s="53" t="s">
        <v>444</v>
      </c>
      <c r="C116" s="51"/>
      <c r="D116" s="51"/>
      <c r="E116" s="51"/>
    </row>
    <row r="117" spans="1:5" s="1" customFormat="1" x14ac:dyDescent="0.25">
      <c r="A117" s="14">
        <v>12021100</v>
      </c>
      <c r="B117" s="14" t="s">
        <v>445</v>
      </c>
      <c r="C117" s="11">
        <f>SUM(C118:C119)</f>
        <v>1500000</v>
      </c>
      <c r="D117" s="11">
        <f t="shared" ref="D117:E117" si="13">SUM(D118:D119)</f>
        <v>0</v>
      </c>
      <c r="E117" s="11">
        <f t="shared" si="13"/>
        <v>1500000</v>
      </c>
    </row>
    <row r="118" spans="1:5" x14ac:dyDescent="0.25">
      <c r="A118" s="53">
        <v>12021102</v>
      </c>
      <c r="B118" s="53" t="s">
        <v>446</v>
      </c>
      <c r="C118" s="51">
        <v>1500000</v>
      </c>
      <c r="D118" s="51"/>
      <c r="E118" s="51">
        <v>1500000</v>
      </c>
    </row>
    <row r="119" spans="1:5" hidden="1" x14ac:dyDescent="0.25">
      <c r="A119" s="53">
        <v>12021103</v>
      </c>
      <c r="B119" s="53" t="s">
        <v>447</v>
      </c>
      <c r="C119" s="51"/>
      <c r="D119" s="51"/>
      <c r="E119" s="51"/>
    </row>
    <row r="120" spans="1:5" s="1" customFormat="1" x14ac:dyDescent="0.25">
      <c r="A120" s="14">
        <v>12021200</v>
      </c>
      <c r="B120" s="14" t="s">
        <v>448</v>
      </c>
      <c r="C120" s="11">
        <f>C121</f>
        <v>0</v>
      </c>
      <c r="D120" s="11">
        <f t="shared" ref="D120:E120" si="14">D121</f>
        <v>0</v>
      </c>
      <c r="E120" s="11">
        <f t="shared" si="14"/>
        <v>0</v>
      </c>
    </row>
    <row r="121" spans="1:5" hidden="1" x14ac:dyDescent="0.25">
      <c r="A121" s="53">
        <v>12021210</v>
      </c>
      <c r="B121" s="53" t="s">
        <v>449</v>
      </c>
      <c r="C121" s="51"/>
      <c r="D121" s="51"/>
      <c r="E121" s="51"/>
    </row>
    <row r="122" spans="1:5" s="1" customFormat="1" x14ac:dyDescent="0.25">
      <c r="A122" s="14">
        <v>13000000</v>
      </c>
      <c r="B122" s="14" t="s">
        <v>450</v>
      </c>
      <c r="C122" s="11">
        <f>C123+C129</f>
        <v>0</v>
      </c>
      <c r="D122" s="16">
        <f t="shared" ref="D122:E122" si="15">D123+D129</f>
        <v>0</v>
      </c>
      <c r="E122" s="16">
        <f t="shared" si="15"/>
        <v>0</v>
      </c>
    </row>
    <row r="123" spans="1:5" s="1" customFormat="1" x14ac:dyDescent="0.25">
      <c r="A123" s="14">
        <v>13010000</v>
      </c>
      <c r="B123" s="14" t="s">
        <v>451</v>
      </c>
      <c r="C123" s="11">
        <f>C124+C127</f>
        <v>0</v>
      </c>
      <c r="D123" s="16">
        <f t="shared" ref="D123:E123" si="16">D124+D127</f>
        <v>0</v>
      </c>
      <c r="E123" s="16">
        <f t="shared" si="16"/>
        <v>0</v>
      </c>
    </row>
    <row r="124" spans="1:5" s="1" customFormat="1" x14ac:dyDescent="0.25">
      <c r="A124" s="14">
        <v>13010100</v>
      </c>
      <c r="B124" s="14" t="s">
        <v>452</v>
      </c>
      <c r="C124" s="11">
        <f>SUM(C125:C126)</f>
        <v>0</v>
      </c>
      <c r="D124" s="11">
        <f t="shared" ref="D124:E124" si="17">SUM(D125:D126)</f>
        <v>0</v>
      </c>
      <c r="E124" s="11">
        <f t="shared" si="17"/>
        <v>0</v>
      </c>
    </row>
    <row r="125" spans="1:5" hidden="1" x14ac:dyDescent="0.25">
      <c r="A125" s="53">
        <v>13010101</v>
      </c>
      <c r="B125" s="53" t="s">
        <v>453</v>
      </c>
      <c r="C125" s="51"/>
      <c r="D125" s="51"/>
      <c r="E125" s="51"/>
    </row>
    <row r="126" spans="1:5" hidden="1" x14ac:dyDescent="0.25">
      <c r="A126" s="53">
        <v>13010102</v>
      </c>
      <c r="B126" s="53" t="s">
        <v>454</v>
      </c>
      <c r="C126" s="51"/>
      <c r="D126" s="51"/>
      <c r="E126" s="51"/>
    </row>
    <row r="127" spans="1:5" s="1" customFormat="1" x14ac:dyDescent="0.25">
      <c r="A127" s="14">
        <v>13010200</v>
      </c>
      <c r="B127" s="14" t="s">
        <v>455</v>
      </c>
      <c r="C127" s="11">
        <f>C128</f>
        <v>0</v>
      </c>
      <c r="D127" s="11">
        <f t="shared" ref="D127:E127" si="18">D128</f>
        <v>0</v>
      </c>
      <c r="E127" s="11">
        <f t="shared" si="18"/>
        <v>0</v>
      </c>
    </row>
    <row r="128" spans="1:5" hidden="1" x14ac:dyDescent="0.25">
      <c r="A128" s="53">
        <v>13010202</v>
      </c>
      <c r="B128" s="53" t="s">
        <v>456</v>
      </c>
      <c r="C128" s="51"/>
      <c r="D128" s="51"/>
      <c r="E128" s="51"/>
    </row>
    <row r="129" spans="1:5" s="1" customFormat="1" x14ac:dyDescent="0.25">
      <c r="A129" s="14">
        <v>13020000</v>
      </c>
      <c r="B129" s="14" t="s">
        <v>799</v>
      </c>
      <c r="C129" s="11">
        <f>C130</f>
        <v>0</v>
      </c>
      <c r="D129" s="11">
        <f t="shared" ref="D129:E132" si="19">D130</f>
        <v>0</v>
      </c>
      <c r="E129" s="11">
        <f t="shared" si="19"/>
        <v>0</v>
      </c>
    </row>
    <row r="130" spans="1:5" s="1" customFormat="1" x14ac:dyDescent="0.25">
      <c r="A130" s="14">
        <v>13020100</v>
      </c>
      <c r="B130" s="14" t="s">
        <v>457</v>
      </c>
      <c r="C130" s="11">
        <f>C131</f>
        <v>0</v>
      </c>
      <c r="D130" s="11">
        <f t="shared" si="19"/>
        <v>0</v>
      </c>
      <c r="E130" s="11">
        <f t="shared" si="19"/>
        <v>0</v>
      </c>
    </row>
    <row r="131" spans="1:5" hidden="1" x14ac:dyDescent="0.25">
      <c r="A131" s="53">
        <v>13020106</v>
      </c>
      <c r="B131" s="53" t="s">
        <v>458</v>
      </c>
      <c r="C131" s="51"/>
      <c r="D131" s="51"/>
      <c r="E131" s="51"/>
    </row>
    <row r="132" spans="1:5" s="1" customFormat="1" x14ac:dyDescent="0.25">
      <c r="A132" s="14">
        <v>14020100</v>
      </c>
      <c r="B132" s="14" t="s">
        <v>599</v>
      </c>
      <c r="C132" s="11">
        <f>C133</f>
        <v>0</v>
      </c>
      <c r="D132" s="11">
        <f t="shared" si="19"/>
        <v>0</v>
      </c>
      <c r="E132" s="11">
        <f t="shared" si="19"/>
        <v>0</v>
      </c>
    </row>
    <row r="133" spans="1:5" x14ac:dyDescent="0.25">
      <c r="A133" s="53">
        <v>14020106</v>
      </c>
      <c r="B133" s="53" t="s">
        <v>458</v>
      </c>
      <c r="C133" s="51">
        <v>0</v>
      </c>
      <c r="D133" s="51"/>
      <c r="E133" s="51"/>
    </row>
    <row r="134" spans="1:5" hidden="1" x14ac:dyDescent="0.25"/>
    <row r="135" spans="1:5" hidden="1" x14ac:dyDescent="0.25"/>
    <row r="136" spans="1:5" hidden="1" x14ac:dyDescent="0.25"/>
    <row r="137" spans="1:5" hidden="1" x14ac:dyDescent="0.25"/>
    <row r="138" spans="1:5" hidden="1" x14ac:dyDescent="0.25"/>
    <row r="139" spans="1:5" hidden="1" x14ac:dyDescent="0.25"/>
    <row r="140" spans="1:5" hidden="1" x14ac:dyDescent="0.25"/>
    <row r="141" spans="1:5" hidden="1" x14ac:dyDescent="0.25"/>
    <row r="142" spans="1:5" hidden="1" x14ac:dyDescent="0.25"/>
    <row r="143" spans="1:5" hidden="1" x14ac:dyDescent="0.25"/>
    <row r="144" spans="1:5"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w03C051+g3cWI6FFNUQADCckhg6CzkjFNq0Vdd6GH0jhV+pi4E0k7H4qg5MNuwihhgT9mZgbGWI6f0Ssxf0fhA==" saltValue="owDDqsYmSolUex23BKGg5Q=="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E300"/>
  <sheetViews>
    <sheetView view="pageBreakPreview" topLeftCell="A112" zoomScale="90" zoomScaleNormal="130" zoomScaleSheetLayoutView="90" workbookViewId="0">
      <selection sqref="A1:E1"/>
    </sheetView>
  </sheetViews>
  <sheetFormatPr defaultColWidth="8.77734375" defaultRowHeight="15" x14ac:dyDescent="0.25"/>
  <cols>
    <col min="1" max="1" width="15" style="1" customWidth="1"/>
    <col min="2" max="2" width="52" style="1" bestFit="1" customWidth="1"/>
    <col min="3" max="5" width="25.77734375" style="1" bestFit="1" customWidth="1"/>
    <col min="6" max="16384" width="8.77734375" style="1"/>
  </cols>
  <sheetData>
    <row r="1" spans="1:5" x14ac:dyDescent="0.25">
      <c r="A1" s="166" t="s">
        <v>462</v>
      </c>
      <c r="B1" s="166"/>
      <c r="C1" s="166"/>
      <c r="D1" s="166"/>
      <c r="E1" s="166"/>
    </row>
    <row r="2" spans="1:5" x14ac:dyDescent="0.25">
      <c r="A2" s="167" t="s">
        <v>806</v>
      </c>
      <c r="B2" s="167"/>
      <c r="C2" s="167"/>
      <c r="D2" s="167"/>
      <c r="E2" s="167"/>
    </row>
    <row r="3" spans="1:5" x14ac:dyDescent="0.25">
      <c r="A3" s="49"/>
      <c r="B3" s="49"/>
      <c r="C3" s="49"/>
      <c r="D3" s="49"/>
      <c r="E3" s="49"/>
    </row>
    <row r="4" spans="1:5" ht="45" x14ac:dyDescent="0.25">
      <c r="A4" s="46" t="s">
        <v>0</v>
      </c>
      <c r="B4" s="47" t="s">
        <v>111</v>
      </c>
      <c r="C4" s="50" t="s">
        <v>596</v>
      </c>
      <c r="D4" s="50" t="s">
        <v>597</v>
      </c>
      <c r="E4" s="50" t="s">
        <v>598</v>
      </c>
    </row>
    <row r="5" spans="1:5" x14ac:dyDescent="0.25">
      <c r="A5" s="6"/>
      <c r="B5" s="5" t="s">
        <v>2</v>
      </c>
      <c r="C5" s="11">
        <f>C6+C118</f>
        <v>7395859089</v>
      </c>
      <c r="D5" s="11">
        <f t="shared" ref="D5:E5" si="0">D6+D118</f>
        <v>3425228965.79</v>
      </c>
      <c r="E5" s="11">
        <f t="shared" si="0"/>
        <v>7874856704</v>
      </c>
    </row>
    <row r="6" spans="1:5" x14ac:dyDescent="0.25">
      <c r="A6" s="4">
        <v>2</v>
      </c>
      <c r="B6" s="5" t="s">
        <v>147</v>
      </c>
      <c r="C6" s="11">
        <f>C7+C25</f>
        <v>3576844742</v>
      </c>
      <c r="D6" s="11">
        <f>D7+D25</f>
        <v>2703790450</v>
      </c>
      <c r="E6" s="11">
        <f>E7+E25</f>
        <v>3609614413</v>
      </c>
    </row>
    <row r="7" spans="1:5" x14ac:dyDescent="0.25">
      <c r="A7" s="4">
        <v>21</v>
      </c>
      <c r="B7" s="5" t="s">
        <v>148</v>
      </c>
      <c r="C7" s="11">
        <f>C8+C13+C20</f>
        <v>2052665535</v>
      </c>
      <c r="D7" s="11">
        <f t="shared" ref="D7:E7" si="1">D8+D13+D20</f>
        <v>1757973628</v>
      </c>
      <c r="E7" s="11">
        <f t="shared" si="1"/>
        <v>2501744006</v>
      </c>
    </row>
    <row r="8" spans="1:5" x14ac:dyDescent="0.25">
      <c r="A8" s="4">
        <v>2101</v>
      </c>
      <c r="B8" s="5" t="s">
        <v>149</v>
      </c>
      <c r="C8" s="11">
        <f>C9</f>
        <v>1675364678</v>
      </c>
      <c r="D8" s="11">
        <f t="shared" ref="D8:E8" si="2">D9</f>
        <v>1385098415</v>
      </c>
      <c r="E8" s="11">
        <f t="shared" si="2"/>
        <v>1943744006</v>
      </c>
    </row>
    <row r="9" spans="1:5" x14ac:dyDescent="0.25">
      <c r="A9" s="4">
        <v>210101</v>
      </c>
      <c r="B9" s="5" t="s">
        <v>150</v>
      </c>
      <c r="C9" s="11">
        <f>SUM(C10:C12)</f>
        <v>1675364678</v>
      </c>
      <c r="D9" s="11">
        <f>SUM(D10:D12)</f>
        <v>1385098415</v>
      </c>
      <c r="E9" s="11">
        <f>SUM(E10:E12)</f>
        <v>1943744006</v>
      </c>
    </row>
    <row r="10" spans="1:5" x14ac:dyDescent="0.25">
      <c r="A10" s="6">
        <v>21010101</v>
      </c>
      <c r="B10" s="7" t="s">
        <v>149</v>
      </c>
      <c r="C10" s="10">
        <f>'CHAIR PERSONNEL COST F.x'!C10+'SLT PERSONNEL COST F.x'!C10+'COUNCIL PERSONNEL COST F.x'!C10+'PMD PERSONNEL COST F.x'!C10+'AGRIC PERSONNEL COST F.x'!C10+'FINANCE PERSONNEL COST F.x'!C10+'WORKS PERSONNEL COST F.x'!C10+'ESD PERSONNEL COST F.x'!C10+'ESD PERSONNEL COST F.x'!C11+'PHC PERSONNEL COST F.x'!C10+'WATSAN PERSONNEL COST F.x'!C10+'TRADITIONAL PERSONNEL COST F.x'!C10</f>
        <v>1622285995</v>
      </c>
      <c r="D10" s="10">
        <f>'CHAIR PERSONNEL COST F.x'!D10+'SLT PERSONNEL COST F.x'!D10+'COUNCIL PERSONNEL COST F.x'!D10+'PMD PERSONNEL COST F.x'!D10+'AGRIC PERSONNEL COST F.x'!D10+'FINANCE PERSONNEL COST F.x'!D10+'WORKS PERSONNEL COST F.x'!D10+'ESD PERSONNEL COST F.x'!D10+'ESD PERSONNEL COST F.x'!D11+'PHC PERSONNEL COST F.x'!D10+'WATSAN PERSONNEL COST F.x'!D10+'TRADITIONAL PERSONNEL COST F.x'!D10</f>
        <v>1332019732</v>
      </c>
      <c r="E10" s="10">
        <f>'CHAIR PERSONNEL COST F.x'!E10+'SLT PERSONNEL COST F.x'!E10+'COUNCIL PERSONNEL COST F.x'!E10+'PMD PERSONNEL COST F.x'!E10+'AGRIC PERSONNEL COST F.x'!E10+'FINANCE PERSONNEL COST F.x'!E10+'WORKS PERSONNEL COST F.x'!E10+'ESD PERSONNEL COST F.x'!E10+'ESD PERSONNEL COST F.x'!E11+'PHC PERSONNEL COST F.x'!E10+'WATSAN PERSONNEL COST F.x'!E10+'TRADITIONAL PERSONNEL COST F.x'!E10</f>
        <v>1884804502</v>
      </c>
    </row>
    <row r="11" spans="1:5" x14ac:dyDescent="0.25">
      <c r="A11" s="6">
        <v>21010102</v>
      </c>
      <c r="B11" s="7" t="s">
        <v>151</v>
      </c>
      <c r="C11" s="10">
        <f>'CHAIR PERSONNEL COST F.x'!C11+'SLT PERSONNEL COST F.x'!C11+'COUNCIL PERSONNEL COST F.x'!C11+'PMD PERSONNEL COST F.x'!C11+'AGRIC PERSONNEL COST F.x'!C11+'FINANCE PERSONNEL COST F.x'!C11+'WORKS PERSONNEL COST F.x'!C11+'ESD PERSONNEL COST F.x'!C12+'PHC PERSONNEL COST F.x'!C11+'WATSAN PERSONNEL COST F.x'!C11+'TRADITIONAL PERSONNEL COST F.x'!C11</f>
        <v>0</v>
      </c>
      <c r="D11" s="10">
        <f>'CHAIR PERSONNEL COST F.x'!D11+'SLT PERSONNEL COST F.x'!D11+'COUNCIL PERSONNEL COST F.x'!D11+'PMD PERSONNEL COST F.x'!D11+'AGRIC PERSONNEL COST F.x'!D11+'FINANCE PERSONNEL COST F.x'!D11+'WORKS PERSONNEL COST F.x'!D11+'ESD PERSONNEL COST F.x'!D12+'PHC PERSONNEL COST F.x'!D11+'WATSAN PERSONNEL COST F.x'!D11+'TRADITIONAL PERSONNEL COST F.x'!D11</f>
        <v>0</v>
      </c>
      <c r="E11" s="10">
        <f>'CHAIR PERSONNEL COST F.x'!E11+'SLT PERSONNEL COST F.x'!E11+'COUNCIL PERSONNEL COST F.x'!E11+'PMD PERSONNEL COST F.x'!E11+'AGRIC PERSONNEL COST F.x'!E11+'FINANCE PERSONNEL COST F.x'!E11+'WORKS PERSONNEL COST F.x'!E11+'ESD PERSONNEL COST F.x'!E12+'PHC PERSONNEL COST F.x'!E11+'WATSAN PERSONNEL COST F.x'!E11+'TRADITIONAL PERSONNEL COST F.x'!E11</f>
        <v>0</v>
      </c>
    </row>
    <row r="12" spans="1:5" ht="30" x14ac:dyDescent="0.25">
      <c r="A12" s="6">
        <v>21010103</v>
      </c>
      <c r="B12" s="7" t="s">
        <v>152</v>
      </c>
      <c r="C12" s="10">
        <f>'CHAIR PERSONNEL COST F.x'!C12+'SLT PERSONNEL COST F.x'!C12+'COUNCIL PERSONNEL COST F.x'!C12+'PMD PERSONNEL COST F.x'!C12+'AGRIC PERSONNEL COST F.x'!C12+'FINANCE PERSONNEL COST F.x'!C12+'WORKS PERSONNEL COST F.x'!C12+'ESD PERSONNEL COST F.x'!C13+'PHC PERSONNEL COST F.x'!C12+'WATSAN PERSONNEL COST F.x'!C12+'TRADITIONAL PERSONNEL COST F.x'!C12</f>
        <v>53078683</v>
      </c>
      <c r="D12" s="10">
        <f>'CHAIR PERSONNEL COST F.x'!D12+'SLT PERSONNEL COST F.x'!D12+'COUNCIL PERSONNEL COST F.x'!D12+'PMD PERSONNEL COST F.x'!D12+'AGRIC PERSONNEL COST F.x'!D12+'FINANCE PERSONNEL COST F.x'!D12+'WORKS PERSONNEL COST F.x'!D12+'ESD PERSONNEL COST F.x'!D13+'PHC PERSONNEL COST F.x'!D12+'WATSAN PERSONNEL COST F.x'!D12+'TRADITIONAL PERSONNEL COST F.x'!D12</f>
        <v>53078683</v>
      </c>
      <c r="E12" s="10">
        <f>'CHAIR PERSONNEL COST F.x'!E12+'SLT PERSONNEL COST F.x'!E12+'COUNCIL PERSONNEL COST F.x'!E12+'PMD PERSONNEL COST F.x'!E12+'AGRIC PERSONNEL COST F.x'!E12+'FINANCE PERSONNEL COST F.x'!E12+'WORKS PERSONNEL COST F.x'!E12+'ESD PERSONNEL COST F.x'!E13+'PHC PERSONNEL COST F.x'!E12+'WATSAN PERSONNEL COST F.x'!E12+'TRADITIONAL PERSONNEL COST F.x'!E12</f>
        <v>58939504</v>
      </c>
    </row>
    <row r="13" spans="1:5" x14ac:dyDescent="0.25">
      <c r="A13" s="4">
        <v>2102</v>
      </c>
      <c r="B13" s="5" t="s">
        <v>153</v>
      </c>
      <c r="C13" s="11">
        <f>C14+C18</f>
        <v>29000000</v>
      </c>
      <c r="D13" s="11">
        <f>D14+D18</f>
        <v>26000000</v>
      </c>
      <c r="E13" s="11">
        <f>E14+E18</f>
        <v>36500000</v>
      </c>
    </row>
    <row r="14" spans="1:5" x14ac:dyDescent="0.25">
      <c r="A14" s="4">
        <v>210201</v>
      </c>
      <c r="B14" s="5" t="s">
        <v>154</v>
      </c>
      <c r="C14" s="11">
        <f>SUM(C15:C17)</f>
        <v>29000000</v>
      </c>
      <c r="D14" s="11">
        <f>SUM(D15:D17)</f>
        <v>26000000</v>
      </c>
      <c r="E14" s="11">
        <f>SUM(E15:E17)</f>
        <v>36500000</v>
      </c>
    </row>
    <row r="15" spans="1:5" x14ac:dyDescent="0.25">
      <c r="A15" s="6">
        <v>21020104</v>
      </c>
      <c r="B15" s="7" t="s">
        <v>155</v>
      </c>
      <c r="C15" s="10">
        <f>'CHAIR PERSONNEL COST F.x'!C15+'SLT PERSONNEL COST F.x'!C15+'COUNCIL PERSONNEL COST F.x'!C15+'PMD PERSONNEL COST F.x'!C15+'AGRIC PERSONNEL COST F.x'!C15+'FINANCE PERSONNEL COST F.x'!C15+'WORKS PERSONNEL COST F.x'!C15+'ESD PERSONNEL COST F.x'!C16+'PHC PERSONNEL COST F.x'!C15+'WATSAN PERSONNEL COST F.x'!C15+'TRADITIONAL PERSONNEL COST F.x'!C15</f>
        <v>0</v>
      </c>
      <c r="D15" s="10">
        <f>'CHAIR PERSONNEL COST F.x'!D15+'SLT PERSONNEL COST F.x'!D15+'COUNCIL PERSONNEL COST F.x'!D15+'PMD PERSONNEL COST F.x'!D15+'AGRIC PERSONNEL COST F.x'!D15+'FINANCE PERSONNEL COST F.x'!D15+'WORKS PERSONNEL COST F.x'!D15+'ESD PERSONNEL COST F.x'!D16+'PHC PERSONNEL COST F.x'!D15+'WATSAN PERSONNEL COST F.x'!D15+'TRADITIONAL PERSONNEL COST F.x'!D15</f>
        <v>0</v>
      </c>
      <c r="E15" s="10">
        <f>'CHAIR PERSONNEL COST F.x'!E15+'SLT PERSONNEL COST F.x'!E15+'COUNCIL PERSONNEL COST F.x'!E15+'PMD PERSONNEL COST F.x'!E15+'AGRIC PERSONNEL COST F.x'!E15+'FINANCE PERSONNEL COST F.x'!E15+'WORKS PERSONNEL COST F.x'!E15+'ESD PERSONNEL COST F.x'!E16+'PHC PERSONNEL COST F.x'!E15+'WATSAN PERSONNEL COST F.x'!E15+'TRADITIONAL PERSONNEL COST F.x'!E15</f>
        <v>0</v>
      </c>
    </row>
    <row r="16" spans="1:5" x14ac:dyDescent="0.25">
      <c r="A16" s="6">
        <v>21020108</v>
      </c>
      <c r="B16" s="7" t="s">
        <v>156</v>
      </c>
      <c r="C16" s="10">
        <f>'CHAIR PERSONNEL COST F.x'!C16+'SLT PERSONNEL COST F.x'!C16+'COUNCIL PERSONNEL COST F.x'!C16+'PMD PERSONNEL COST F.x'!C16+'AGRIC PERSONNEL COST F.x'!C16+'FINANCE PERSONNEL COST F.x'!C16+'WORKS PERSONNEL COST F.x'!C16+'ESD PERSONNEL COST F.x'!C17+'PHC PERSONNEL COST F.x'!C16+'WATSAN PERSONNEL COST F.x'!C16+'TRADITIONAL PERSONNEL COST F.x'!C16</f>
        <v>0</v>
      </c>
      <c r="D16" s="10">
        <f>'CHAIR PERSONNEL COST F.x'!D16+'SLT PERSONNEL COST F.x'!D16+'COUNCIL PERSONNEL COST F.x'!D16+'PMD PERSONNEL COST F.x'!D16+'AGRIC PERSONNEL COST F.x'!D16+'FINANCE PERSONNEL COST F.x'!D16+'WORKS PERSONNEL COST F.x'!D16+'ESD PERSONNEL COST F.x'!D17+'PHC PERSONNEL COST F.x'!D16+'WATSAN PERSONNEL COST F.x'!D16+'TRADITIONAL PERSONNEL COST F.x'!D16</f>
        <v>0</v>
      </c>
      <c r="E16" s="10">
        <f>'CHAIR PERSONNEL COST F.x'!E16+'SLT PERSONNEL COST F.x'!E16+'COUNCIL PERSONNEL COST F.x'!E16+'PMD PERSONNEL COST F.x'!E16+'AGRIC PERSONNEL COST F.x'!E16+'FINANCE PERSONNEL COST F.x'!E16+'WORKS PERSONNEL COST F.x'!E16+'ESD PERSONNEL COST F.x'!E17+'PHC PERSONNEL COST F.x'!E16+'WATSAN PERSONNEL COST F.x'!E16+'TRADITIONAL PERSONNEL COST F.x'!E16</f>
        <v>0</v>
      </c>
    </row>
    <row r="17" spans="1:5" x14ac:dyDescent="0.25">
      <c r="A17" s="6">
        <v>21020109</v>
      </c>
      <c r="B17" s="7" t="s">
        <v>157</v>
      </c>
      <c r="C17" s="10">
        <f>'CHAIR PERSONNEL COST F.x'!C17+'SLT PERSONNEL COST F.x'!C17+'COUNCIL PERSONNEL COST F.x'!C17+'PMD PERSONNEL COST F.x'!C17+'AGRIC PERSONNEL COST F.x'!C17+'FINANCE PERSONNEL COST F.x'!C17+'WORKS PERSONNEL COST F.x'!C17+'ESD PERSONNEL COST F.x'!C18+'PHC PERSONNEL COST F.x'!C17+'WATSAN PERSONNEL COST F.x'!C17+'TRADITIONAL PERSONNEL COST F.x'!C17</f>
        <v>29000000</v>
      </c>
      <c r="D17" s="10">
        <f>'CHAIR PERSONNEL COST F.x'!D17+'SLT PERSONNEL COST F.x'!D17+'COUNCIL PERSONNEL COST F.x'!D17+'PMD PERSONNEL COST F.x'!D17+'AGRIC PERSONNEL COST F.x'!D17+'FINANCE PERSONNEL COST F.x'!D17+'WORKS PERSONNEL COST F.x'!D17+'ESD PERSONNEL COST F.x'!D18+'PHC PERSONNEL COST F.x'!D17+'WATSAN PERSONNEL COST F.x'!D17+'TRADITIONAL PERSONNEL COST F.x'!D17</f>
        <v>26000000</v>
      </c>
      <c r="E17" s="10">
        <f>'CHAIR PERSONNEL COST F.x'!E17+'SLT PERSONNEL COST F.x'!E17+'COUNCIL PERSONNEL COST F.x'!E17+'PMD PERSONNEL COST F.x'!E17+'AGRIC PERSONNEL COST F.x'!E17+'FINANCE PERSONNEL COST F.x'!E17+'WORKS PERSONNEL COST F.x'!E17+'ESD PERSONNEL COST F.x'!E18+'PHC PERSONNEL COST F.x'!E17+'WATSAN PERSONNEL COST F.x'!E17+'TRADITIONAL PERSONNEL COST F.x'!E17</f>
        <v>36500000</v>
      </c>
    </row>
    <row r="18" spans="1:5" x14ac:dyDescent="0.25">
      <c r="A18" s="4">
        <v>210202</v>
      </c>
      <c r="B18" s="5" t="s">
        <v>158</v>
      </c>
      <c r="C18" s="11">
        <f>C19</f>
        <v>0</v>
      </c>
      <c r="D18" s="11">
        <f t="shared" ref="D18:E18" si="3">D19</f>
        <v>0</v>
      </c>
      <c r="E18" s="11">
        <f t="shared" si="3"/>
        <v>0</v>
      </c>
    </row>
    <row r="19" spans="1:5" x14ac:dyDescent="0.25">
      <c r="A19" s="6">
        <v>21020207</v>
      </c>
      <c r="B19" s="7" t="s">
        <v>159</v>
      </c>
      <c r="C19" s="10">
        <f>'CHAIR PERSONNEL COST F.x'!C19+'SLT PERSONNEL COST F.x'!C19+'COUNCIL PERSONNEL COST F.x'!C19+'PMD PERSONNEL COST F.x'!C19+'AGRIC PERSONNEL COST F.x'!C19+'FINANCE PERSONNEL COST F.x'!C19+'WORKS PERSONNEL COST F.x'!C19+'ESD PERSONNEL COST F.x'!C20+'PHC PERSONNEL COST F.x'!C19+'WATSAN PERSONNEL COST F.x'!C19+'TRADITIONAL PERSONNEL COST F.x'!C19</f>
        <v>0</v>
      </c>
      <c r="D19" s="10">
        <f>'CHAIR PERSONNEL COST F.x'!D19+'SLT PERSONNEL COST F.x'!D19+'COUNCIL PERSONNEL COST F.x'!D19+'PMD PERSONNEL COST F.x'!D19+'AGRIC PERSONNEL COST F.x'!D19+'FINANCE PERSONNEL COST F.x'!D19+'WORKS PERSONNEL COST F.x'!D19+'ESD PERSONNEL COST F.x'!D20+'PHC PERSONNEL COST F.x'!D19+'WATSAN PERSONNEL COST F.x'!D19+'TRADITIONAL PERSONNEL COST F.x'!D19</f>
        <v>0</v>
      </c>
      <c r="E19" s="10">
        <f>'CHAIR PERSONNEL COST F.x'!E19+'SLT PERSONNEL COST F.x'!E19+'COUNCIL PERSONNEL COST F.x'!E19+'PMD PERSONNEL COST F.x'!E19+'AGRIC PERSONNEL COST F.x'!E19+'FINANCE PERSONNEL COST F.x'!E19+'WORKS PERSONNEL COST F.x'!E19+'ESD PERSONNEL COST F.x'!E20+'PHC PERSONNEL COST F.x'!E19+'WATSAN PERSONNEL COST F.x'!E19+'TRADITIONAL PERSONNEL COST F.x'!E19</f>
        <v>0</v>
      </c>
    </row>
    <row r="20" spans="1:5" x14ac:dyDescent="0.25">
      <c r="A20" s="4">
        <v>210301</v>
      </c>
      <c r="B20" s="5" t="s">
        <v>160</v>
      </c>
      <c r="C20" s="11">
        <f>SUM(C21:C23)</f>
        <v>348300857</v>
      </c>
      <c r="D20" s="11">
        <f>SUM(D21:D23)</f>
        <v>346875213</v>
      </c>
      <c r="E20" s="11">
        <f>SUM(E21:E23)</f>
        <v>521500000</v>
      </c>
    </row>
    <row r="21" spans="1:5" x14ac:dyDescent="0.25">
      <c r="A21" s="6">
        <v>21030101</v>
      </c>
      <c r="B21" s="7" t="s">
        <v>161</v>
      </c>
      <c r="C21" s="10">
        <f>'CHAIR PERSONNEL COST F.x'!C21+'SLT PERSONNEL COST F.x'!C21+'COUNCIL PERSONNEL COST F.x'!C21+'PMD PERSONNEL COST F.x'!C21+'AGRIC PERSONNEL COST F.x'!C21+'FINANCE PERSONNEL COST F.x'!C21+'WORKS PERSONNEL COST F.x'!C21+'ESD PERSONNEL COST F.x'!C22+'PHC PERSONNEL COST F.x'!C21+'WATSAN PERSONNEL COST F.x'!C21+'TRADITIONAL PERSONNEL COST F.x'!C21</f>
        <v>0</v>
      </c>
      <c r="D21" s="10">
        <f>'CHAIR PERSONNEL COST F.x'!D21+'SLT PERSONNEL COST F.x'!D21+'COUNCIL PERSONNEL COST F.x'!D21+'PMD PERSONNEL COST F.x'!D21+'AGRIC PERSONNEL COST F.x'!D21+'FINANCE PERSONNEL COST F.x'!D21+'WORKS PERSONNEL COST F.x'!D21+'ESD PERSONNEL COST F.x'!D22+'PHC PERSONNEL COST F.x'!D21+'WATSAN PERSONNEL COST F.x'!D21+'TRADITIONAL PERSONNEL COST F.x'!D21</f>
        <v>0</v>
      </c>
      <c r="E21" s="10">
        <f>'CHAIR PERSONNEL COST F.x'!E21+'SLT PERSONNEL COST F.x'!E21+'COUNCIL PERSONNEL COST F.x'!E21+'PMD PERSONNEL COST F.x'!E21+'AGRIC PERSONNEL COST F.x'!E21+'FINANCE PERSONNEL COST F.x'!E21+'WORKS PERSONNEL COST F.x'!E21+'ESD PERSONNEL COST F.x'!E22+'PHC PERSONNEL COST F.x'!E21+'WATSAN PERSONNEL COST F.x'!E21+'TRADITIONAL PERSONNEL COST F.x'!E21</f>
        <v>0</v>
      </c>
    </row>
    <row r="22" spans="1:5" x14ac:dyDescent="0.25">
      <c r="A22" s="6">
        <v>21030102</v>
      </c>
      <c r="B22" s="7" t="s">
        <v>162</v>
      </c>
      <c r="C22" s="10">
        <f>'CHAIR PERSONNEL COST F.x'!C22+'SLT PERSONNEL COST F.x'!C22+'COUNCIL PERSONNEL COST F.x'!C22+'PMD PERSONNEL COST F.x'!C22+'AGRIC PERSONNEL COST F.x'!C22+'FINANCE PERSONNEL COST F.x'!C22+'WORKS PERSONNEL COST F.x'!C22+'ESD PERSONNEL COST F.x'!C23+'PHC PERSONNEL COST F.x'!C22+'WATSAN PERSONNEL COST F.x'!C22+'TRADITIONAL PERSONNEL COST F.x'!C22</f>
        <v>348300857</v>
      </c>
      <c r="D22" s="10">
        <f>'CHAIR PERSONNEL COST F.x'!D22+'SLT PERSONNEL COST F.x'!D22+'COUNCIL PERSONNEL COST F.x'!D22+'PMD PERSONNEL COST F.x'!D22+'AGRIC PERSONNEL COST F.x'!D22+'FINANCE PERSONNEL COST F.x'!D22+'WORKS PERSONNEL COST F.x'!D22+'ESD PERSONNEL COST F.x'!D23+'PHC PERSONNEL COST F.x'!D22+'WATSAN PERSONNEL COST F.x'!D22+'TRADITIONAL PERSONNEL COST F.x'!D22</f>
        <v>346875213</v>
      </c>
      <c r="E22" s="10">
        <f>'CHAIR PERSONNEL COST F.x'!E22+'SLT PERSONNEL COST F.x'!E22+'COUNCIL PERSONNEL COST F.x'!E22+'PMD PERSONNEL COST F.x'!E22+'AGRIC PERSONNEL COST F.x'!E22+'FINANCE PERSONNEL COST F.x'!E22+'WORKS PERSONNEL COST F.x'!E22+'ESD PERSONNEL COST F.x'!E23+'PHC PERSONNEL COST F.x'!E22+'WATSAN PERSONNEL COST F.x'!E22+'TRADITIONAL PERSONNEL COST F.x'!E22</f>
        <v>521500000</v>
      </c>
    </row>
    <row r="23" spans="1:5" x14ac:dyDescent="0.25">
      <c r="A23" s="6">
        <v>21030104</v>
      </c>
      <c r="B23" s="7" t="s">
        <v>539</v>
      </c>
      <c r="C23" s="10">
        <f>'CHAIR PERSONNEL COST F.x'!C23+'SLT PERSONNEL COST F.x'!C23+'COUNCIL PERSONNEL COST F.x'!C23+'PMD PERSONNEL COST F.x'!C23+'AGRIC PERSONNEL COST F.x'!C23+'FINANCE PERSONNEL COST F.x'!C27+'WORKS PERSONNEL COST F.x'!C23+'ESD PERSONNEL COST F.x'!C24+'PHC PERSONNEL COST F.x'!C23+'WATSAN PERSONNEL COST F.x'!C23+'TRADITIONAL PERSONNEL COST F.x'!C23</f>
        <v>0</v>
      </c>
      <c r="D23" s="10">
        <f>'CHAIR PERSONNEL COST F.x'!D23+'SLT PERSONNEL COST F.x'!D23+'COUNCIL PERSONNEL COST F.x'!D23+'PMD PERSONNEL COST F.x'!D23+'AGRIC PERSONNEL COST F.x'!D23+'FINANCE PERSONNEL COST F.x'!D27+'WORKS PERSONNEL COST F.x'!D23+'ESD PERSONNEL COST F.x'!D24+'PHC PERSONNEL COST F.x'!D23+'WATSAN PERSONNEL COST F.x'!D23+'TRADITIONAL PERSONNEL COST F.x'!D23</f>
        <v>0</v>
      </c>
      <c r="E23" s="10">
        <f>'CHAIR PERSONNEL COST F.x'!E23+'SLT PERSONNEL COST F.x'!E23+'COUNCIL PERSONNEL COST F.x'!E23+'PMD PERSONNEL COST F.x'!E23+'AGRIC PERSONNEL COST F.x'!E23+'FINANCE PERSONNEL COST F.x'!E27+'WORKS PERSONNEL COST F.x'!E23+'ESD PERSONNEL COST F.x'!E24+'PHC PERSONNEL COST F.x'!E23+'WATSAN PERSONNEL COST F.x'!E23+'TRADITIONAL PERSONNEL COST F.x'!E23</f>
        <v>0</v>
      </c>
    </row>
    <row r="24" spans="1:5" hidden="1" x14ac:dyDescent="0.25">
      <c r="A24" s="6"/>
      <c r="B24" s="7"/>
      <c r="C24" s="10"/>
      <c r="D24" s="10"/>
      <c r="E24" s="10"/>
    </row>
    <row r="25" spans="1:5" x14ac:dyDescent="0.25">
      <c r="A25" s="4">
        <v>22</v>
      </c>
      <c r="B25" s="5" t="s">
        <v>163</v>
      </c>
      <c r="C25" s="11">
        <f>C26+C103+C107+C112</f>
        <v>1524179207</v>
      </c>
      <c r="D25" s="11">
        <f t="shared" ref="D25:E25" si="4">D26+D103+D107+D112</f>
        <v>945816822</v>
      </c>
      <c r="E25" s="11">
        <f t="shared" si="4"/>
        <v>1107870407</v>
      </c>
    </row>
    <row r="26" spans="1:5" x14ac:dyDescent="0.25">
      <c r="A26" s="4">
        <v>2202</v>
      </c>
      <c r="B26" s="5" t="s">
        <v>164</v>
      </c>
      <c r="C26" s="11">
        <f>C27+C32+C40+C54+C63+C66+C72+C81+C85+C88</f>
        <v>1237679711</v>
      </c>
      <c r="D26" s="11">
        <f t="shared" ref="D26:E26" si="5">D27+D32+D40+D54+D63+D66+D72+D81+D85+D88</f>
        <v>779730955</v>
      </c>
      <c r="E26" s="11">
        <f t="shared" si="5"/>
        <v>936202930</v>
      </c>
    </row>
    <row r="27" spans="1:5" x14ac:dyDescent="0.25">
      <c r="A27" s="4">
        <v>220201</v>
      </c>
      <c r="B27" s="5" t="s">
        <v>165</v>
      </c>
      <c r="C27" s="11">
        <f>SUM(C28:C31)</f>
        <v>35340000</v>
      </c>
      <c r="D27" s="11">
        <f t="shared" ref="D27:E27" si="6">SUM(D28:D31)</f>
        <v>17950000</v>
      </c>
      <c r="E27" s="11">
        <f t="shared" si="6"/>
        <v>25040000</v>
      </c>
    </row>
    <row r="28" spans="1:5" x14ac:dyDescent="0.25">
      <c r="A28" s="6">
        <v>22020101</v>
      </c>
      <c r="B28" s="7" t="s">
        <v>166</v>
      </c>
      <c r="C28" s="10">
        <f>'CHAIR OVERHEAD COST F.xi'!C10+'SLT OVERHEAD COST F.xi'!C10+'COUNCIL OVERHEAD COST F.xi'!C10+'PMD OVERHEAD COST F.xi'!C10+'AGRIC OVERHEAD COST F.xi'!C10+'FINANCE OVERHEAD COST F.xi'!C10+'WORKS OVERHEAD COST F.xi'!C10+'ESD OVERHEAD COST F.xi'!C10+'PHC OVERHEAD COST F.xi'!C10+'WATSAN OVERHEAD COST F.xi'!C10+'TRADITIONAL OVERHEAD COST F.xi'!C10</f>
        <v>0</v>
      </c>
      <c r="D28" s="10">
        <f>'CHAIR OVERHEAD COST F.xi'!D10+'SLT OVERHEAD COST F.xi'!D10+'COUNCIL OVERHEAD COST F.xi'!D10+'PMD OVERHEAD COST F.xi'!D10+'AGRIC OVERHEAD COST F.xi'!D10+'FINANCE OVERHEAD COST F.xi'!D10+'WORKS OVERHEAD COST F.xi'!D10+'ESD OVERHEAD COST F.xi'!D10+'PHC OVERHEAD COST F.xi'!D10+'WATSAN OVERHEAD COST F.xi'!D10+'TRADITIONAL OVERHEAD COST F.xi'!D10</f>
        <v>0</v>
      </c>
      <c r="E28" s="10">
        <f>'CHAIR OVERHEAD COST F.xi'!E10+'SLT OVERHEAD COST F.xi'!E10+'COUNCIL OVERHEAD COST F.xi'!E10+'PMD OVERHEAD COST F.xi'!E10+'AGRIC OVERHEAD COST F.xi'!E10+'FINANCE OVERHEAD COST F.xi'!E10+'WORKS OVERHEAD COST F.xi'!E10+'ESD OVERHEAD COST F.xi'!E10+'PHC OVERHEAD COST F.xi'!E10+'WATSAN OVERHEAD COST F.xi'!E10+'TRADITIONAL OVERHEAD COST F.xi'!E10</f>
        <v>0</v>
      </c>
    </row>
    <row r="29" spans="1:5" x14ac:dyDescent="0.25">
      <c r="A29" s="6">
        <v>22020102</v>
      </c>
      <c r="B29" s="7" t="s">
        <v>167</v>
      </c>
      <c r="C29" s="10">
        <f>'CHAIR OVERHEAD COST F.xi'!C11+'SLT OVERHEAD COST F.xi'!C11+'COUNCIL OVERHEAD COST F.xi'!C11+'PMD OVERHEAD COST F.xi'!C11+'AGRIC OVERHEAD COST F.xi'!C11+'FINANCE OVERHEAD COST F.xi'!C11+'WORKS OVERHEAD COST F.xi'!C11+'ESD OVERHEAD COST F.xi'!C11+'PHC OVERHEAD COST F.xi'!C11+'WATSAN OVERHEAD COST F.xi'!C11+'TRADITIONAL OVERHEAD COST F.xi'!C11</f>
        <v>35340000</v>
      </c>
      <c r="D29" s="10">
        <f>'CHAIR OVERHEAD COST F.xi'!D11+'SLT OVERHEAD COST F.xi'!D11+'COUNCIL OVERHEAD COST F.xi'!D11+'PMD OVERHEAD COST F.xi'!D11+'AGRIC OVERHEAD COST F.xi'!D11+'FINANCE OVERHEAD COST F.xi'!D11+'WORKS OVERHEAD COST F.xi'!D11+'ESD OVERHEAD COST F.xi'!D11+'PHC OVERHEAD COST F.xi'!D11+'WATSAN OVERHEAD COST F.xi'!D11+'TRADITIONAL OVERHEAD COST F.xi'!D11</f>
        <v>17950000</v>
      </c>
      <c r="E29" s="10">
        <f>'CHAIR OVERHEAD COST F.xi'!E11+'SLT OVERHEAD COST F.xi'!E11+'COUNCIL OVERHEAD COST F.xi'!E11+'PMD OVERHEAD COST F.xi'!E11+'AGRIC OVERHEAD COST F.xi'!E11+'FINANCE OVERHEAD COST F.xi'!E11+'WORKS OVERHEAD COST F.xi'!E11+'ESD OVERHEAD COST F.xi'!E11+'PHC OVERHEAD COST F.xi'!E11+'WATSAN OVERHEAD COST F.xi'!E11+'TRADITIONAL OVERHEAD COST F.xi'!E11</f>
        <v>25040000</v>
      </c>
    </row>
    <row r="30" spans="1:5" ht="30" x14ac:dyDescent="0.25">
      <c r="A30" s="6">
        <v>22020103</v>
      </c>
      <c r="B30" s="7" t="s">
        <v>168</v>
      </c>
      <c r="C30" s="10">
        <f>'CHAIR OVERHEAD COST F.xi'!C12+'SLT OVERHEAD COST F.xi'!C12+'COUNCIL OVERHEAD COST F.xi'!C12+'PMD OVERHEAD COST F.xi'!C12+'AGRIC OVERHEAD COST F.xi'!C12+'FINANCE OVERHEAD COST F.xi'!C12+'WORKS OVERHEAD COST F.xi'!C12+'ESD OVERHEAD COST F.xi'!C12+'PHC OVERHEAD COST F.xi'!C12+'WATSAN OVERHEAD COST F.xi'!C12+'TRADITIONAL OVERHEAD COST F.xi'!C12</f>
        <v>0</v>
      </c>
      <c r="D30" s="10">
        <f>'CHAIR OVERHEAD COST F.xi'!D12+'SLT OVERHEAD COST F.xi'!D12+'COUNCIL OVERHEAD COST F.xi'!D12+'PMD OVERHEAD COST F.xi'!D12+'AGRIC OVERHEAD COST F.xi'!D12+'FINANCE OVERHEAD COST F.xi'!D12+'WORKS OVERHEAD COST F.xi'!D12+'ESD OVERHEAD COST F.xi'!D12+'PHC OVERHEAD COST F.xi'!D12+'WATSAN OVERHEAD COST F.xi'!D12+'TRADITIONAL OVERHEAD COST F.xi'!D12</f>
        <v>0</v>
      </c>
      <c r="E30" s="10">
        <f>'CHAIR OVERHEAD COST F.xi'!E12+'SLT OVERHEAD COST F.xi'!E12+'COUNCIL OVERHEAD COST F.xi'!E12+'PMD OVERHEAD COST F.xi'!E12+'AGRIC OVERHEAD COST F.xi'!E12+'FINANCE OVERHEAD COST F.xi'!E12+'WORKS OVERHEAD COST F.xi'!E12+'ESD OVERHEAD COST F.xi'!E12+'PHC OVERHEAD COST F.xi'!E12+'WATSAN OVERHEAD COST F.xi'!E12+'TRADITIONAL OVERHEAD COST F.xi'!E12</f>
        <v>0</v>
      </c>
    </row>
    <row r="31" spans="1:5" x14ac:dyDescent="0.25">
      <c r="A31" s="6">
        <v>22020104</v>
      </c>
      <c r="B31" s="7" t="s">
        <v>169</v>
      </c>
      <c r="C31" s="10">
        <f>'CHAIR OVERHEAD COST F.xi'!C13+'SLT OVERHEAD COST F.xi'!C13+'COUNCIL OVERHEAD COST F.xi'!C13+'PMD OVERHEAD COST F.xi'!C13+'AGRIC OVERHEAD COST F.xi'!C13+'FINANCE OVERHEAD COST F.xi'!C13+'WORKS OVERHEAD COST F.xi'!C13+'ESD OVERHEAD COST F.xi'!C13+'PHC OVERHEAD COST F.xi'!C13+'WATSAN OVERHEAD COST F.xi'!C13+'TRADITIONAL OVERHEAD COST F.xi'!C13</f>
        <v>0</v>
      </c>
      <c r="D31" s="10">
        <f>'CHAIR OVERHEAD COST F.xi'!D13+'SLT OVERHEAD COST F.xi'!D13+'COUNCIL OVERHEAD COST F.xi'!D13+'PMD OVERHEAD COST F.xi'!D13+'AGRIC OVERHEAD COST F.xi'!D13+'FINANCE OVERHEAD COST F.xi'!D13+'WORKS OVERHEAD COST F.xi'!D13+'ESD OVERHEAD COST F.xi'!D13+'PHC OVERHEAD COST F.xi'!D13+'WATSAN OVERHEAD COST F.xi'!D13+'TRADITIONAL OVERHEAD COST F.xi'!D13</f>
        <v>0</v>
      </c>
      <c r="E31" s="10">
        <f>'CHAIR OVERHEAD COST F.xi'!E13+'SLT OVERHEAD COST F.xi'!E13+'COUNCIL OVERHEAD COST F.xi'!E13+'PMD OVERHEAD COST F.xi'!E13+'AGRIC OVERHEAD COST F.xi'!E13+'FINANCE OVERHEAD COST F.xi'!E13+'WORKS OVERHEAD COST F.xi'!E13+'ESD OVERHEAD COST F.xi'!E13+'PHC OVERHEAD COST F.xi'!E13+'WATSAN OVERHEAD COST F.xi'!E13+'TRADITIONAL OVERHEAD COST F.xi'!E13</f>
        <v>0</v>
      </c>
    </row>
    <row r="32" spans="1:5" x14ac:dyDescent="0.25">
      <c r="A32" s="4">
        <v>220202</v>
      </c>
      <c r="B32" s="5" t="s">
        <v>170</v>
      </c>
      <c r="C32" s="11">
        <f>SUM(C33:C39)</f>
        <v>2500000</v>
      </c>
      <c r="D32" s="11">
        <f t="shared" ref="D32:E32" si="7">SUM(D33:D39)</f>
        <v>1150000</v>
      </c>
      <c r="E32" s="11">
        <f t="shared" si="7"/>
        <v>1500000</v>
      </c>
    </row>
    <row r="33" spans="1:5" x14ac:dyDescent="0.25">
      <c r="A33" s="6">
        <v>22020201</v>
      </c>
      <c r="B33" s="7" t="s">
        <v>171</v>
      </c>
      <c r="C33" s="10">
        <f>'CHAIR OVERHEAD COST F.xi'!C15+'SLT OVERHEAD COST F.xi'!C15+'COUNCIL OVERHEAD COST F.xi'!C15+'PMD OVERHEAD COST F.xi'!C15+'AGRIC OVERHEAD COST F.xi'!C15+'FINANCE OVERHEAD COST F.xi'!C15+'WORKS OVERHEAD COST F.xi'!C15+'ESD OVERHEAD COST F.xi'!C15+'PHC OVERHEAD COST F.xi'!C15+'WATSAN OVERHEAD COST F.xi'!C15+'TRADITIONAL OVERHEAD COST F.xi'!C15</f>
        <v>2500000</v>
      </c>
      <c r="D33" s="10">
        <f>'CHAIR OVERHEAD COST F.xi'!D15+'SLT OVERHEAD COST F.xi'!D15+'COUNCIL OVERHEAD COST F.xi'!D15+'PMD OVERHEAD COST F.xi'!D15+'AGRIC OVERHEAD COST F.xi'!D15+'FINANCE OVERHEAD COST F.xi'!D15+'WORKS OVERHEAD COST F.xi'!D15+'ESD OVERHEAD COST F.xi'!D15+'PHC OVERHEAD COST F.xi'!D15+'WATSAN OVERHEAD COST F.xi'!D15+'TRADITIONAL OVERHEAD COST F.xi'!D15</f>
        <v>1150000</v>
      </c>
      <c r="E33" s="10">
        <f>'CHAIR OVERHEAD COST F.xi'!E15+'SLT OVERHEAD COST F.xi'!E15+'COUNCIL OVERHEAD COST F.xi'!E15+'PMD OVERHEAD COST F.xi'!E15+'AGRIC OVERHEAD COST F.xi'!E15+'FINANCE OVERHEAD COST F.xi'!E15+'WORKS OVERHEAD COST F.xi'!E15+'ESD OVERHEAD COST F.xi'!E15+'PHC OVERHEAD COST F.xi'!E15+'WATSAN OVERHEAD COST F.xi'!E15+'TRADITIONAL OVERHEAD COST F.xi'!E15</f>
        <v>1500000</v>
      </c>
    </row>
    <row r="34" spans="1:5" x14ac:dyDescent="0.25">
      <c r="A34" s="6">
        <v>22020202</v>
      </c>
      <c r="B34" s="7" t="s">
        <v>172</v>
      </c>
      <c r="C34" s="10">
        <f>'CHAIR OVERHEAD COST F.xi'!C16+'SLT OVERHEAD COST F.xi'!C16+'COUNCIL OVERHEAD COST F.xi'!C16+'PMD OVERHEAD COST F.xi'!C16+'AGRIC OVERHEAD COST F.xi'!C16+'FINANCE OVERHEAD COST F.xi'!C16+'WORKS OVERHEAD COST F.xi'!C16+'ESD OVERHEAD COST F.xi'!C16+'PHC OVERHEAD COST F.xi'!C16+'WATSAN OVERHEAD COST F.xi'!C16+'TRADITIONAL OVERHEAD COST F.xi'!C16</f>
        <v>0</v>
      </c>
      <c r="D34" s="10">
        <f>'CHAIR OVERHEAD COST F.xi'!D16+'SLT OVERHEAD COST F.xi'!D16+'COUNCIL OVERHEAD COST F.xi'!D16+'PMD OVERHEAD COST F.xi'!D16+'AGRIC OVERHEAD COST F.xi'!D16+'FINANCE OVERHEAD COST F.xi'!D16+'WORKS OVERHEAD COST F.xi'!D16+'ESD OVERHEAD COST F.xi'!D16+'PHC OVERHEAD COST F.xi'!D16+'WATSAN OVERHEAD COST F.xi'!D16+'TRADITIONAL OVERHEAD COST F.xi'!D16</f>
        <v>0</v>
      </c>
      <c r="E34" s="10">
        <f>'CHAIR OVERHEAD COST F.xi'!E16+'SLT OVERHEAD COST F.xi'!E16+'COUNCIL OVERHEAD COST F.xi'!E16+'PMD OVERHEAD COST F.xi'!E16+'AGRIC OVERHEAD COST F.xi'!E16+'FINANCE OVERHEAD COST F.xi'!E16+'WORKS OVERHEAD COST F.xi'!E16+'ESD OVERHEAD COST F.xi'!E16+'PHC OVERHEAD COST F.xi'!E16+'WATSAN OVERHEAD COST F.xi'!E16+'TRADITIONAL OVERHEAD COST F.xi'!E16</f>
        <v>0</v>
      </c>
    </row>
    <row r="35" spans="1:5" x14ac:dyDescent="0.25">
      <c r="A35" s="6">
        <v>22020203</v>
      </c>
      <c r="B35" s="7" t="s">
        <v>173</v>
      </c>
      <c r="C35" s="10">
        <f>'CHAIR OVERHEAD COST F.xi'!C17+'SLT OVERHEAD COST F.xi'!C17+'COUNCIL OVERHEAD COST F.xi'!C17+'PMD OVERHEAD COST F.xi'!C17+'AGRIC OVERHEAD COST F.xi'!C17+'FINANCE OVERHEAD COST F.xi'!C17+'WORKS OVERHEAD COST F.xi'!C17+'ESD OVERHEAD COST F.xi'!C17+'PHC OVERHEAD COST F.xi'!C17+'WATSAN OVERHEAD COST F.xi'!C17+'TRADITIONAL OVERHEAD COST F.xi'!C17</f>
        <v>0</v>
      </c>
      <c r="D35" s="10">
        <f>'CHAIR OVERHEAD COST F.xi'!D17+'SLT OVERHEAD COST F.xi'!D17+'COUNCIL OVERHEAD COST F.xi'!D17+'PMD OVERHEAD COST F.xi'!D17+'AGRIC OVERHEAD COST F.xi'!D17+'FINANCE OVERHEAD COST F.xi'!D17+'WORKS OVERHEAD COST F.xi'!D17+'ESD OVERHEAD COST F.xi'!D17+'PHC OVERHEAD COST F.xi'!D17+'WATSAN OVERHEAD COST F.xi'!D17+'TRADITIONAL OVERHEAD COST F.xi'!D17</f>
        <v>0</v>
      </c>
      <c r="E35" s="10">
        <f>'CHAIR OVERHEAD COST F.xi'!E17+'SLT OVERHEAD COST F.xi'!E17+'COUNCIL OVERHEAD COST F.xi'!E17+'PMD OVERHEAD COST F.xi'!E17+'AGRIC OVERHEAD COST F.xi'!E17+'FINANCE OVERHEAD COST F.xi'!E17+'WORKS OVERHEAD COST F.xi'!E17+'ESD OVERHEAD COST F.xi'!E17+'PHC OVERHEAD COST F.xi'!E17+'WATSAN OVERHEAD COST F.xi'!E17+'TRADITIONAL OVERHEAD COST F.xi'!E17</f>
        <v>0</v>
      </c>
    </row>
    <row r="36" spans="1:5" x14ac:dyDescent="0.25">
      <c r="A36" s="6">
        <v>22020204</v>
      </c>
      <c r="B36" s="7" t="s">
        <v>174</v>
      </c>
      <c r="C36" s="10">
        <f>'CHAIR OVERHEAD COST F.xi'!C18+'SLT OVERHEAD COST F.xi'!C18+'COUNCIL OVERHEAD COST F.xi'!C18+'PMD OVERHEAD COST F.xi'!C18+'AGRIC OVERHEAD COST F.xi'!C18+'FINANCE OVERHEAD COST F.xi'!C18+'WORKS OVERHEAD COST F.xi'!C18+'ESD OVERHEAD COST F.xi'!C18+'PHC OVERHEAD COST F.xi'!C18+'WATSAN OVERHEAD COST F.xi'!C18+'TRADITIONAL OVERHEAD COST F.xi'!C18</f>
        <v>0</v>
      </c>
      <c r="D36" s="10">
        <f>'CHAIR OVERHEAD COST F.xi'!D18+'SLT OVERHEAD COST F.xi'!D18+'COUNCIL OVERHEAD COST F.xi'!D18+'PMD OVERHEAD COST F.xi'!D18+'AGRIC OVERHEAD COST F.xi'!D18+'FINANCE OVERHEAD COST F.xi'!D18+'WORKS OVERHEAD COST F.xi'!D18+'ESD OVERHEAD COST F.xi'!D18+'PHC OVERHEAD COST F.xi'!D18+'WATSAN OVERHEAD COST F.xi'!D18+'TRADITIONAL OVERHEAD COST F.xi'!D18</f>
        <v>0</v>
      </c>
      <c r="E36" s="10">
        <f>'CHAIR OVERHEAD COST F.xi'!E18+'SLT OVERHEAD COST F.xi'!E18+'COUNCIL OVERHEAD COST F.xi'!E18+'PMD OVERHEAD COST F.xi'!E18+'AGRIC OVERHEAD COST F.xi'!E18+'FINANCE OVERHEAD COST F.xi'!E18+'WORKS OVERHEAD COST F.xi'!E18+'ESD OVERHEAD COST F.xi'!E18+'PHC OVERHEAD COST F.xi'!E18+'WATSAN OVERHEAD COST F.xi'!E18+'TRADITIONAL OVERHEAD COST F.xi'!E18</f>
        <v>0</v>
      </c>
    </row>
    <row r="37" spans="1:5" x14ac:dyDescent="0.25">
      <c r="A37" s="6">
        <v>22020205</v>
      </c>
      <c r="B37" s="7" t="s">
        <v>175</v>
      </c>
      <c r="C37" s="10">
        <f>'CHAIR OVERHEAD COST F.xi'!C19+'SLT OVERHEAD COST F.xi'!C19+'COUNCIL OVERHEAD COST F.xi'!C19+'PMD OVERHEAD COST F.xi'!C19+'AGRIC OVERHEAD COST F.xi'!C19+'FINANCE OVERHEAD COST F.xi'!C19+'WORKS OVERHEAD COST F.xi'!C19+'ESD OVERHEAD COST F.xi'!C19+'PHC OVERHEAD COST F.xi'!C19+'WATSAN OVERHEAD COST F.xi'!C19+'TRADITIONAL OVERHEAD COST F.xi'!C19</f>
        <v>0</v>
      </c>
      <c r="D37" s="10">
        <f>'CHAIR OVERHEAD COST F.xi'!D19+'SLT OVERHEAD COST F.xi'!D19+'COUNCIL OVERHEAD COST F.xi'!D19+'PMD OVERHEAD COST F.xi'!D19+'AGRIC OVERHEAD COST F.xi'!D19+'FINANCE OVERHEAD COST F.xi'!D19+'WORKS OVERHEAD COST F.xi'!D19+'ESD OVERHEAD COST F.xi'!D19+'PHC OVERHEAD COST F.xi'!D19+'WATSAN OVERHEAD COST F.xi'!D19+'TRADITIONAL OVERHEAD COST F.xi'!D19</f>
        <v>0</v>
      </c>
      <c r="E37" s="10">
        <f>'CHAIR OVERHEAD COST F.xi'!E19+'SLT OVERHEAD COST F.xi'!E19+'COUNCIL OVERHEAD COST F.xi'!E19+'PMD OVERHEAD COST F.xi'!E19+'AGRIC OVERHEAD COST F.xi'!E19+'FINANCE OVERHEAD COST F.xi'!E19+'WORKS OVERHEAD COST F.xi'!E19+'ESD OVERHEAD COST F.xi'!E19+'PHC OVERHEAD COST F.xi'!E19+'WATSAN OVERHEAD COST F.xi'!E19+'TRADITIONAL OVERHEAD COST F.xi'!E19</f>
        <v>0</v>
      </c>
    </row>
    <row r="38" spans="1:5" x14ac:dyDescent="0.25">
      <c r="A38" s="6">
        <v>22020206</v>
      </c>
      <c r="B38" s="7" t="s">
        <v>176</v>
      </c>
      <c r="C38" s="10">
        <f>'CHAIR OVERHEAD COST F.xi'!C20+'SLT OVERHEAD COST F.xi'!C20+'COUNCIL OVERHEAD COST F.xi'!C20+'PMD OVERHEAD COST F.xi'!C20+'AGRIC OVERHEAD COST F.xi'!C20+'FINANCE OVERHEAD COST F.xi'!C20+'WORKS OVERHEAD COST F.xi'!C20+'ESD OVERHEAD COST F.xi'!C20+'PHC OVERHEAD COST F.xi'!C20+'WATSAN OVERHEAD COST F.xi'!C20+'TRADITIONAL OVERHEAD COST F.xi'!C20</f>
        <v>0</v>
      </c>
      <c r="D38" s="10">
        <f>'CHAIR OVERHEAD COST F.xi'!D20+'SLT OVERHEAD COST F.xi'!D20+'COUNCIL OVERHEAD COST F.xi'!D20+'PMD OVERHEAD COST F.xi'!D20+'AGRIC OVERHEAD COST F.xi'!D20+'FINANCE OVERHEAD COST F.xi'!D20+'WORKS OVERHEAD COST F.xi'!D20+'ESD OVERHEAD COST F.xi'!D20+'PHC OVERHEAD COST F.xi'!D20+'WATSAN OVERHEAD COST F.xi'!D20+'TRADITIONAL OVERHEAD COST F.xi'!D20</f>
        <v>0</v>
      </c>
      <c r="E38" s="10">
        <f>'CHAIR OVERHEAD COST F.xi'!E20+'SLT OVERHEAD COST F.xi'!E20+'COUNCIL OVERHEAD COST F.xi'!E20+'PMD OVERHEAD COST F.xi'!E20+'AGRIC OVERHEAD COST F.xi'!E20+'FINANCE OVERHEAD COST F.xi'!E20+'WORKS OVERHEAD COST F.xi'!E20+'ESD OVERHEAD COST F.xi'!E20+'PHC OVERHEAD COST F.xi'!E20+'WATSAN OVERHEAD COST F.xi'!E20+'TRADITIONAL OVERHEAD COST F.xi'!E20</f>
        <v>0</v>
      </c>
    </row>
    <row r="39" spans="1:5" x14ac:dyDescent="0.25">
      <c r="A39" s="6">
        <v>22020210</v>
      </c>
      <c r="B39" s="7" t="s">
        <v>177</v>
      </c>
      <c r="C39" s="10">
        <f>'CHAIR OVERHEAD COST F.xi'!C21+'SLT OVERHEAD COST F.xi'!C21+'COUNCIL OVERHEAD COST F.xi'!C21+'PMD OVERHEAD COST F.xi'!C21+'AGRIC OVERHEAD COST F.xi'!C21+'FINANCE OVERHEAD COST F.xi'!C21+'WORKS OVERHEAD COST F.xi'!C21+'ESD OVERHEAD COST F.xi'!C21+'PHC OVERHEAD COST F.xi'!C21+'WATSAN OVERHEAD COST F.xi'!C21+'TRADITIONAL OVERHEAD COST F.xi'!C21</f>
        <v>0</v>
      </c>
      <c r="D39" s="10">
        <f>'CHAIR OVERHEAD COST F.xi'!D21+'SLT OVERHEAD COST F.xi'!D21+'COUNCIL OVERHEAD COST F.xi'!D21+'PMD OVERHEAD COST F.xi'!D21+'AGRIC OVERHEAD COST F.xi'!D21+'FINANCE OVERHEAD COST F.xi'!D21+'WORKS OVERHEAD COST F.xi'!D21+'ESD OVERHEAD COST F.xi'!D21+'PHC OVERHEAD COST F.xi'!D21+'WATSAN OVERHEAD COST F.xi'!D21+'TRADITIONAL OVERHEAD COST F.xi'!D21</f>
        <v>0</v>
      </c>
      <c r="E39" s="10">
        <f>'CHAIR OVERHEAD COST F.xi'!E21+'SLT OVERHEAD COST F.xi'!E21+'COUNCIL OVERHEAD COST F.xi'!E21+'PMD OVERHEAD COST F.xi'!E21+'AGRIC OVERHEAD COST F.xi'!E21+'FINANCE OVERHEAD COST F.xi'!E21+'WORKS OVERHEAD COST F.xi'!E21+'ESD OVERHEAD COST F.xi'!E21+'PHC OVERHEAD COST F.xi'!E21+'WATSAN OVERHEAD COST F.xi'!E21+'TRADITIONAL OVERHEAD COST F.xi'!E21</f>
        <v>0</v>
      </c>
    </row>
    <row r="40" spans="1:5" x14ac:dyDescent="0.25">
      <c r="A40" s="4">
        <v>220203</v>
      </c>
      <c r="B40" s="5" t="s">
        <v>178</v>
      </c>
      <c r="C40" s="11">
        <f>SUM(C41:C53)</f>
        <v>132925000</v>
      </c>
      <c r="D40" s="11">
        <f t="shared" ref="D40:E40" si="8">SUM(D41:D53)</f>
        <v>53495037</v>
      </c>
      <c r="E40" s="11">
        <f t="shared" si="8"/>
        <v>50925000</v>
      </c>
    </row>
    <row r="41" spans="1:5" x14ac:dyDescent="0.25">
      <c r="A41" s="6">
        <v>22020301</v>
      </c>
      <c r="B41" s="7" t="s">
        <v>179</v>
      </c>
      <c r="C41" s="10">
        <f>'CHAIR OVERHEAD COST F.xi'!C23+'SLT OVERHEAD COST F.xi'!C23+'COUNCIL OVERHEAD COST F.xi'!C23+'PMD OVERHEAD COST F.xi'!C23+'AGRIC OVERHEAD COST F.xi'!C23+'FINANCE OVERHEAD COST F.xi'!C23+'WORKS OVERHEAD COST F.xi'!C23+'ESD OVERHEAD COST F.xi'!C23+'PHC OVERHEAD COST F.xi'!C23+'WATSAN OVERHEAD COST F.xi'!C23+'TRADITIONAL OVERHEAD COST F.xi'!C23</f>
        <v>40425000</v>
      </c>
      <c r="D41" s="10">
        <f>'CHAIR OVERHEAD COST F.xi'!D23+'SLT OVERHEAD COST F.xi'!D23+'COUNCIL OVERHEAD COST F.xi'!D23+'PMD OVERHEAD COST F.xi'!D23+'AGRIC OVERHEAD COST F.xi'!D23+'FINANCE OVERHEAD COST F.xi'!D23+'WORKS OVERHEAD COST F.xi'!D23+'ESD OVERHEAD COST F.xi'!D23+'PHC OVERHEAD COST F.xi'!D23+'WATSAN OVERHEAD COST F.xi'!D23+'TRADITIONAL OVERHEAD COST F.xi'!D23</f>
        <v>18578837</v>
      </c>
      <c r="E41" s="10">
        <f>'CHAIR OVERHEAD COST F.xi'!E23+'SLT OVERHEAD COST F.xi'!E23+'COUNCIL OVERHEAD COST F.xi'!E23+'PMD OVERHEAD COST F.xi'!E23+'AGRIC OVERHEAD COST F.xi'!E23+'FINANCE OVERHEAD COST F.xi'!E23+'WORKS OVERHEAD COST F.xi'!E23+'ESD OVERHEAD COST F.xi'!E23+'PHC OVERHEAD COST F.xi'!E23+'WATSAN OVERHEAD COST F.xi'!E23+'TRADITIONAL OVERHEAD COST F.xi'!E23</f>
        <v>17425000</v>
      </c>
    </row>
    <row r="42" spans="1:5" x14ac:dyDescent="0.25">
      <c r="A42" s="6">
        <v>22020302</v>
      </c>
      <c r="B42" s="7" t="s">
        <v>180</v>
      </c>
      <c r="C42" s="10">
        <f>'CHAIR OVERHEAD COST F.xi'!C24+'SLT OVERHEAD COST F.xi'!C24+'COUNCIL OVERHEAD COST F.xi'!C24+'PMD OVERHEAD COST F.xi'!C24+'AGRIC OVERHEAD COST F.xi'!C24+'FINANCE OVERHEAD COST F.xi'!C24+'WORKS OVERHEAD COST F.xi'!C24+'ESD OVERHEAD COST F.xi'!C24+'PHC OVERHEAD COST F.xi'!C24+'WATSAN OVERHEAD COST F.xi'!C24+'TRADITIONAL OVERHEAD COST F.xi'!C24</f>
        <v>0</v>
      </c>
      <c r="D42" s="10">
        <f>'CHAIR OVERHEAD COST F.xi'!D24+'SLT OVERHEAD COST F.xi'!D24+'COUNCIL OVERHEAD COST F.xi'!D24+'PMD OVERHEAD COST F.xi'!D24+'AGRIC OVERHEAD COST F.xi'!D24+'FINANCE OVERHEAD COST F.xi'!D24+'WORKS OVERHEAD COST F.xi'!D24+'ESD OVERHEAD COST F.xi'!D24+'PHC OVERHEAD COST F.xi'!D24+'WATSAN OVERHEAD COST F.xi'!D24+'TRADITIONAL OVERHEAD COST F.xi'!D24</f>
        <v>0</v>
      </c>
      <c r="E42" s="10">
        <f>'CHAIR OVERHEAD COST F.xi'!E24+'SLT OVERHEAD COST F.xi'!E24+'COUNCIL OVERHEAD COST F.xi'!E24+'PMD OVERHEAD COST F.xi'!E24+'AGRIC OVERHEAD COST F.xi'!E24+'FINANCE OVERHEAD COST F.xi'!E24+'WORKS OVERHEAD COST F.xi'!E24+'ESD OVERHEAD COST F.xi'!E24+'PHC OVERHEAD COST F.xi'!E24+'WATSAN OVERHEAD COST F.xi'!E24+'TRADITIONAL OVERHEAD COST F.xi'!E24</f>
        <v>2000000</v>
      </c>
    </row>
    <row r="43" spans="1:5" x14ac:dyDescent="0.25">
      <c r="A43" s="6">
        <v>22020303</v>
      </c>
      <c r="B43" s="7" t="s">
        <v>181</v>
      </c>
      <c r="C43" s="10">
        <f>'CHAIR OVERHEAD COST F.xi'!C25+'SLT OVERHEAD COST F.xi'!C25+'COUNCIL OVERHEAD COST F.xi'!C25+'PMD OVERHEAD COST F.xi'!C25+'AGRIC OVERHEAD COST F.xi'!C25+'FINANCE OVERHEAD COST F.xi'!C25+'WORKS OVERHEAD COST F.xi'!C25+'ESD OVERHEAD COST F.xi'!C25+'PHC OVERHEAD COST F.xi'!C25+'WATSAN OVERHEAD COST F.xi'!C25+'TRADITIONAL OVERHEAD COST F.xi'!C25</f>
        <v>0</v>
      </c>
      <c r="D43" s="10">
        <f>'CHAIR OVERHEAD COST F.xi'!D25+'SLT OVERHEAD COST F.xi'!D25+'COUNCIL OVERHEAD COST F.xi'!D25+'PMD OVERHEAD COST F.xi'!D25+'AGRIC OVERHEAD COST F.xi'!D25+'FINANCE OVERHEAD COST F.xi'!D25+'WORKS OVERHEAD COST F.xi'!D25+'ESD OVERHEAD COST F.xi'!D25+'PHC OVERHEAD COST F.xi'!D25+'WATSAN OVERHEAD COST F.xi'!D25+'TRADITIONAL OVERHEAD COST F.xi'!D25</f>
        <v>0</v>
      </c>
      <c r="E43" s="10">
        <f>'CHAIR OVERHEAD COST F.xi'!E25+'SLT OVERHEAD COST F.xi'!E25+'COUNCIL OVERHEAD COST F.xi'!E25+'PMD OVERHEAD COST F.xi'!E25+'AGRIC OVERHEAD COST F.xi'!E25+'FINANCE OVERHEAD COST F.xi'!E25+'WORKS OVERHEAD COST F.xi'!E25+'ESD OVERHEAD COST F.xi'!E25+'PHC OVERHEAD COST F.xi'!E25+'WATSAN OVERHEAD COST F.xi'!E25+'TRADITIONAL OVERHEAD COST F.xi'!E25</f>
        <v>0</v>
      </c>
    </row>
    <row r="44" spans="1:5" x14ac:dyDescent="0.25">
      <c r="A44" s="6">
        <v>22020304</v>
      </c>
      <c r="B44" s="7" t="s">
        <v>182</v>
      </c>
      <c r="C44" s="10">
        <f>'CHAIR OVERHEAD COST F.xi'!C26+'SLT OVERHEAD COST F.xi'!C26+'COUNCIL OVERHEAD COST F.xi'!C26+'PMD OVERHEAD COST F.xi'!C26+'AGRIC OVERHEAD COST F.xi'!C26+'FINANCE OVERHEAD COST F.xi'!C26+'WORKS OVERHEAD COST F.xi'!C26+'ESD OVERHEAD COST F.xi'!C26+'PHC OVERHEAD COST F.xi'!C26+'WATSAN OVERHEAD COST F.xi'!C26+'TRADITIONAL OVERHEAD COST F.xi'!C26</f>
        <v>0</v>
      </c>
      <c r="D44" s="10">
        <f>'CHAIR OVERHEAD COST F.xi'!D26+'SLT OVERHEAD COST F.xi'!D26+'COUNCIL OVERHEAD COST F.xi'!D26+'PMD OVERHEAD COST F.xi'!D26+'AGRIC OVERHEAD COST F.xi'!D26+'FINANCE OVERHEAD COST F.xi'!D26+'WORKS OVERHEAD COST F.xi'!D26+'ESD OVERHEAD COST F.xi'!D26+'PHC OVERHEAD COST F.xi'!D26+'WATSAN OVERHEAD COST F.xi'!D26+'TRADITIONAL OVERHEAD COST F.xi'!D26</f>
        <v>0</v>
      </c>
      <c r="E44" s="10">
        <f>'CHAIR OVERHEAD COST F.xi'!E26+'SLT OVERHEAD COST F.xi'!E26+'COUNCIL OVERHEAD COST F.xi'!E26+'PMD OVERHEAD COST F.xi'!E26+'AGRIC OVERHEAD COST F.xi'!E26+'FINANCE OVERHEAD COST F.xi'!E26+'WORKS OVERHEAD COST F.xi'!E26+'ESD OVERHEAD COST F.xi'!E26+'PHC OVERHEAD COST F.xi'!E26+'WATSAN OVERHEAD COST F.xi'!E26+'TRADITIONAL OVERHEAD COST F.xi'!E26</f>
        <v>0</v>
      </c>
    </row>
    <row r="45" spans="1:5" x14ac:dyDescent="0.25">
      <c r="A45" s="6">
        <v>22020305</v>
      </c>
      <c r="B45" s="7" t="s">
        <v>183</v>
      </c>
      <c r="C45" s="10">
        <f>'CHAIR OVERHEAD COST F.xi'!C27+'SLT OVERHEAD COST F.xi'!C27+'COUNCIL OVERHEAD COST F.xi'!C27+'PMD OVERHEAD COST F.xi'!C27+'AGRIC OVERHEAD COST F.xi'!C27+'FINANCE OVERHEAD COST F.xi'!C27+'WORKS OVERHEAD COST F.xi'!C27+'ESD OVERHEAD COST F.xi'!C27+'PHC OVERHEAD COST F.xi'!C27+'WATSAN OVERHEAD COST F.xi'!C27+'TRADITIONAL OVERHEAD COST F.xi'!C27</f>
        <v>3000000</v>
      </c>
      <c r="D45" s="10">
        <f>'CHAIR OVERHEAD COST F.xi'!D27+'SLT OVERHEAD COST F.xi'!D27+'COUNCIL OVERHEAD COST F.xi'!D27+'PMD OVERHEAD COST F.xi'!D27+'AGRIC OVERHEAD COST F.xi'!D27+'FINANCE OVERHEAD COST F.xi'!D27+'WORKS OVERHEAD COST F.xi'!D27+'ESD OVERHEAD COST F.xi'!D27+'PHC OVERHEAD COST F.xi'!D27+'WATSAN OVERHEAD COST F.xi'!D27+'TRADITIONAL OVERHEAD COST F.xi'!D27</f>
        <v>1960000</v>
      </c>
      <c r="E45" s="10">
        <f>'CHAIR OVERHEAD COST F.xi'!E27+'SLT OVERHEAD COST F.xi'!E27+'COUNCIL OVERHEAD COST F.xi'!E27+'PMD OVERHEAD COST F.xi'!E27+'AGRIC OVERHEAD COST F.xi'!E27+'FINANCE OVERHEAD COST F.xi'!E27+'WORKS OVERHEAD COST F.xi'!E27+'ESD OVERHEAD COST F.xi'!E27+'PHC OVERHEAD COST F.xi'!E27+'WATSAN OVERHEAD COST F.xi'!E27+'TRADITIONAL OVERHEAD COST F.xi'!E27</f>
        <v>2000000</v>
      </c>
    </row>
    <row r="46" spans="1:5" x14ac:dyDescent="0.25">
      <c r="A46" s="6">
        <v>22020306</v>
      </c>
      <c r="B46" s="7" t="s">
        <v>184</v>
      </c>
      <c r="C46" s="10">
        <f>'CHAIR OVERHEAD COST F.xi'!C28+'SLT OVERHEAD COST F.xi'!C28+'COUNCIL OVERHEAD COST F.xi'!C28+'PMD OVERHEAD COST F.xi'!C28+'AGRIC OVERHEAD COST F.xi'!C28+'FINANCE OVERHEAD COST F.xi'!C28+'WORKS OVERHEAD COST F.xi'!C28+'ESD OVERHEAD COST F.xi'!C28+'PHC OVERHEAD COST F.xi'!C28+'WATSAN OVERHEAD COST F.xi'!C28+'TRADITIONAL OVERHEAD COST F.xi'!C28</f>
        <v>0</v>
      </c>
      <c r="D46" s="10">
        <f>'CHAIR OVERHEAD COST F.xi'!D28+'SLT OVERHEAD COST F.xi'!D28+'COUNCIL OVERHEAD COST F.xi'!D28+'PMD OVERHEAD COST F.xi'!D28+'AGRIC OVERHEAD COST F.xi'!D28+'FINANCE OVERHEAD COST F.xi'!D28+'WORKS OVERHEAD COST F.xi'!D28+'ESD OVERHEAD COST F.xi'!D28+'PHC OVERHEAD COST F.xi'!D28+'WATSAN OVERHEAD COST F.xi'!D28+'TRADITIONAL OVERHEAD COST F.xi'!D28</f>
        <v>0</v>
      </c>
      <c r="E46" s="10">
        <f>'CHAIR OVERHEAD COST F.xi'!E28+'SLT OVERHEAD COST F.xi'!E28+'COUNCIL OVERHEAD COST F.xi'!E28+'PMD OVERHEAD COST F.xi'!E28+'AGRIC OVERHEAD COST F.xi'!E28+'FINANCE OVERHEAD COST F.xi'!E28+'WORKS OVERHEAD COST F.xi'!E28+'ESD OVERHEAD COST F.xi'!E28+'PHC OVERHEAD COST F.xi'!E28+'WATSAN OVERHEAD COST F.xi'!E28+'TRADITIONAL OVERHEAD COST F.xi'!E28</f>
        <v>0</v>
      </c>
    </row>
    <row r="47" spans="1:5" x14ac:dyDescent="0.25">
      <c r="A47" s="6">
        <v>22020307</v>
      </c>
      <c r="B47" s="7" t="s">
        <v>185</v>
      </c>
      <c r="C47" s="10">
        <f>'CHAIR OVERHEAD COST F.xi'!C29+'SLT OVERHEAD COST F.xi'!C29+'COUNCIL OVERHEAD COST F.xi'!C29+'PMD OVERHEAD COST F.xi'!C29+'AGRIC OVERHEAD COST F.xi'!C29+'FINANCE OVERHEAD COST F.xi'!C29+'WORKS OVERHEAD COST F.xi'!C29+'ESD OVERHEAD COST F.xi'!C29+'PHC OVERHEAD COST F.xi'!C29+'WATSAN OVERHEAD COST F.xi'!C29+'TRADITIONAL OVERHEAD COST F.xi'!C29</f>
        <v>62500000</v>
      </c>
      <c r="D47" s="10">
        <f>'CHAIR OVERHEAD COST F.xi'!D29+'SLT OVERHEAD COST F.xi'!D29+'COUNCIL OVERHEAD COST F.xi'!D29+'PMD OVERHEAD COST F.xi'!D29+'AGRIC OVERHEAD COST F.xi'!D29+'FINANCE OVERHEAD COST F.xi'!D29+'WORKS OVERHEAD COST F.xi'!D29+'ESD OVERHEAD COST F.xi'!D29+'PHC OVERHEAD COST F.xi'!D29+'WATSAN OVERHEAD COST F.xi'!D29+'TRADITIONAL OVERHEAD COST F.xi'!D29</f>
        <v>29656200</v>
      </c>
      <c r="E47" s="10">
        <f>'CHAIR OVERHEAD COST F.xi'!E29+'SLT OVERHEAD COST F.xi'!E29+'COUNCIL OVERHEAD COST F.xi'!E29+'PMD OVERHEAD COST F.xi'!E29+'AGRIC OVERHEAD COST F.xi'!E29+'FINANCE OVERHEAD COST F.xi'!E29+'WORKS OVERHEAD COST F.xi'!E29+'ESD OVERHEAD COST F.xi'!E29+'PHC OVERHEAD COST F.xi'!E29+'WATSAN OVERHEAD COST F.xi'!E29+'TRADITIONAL OVERHEAD COST F.xi'!E29</f>
        <v>24500000</v>
      </c>
    </row>
    <row r="48" spans="1:5" x14ac:dyDescent="0.25">
      <c r="A48" s="6">
        <v>22020308</v>
      </c>
      <c r="B48" s="7" t="s">
        <v>186</v>
      </c>
      <c r="C48" s="10">
        <f>'CHAIR OVERHEAD COST F.xi'!C30+'SLT OVERHEAD COST F.xi'!C30+'COUNCIL OVERHEAD COST F.xi'!C30+'PMD OVERHEAD COST F.xi'!C30+'AGRIC OVERHEAD COST F.xi'!C30+'FINANCE OVERHEAD COST F.xi'!C30+'WORKS OVERHEAD COST F.xi'!C30+'ESD OVERHEAD COST F.xi'!C30+'PHC OVERHEAD COST F.xi'!C30+'WATSAN OVERHEAD COST F.xi'!C30+'TRADITIONAL OVERHEAD COST F.xi'!C30</f>
        <v>10000000</v>
      </c>
      <c r="D48" s="10">
        <f>'CHAIR OVERHEAD COST F.xi'!D30+'SLT OVERHEAD COST F.xi'!D30+'COUNCIL OVERHEAD COST F.xi'!D30+'PMD OVERHEAD COST F.xi'!D30+'AGRIC OVERHEAD COST F.xi'!D30+'FINANCE OVERHEAD COST F.xi'!D30+'WORKS OVERHEAD COST F.xi'!D30+'ESD OVERHEAD COST F.xi'!D30+'PHC OVERHEAD COST F.xi'!D30+'WATSAN OVERHEAD COST F.xi'!D30+'TRADITIONAL OVERHEAD COST F.xi'!D30</f>
        <v>650000</v>
      </c>
      <c r="E48" s="10">
        <f>'CHAIR OVERHEAD COST F.xi'!E30+'SLT OVERHEAD COST F.xi'!E30+'COUNCIL OVERHEAD COST F.xi'!E30+'PMD OVERHEAD COST F.xi'!E30+'AGRIC OVERHEAD COST F.xi'!E30+'FINANCE OVERHEAD COST F.xi'!E30+'WORKS OVERHEAD COST F.xi'!E30+'ESD OVERHEAD COST F.xi'!E30+'PHC OVERHEAD COST F.xi'!E30+'WATSAN OVERHEAD COST F.xi'!E30+'TRADITIONAL OVERHEAD COST F.xi'!E30</f>
        <v>1000000</v>
      </c>
    </row>
    <row r="49" spans="1:5" x14ac:dyDescent="0.25">
      <c r="A49" s="6">
        <v>22020309</v>
      </c>
      <c r="B49" s="7" t="s">
        <v>187</v>
      </c>
      <c r="C49" s="10">
        <f>'CHAIR OVERHEAD COST F.xi'!C31+'SLT OVERHEAD COST F.xi'!C31+'COUNCIL OVERHEAD COST F.xi'!C31+'PMD OVERHEAD COST F.xi'!C31+'AGRIC OVERHEAD COST F.xi'!C31+'FINANCE OVERHEAD COST F.xi'!C31+'WORKS OVERHEAD COST F.xi'!C31+'ESD OVERHEAD COST F.xi'!C31+'PHC OVERHEAD COST F.xi'!C31+'WATSAN OVERHEAD COST F.xi'!C31+'TRADITIONAL OVERHEAD COST F.xi'!C31</f>
        <v>12000000</v>
      </c>
      <c r="D49" s="10">
        <f>'CHAIR OVERHEAD COST F.xi'!D31+'SLT OVERHEAD COST F.xi'!D31+'COUNCIL OVERHEAD COST F.xi'!D31+'PMD OVERHEAD COST F.xi'!D31+'AGRIC OVERHEAD COST F.xi'!D31+'FINANCE OVERHEAD COST F.xi'!D31+'WORKS OVERHEAD COST F.xi'!D31+'ESD OVERHEAD COST F.xi'!D31+'PHC OVERHEAD COST F.xi'!D31+'WATSAN OVERHEAD COST F.xi'!D31+'TRADITIONAL OVERHEAD COST F.xi'!D31</f>
        <v>2650000</v>
      </c>
      <c r="E49" s="10">
        <f>'CHAIR OVERHEAD COST F.xi'!E31+'SLT OVERHEAD COST F.xi'!E31+'COUNCIL OVERHEAD COST F.xi'!E31+'PMD OVERHEAD COST F.xi'!E31+'AGRIC OVERHEAD COST F.xi'!E31+'FINANCE OVERHEAD COST F.xi'!E31+'WORKS OVERHEAD COST F.xi'!E31+'ESD OVERHEAD COST F.xi'!E31+'PHC OVERHEAD COST F.xi'!E31+'WATSAN OVERHEAD COST F.xi'!E31+'TRADITIONAL OVERHEAD COST F.xi'!E31</f>
        <v>2000000</v>
      </c>
    </row>
    <row r="50" spans="1:5" x14ac:dyDescent="0.25">
      <c r="A50" s="6">
        <v>22020310</v>
      </c>
      <c r="B50" s="7" t="s">
        <v>188</v>
      </c>
      <c r="C50" s="10">
        <f>'CHAIR OVERHEAD COST F.xi'!C32+'SLT OVERHEAD COST F.xi'!C32+'COUNCIL OVERHEAD COST F.xi'!C32+'PMD OVERHEAD COST F.xi'!C32+'AGRIC OVERHEAD COST F.xi'!C32+'FINANCE OVERHEAD COST F.xi'!C32+'WORKS OVERHEAD COST F.xi'!C32+'ESD OVERHEAD COST F.xi'!C32+'PHC OVERHEAD COST F.xi'!C32+'WATSAN OVERHEAD COST F.xi'!C32+'TRADITIONAL OVERHEAD COST F.xi'!C32</f>
        <v>5000000</v>
      </c>
      <c r="D50" s="10">
        <f>'CHAIR OVERHEAD COST F.xi'!D32+'SLT OVERHEAD COST F.xi'!D32+'COUNCIL OVERHEAD COST F.xi'!D32+'PMD OVERHEAD COST F.xi'!D32+'AGRIC OVERHEAD COST F.xi'!D32+'FINANCE OVERHEAD COST F.xi'!D32+'WORKS OVERHEAD COST F.xi'!D32+'ESD OVERHEAD COST F.xi'!D32+'PHC OVERHEAD COST F.xi'!D32+'WATSAN OVERHEAD COST F.xi'!D32+'TRADITIONAL OVERHEAD COST F.xi'!D32</f>
        <v>0</v>
      </c>
      <c r="E50" s="10">
        <f>'CHAIR OVERHEAD COST F.xi'!E32+'SLT OVERHEAD COST F.xi'!E32+'COUNCIL OVERHEAD COST F.xi'!E32+'PMD OVERHEAD COST F.xi'!E32+'AGRIC OVERHEAD COST F.xi'!E32+'FINANCE OVERHEAD COST F.xi'!E32+'WORKS OVERHEAD COST F.xi'!E32+'ESD OVERHEAD COST F.xi'!E32+'PHC OVERHEAD COST F.xi'!E32+'WATSAN OVERHEAD COST F.xi'!E32+'TRADITIONAL OVERHEAD COST F.xi'!E32</f>
        <v>2000000</v>
      </c>
    </row>
    <row r="51" spans="1:5" x14ac:dyDescent="0.25">
      <c r="A51" s="6">
        <v>22020311</v>
      </c>
      <c r="B51" s="7" t="s">
        <v>189</v>
      </c>
      <c r="C51" s="10">
        <f>'CHAIR OVERHEAD COST F.xi'!C33+'SLT OVERHEAD COST F.xi'!C33+'COUNCIL OVERHEAD COST F.xi'!C33+'PMD OVERHEAD COST F.xi'!C33+'AGRIC OVERHEAD COST F.xi'!C33+'FINANCE OVERHEAD COST F.xi'!C33+'WORKS OVERHEAD COST F.xi'!C33+'ESD OVERHEAD COST F.xi'!C33+'PHC OVERHEAD COST F.xi'!C33+'WATSAN OVERHEAD COST F.xi'!C33+'TRADITIONAL OVERHEAD COST F.xi'!C33</f>
        <v>0</v>
      </c>
      <c r="D51" s="10">
        <f>'CHAIR OVERHEAD COST F.xi'!D33+'SLT OVERHEAD COST F.xi'!D33+'COUNCIL OVERHEAD COST F.xi'!D33+'PMD OVERHEAD COST F.xi'!D33+'AGRIC OVERHEAD COST F.xi'!D33+'FINANCE OVERHEAD COST F.xi'!D33+'WORKS OVERHEAD COST F.xi'!D33+'ESD OVERHEAD COST F.xi'!D33+'PHC OVERHEAD COST F.xi'!D33+'WATSAN OVERHEAD COST F.xi'!D33+'TRADITIONAL OVERHEAD COST F.xi'!D33</f>
        <v>0</v>
      </c>
      <c r="E51" s="10">
        <f>'CHAIR OVERHEAD COST F.xi'!E33+'SLT OVERHEAD COST F.xi'!E33+'COUNCIL OVERHEAD COST F.xi'!E33+'PMD OVERHEAD COST F.xi'!E33+'AGRIC OVERHEAD COST F.xi'!E33+'FINANCE OVERHEAD COST F.xi'!E33+'WORKS OVERHEAD COST F.xi'!E33+'ESD OVERHEAD COST F.xi'!E33+'PHC OVERHEAD COST F.xi'!E33+'WATSAN OVERHEAD COST F.xi'!E33+'TRADITIONAL OVERHEAD COST F.xi'!E33</f>
        <v>0</v>
      </c>
    </row>
    <row r="52" spans="1:5" x14ac:dyDescent="0.25">
      <c r="A52" s="6">
        <v>22020312</v>
      </c>
      <c r="B52" s="7" t="s">
        <v>190</v>
      </c>
      <c r="C52" s="10">
        <f>'CHAIR OVERHEAD COST F.xi'!C34+'SLT OVERHEAD COST F.xi'!C34+'COUNCIL OVERHEAD COST F.xi'!C34+'PMD OVERHEAD COST F.xi'!C34+'AGRIC OVERHEAD COST F.xi'!C34+'FINANCE OVERHEAD COST F.xi'!C34+'WORKS OVERHEAD COST F.xi'!C34+'ESD OVERHEAD COST F.xi'!C34+'PHC OVERHEAD COST F.xi'!C34+'WATSAN OVERHEAD COST F.xi'!C34+'TRADITIONAL OVERHEAD COST F.xi'!C34</f>
        <v>0</v>
      </c>
      <c r="D52" s="10">
        <f>'CHAIR OVERHEAD COST F.xi'!D34+'SLT OVERHEAD COST F.xi'!D34+'COUNCIL OVERHEAD COST F.xi'!D34+'PMD OVERHEAD COST F.xi'!D34+'AGRIC OVERHEAD COST F.xi'!D34+'FINANCE OVERHEAD COST F.xi'!D34+'WORKS OVERHEAD COST F.xi'!D34+'ESD OVERHEAD COST F.xi'!D34+'PHC OVERHEAD COST F.xi'!D34+'WATSAN OVERHEAD COST F.xi'!D34+'TRADITIONAL OVERHEAD COST F.xi'!D34</f>
        <v>0</v>
      </c>
      <c r="E52" s="10">
        <f>'CHAIR OVERHEAD COST F.xi'!E34+'SLT OVERHEAD COST F.xi'!E34+'COUNCIL OVERHEAD COST F.xi'!E34+'PMD OVERHEAD COST F.xi'!E34+'AGRIC OVERHEAD COST F.xi'!E34+'FINANCE OVERHEAD COST F.xi'!E34+'WORKS OVERHEAD COST F.xi'!E34+'ESD OVERHEAD COST F.xi'!E34+'PHC OVERHEAD COST F.xi'!E34+'WATSAN OVERHEAD COST F.xi'!E34+'TRADITIONAL OVERHEAD COST F.xi'!E34</f>
        <v>0</v>
      </c>
    </row>
    <row r="53" spans="1:5" x14ac:dyDescent="0.25">
      <c r="A53" s="6">
        <v>22020313</v>
      </c>
      <c r="B53" s="7" t="s">
        <v>191</v>
      </c>
      <c r="C53" s="10">
        <f>'CHAIR OVERHEAD COST F.xi'!C35+'SLT OVERHEAD COST F.xi'!C35+'COUNCIL OVERHEAD COST F.xi'!C35+'PMD OVERHEAD COST F.xi'!C35+'AGRIC OVERHEAD COST F.xi'!C35+'FINANCE OVERHEAD COST F.xi'!C35+'WORKS OVERHEAD COST F.xi'!C35+'ESD OVERHEAD COST F.xi'!C35+'PHC OVERHEAD COST F.xi'!C35+'WATSAN OVERHEAD COST F.xi'!C35+'TRADITIONAL OVERHEAD COST F.xi'!C35</f>
        <v>0</v>
      </c>
      <c r="D53" s="10">
        <f>'CHAIR OVERHEAD COST F.xi'!D35+'SLT OVERHEAD COST F.xi'!D35+'COUNCIL OVERHEAD COST F.xi'!D35+'PMD OVERHEAD COST F.xi'!D35+'AGRIC OVERHEAD COST F.xi'!D35+'FINANCE OVERHEAD COST F.xi'!D35+'WORKS OVERHEAD COST F.xi'!D35+'ESD OVERHEAD COST F.xi'!D35+'PHC OVERHEAD COST F.xi'!D35+'WATSAN OVERHEAD COST F.xi'!D35+'TRADITIONAL OVERHEAD COST F.xi'!D35</f>
        <v>0</v>
      </c>
      <c r="E53" s="10">
        <f>'CHAIR OVERHEAD COST F.xi'!E35+'SLT OVERHEAD COST F.xi'!E35+'COUNCIL OVERHEAD COST F.xi'!E35+'PMD OVERHEAD COST F.xi'!E35+'AGRIC OVERHEAD COST F.xi'!E35+'FINANCE OVERHEAD COST F.xi'!E35+'WORKS OVERHEAD COST F.xi'!E35+'ESD OVERHEAD COST F.xi'!E35+'PHC OVERHEAD COST F.xi'!E35+'WATSAN OVERHEAD COST F.xi'!E35+'TRADITIONAL OVERHEAD COST F.xi'!E35</f>
        <v>0</v>
      </c>
    </row>
    <row r="54" spans="1:5" x14ac:dyDescent="0.25">
      <c r="A54" s="4">
        <v>220204</v>
      </c>
      <c r="B54" s="5" t="s">
        <v>192</v>
      </c>
      <c r="C54" s="11">
        <f>SUM(C55:C62)</f>
        <v>106255000</v>
      </c>
      <c r="D54" s="11">
        <f t="shared" ref="D54:E54" si="9">SUM(D55:D62)</f>
        <v>21593700</v>
      </c>
      <c r="E54" s="11">
        <f t="shared" si="9"/>
        <v>47055000</v>
      </c>
    </row>
    <row r="55" spans="1:5" x14ac:dyDescent="0.25">
      <c r="A55" s="6">
        <v>22020401</v>
      </c>
      <c r="B55" s="7" t="s">
        <v>193</v>
      </c>
      <c r="C55" s="10">
        <f>'CHAIR OVERHEAD COST F.xi'!C37+'SLT OVERHEAD COST F.xi'!C37+'COUNCIL OVERHEAD COST F.xi'!C37+'PMD OVERHEAD COST F.xi'!C37+'AGRIC OVERHEAD COST F.xi'!C37+'FINANCE OVERHEAD COST F.xi'!C37+'WORKS OVERHEAD COST F.xi'!C37+'ESD OVERHEAD COST F.xi'!C37+'PHC OVERHEAD COST F.xi'!C37+'WATSAN OVERHEAD COST F.xi'!C37+'TRADITIONAL OVERHEAD COST F.xi'!C37</f>
        <v>47420000</v>
      </c>
      <c r="D55" s="10">
        <f>'CHAIR OVERHEAD COST F.xi'!D37+'SLT OVERHEAD COST F.xi'!D37+'COUNCIL OVERHEAD COST F.xi'!D37+'PMD OVERHEAD COST F.xi'!D37+'AGRIC OVERHEAD COST F.xi'!D37+'FINANCE OVERHEAD COST F.xi'!D37+'WORKS OVERHEAD COST F.xi'!D37+'ESD OVERHEAD COST F.xi'!D37+'PHC OVERHEAD COST F.xi'!D37+'WATSAN OVERHEAD COST F.xi'!D37+'TRADITIONAL OVERHEAD COST F.xi'!D37</f>
        <v>14313000</v>
      </c>
      <c r="E55" s="10">
        <f>'CHAIR OVERHEAD COST F.xi'!E37+'SLT OVERHEAD COST F.xi'!E37+'COUNCIL OVERHEAD COST F.xi'!E37+'PMD OVERHEAD COST F.xi'!E37+'AGRIC OVERHEAD COST F.xi'!E37+'FINANCE OVERHEAD COST F.xi'!E37+'WORKS OVERHEAD COST F.xi'!E37+'ESD OVERHEAD COST F.xi'!E37+'PHC OVERHEAD COST F.xi'!E37+'WATSAN OVERHEAD COST F.xi'!E37+'TRADITIONAL OVERHEAD COST F.xi'!E37</f>
        <v>22420000</v>
      </c>
    </row>
    <row r="56" spans="1:5" x14ac:dyDescent="0.25">
      <c r="A56" s="6">
        <v>22020402</v>
      </c>
      <c r="B56" s="7" t="s">
        <v>194</v>
      </c>
      <c r="C56" s="10">
        <f>'CHAIR OVERHEAD COST F.xi'!C38+'SLT OVERHEAD COST F.xi'!C38+'COUNCIL OVERHEAD COST F.xi'!C38+'PMD OVERHEAD COST F.xi'!C38+'AGRIC OVERHEAD COST F.xi'!C38+'FINANCE OVERHEAD COST F.xi'!C38+'WORKS OVERHEAD COST F.xi'!C38+'ESD OVERHEAD COST F.xi'!C38+'PHC OVERHEAD COST F.xi'!C38+'WATSAN OVERHEAD COST F.xi'!C38+'TRADITIONAL OVERHEAD COST F.xi'!C38</f>
        <v>29735000</v>
      </c>
      <c r="D56" s="10">
        <f>'CHAIR OVERHEAD COST F.xi'!D38+'SLT OVERHEAD COST F.xi'!D38+'COUNCIL OVERHEAD COST F.xi'!D38+'PMD OVERHEAD COST F.xi'!D38+'AGRIC OVERHEAD COST F.xi'!D38+'FINANCE OVERHEAD COST F.xi'!D38+'WORKS OVERHEAD COST F.xi'!D38+'ESD OVERHEAD COST F.xi'!D38+'PHC OVERHEAD COST F.xi'!D38+'WATSAN OVERHEAD COST F.xi'!D38+'TRADITIONAL OVERHEAD COST F.xi'!D38</f>
        <v>2507700</v>
      </c>
      <c r="E56" s="10">
        <f>'CHAIR OVERHEAD COST F.xi'!E38+'SLT OVERHEAD COST F.xi'!E38+'COUNCIL OVERHEAD COST F.xi'!E38+'PMD OVERHEAD COST F.xi'!E38+'AGRIC OVERHEAD COST F.xi'!E38+'FINANCE OVERHEAD COST F.xi'!E38+'WORKS OVERHEAD COST F.xi'!E38+'ESD OVERHEAD COST F.xi'!E38+'PHC OVERHEAD COST F.xi'!E38+'WATSAN OVERHEAD COST F.xi'!E38+'TRADITIONAL OVERHEAD COST F.xi'!E38</f>
        <v>13835000</v>
      </c>
    </row>
    <row r="57" spans="1:5" ht="30" x14ac:dyDescent="0.25">
      <c r="A57" s="6">
        <v>22020403</v>
      </c>
      <c r="B57" s="7" t="s">
        <v>195</v>
      </c>
      <c r="C57" s="10">
        <f>'CHAIR OVERHEAD COST F.xi'!C39+'SLT OVERHEAD COST F.xi'!C39+'COUNCIL OVERHEAD COST F.xi'!C39+'PMD OVERHEAD COST F.xi'!C39+'AGRIC OVERHEAD COST F.xi'!C39+'FINANCE OVERHEAD COST F.xi'!C39+'WORKS OVERHEAD COST F.xi'!C39+'ESD OVERHEAD COST F.xi'!C39+'PHC OVERHEAD COST F.xi'!C39+'WATSAN OVERHEAD COST F.xi'!C39+'TRADITIONAL OVERHEAD COST F.xi'!C39</f>
        <v>1000000</v>
      </c>
      <c r="D57" s="10">
        <f>'CHAIR OVERHEAD COST F.xi'!D39+'SLT OVERHEAD COST F.xi'!D39+'COUNCIL OVERHEAD COST F.xi'!D39+'PMD OVERHEAD COST F.xi'!D39+'AGRIC OVERHEAD COST F.xi'!D39+'FINANCE OVERHEAD COST F.xi'!D39+'WORKS OVERHEAD COST F.xi'!D39+'ESD OVERHEAD COST F.xi'!D39+'PHC OVERHEAD COST F.xi'!D39+'WATSAN OVERHEAD COST F.xi'!D39+'TRADITIONAL OVERHEAD COST F.xi'!D39</f>
        <v>0</v>
      </c>
      <c r="E57" s="10">
        <f>'CHAIR OVERHEAD COST F.xi'!E39+'SLT OVERHEAD COST F.xi'!E39+'COUNCIL OVERHEAD COST F.xi'!E39+'PMD OVERHEAD COST F.xi'!E39+'AGRIC OVERHEAD COST F.xi'!E39+'FINANCE OVERHEAD COST F.xi'!E39+'WORKS OVERHEAD COST F.xi'!E39+'ESD OVERHEAD COST F.xi'!E39+'PHC OVERHEAD COST F.xi'!E39+'WATSAN OVERHEAD COST F.xi'!E39+'TRADITIONAL OVERHEAD COST F.xi'!E39</f>
        <v>1000000</v>
      </c>
    </row>
    <row r="58" spans="1:5" x14ac:dyDescent="0.25">
      <c r="A58" s="6">
        <v>22020404</v>
      </c>
      <c r="B58" s="7" t="s">
        <v>196</v>
      </c>
      <c r="C58" s="10">
        <f>'CHAIR OVERHEAD COST F.xi'!C40+'SLT OVERHEAD COST F.xi'!C40+'COUNCIL OVERHEAD COST F.xi'!C40+'PMD OVERHEAD COST F.xi'!C40+'AGRIC OVERHEAD COST F.xi'!C40+'FINANCE OVERHEAD COST F.xi'!C40+'WORKS OVERHEAD COST F.xi'!C40+'ESD OVERHEAD COST F.xi'!C40+'PHC OVERHEAD COST F.xi'!C40+'WATSAN OVERHEAD COST F.xi'!C40+'TRADITIONAL OVERHEAD COST F.xi'!C40</f>
        <v>5000000</v>
      </c>
      <c r="D58" s="10">
        <f>'CHAIR OVERHEAD COST F.xi'!D40+'SLT OVERHEAD COST F.xi'!D40+'COUNCIL OVERHEAD COST F.xi'!D40+'PMD OVERHEAD COST F.xi'!D40+'AGRIC OVERHEAD COST F.xi'!D40+'FINANCE OVERHEAD COST F.xi'!D40+'WORKS OVERHEAD COST F.xi'!D40+'ESD OVERHEAD COST F.xi'!D40+'PHC OVERHEAD COST F.xi'!D40+'WATSAN OVERHEAD COST F.xi'!D40+'TRADITIONAL OVERHEAD COST F.xi'!D40</f>
        <v>0</v>
      </c>
      <c r="E58" s="10">
        <f>'CHAIR OVERHEAD COST F.xi'!E40+'SLT OVERHEAD COST F.xi'!E40+'COUNCIL OVERHEAD COST F.xi'!E40+'PMD OVERHEAD COST F.xi'!E40+'AGRIC OVERHEAD COST F.xi'!E40+'FINANCE OVERHEAD COST F.xi'!E40+'WORKS OVERHEAD COST F.xi'!E40+'ESD OVERHEAD COST F.xi'!E40+'PHC OVERHEAD COST F.xi'!E40+'WATSAN OVERHEAD COST F.xi'!E40+'TRADITIONAL OVERHEAD COST F.xi'!E40</f>
        <v>2500000</v>
      </c>
    </row>
    <row r="59" spans="1:5" x14ac:dyDescent="0.25">
      <c r="A59" s="6">
        <v>22020405</v>
      </c>
      <c r="B59" s="7" t="s">
        <v>197</v>
      </c>
      <c r="C59" s="10">
        <f>'CHAIR OVERHEAD COST F.xi'!C41+'SLT OVERHEAD COST F.xi'!C41+'COUNCIL OVERHEAD COST F.xi'!C41+'PMD OVERHEAD COST F.xi'!C41+'AGRIC OVERHEAD COST F.xi'!C41+'FINANCE OVERHEAD COST F.xi'!C41+'WORKS OVERHEAD COST F.xi'!C41+'ESD OVERHEAD COST F.xi'!C41+'PHC OVERHEAD COST F.xi'!C41+'WATSAN OVERHEAD COST F.xi'!C41+'TRADITIONAL OVERHEAD COST F.xi'!C41</f>
        <v>22000000</v>
      </c>
      <c r="D59" s="10">
        <f>'CHAIR OVERHEAD COST F.xi'!D41+'SLT OVERHEAD COST F.xi'!D41+'COUNCIL OVERHEAD COST F.xi'!D41+'PMD OVERHEAD COST F.xi'!D41+'AGRIC OVERHEAD COST F.xi'!D41+'FINANCE OVERHEAD COST F.xi'!D41+'WORKS OVERHEAD COST F.xi'!D41+'ESD OVERHEAD COST F.xi'!D41+'PHC OVERHEAD COST F.xi'!D41+'WATSAN OVERHEAD COST F.xi'!D41+'TRADITIONAL OVERHEAD COST F.xi'!D41</f>
        <v>4423000</v>
      </c>
      <c r="E59" s="10">
        <f>'CHAIR OVERHEAD COST F.xi'!E41+'SLT OVERHEAD COST F.xi'!E41+'COUNCIL OVERHEAD COST F.xi'!E41+'PMD OVERHEAD COST F.xi'!E41+'AGRIC OVERHEAD COST F.xi'!E41+'FINANCE OVERHEAD COST F.xi'!E41+'WORKS OVERHEAD COST F.xi'!E41+'ESD OVERHEAD COST F.xi'!E41+'PHC OVERHEAD COST F.xi'!E41+'WATSAN OVERHEAD COST F.xi'!E41+'TRADITIONAL OVERHEAD COST F.xi'!E41</f>
        <v>5200000</v>
      </c>
    </row>
    <row r="60" spans="1:5" x14ac:dyDescent="0.25">
      <c r="A60" s="6">
        <v>22020406</v>
      </c>
      <c r="B60" s="7" t="s">
        <v>198</v>
      </c>
      <c r="C60" s="10">
        <f>'CHAIR OVERHEAD COST F.xi'!C42+'SLT OVERHEAD COST F.xi'!C42+'COUNCIL OVERHEAD COST F.xi'!C42+'PMD OVERHEAD COST F.xi'!C42+'AGRIC OVERHEAD COST F.xi'!C42+'FINANCE OVERHEAD COST F.xi'!C42+'WORKS OVERHEAD COST F.xi'!C42+'ESD OVERHEAD COST F.xi'!C42+'PHC OVERHEAD COST F.xi'!C42+'WATSAN OVERHEAD COST F.xi'!C42+'TRADITIONAL OVERHEAD COST F.xi'!C42</f>
        <v>1100000</v>
      </c>
      <c r="D60" s="10">
        <f>'CHAIR OVERHEAD COST F.xi'!D42+'SLT OVERHEAD COST F.xi'!D42+'COUNCIL OVERHEAD COST F.xi'!D42+'PMD OVERHEAD COST F.xi'!D42+'AGRIC OVERHEAD COST F.xi'!D42+'FINANCE OVERHEAD COST F.xi'!D42+'WORKS OVERHEAD COST F.xi'!D42+'ESD OVERHEAD COST F.xi'!D42+'PHC OVERHEAD COST F.xi'!D42+'WATSAN OVERHEAD COST F.xi'!D42+'TRADITIONAL OVERHEAD COST F.xi'!D42</f>
        <v>350000</v>
      </c>
      <c r="E60" s="10">
        <f>'CHAIR OVERHEAD COST F.xi'!E42+'SLT OVERHEAD COST F.xi'!E42+'COUNCIL OVERHEAD COST F.xi'!E42+'PMD OVERHEAD COST F.xi'!E42+'AGRIC OVERHEAD COST F.xi'!E42+'FINANCE OVERHEAD COST F.xi'!E42+'WORKS OVERHEAD COST F.xi'!E42+'ESD OVERHEAD COST F.xi'!E42+'PHC OVERHEAD COST F.xi'!E42+'WATSAN OVERHEAD COST F.xi'!E42+'TRADITIONAL OVERHEAD COST F.xi'!E42</f>
        <v>1100000</v>
      </c>
    </row>
    <row r="61" spans="1:5" x14ac:dyDescent="0.25">
      <c r="A61" s="6">
        <v>22020410</v>
      </c>
      <c r="B61" s="7" t="s">
        <v>199</v>
      </c>
      <c r="C61" s="10">
        <f>'CHAIR OVERHEAD COST F.xi'!C43+'SLT OVERHEAD COST F.xi'!C43+'COUNCIL OVERHEAD COST F.xi'!C43+'PMD OVERHEAD COST F.xi'!C43+'AGRIC OVERHEAD COST F.xi'!C43+'FINANCE OVERHEAD COST F.xi'!C43+'WORKS OVERHEAD COST F.xi'!C43+'ESD OVERHEAD COST F.xi'!C43+'PHC OVERHEAD COST F.xi'!C43+'WATSAN OVERHEAD COST F.xi'!C43+'TRADITIONAL OVERHEAD COST F.xi'!C43</f>
        <v>0</v>
      </c>
      <c r="D61" s="10">
        <f>'CHAIR OVERHEAD COST F.xi'!D43+'SLT OVERHEAD COST F.xi'!D43+'COUNCIL OVERHEAD COST F.xi'!D43+'PMD OVERHEAD COST F.xi'!D43+'AGRIC OVERHEAD COST F.xi'!D43+'FINANCE OVERHEAD COST F.xi'!D43+'WORKS OVERHEAD COST F.xi'!D43+'ESD OVERHEAD COST F.xi'!D43+'PHC OVERHEAD COST F.xi'!D43+'WATSAN OVERHEAD COST F.xi'!D43+'TRADITIONAL OVERHEAD COST F.xi'!D43</f>
        <v>0</v>
      </c>
      <c r="E61" s="10">
        <f>'CHAIR OVERHEAD COST F.xi'!E43+'SLT OVERHEAD COST F.xi'!E43+'COUNCIL OVERHEAD COST F.xi'!E43+'PMD OVERHEAD COST F.xi'!E43+'AGRIC OVERHEAD COST F.xi'!E43+'FINANCE OVERHEAD COST F.xi'!E43+'WORKS OVERHEAD COST F.xi'!E43+'ESD OVERHEAD COST F.xi'!E43+'PHC OVERHEAD COST F.xi'!E43+'WATSAN OVERHEAD COST F.xi'!E43+'TRADITIONAL OVERHEAD COST F.xi'!E43</f>
        <v>0</v>
      </c>
    </row>
    <row r="62" spans="1:5" x14ac:dyDescent="0.25">
      <c r="A62" s="6">
        <v>22020411</v>
      </c>
      <c r="B62" s="7" t="s">
        <v>200</v>
      </c>
      <c r="C62" s="10">
        <f>'CHAIR OVERHEAD COST F.xi'!C44+'SLT OVERHEAD COST F.xi'!C44+'COUNCIL OVERHEAD COST F.xi'!C44+'PMD OVERHEAD COST F.xi'!C44+'AGRIC OVERHEAD COST F.xi'!C44+'FINANCE OVERHEAD COST F.xi'!C44+'WORKS OVERHEAD COST F.xi'!C44+'ESD OVERHEAD COST F.xi'!C44+'PHC OVERHEAD COST F.xi'!C44+'WATSAN OVERHEAD COST F.xi'!C44+'TRADITIONAL OVERHEAD COST F.xi'!C44</f>
        <v>0</v>
      </c>
      <c r="D62" s="10">
        <f>'CHAIR OVERHEAD COST F.xi'!D44+'SLT OVERHEAD COST F.xi'!D44+'COUNCIL OVERHEAD COST F.xi'!D44+'PMD OVERHEAD COST F.xi'!D44+'AGRIC OVERHEAD COST F.xi'!D44+'FINANCE OVERHEAD COST F.xi'!D44+'WORKS OVERHEAD COST F.xi'!D44+'ESD OVERHEAD COST F.xi'!D44+'PHC OVERHEAD COST F.xi'!D44+'WATSAN OVERHEAD COST F.xi'!D44+'TRADITIONAL OVERHEAD COST F.xi'!D44</f>
        <v>0</v>
      </c>
      <c r="E62" s="10">
        <f>'CHAIR OVERHEAD COST F.xi'!E44+'SLT OVERHEAD COST F.xi'!E44+'COUNCIL OVERHEAD COST F.xi'!E44+'PMD OVERHEAD COST F.xi'!E44+'AGRIC OVERHEAD COST F.xi'!E44+'FINANCE OVERHEAD COST F.xi'!E44+'WORKS OVERHEAD COST F.xi'!E44+'ESD OVERHEAD COST F.xi'!E44+'PHC OVERHEAD COST F.xi'!E44+'WATSAN OVERHEAD COST F.xi'!E44+'TRADITIONAL OVERHEAD COST F.xi'!E44</f>
        <v>1000000</v>
      </c>
    </row>
    <row r="63" spans="1:5" x14ac:dyDescent="0.25">
      <c r="A63" s="4">
        <v>220205</v>
      </c>
      <c r="B63" s="5" t="s">
        <v>201</v>
      </c>
      <c r="C63" s="11">
        <f>SUM(C64:C65)</f>
        <v>36500000</v>
      </c>
      <c r="D63" s="11">
        <f>SUM(D64:D65)</f>
        <v>13701272</v>
      </c>
      <c r="E63" s="11">
        <f>SUM(E64:E65)</f>
        <v>9000000</v>
      </c>
    </row>
    <row r="64" spans="1:5" x14ac:dyDescent="0.25">
      <c r="A64" s="6">
        <v>22020501</v>
      </c>
      <c r="B64" s="7" t="s">
        <v>202</v>
      </c>
      <c r="C64" s="10">
        <f>'CHAIR OVERHEAD COST F.xi'!C46+'SLT OVERHEAD COST F.xi'!C46+'COUNCIL OVERHEAD COST F.xi'!C46+'PMD OVERHEAD COST F.xi'!C46+'AGRIC OVERHEAD COST F.xi'!C46+'FINANCE OVERHEAD COST F.xi'!C46+'WORKS OVERHEAD COST F.xi'!C46+'ESD OVERHEAD COST F.xi'!C46+'PHC OVERHEAD COST F.xi'!C46+'WATSAN OVERHEAD COST F.xi'!C46+'TRADITIONAL OVERHEAD COST F.xi'!C46</f>
        <v>36500000</v>
      </c>
      <c r="D64" s="10">
        <f>'CHAIR OVERHEAD COST F.xi'!D46+'SLT OVERHEAD COST F.xi'!D46+'COUNCIL OVERHEAD COST F.xi'!D46+'PMD OVERHEAD COST F.xi'!D46+'AGRIC OVERHEAD COST F.xi'!D46+'FINANCE OVERHEAD COST F.xi'!D46+'WORKS OVERHEAD COST F.xi'!D46+'ESD OVERHEAD COST F.xi'!D46+'PHC OVERHEAD COST F.xi'!D46+'WATSAN OVERHEAD COST F.xi'!D46+'TRADITIONAL OVERHEAD COST F.xi'!D46</f>
        <v>13701272</v>
      </c>
      <c r="E64" s="10">
        <f>'CHAIR OVERHEAD COST F.xi'!E46+'SLT OVERHEAD COST F.xi'!E46+'COUNCIL OVERHEAD COST F.xi'!E46+'PMD OVERHEAD COST F.xi'!E46+'AGRIC OVERHEAD COST F.xi'!E46+'FINANCE OVERHEAD COST F.xi'!E46+'WORKS OVERHEAD COST F.xi'!E46+'ESD OVERHEAD COST F.xi'!E46+'PHC OVERHEAD COST F.xi'!E46+'WATSAN OVERHEAD COST F.xi'!E46+'TRADITIONAL OVERHEAD COST F.xi'!E46</f>
        <v>9000000</v>
      </c>
    </row>
    <row r="65" spans="1:5" x14ac:dyDescent="0.25">
      <c r="A65" s="6">
        <v>22020502</v>
      </c>
      <c r="B65" s="7" t="s">
        <v>203</v>
      </c>
      <c r="C65" s="10">
        <f>'CHAIR OVERHEAD COST F.xi'!C47+'SLT OVERHEAD COST F.xi'!C47+'COUNCIL OVERHEAD COST F.xi'!C47+'PMD OVERHEAD COST F.xi'!C47+'AGRIC OVERHEAD COST F.xi'!C47+'FINANCE OVERHEAD COST F.xi'!C47+'WORKS OVERHEAD COST F.xi'!C47+'ESD OVERHEAD COST F.xi'!C47+'PHC OVERHEAD COST F.xi'!C47+'WATSAN OVERHEAD COST F.xi'!C47+'TRADITIONAL OVERHEAD COST F.xi'!C47</f>
        <v>0</v>
      </c>
      <c r="D65" s="10">
        <f>'CHAIR OVERHEAD COST F.xi'!D47+'SLT OVERHEAD COST F.xi'!D47+'COUNCIL OVERHEAD COST F.xi'!D47+'PMD OVERHEAD COST F.xi'!D47+'AGRIC OVERHEAD COST F.xi'!D47+'FINANCE OVERHEAD COST F.xi'!D47+'WORKS OVERHEAD COST F.xi'!D47+'ESD OVERHEAD COST F.xi'!D47+'PHC OVERHEAD COST F.xi'!D47+'WATSAN OVERHEAD COST F.xi'!D47+'TRADITIONAL OVERHEAD COST F.xi'!D47</f>
        <v>0</v>
      </c>
      <c r="E65" s="10">
        <f>'CHAIR OVERHEAD COST F.xi'!E47+'SLT OVERHEAD COST F.xi'!E47+'COUNCIL OVERHEAD COST F.xi'!E47+'PMD OVERHEAD COST F.xi'!E47+'AGRIC OVERHEAD COST F.xi'!E47+'FINANCE OVERHEAD COST F.xi'!E47+'WORKS OVERHEAD COST F.xi'!E47+'ESD OVERHEAD COST F.xi'!E47+'PHC OVERHEAD COST F.xi'!E47+'WATSAN OVERHEAD COST F.xi'!E47+'TRADITIONAL OVERHEAD COST F.xi'!E47</f>
        <v>0</v>
      </c>
    </row>
    <row r="66" spans="1:5" x14ac:dyDescent="0.25">
      <c r="A66" s="4">
        <v>220206</v>
      </c>
      <c r="B66" s="5" t="s">
        <v>204</v>
      </c>
      <c r="C66" s="11">
        <f>SUM(C67:C71)</f>
        <v>470235297</v>
      </c>
      <c r="D66" s="11">
        <f t="shared" ref="D66:E66" si="10">SUM(D67:D71)</f>
        <v>384080656</v>
      </c>
      <c r="E66" s="11">
        <f t="shared" si="10"/>
        <v>85000000</v>
      </c>
    </row>
    <row r="67" spans="1:5" x14ac:dyDescent="0.25">
      <c r="A67" s="6">
        <v>22020601</v>
      </c>
      <c r="B67" s="7" t="s">
        <v>205</v>
      </c>
      <c r="C67" s="10">
        <f>'CHAIR OVERHEAD COST F.xi'!C49+'SLT OVERHEAD COST F.xi'!C49+'COUNCIL OVERHEAD COST F.xi'!C49+'PMD OVERHEAD COST F.xi'!C49+'AGRIC OVERHEAD COST F.xi'!C49+'FINANCE OVERHEAD COST F.xi'!C49+'WORKS OVERHEAD COST F.xi'!C49+'ESD OVERHEAD COST F.xi'!C49+'PHC OVERHEAD COST F.xi'!C49+'WATSAN OVERHEAD COST F.xi'!C49+'TRADITIONAL OVERHEAD COST F.xi'!C49</f>
        <v>458235297</v>
      </c>
      <c r="D67" s="10">
        <f>'CHAIR OVERHEAD COST F.xi'!D49+'SLT OVERHEAD COST F.xi'!D49+'COUNCIL OVERHEAD COST F.xi'!D49+'PMD OVERHEAD COST F.xi'!D49+'AGRIC OVERHEAD COST F.xi'!D49+'FINANCE OVERHEAD COST F.xi'!D49+'WORKS OVERHEAD COST F.xi'!D49+'ESD OVERHEAD COST F.xi'!D49+'PHC OVERHEAD COST F.xi'!D49+'WATSAN OVERHEAD COST F.xi'!D49+'TRADITIONAL OVERHEAD COST F.xi'!D49</f>
        <v>381030656</v>
      </c>
      <c r="E67" s="10">
        <f>'CHAIR OVERHEAD COST F.xi'!E49+'SLT OVERHEAD COST F.xi'!E49+'COUNCIL OVERHEAD COST F.xi'!E49+'PMD OVERHEAD COST F.xi'!E49+'AGRIC OVERHEAD COST F.xi'!E49+'FINANCE OVERHEAD COST F.xi'!E49+'WORKS OVERHEAD COST F.xi'!E49+'ESD OVERHEAD COST F.xi'!E49+'PHC OVERHEAD COST F.xi'!E49+'WATSAN OVERHEAD COST F.xi'!E49+'TRADITIONAL OVERHEAD COST F.xi'!E49</f>
        <v>80000000</v>
      </c>
    </row>
    <row r="68" spans="1:5" x14ac:dyDescent="0.25">
      <c r="A68" s="6">
        <v>22020602</v>
      </c>
      <c r="B68" s="7" t="s">
        <v>537</v>
      </c>
      <c r="C68" s="10">
        <f>'CHAIR OVERHEAD COST F.xi'!C50+'SLT OVERHEAD COST F.xi'!C50+'COUNCIL OVERHEAD COST F.xi'!C50+'PMD OVERHEAD COST F.xi'!C50+'AGRIC OVERHEAD COST F.xi'!C50+'FINANCE OVERHEAD COST F.xi'!C50+'WORKS OVERHEAD COST F.xi'!C50+'ESD OVERHEAD COST F.xi'!C50+'PHC OVERHEAD COST F.xi'!C50+'WATSAN OVERHEAD COST F.xi'!C50+'TRADITIONAL OVERHEAD COST F.xi'!C50</f>
        <v>0</v>
      </c>
      <c r="D68" s="10">
        <f>'CHAIR OVERHEAD COST F.xi'!D50+'SLT OVERHEAD COST F.xi'!D50+'COUNCIL OVERHEAD COST F.xi'!D50+'PMD OVERHEAD COST F.xi'!D50+'AGRIC OVERHEAD COST F.xi'!D50+'FINANCE OVERHEAD COST F.xi'!D50+'WORKS OVERHEAD COST F.xi'!D50+'ESD OVERHEAD COST F.xi'!D50+'PHC OVERHEAD COST F.xi'!D50+'WATSAN OVERHEAD COST F.xi'!D50+'TRADITIONAL OVERHEAD COST F.xi'!D50</f>
        <v>0</v>
      </c>
      <c r="E68" s="10">
        <f>'CHAIR OVERHEAD COST F.xi'!E50+'SLT OVERHEAD COST F.xi'!E50+'COUNCIL OVERHEAD COST F.xi'!E50+'PMD OVERHEAD COST F.xi'!E50+'AGRIC OVERHEAD COST F.xi'!E50+'FINANCE OVERHEAD COST F.xi'!E50+'WORKS OVERHEAD COST F.xi'!E50+'ESD OVERHEAD COST F.xi'!E50+'PHC OVERHEAD COST F.xi'!E50+'WATSAN OVERHEAD COST F.xi'!E50+'TRADITIONAL OVERHEAD COST F.xi'!E50</f>
        <v>0</v>
      </c>
    </row>
    <row r="69" spans="1:5" x14ac:dyDescent="0.25">
      <c r="A69" s="6">
        <v>22020603</v>
      </c>
      <c r="B69" s="7" t="s">
        <v>206</v>
      </c>
      <c r="C69" s="10">
        <f>'CHAIR OVERHEAD COST F.xi'!C51+'SLT OVERHEAD COST F.xi'!C51+'COUNCIL OVERHEAD COST F.xi'!C51+'PMD OVERHEAD COST F.xi'!C51+'AGRIC OVERHEAD COST F.xi'!C51+'FINANCE OVERHEAD COST F.xi'!C51+'WORKS OVERHEAD COST F.xi'!C51+'ESD OVERHEAD COST F.xi'!C51+'PHC OVERHEAD COST F.xi'!C51+'WATSAN OVERHEAD COST F.xi'!C51+'TRADITIONAL OVERHEAD COST F.xi'!C51</f>
        <v>0</v>
      </c>
      <c r="D69" s="10">
        <f>'CHAIR OVERHEAD COST F.xi'!D51+'SLT OVERHEAD COST F.xi'!D51+'COUNCIL OVERHEAD COST F.xi'!D51+'PMD OVERHEAD COST F.xi'!D51+'AGRIC OVERHEAD COST F.xi'!D51+'FINANCE OVERHEAD COST F.xi'!D51+'WORKS OVERHEAD COST F.xi'!D51+'ESD OVERHEAD COST F.xi'!D51+'PHC OVERHEAD COST F.xi'!D51+'WATSAN OVERHEAD COST F.xi'!D51+'TRADITIONAL OVERHEAD COST F.xi'!D51</f>
        <v>0</v>
      </c>
      <c r="E69" s="10">
        <f>'CHAIR OVERHEAD COST F.xi'!E51+'SLT OVERHEAD COST F.xi'!E51+'COUNCIL OVERHEAD COST F.xi'!E51+'PMD OVERHEAD COST F.xi'!E51+'AGRIC OVERHEAD COST F.xi'!E51+'FINANCE OVERHEAD COST F.xi'!E51+'WORKS OVERHEAD COST F.xi'!E51+'ESD OVERHEAD COST F.xi'!E51+'PHC OVERHEAD COST F.xi'!E51+'WATSAN OVERHEAD COST F.xi'!E51+'TRADITIONAL OVERHEAD COST F.xi'!E51</f>
        <v>0</v>
      </c>
    </row>
    <row r="70" spans="1:5" x14ac:dyDescent="0.25">
      <c r="A70" s="6">
        <v>22020604</v>
      </c>
      <c r="B70" s="7" t="s">
        <v>207</v>
      </c>
      <c r="C70" s="10">
        <f>'CHAIR OVERHEAD COST F.xi'!C52+'SLT OVERHEAD COST F.xi'!C52+'COUNCIL OVERHEAD COST F.xi'!C52+'PMD OVERHEAD COST F.xi'!C52+'AGRIC OVERHEAD COST F.xi'!C52+'FINANCE OVERHEAD COST F.xi'!C52+'WORKS OVERHEAD COST F.xi'!C52+'ESD OVERHEAD COST F.xi'!C52+'PHC OVERHEAD COST F.xi'!C52+'WATSAN OVERHEAD COST F.xi'!C52+'TRADITIONAL OVERHEAD COST F.xi'!C52</f>
        <v>6000000</v>
      </c>
      <c r="D70" s="10">
        <f>'CHAIR OVERHEAD COST F.xi'!D52+'SLT OVERHEAD COST F.xi'!D52+'COUNCIL OVERHEAD COST F.xi'!D52+'PMD OVERHEAD COST F.xi'!D52+'AGRIC OVERHEAD COST F.xi'!D52+'FINANCE OVERHEAD COST F.xi'!D52+'WORKS OVERHEAD COST F.xi'!D52+'ESD OVERHEAD COST F.xi'!D52+'PHC OVERHEAD COST F.xi'!D52+'WATSAN OVERHEAD COST F.xi'!D52+'TRADITIONAL OVERHEAD COST F.xi'!D52</f>
        <v>1000000</v>
      </c>
      <c r="E70" s="10">
        <f>'CHAIR OVERHEAD COST F.xi'!E52+'SLT OVERHEAD COST F.xi'!E52+'COUNCIL OVERHEAD COST F.xi'!E52+'PMD OVERHEAD COST F.xi'!E52+'AGRIC OVERHEAD COST F.xi'!E52+'FINANCE OVERHEAD COST F.xi'!E52+'WORKS OVERHEAD COST F.xi'!E52+'ESD OVERHEAD COST F.xi'!E52+'PHC OVERHEAD COST F.xi'!E52+'WATSAN OVERHEAD COST F.xi'!E52+'TRADITIONAL OVERHEAD COST F.xi'!E52</f>
        <v>3000000</v>
      </c>
    </row>
    <row r="71" spans="1:5" x14ac:dyDescent="0.25">
      <c r="A71" s="6">
        <v>22020605</v>
      </c>
      <c r="B71" s="7" t="s">
        <v>208</v>
      </c>
      <c r="C71" s="10">
        <f>'CHAIR OVERHEAD COST F.xi'!C53+'SLT OVERHEAD COST F.xi'!C53+'COUNCIL OVERHEAD COST F.xi'!C53+'PMD OVERHEAD COST F.xi'!C53+'AGRIC OVERHEAD COST F.xi'!C53+'FINANCE OVERHEAD COST F.xi'!C53+'WORKS OVERHEAD COST F.xi'!C53+'ESD OVERHEAD COST F.xi'!C53+'PHC OVERHEAD COST F.xi'!C53+'WATSAN OVERHEAD COST F.xi'!C53+'TRADITIONAL OVERHEAD COST F.xi'!C53</f>
        <v>6000000</v>
      </c>
      <c r="D71" s="10">
        <f>'CHAIR OVERHEAD COST F.xi'!D53+'SLT OVERHEAD COST F.xi'!D53+'COUNCIL OVERHEAD COST F.xi'!D53+'PMD OVERHEAD COST F.xi'!D53+'AGRIC OVERHEAD COST F.xi'!D53+'FINANCE OVERHEAD COST F.xi'!D53+'WORKS OVERHEAD COST F.xi'!D53+'ESD OVERHEAD COST F.xi'!D53+'PHC OVERHEAD COST F.xi'!D53+'WATSAN OVERHEAD COST F.xi'!D53+'TRADITIONAL OVERHEAD COST F.xi'!D53</f>
        <v>2050000</v>
      </c>
      <c r="E71" s="10">
        <f>'CHAIR OVERHEAD COST F.xi'!E53+'SLT OVERHEAD COST F.xi'!E53+'COUNCIL OVERHEAD COST F.xi'!E53+'PMD OVERHEAD COST F.xi'!E53+'AGRIC OVERHEAD COST F.xi'!E53+'FINANCE OVERHEAD COST F.xi'!E53+'WORKS OVERHEAD COST F.xi'!E53+'ESD OVERHEAD COST F.xi'!E53+'PHC OVERHEAD COST F.xi'!E53+'WATSAN OVERHEAD COST F.xi'!E53+'TRADITIONAL OVERHEAD COST F.xi'!E53</f>
        <v>2000000</v>
      </c>
    </row>
    <row r="72" spans="1:5" ht="30" x14ac:dyDescent="0.25">
      <c r="A72" s="4">
        <v>220207</v>
      </c>
      <c r="B72" s="5" t="s">
        <v>209</v>
      </c>
      <c r="C72" s="11">
        <f>SUM(C73:C80)</f>
        <v>17500000</v>
      </c>
      <c r="D72" s="11">
        <f t="shared" ref="D72:E72" si="11">SUM(D73:D80)</f>
        <v>9533897</v>
      </c>
      <c r="E72" s="11">
        <f t="shared" si="11"/>
        <v>9000000</v>
      </c>
    </row>
    <row r="73" spans="1:5" x14ac:dyDescent="0.25">
      <c r="A73" s="6">
        <v>22020701</v>
      </c>
      <c r="B73" s="7" t="s">
        <v>210</v>
      </c>
      <c r="C73" s="10">
        <f>'CHAIR OVERHEAD COST F.xi'!C55+'SLT OVERHEAD COST F.xi'!C55+'COUNCIL OVERHEAD COST F.xi'!C55+'PMD OVERHEAD COST F.xi'!C55+'AGRIC OVERHEAD COST F.xi'!C55+'FINANCE OVERHEAD COST F.xi'!C55+'WORKS OVERHEAD COST F.xi'!C55+'ESD OVERHEAD COST F.xi'!C55+'PHC OVERHEAD COST F.xi'!C55+'WATSAN OVERHEAD COST F.xi'!C55+'TRADITIONAL OVERHEAD COST F.xi'!C55</f>
        <v>0</v>
      </c>
      <c r="D73" s="10">
        <f>'CHAIR OVERHEAD COST F.xi'!D55+'SLT OVERHEAD COST F.xi'!D55+'COUNCIL OVERHEAD COST F.xi'!D55+'PMD OVERHEAD COST F.xi'!D55+'AGRIC OVERHEAD COST F.xi'!D55+'FINANCE OVERHEAD COST F.xi'!D55+'WORKS OVERHEAD COST F.xi'!D55+'ESD OVERHEAD COST F.xi'!D55+'PHC OVERHEAD COST F.xi'!D55+'WATSAN OVERHEAD COST F.xi'!D55+'TRADITIONAL OVERHEAD COST F.xi'!D55</f>
        <v>0</v>
      </c>
      <c r="E73" s="10">
        <f>'CHAIR OVERHEAD COST F.xi'!E55+'SLT OVERHEAD COST F.xi'!E55+'COUNCIL OVERHEAD COST F.xi'!E55+'PMD OVERHEAD COST F.xi'!E55+'AGRIC OVERHEAD COST F.xi'!E55+'FINANCE OVERHEAD COST F.xi'!E55+'WORKS OVERHEAD COST F.xi'!E55+'ESD OVERHEAD COST F.xi'!E55+'PHC OVERHEAD COST F.xi'!E55+'WATSAN OVERHEAD COST F.xi'!E55+'TRADITIONAL OVERHEAD COST F.xi'!E55</f>
        <v>0</v>
      </c>
    </row>
    <row r="74" spans="1:5" x14ac:dyDescent="0.25">
      <c r="A74" s="6">
        <v>22020702</v>
      </c>
      <c r="B74" s="7" t="s">
        <v>211</v>
      </c>
      <c r="C74" s="10">
        <f>'CHAIR OVERHEAD COST F.xi'!C56+'SLT OVERHEAD COST F.xi'!C56+'COUNCIL OVERHEAD COST F.xi'!C56+'PMD OVERHEAD COST F.xi'!C56+'AGRIC OVERHEAD COST F.xi'!C56+'FINANCE OVERHEAD COST F.xi'!C56+'WORKS OVERHEAD COST F.xi'!C56+'ESD OVERHEAD COST F.xi'!C56+'PHC OVERHEAD COST F.xi'!C56+'WATSAN OVERHEAD COST F.xi'!C56+'TRADITIONAL OVERHEAD COST F.xi'!C56</f>
        <v>0</v>
      </c>
      <c r="D74" s="10">
        <f>'CHAIR OVERHEAD COST F.xi'!D56+'SLT OVERHEAD COST F.xi'!D56+'COUNCIL OVERHEAD COST F.xi'!D56+'PMD OVERHEAD COST F.xi'!D56+'AGRIC OVERHEAD COST F.xi'!D56+'FINANCE OVERHEAD COST F.xi'!D56+'WORKS OVERHEAD COST F.xi'!D56+'ESD OVERHEAD COST F.xi'!D56+'PHC OVERHEAD COST F.xi'!D56+'WATSAN OVERHEAD COST F.xi'!D56+'TRADITIONAL OVERHEAD COST F.xi'!D56</f>
        <v>0</v>
      </c>
      <c r="E74" s="10">
        <f>'CHAIR OVERHEAD COST F.xi'!E56+'SLT OVERHEAD COST F.xi'!E56+'COUNCIL OVERHEAD COST F.xi'!E56+'PMD OVERHEAD COST F.xi'!E56+'AGRIC OVERHEAD COST F.xi'!E56+'FINANCE OVERHEAD COST F.xi'!E56+'WORKS OVERHEAD COST F.xi'!E56+'ESD OVERHEAD COST F.xi'!E56+'PHC OVERHEAD COST F.xi'!E56+'WATSAN OVERHEAD COST F.xi'!E56+'TRADITIONAL OVERHEAD COST F.xi'!E56</f>
        <v>0</v>
      </c>
    </row>
    <row r="75" spans="1:5" x14ac:dyDescent="0.25">
      <c r="A75" s="6">
        <v>22020703</v>
      </c>
      <c r="B75" s="7" t="s">
        <v>212</v>
      </c>
      <c r="C75" s="10">
        <f>'CHAIR OVERHEAD COST F.xi'!C57+'SLT OVERHEAD COST F.xi'!C57+'COUNCIL OVERHEAD COST F.xi'!C57+'PMD OVERHEAD COST F.xi'!C57+'AGRIC OVERHEAD COST F.xi'!C57+'FINANCE OVERHEAD COST F.xi'!C57+'WORKS OVERHEAD COST F.xi'!C57+'ESD OVERHEAD COST F.xi'!C57+'PHC OVERHEAD COST F.xi'!C57+'WATSAN OVERHEAD COST F.xi'!C57+'TRADITIONAL OVERHEAD COST F.xi'!C57</f>
        <v>5000000</v>
      </c>
      <c r="D75" s="10">
        <f>'CHAIR OVERHEAD COST F.xi'!D57+'SLT OVERHEAD COST F.xi'!D57+'COUNCIL OVERHEAD COST F.xi'!D57+'PMD OVERHEAD COST F.xi'!D57+'AGRIC OVERHEAD COST F.xi'!D57+'FINANCE OVERHEAD COST F.xi'!D57+'WORKS OVERHEAD COST F.xi'!D57+'ESD OVERHEAD COST F.xi'!D57+'PHC OVERHEAD COST F.xi'!D57+'WATSAN OVERHEAD COST F.xi'!D57+'TRADITIONAL OVERHEAD COST F.xi'!D57</f>
        <v>4923897</v>
      </c>
      <c r="E75" s="10">
        <f>'CHAIR OVERHEAD COST F.xi'!E57+'SLT OVERHEAD COST F.xi'!E57+'COUNCIL OVERHEAD COST F.xi'!E57+'PMD OVERHEAD COST F.xi'!E57+'AGRIC OVERHEAD COST F.xi'!E57+'FINANCE OVERHEAD COST F.xi'!E57+'WORKS OVERHEAD COST F.xi'!E57+'ESD OVERHEAD COST F.xi'!E57+'PHC OVERHEAD COST F.xi'!E57+'WATSAN OVERHEAD COST F.xi'!E57+'TRADITIONAL OVERHEAD COST F.xi'!E57</f>
        <v>3000000</v>
      </c>
    </row>
    <row r="76" spans="1:5" x14ac:dyDescent="0.25">
      <c r="A76" s="6">
        <v>22020707</v>
      </c>
      <c r="B76" s="7" t="s">
        <v>213</v>
      </c>
      <c r="C76" s="10">
        <f>'CHAIR OVERHEAD COST F.xi'!C58+'SLT OVERHEAD COST F.xi'!C58+'COUNCIL OVERHEAD COST F.xi'!C58+'PMD OVERHEAD COST F.xi'!C58+'AGRIC OVERHEAD COST F.xi'!C58+'FINANCE OVERHEAD COST F.xi'!C58+'WORKS OVERHEAD COST F.xi'!C58+'ESD OVERHEAD COST F.xi'!C58+'PHC OVERHEAD COST F.xi'!C58+'WATSAN OVERHEAD COST F.xi'!C58+'TRADITIONAL OVERHEAD COST F.xi'!C58</f>
        <v>0</v>
      </c>
      <c r="D76" s="10">
        <f>'CHAIR OVERHEAD COST F.xi'!D58+'SLT OVERHEAD COST F.xi'!D58+'COUNCIL OVERHEAD COST F.xi'!D58+'PMD OVERHEAD COST F.xi'!D58+'AGRIC OVERHEAD COST F.xi'!D58+'FINANCE OVERHEAD COST F.xi'!D58+'WORKS OVERHEAD COST F.xi'!D58+'ESD OVERHEAD COST F.xi'!D58+'PHC OVERHEAD COST F.xi'!D58+'WATSAN OVERHEAD COST F.xi'!D58+'TRADITIONAL OVERHEAD COST F.xi'!D58</f>
        <v>0</v>
      </c>
      <c r="E76" s="10">
        <f>'CHAIR OVERHEAD COST F.xi'!E58+'SLT OVERHEAD COST F.xi'!E58+'COUNCIL OVERHEAD COST F.xi'!E58+'PMD OVERHEAD COST F.xi'!E58+'AGRIC OVERHEAD COST F.xi'!E58+'FINANCE OVERHEAD COST F.xi'!E58+'WORKS OVERHEAD COST F.xi'!E58+'ESD OVERHEAD COST F.xi'!E58+'PHC OVERHEAD COST F.xi'!E58+'WATSAN OVERHEAD COST F.xi'!E58+'TRADITIONAL OVERHEAD COST F.xi'!E58</f>
        <v>0</v>
      </c>
    </row>
    <row r="77" spans="1:5" x14ac:dyDescent="0.25">
      <c r="A77" s="6">
        <v>22020708</v>
      </c>
      <c r="B77" s="7" t="s">
        <v>214</v>
      </c>
      <c r="C77" s="10">
        <f>'CHAIR OVERHEAD COST F.xi'!C59+'SLT OVERHEAD COST F.xi'!C59+'COUNCIL OVERHEAD COST F.xi'!C59+'PMD OVERHEAD COST F.xi'!C59+'AGRIC OVERHEAD COST F.xi'!C59+'FINANCE OVERHEAD COST F.xi'!C59+'WORKS OVERHEAD COST F.xi'!C59+'ESD OVERHEAD COST F.xi'!C59+'PHC OVERHEAD COST F.xi'!C59+'WATSAN OVERHEAD COST F.xi'!C59+'TRADITIONAL OVERHEAD COST F.xi'!C59</f>
        <v>8000000</v>
      </c>
      <c r="D77" s="10">
        <f>'CHAIR OVERHEAD COST F.xi'!D59+'SLT OVERHEAD COST F.xi'!D59+'COUNCIL OVERHEAD COST F.xi'!D59+'PMD OVERHEAD COST F.xi'!D59+'AGRIC OVERHEAD COST F.xi'!D59+'FINANCE OVERHEAD COST F.xi'!D59+'WORKS OVERHEAD COST F.xi'!D59+'ESD OVERHEAD COST F.xi'!D59+'PHC OVERHEAD COST F.xi'!D59+'WATSAN OVERHEAD COST F.xi'!D59+'TRADITIONAL OVERHEAD COST F.xi'!D59</f>
        <v>2750000</v>
      </c>
      <c r="E77" s="10">
        <f>'CHAIR OVERHEAD COST F.xi'!E59+'SLT OVERHEAD COST F.xi'!E59+'COUNCIL OVERHEAD COST F.xi'!E59+'PMD OVERHEAD COST F.xi'!E59+'AGRIC OVERHEAD COST F.xi'!E59+'FINANCE OVERHEAD COST F.xi'!E59+'WORKS OVERHEAD COST F.xi'!E59+'ESD OVERHEAD COST F.xi'!E59+'PHC OVERHEAD COST F.xi'!E59+'WATSAN OVERHEAD COST F.xi'!E59+'TRADITIONAL OVERHEAD COST F.xi'!E59</f>
        <v>4000000</v>
      </c>
    </row>
    <row r="78" spans="1:5" x14ac:dyDescent="0.25">
      <c r="A78" s="6">
        <v>22020709</v>
      </c>
      <c r="B78" s="7" t="s">
        <v>540</v>
      </c>
      <c r="C78" s="10">
        <f>'CHAIR OVERHEAD COST F.xi'!C60+'SLT OVERHEAD COST F.xi'!C60+'COUNCIL OVERHEAD COST F.xi'!C60+'PMD OVERHEAD COST F.xi'!C60+'AGRIC OVERHEAD COST F.xi'!C60+'FINANCE OVERHEAD COST F.xi'!C60+'WORKS OVERHEAD COST F.xi'!C60+'ESD OVERHEAD COST F.xi'!C60+'PHC OVERHEAD COST F.xi'!C60+'WATSAN OVERHEAD COST F.xi'!C60+'TRADITIONAL OVERHEAD COST F.xi'!C60</f>
        <v>4500000</v>
      </c>
      <c r="D78" s="10">
        <f>'CHAIR OVERHEAD COST F.xi'!D60+'SLT OVERHEAD COST F.xi'!D60+'COUNCIL OVERHEAD COST F.xi'!D60+'PMD OVERHEAD COST F.xi'!D60+'AGRIC OVERHEAD COST F.xi'!D60+'FINANCE OVERHEAD COST F.xi'!D60+'WORKS OVERHEAD COST F.xi'!D60+'ESD OVERHEAD COST F.xi'!D60+'PHC OVERHEAD COST F.xi'!D60+'WATSAN OVERHEAD COST F.xi'!D60+'TRADITIONAL OVERHEAD COST F.xi'!D60</f>
        <v>1860000</v>
      </c>
      <c r="E78" s="10">
        <f>'CHAIR OVERHEAD COST F.xi'!E60+'SLT OVERHEAD COST F.xi'!E60+'COUNCIL OVERHEAD COST F.xi'!E60+'PMD OVERHEAD COST F.xi'!E60+'AGRIC OVERHEAD COST F.xi'!E60+'FINANCE OVERHEAD COST F.xi'!E60+'WORKS OVERHEAD COST F.xi'!E60+'ESD OVERHEAD COST F.xi'!E60+'PHC OVERHEAD COST F.xi'!E60+'WATSAN OVERHEAD COST F.xi'!E60+'TRADITIONAL OVERHEAD COST F.xi'!E60</f>
        <v>2000000</v>
      </c>
    </row>
    <row r="79" spans="1:5" x14ac:dyDescent="0.25">
      <c r="A79" s="6">
        <v>22020711</v>
      </c>
      <c r="B79" s="7" t="s">
        <v>541</v>
      </c>
      <c r="C79" s="10">
        <f>'CHAIR OVERHEAD COST F.xi'!C61+'SLT OVERHEAD COST F.xi'!C61+'COUNCIL OVERHEAD COST F.xi'!C61+'PMD OVERHEAD COST F.xi'!C61+'AGRIC OVERHEAD COST F.xi'!C61+'FINANCE OVERHEAD COST F.xi'!C61+'WORKS OVERHEAD COST F.xi'!C61+'ESD OVERHEAD COST F.xi'!C61+'PHC OVERHEAD COST F.xi'!C61+'WATSAN OVERHEAD COST F.xi'!C61+'TRADITIONAL OVERHEAD COST F.xi'!C61</f>
        <v>0</v>
      </c>
      <c r="D79" s="10">
        <f>'CHAIR OVERHEAD COST F.xi'!D61+'SLT OVERHEAD COST F.xi'!D61+'COUNCIL OVERHEAD COST F.xi'!D61+'PMD OVERHEAD COST F.xi'!D61+'AGRIC OVERHEAD COST F.xi'!D61+'FINANCE OVERHEAD COST F.xi'!D61+'WORKS OVERHEAD COST F.xi'!D61+'ESD OVERHEAD COST F.xi'!D61+'PHC OVERHEAD COST F.xi'!D61+'WATSAN OVERHEAD COST F.xi'!D61+'TRADITIONAL OVERHEAD COST F.xi'!D61</f>
        <v>0</v>
      </c>
      <c r="E79" s="10">
        <f>'CHAIR OVERHEAD COST F.xi'!E61+'SLT OVERHEAD COST F.xi'!E61+'COUNCIL OVERHEAD COST F.xi'!E61+'PMD OVERHEAD COST F.xi'!E61+'AGRIC OVERHEAD COST F.xi'!E61+'FINANCE OVERHEAD COST F.xi'!E61+'WORKS OVERHEAD COST F.xi'!E61+'ESD OVERHEAD COST F.xi'!E61+'PHC OVERHEAD COST F.xi'!E61+'WATSAN OVERHEAD COST F.xi'!E61+'TRADITIONAL OVERHEAD COST F.xi'!E61</f>
        <v>0</v>
      </c>
    </row>
    <row r="80" spans="1:5" x14ac:dyDescent="0.25">
      <c r="A80" s="6">
        <v>22020712</v>
      </c>
      <c r="B80" s="7" t="s">
        <v>542</v>
      </c>
      <c r="C80" s="10">
        <f>'CHAIR OVERHEAD COST F.xi'!C62+'SLT OVERHEAD COST F.xi'!C62+'COUNCIL OVERHEAD COST F.xi'!C62+'PMD OVERHEAD COST F.xi'!C62+'AGRIC OVERHEAD COST F.xi'!C62+'FINANCE OVERHEAD COST F.xi'!C62+'WORKS OVERHEAD COST F.xi'!C62+'ESD OVERHEAD COST F.xi'!C62+'PHC OVERHEAD COST F.xi'!C62+'WATSAN OVERHEAD COST F.xi'!C62+'TRADITIONAL OVERHEAD COST F.xi'!C62</f>
        <v>0</v>
      </c>
      <c r="D80" s="10">
        <f>'CHAIR OVERHEAD COST F.xi'!D62+'SLT OVERHEAD COST F.xi'!D62+'COUNCIL OVERHEAD COST F.xi'!D62+'PMD OVERHEAD COST F.xi'!D62+'AGRIC OVERHEAD COST F.xi'!D62+'FINANCE OVERHEAD COST F.xi'!D62+'WORKS OVERHEAD COST F.xi'!D62+'ESD OVERHEAD COST F.xi'!D62+'PHC OVERHEAD COST F.xi'!D62+'WATSAN OVERHEAD COST F.xi'!D62+'TRADITIONAL OVERHEAD COST F.xi'!D62</f>
        <v>0</v>
      </c>
      <c r="E80" s="10">
        <f>'CHAIR OVERHEAD COST F.xi'!E62+'SLT OVERHEAD COST F.xi'!E62+'COUNCIL OVERHEAD COST F.xi'!E62+'PMD OVERHEAD COST F.xi'!E62+'AGRIC OVERHEAD COST F.xi'!E62+'FINANCE OVERHEAD COST F.xi'!E62+'WORKS OVERHEAD COST F.xi'!E62+'ESD OVERHEAD COST F.xi'!E62+'PHC OVERHEAD COST F.xi'!E62+'WATSAN OVERHEAD COST F.xi'!E62+'TRADITIONAL OVERHEAD COST F.xi'!E62</f>
        <v>0</v>
      </c>
    </row>
    <row r="81" spans="1:5" x14ac:dyDescent="0.25">
      <c r="A81" s="4">
        <v>220208</v>
      </c>
      <c r="B81" s="5" t="s">
        <v>215</v>
      </c>
      <c r="C81" s="11">
        <f>SUM(C82:C84)</f>
        <v>33000000</v>
      </c>
      <c r="D81" s="11">
        <f t="shared" ref="D81:E81" si="12">SUM(D82:D84)</f>
        <v>29160000</v>
      </c>
      <c r="E81" s="11">
        <f t="shared" si="12"/>
        <v>27500000</v>
      </c>
    </row>
    <row r="82" spans="1:5" x14ac:dyDescent="0.25">
      <c r="A82" s="6">
        <v>22020801</v>
      </c>
      <c r="B82" s="7" t="s">
        <v>216</v>
      </c>
      <c r="C82" s="10">
        <f>'CHAIR OVERHEAD COST F.xi'!C64+'SLT OVERHEAD COST F.xi'!C64+'COUNCIL OVERHEAD COST F.xi'!C64+'PMD OVERHEAD COST F.xi'!C64+'AGRIC OVERHEAD COST F.xi'!C64+'FINANCE OVERHEAD COST F.xi'!C64+'WORKS OVERHEAD COST F.xi'!C64+'ESD OVERHEAD COST F.xi'!C64+'PHC OVERHEAD COST F.xi'!C64+'WATSAN OVERHEAD COST F.xi'!C64+'TRADITIONAL OVERHEAD COST F.xi'!C64</f>
        <v>29500000</v>
      </c>
      <c r="D82" s="10">
        <f>'CHAIR OVERHEAD COST F.xi'!D64+'SLT OVERHEAD COST F.xi'!D64+'COUNCIL OVERHEAD COST F.xi'!D64+'PMD OVERHEAD COST F.xi'!D64+'AGRIC OVERHEAD COST F.xi'!D64+'FINANCE OVERHEAD COST F.xi'!D64+'WORKS OVERHEAD COST F.xi'!D64+'ESD OVERHEAD COST F.xi'!D64+'PHC OVERHEAD COST F.xi'!D64+'WATSAN OVERHEAD COST F.xi'!D64+'TRADITIONAL OVERHEAD COST F.xi'!D64</f>
        <v>25700000</v>
      </c>
      <c r="E82" s="10">
        <f>'CHAIR OVERHEAD COST F.xi'!E64+'SLT OVERHEAD COST F.xi'!E64+'COUNCIL OVERHEAD COST F.xi'!E64+'PMD OVERHEAD COST F.xi'!E64+'AGRIC OVERHEAD COST F.xi'!E64+'FINANCE OVERHEAD COST F.xi'!E64+'WORKS OVERHEAD COST F.xi'!E64+'ESD OVERHEAD COST F.xi'!E64+'PHC OVERHEAD COST F.xi'!E64+'WATSAN OVERHEAD COST F.xi'!E64+'TRADITIONAL OVERHEAD COST F.xi'!E64</f>
        <v>23500000</v>
      </c>
    </row>
    <row r="83" spans="1:5" x14ac:dyDescent="0.25">
      <c r="A83" s="6">
        <v>22020802</v>
      </c>
      <c r="B83" s="7" t="s">
        <v>217</v>
      </c>
      <c r="C83" s="10">
        <f>'CHAIR OVERHEAD COST F.xi'!C65+'SLT OVERHEAD COST F.xi'!C65+'COUNCIL OVERHEAD COST F.xi'!C65+'PMD OVERHEAD COST F.xi'!C65+'AGRIC OVERHEAD COST F.xi'!C65+'FINANCE OVERHEAD COST F.xi'!C65+'WORKS OVERHEAD COST F.xi'!C65+'ESD OVERHEAD COST F.xi'!C65+'PHC OVERHEAD COST F.xi'!C65+'WATSAN OVERHEAD COST F.xi'!C65+'TRADITIONAL OVERHEAD COST F.xi'!C65</f>
        <v>3500000</v>
      </c>
      <c r="D83" s="10">
        <f>'CHAIR OVERHEAD COST F.xi'!D65+'SLT OVERHEAD COST F.xi'!D65+'COUNCIL OVERHEAD COST F.xi'!D65+'PMD OVERHEAD COST F.xi'!D65+'AGRIC OVERHEAD COST F.xi'!D65+'FINANCE OVERHEAD COST F.xi'!D65+'WORKS OVERHEAD COST F.xi'!D65+'ESD OVERHEAD COST F.xi'!D65+'PHC OVERHEAD COST F.xi'!D65+'WATSAN OVERHEAD COST F.xi'!D65+'TRADITIONAL OVERHEAD COST F.xi'!D65</f>
        <v>3460000</v>
      </c>
      <c r="E83" s="10">
        <f>'CHAIR OVERHEAD COST F.xi'!E65+'SLT OVERHEAD COST F.xi'!E65+'COUNCIL OVERHEAD COST F.xi'!E65+'PMD OVERHEAD COST F.xi'!E65+'AGRIC OVERHEAD COST F.xi'!E65+'FINANCE OVERHEAD COST F.xi'!E65+'WORKS OVERHEAD COST F.xi'!E65+'ESD OVERHEAD COST F.xi'!E65+'PHC OVERHEAD COST F.xi'!E65+'WATSAN OVERHEAD COST F.xi'!E65+'TRADITIONAL OVERHEAD COST F.xi'!E65</f>
        <v>4000000</v>
      </c>
    </row>
    <row r="84" spans="1:5" x14ac:dyDescent="0.25">
      <c r="A84" s="6">
        <v>22020803</v>
      </c>
      <c r="B84" s="7" t="s">
        <v>218</v>
      </c>
      <c r="C84" s="10">
        <f>'CHAIR OVERHEAD COST F.xi'!C66+'SLT OVERHEAD COST F.xi'!C66+'COUNCIL OVERHEAD COST F.xi'!C66+'PMD OVERHEAD COST F.xi'!C66+'AGRIC OVERHEAD COST F.xi'!C66+'FINANCE OVERHEAD COST F.xi'!C66+'WORKS OVERHEAD COST F.xi'!C66+'ESD OVERHEAD COST F.xi'!C66+'PHC OVERHEAD COST F.xi'!C66+'WATSAN OVERHEAD COST F.xi'!C66+'TRADITIONAL OVERHEAD COST F.xi'!C66</f>
        <v>0</v>
      </c>
      <c r="D84" s="10">
        <f>'CHAIR OVERHEAD COST F.xi'!D66+'SLT OVERHEAD COST F.xi'!D66+'COUNCIL OVERHEAD COST F.xi'!D66+'PMD OVERHEAD COST F.xi'!D66+'AGRIC OVERHEAD COST F.xi'!D66+'FINANCE OVERHEAD COST F.xi'!D66+'WORKS OVERHEAD COST F.xi'!D66+'ESD OVERHEAD COST F.xi'!D66+'PHC OVERHEAD COST F.xi'!D66+'WATSAN OVERHEAD COST F.xi'!D66+'TRADITIONAL OVERHEAD COST F.xi'!D66</f>
        <v>0</v>
      </c>
      <c r="E84" s="10">
        <f>'CHAIR OVERHEAD COST F.xi'!E66+'SLT OVERHEAD COST F.xi'!E66+'COUNCIL OVERHEAD COST F.xi'!E66+'PMD OVERHEAD COST F.xi'!E66+'AGRIC OVERHEAD COST F.xi'!E66+'FINANCE OVERHEAD COST F.xi'!E66+'WORKS OVERHEAD COST F.xi'!E66+'ESD OVERHEAD COST F.xi'!E66+'PHC OVERHEAD COST F.xi'!E66+'WATSAN OVERHEAD COST F.xi'!E66+'TRADITIONAL OVERHEAD COST F.xi'!E66</f>
        <v>0</v>
      </c>
    </row>
    <row r="85" spans="1:5" x14ac:dyDescent="0.25">
      <c r="A85" s="4">
        <v>220209</v>
      </c>
      <c r="B85" s="5" t="s">
        <v>219</v>
      </c>
      <c r="C85" s="11">
        <f>SUM(C86:C87)</f>
        <v>1500000</v>
      </c>
      <c r="D85" s="11">
        <f t="shared" ref="D85:E85" si="13">SUM(D86:D87)</f>
        <v>100799</v>
      </c>
      <c r="E85" s="11">
        <f t="shared" si="13"/>
        <v>1500000</v>
      </c>
    </row>
    <row r="86" spans="1:5" x14ac:dyDescent="0.25">
      <c r="A86" s="6">
        <v>22020901</v>
      </c>
      <c r="B86" s="7" t="s">
        <v>538</v>
      </c>
      <c r="C86" s="10">
        <f>'CHAIR OVERHEAD COST F.xi'!C68+'SLT OVERHEAD COST F.xi'!C68+'COUNCIL OVERHEAD COST F.xi'!C68+'PMD OVERHEAD COST F.xi'!C68+'AGRIC OVERHEAD COST F.xi'!C68+'FINANCE OVERHEAD COST F.xi'!C68+'WORKS OVERHEAD COST F.xi'!C68+'ESD OVERHEAD COST F.xi'!C68+'PHC OVERHEAD COST F.xi'!C68+'WATSAN OVERHEAD COST F.xi'!C68+'TRADITIONAL OVERHEAD COST F.xi'!C68</f>
        <v>1500000</v>
      </c>
      <c r="D86" s="10">
        <f>'CHAIR OVERHEAD COST F.xi'!D68+'SLT OVERHEAD COST F.xi'!D68+'COUNCIL OVERHEAD COST F.xi'!D68+'PMD OVERHEAD COST F.xi'!D68+'AGRIC OVERHEAD COST F.xi'!D68+'FINANCE OVERHEAD COST F.xi'!D68+'WORKS OVERHEAD COST F.xi'!D68+'ESD OVERHEAD COST F.xi'!D68+'PHC OVERHEAD COST F.xi'!D68+'WATSAN OVERHEAD COST F.xi'!D68+'TRADITIONAL OVERHEAD COST F.xi'!D68</f>
        <v>100799</v>
      </c>
      <c r="E86" s="10">
        <f>'CHAIR OVERHEAD COST F.xi'!E68+'SLT OVERHEAD COST F.xi'!E68+'COUNCIL OVERHEAD COST F.xi'!E68+'PMD OVERHEAD COST F.xi'!E68+'AGRIC OVERHEAD COST F.xi'!E68+'FINANCE OVERHEAD COST F.xi'!E68+'WORKS OVERHEAD COST F.xi'!E68+'ESD OVERHEAD COST F.xi'!E68+'PHC OVERHEAD COST F.xi'!E68+'WATSAN OVERHEAD COST F.xi'!E68+'TRADITIONAL OVERHEAD COST F.xi'!E68</f>
        <v>1500000</v>
      </c>
    </row>
    <row r="87" spans="1:5" x14ac:dyDescent="0.25">
      <c r="A87" s="6">
        <v>22020902</v>
      </c>
      <c r="B87" s="7" t="s">
        <v>220</v>
      </c>
      <c r="C87" s="10">
        <f>'CHAIR OVERHEAD COST F.xi'!C69+'SLT OVERHEAD COST F.xi'!C69+'COUNCIL OVERHEAD COST F.xi'!C69+'PMD OVERHEAD COST F.xi'!C69+'AGRIC OVERHEAD COST F.xi'!C69+'FINANCE OVERHEAD COST F.xi'!C69+'WORKS OVERHEAD COST F.xi'!C69+'ESD OVERHEAD COST F.xi'!C69+'PHC OVERHEAD COST F.xi'!C69+'WATSAN OVERHEAD COST F.xi'!C69+'TRADITIONAL OVERHEAD COST F.xi'!C69</f>
        <v>0</v>
      </c>
      <c r="D87" s="10">
        <f>'CHAIR OVERHEAD COST F.xi'!D69+'SLT OVERHEAD COST F.xi'!D69+'COUNCIL OVERHEAD COST F.xi'!D69+'PMD OVERHEAD COST F.xi'!D69+'AGRIC OVERHEAD COST F.xi'!D69+'FINANCE OVERHEAD COST F.xi'!D69+'WORKS OVERHEAD COST F.xi'!D69+'ESD OVERHEAD COST F.xi'!D69+'PHC OVERHEAD COST F.xi'!D69+'WATSAN OVERHEAD COST F.xi'!D69+'TRADITIONAL OVERHEAD COST F.xi'!D69</f>
        <v>0</v>
      </c>
      <c r="E87" s="10">
        <f>'CHAIR OVERHEAD COST F.xi'!E69+'SLT OVERHEAD COST F.xi'!E69+'COUNCIL OVERHEAD COST F.xi'!E69+'PMD OVERHEAD COST F.xi'!E69+'AGRIC OVERHEAD COST F.xi'!E69+'FINANCE OVERHEAD COST F.xi'!E69+'WORKS OVERHEAD COST F.xi'!E69+'ESD OVERHEAD COST F.xi'!E69+'PHC OVERHEAD COST F.xi'!E69+'WATSAN OVERHEAD COST F.xi'!E69+'TRADITIONAL OVERHEAD COST F.xi'!E69</f>
        <v>0</v>
      </c>
    </row>
    <row r="88" spans="1:5" x14ac:dyDescent="0.25">
      <c r="A88" s="4">
        <v>220210</v>
      </c>
      <c r="B88" s="5" t="s">
        <v>221</v>
      </c>
      <c r="C88" s="11">
        <f>SUM(C89:C102)</f>
        <v>401924414</v>
      </c>
      <c r="D88" s="11">
        <f t="shared" ref="D88:E88" si="14">SUM(D89:D102)</f>
        <v>248965594</v>
      </c>
      <c r="E88" s="11">
        <f t="shared" si="14"/>
        <v>679682930</v>
      </c>
    </row>
    <row r="89" spans="1:5" x14ac:dyDescent="0.25">
      <c r="A89" s="6">
        <v>22021001</v>
      </c>
      <c r="B89" s="7" t="s">
        <v>222</v>
      </c>
      <c r="C89" s="10">
        <f>'CHAIR OVERHEAD COST F.xi'!C71+'SLT OVERHEAD COST F.xi'!C71+'COUNCIL OVERHEAD COST F.xi'!C71+'PMD OVERHEAD COST F.xi'!C71+'AGRIC OVERHEAD COST F.xi'!C71+'FINANCE OVERHEAD COST F.xi'!C71+'WORKS OVERHEAD COST F.xi'!C71+'ESD OVERHEAD COST F.xi'!C71+'PHC OVERHEAD COST F.xi'!C71+'WATSAN OVERHEAD COST F.xi'!C71+'TRADITIONAL OVERHEAD COST F.xi'!C71</f>
        <v>37194000</v>
      </c>
      <c r="D89" s="10">
        <f>'CHAIR OVERHEAD COST F.xi'!D71+'SLT OVERHEAD COST F.xi'!D71+'COUNCIL OVERHEAD COST F.xi'!D71+'PMD OVERHEAD COST F.xi'!D71+'AGRIC OVERHEAD COST F.xi'!D71+'FINANCE OVERHEAD COST F.xi'!D71+'WORKS OVERHEAD COST F.xi'!D71+'ESD OVERHEAD COST F.xi'!D71+'PHC OVERHEAD COST F.xi'!D71+'WATSAN OVERHEAD COST F.xi'!D71+'TRADITIONAL OVERHEAD COST F.xi'!D71</f>
        <v>12343000</v>
      </c>
      <c r="E89" s="10">
        <f>'CHAIR OVERHEAD COST F.xi'!E71+'SLT OVERHEAD COST F.xi'!E71+'COUNCIL OVERHEAD COST F.xi'!E71+'PMD OVERHEAD COST F.xi'!E71+'AGRIC OVERHEAD COST F.xi'!E71+'FINANCE OVERHEAD COST F.xi'!E71+'WORKS OVERHEAD COST F.xi'!E71+'ESD OVERHEAD COST F.xi'!E71+'PHC OVERHEAD COST F.xi'!E71+'WATSAN OVERHEAD COST F.xi'!E71+'TRADITIONAL OVERHEAD COST F.xi'!E71</f>
        <v>16394000</v>
      </c>
    </row>
    <row r="90" spans="1:5" x14ac:dyDescent="0.25">
      <c r="A90" s="6">
        <v>22021002</v>
      </c>
      <c r="B90" s="7" t="s">
        <v>223</v>
      </c>
      <c r="C90" s="10">
        <f>'CHAIR OVERHEAD COST F.xi'!C72+'SLT OVERHEAD COST F.xi'!C72+'COUNCIL OVERHEAD COST F.xi'!C72+'PMD OVERHEAD COST F.xi'!C72+'AGRIC OVERHEAD COST F.xi'!C72+'FINANCE OVERHEAD COST F.xi'!C72+'WORKS OVERHEAD COST F.xi'!C72+'ESD OVERHEAD COST F.xi'!C72+'PHC OVERHEAD COST F.xi'!C72+'WATSAN OVERHEAD COST F.xi'!C72+'TRADITIONAL OVERHEAD COST F.xi'!C72</f>
        <v>21000000</v>
      </c>
      <c r="D90" s="10">
        <f>'CHAIR OVERHEAD COST F.xi'!D72+'SLT OVERHEAD COST F.xi'!D72+'COUNCIL OVERHEAD COST F.xi'!D72+'PMD OVERHEAD COST F.xi'!D72+'AGRIC OVERHEAD COST F.xi'!D72+'FINANCE OVERHEAD COST F.xi'!D72+'WORKS OVERHEAD COST F.xi'!D72+'ESD OVERHEAD COST F.xi'!D72+'PHC OVERHEAD COST F.xi'!D72+'WATSAN OVERHEAD COST F.xi'!D72+'TRADITIONAL OVERHEAD COST F.xi'!D72</f>
        <v>2095000</v>
      </c>
      <c r="E90" s="10">
        <f>'CHAIR OVERHEAD COST F.xi'!E72+'SLT OVERHEAD COST F.xi'!E72+'COUNCIL OVERHEAD COST F.xi'!E72+'PMD OVERHEAD COST F.xi'!E72+'AGRIC OVERHEAD COST F.xi'!E72+'FINANCE OVERHEAD COST F.xi'!E72+'WORKS OVERHEAD COST F.xi'!E72+'ESD OVERHEAD COST F.xi'!E72+'PHC OVERHEAD COST F.xi'!E72+'WATSAN OVERHEAD COST F.xi'!E72+'TRADITIONAL OVERHEAD COST F.xi'!E72</f>
        <v>8000000</v>
      </c>
    </row>
    <row r="91" spans="1:5" x14ac:dyDescent="0.25">
      <c r="A91" s="6">
        <v>22021003</v>
      </c>
      <c r="B91" s="7" t="s">
        <v>224</v>
      </c>
      <c r="C91" s="10">
        <f>'CHAIR OVERHEAD COST F.xi'!C73+'SLT OVERHEAD COST F.xi'!C73+'COUNCIL OVERHEAD COST F.xi'!C73+'PMD OVERHEAD COST F.xi'!C73+'AGRIC OVERHEAD COST F.xi'!C73+'FINANCE OVERHEAD COST F.xi'!C73+'WORKS OVERHEAD COST F.xi'!C73+'ESD OVERHEAD COST F.xi'!C73+'PHC OVERHEAD COST F.xi'!C73+'WATSAN OVERHEAD COST F.xi'!C73+'TRADITIONAL OVERHEAD COST F.xi'!C73</f>
        <v>0</v>
      </c>
      <c r="D91" s="10">
        <f>'CHAIR OVERHEAD COST F.xi'!D73+'SLT OVERHEAD COST F.xi'!D73+'COUNCIL OVERHEAD COST F.xi'!D73+'PMD OVERHEAD COST F.xi'!D73+'AGRIC OVERHEAD COST F.xi'!D73+'FINANCE OVERHEAD COST F.xi'!D73+'WORKS OVERHEAD COST F.xi'!D73+'ESD OVERHEAD COST F.xi'!D73+'PHC OVERHEAD COST F.xi'!D73+'WATSAN OVERHEAD COST F.xi'!D73+'TRADITIONAL OVERHEAD COST F.xi'!D73</f>
        <v>0</v>
      </c>
      <c r="E91" s="10">
        <f>'CHAIR OVERHEAD COST F.xi'!E73+'SLT OVERHEAD COST F.xi'!E73+'COUNCIL OVERHEAD COST F.xi'!E73+'PMD OVERHEAD COST F.xi'!E73+'AGRIC OVERHEAD COST F.xi'!E73+'FINANCE OVERHEAD COST F.xi'!E73+'WORKS OVERHEAD COST F.xi'!E73+'ESD OVERHEAD COST F.xi'!E73+'PHC OVERHEAD COST F.xi'!E73+'WATSAN OVERHEAD COST F.xi'!E73+'TRADITIONAL OVERHEAD COST F.xi'!E73</f>
        <v>1000000</v>
      </c>
    </row>
    <row r="92" spans="1:5" x14ac:dyDescent="0.25">
      <c r="A92" s="6">
        <v>22021004</v>
      </c>
      <c r="B92" s="7" t="s">
        <v>225</v>
      </c>
      <c r="C92" s="10">
        <f>'CHAIR OVERHEAD COST F.xi'!C74+'SLT OVERHEAD COST F.xi'!C74+'COUNCIL OVERHEAD COST F.xi'!C74+'PMD OVERHEAD COST F.xi'!C74+'AGRIC OVERHEAD COST F.xi'!C74+'FINANCE OVERHEAD COST F.xi'!C74+'WORKS OVERHEAD COST F.xi'!C74+'ESD OVERHEAD COST F.xi'!C74+'PHC OVERHEAD COST F.xi'!C74+'WATSAN OVERHEAD COST F.xi'!C74+'TRADITIONAL OVERHEAD COST F.xi'!C74</f>
        <v>0</v>
      </c>
      <c r="D92" s="10">
        <f>'CHAIR OVERHEAD COST F.xi'!D74+'SLT OVERHEAD COST F.xi'!D74+'COUNCIL OVERHEAD COST F.xi'!D74+'PMD OVERHEAD COST F.xi'!D74+'AGRIC OVERHEAD COST F.xi'!D74+'FINANCE OVERHEAD COST F.xi'!D74+'WORKS OVERHEAD COST F.xi'!D74+'ESD OVERHEAD COST F.xi'!D74+'PHC OVERHEAD COST F.xi'!D74+'WATSAN OVERHEAD COST F.xi'!D74+'TRADITIONAL OVERHEAD COST F.xi'!D74</f>
        <v>0</v>
      </c>
      <c r="E92" s="10">
        <f>'CHAIR OVERHEAD COST F.xi'!E74+'SLT OVERHEAD COST F.xi'!E74+'COUNCIL OVERHEAD COST F.xi'!E74+'PMD OVERHEAD COST F.xi'!E74+'AGRIC OVERHEAD COST F.xi'!E74+'FINANCE OVERHEAD COST F.xi'!E74+'WORKS OVERHEAD COST F.xi'!E74+'ESD OVERHEAD COST F.xi'!E74+'PHC OVERHEAD COST F.xi'!E74+'WATSAN OVERHEAD COST F.xi'!E74+'TRADITIONAL OVERHEAD COST F.xi'!E74</f>
        <v>0</v>
      </c>
    </row>
    <row r="93" spans="1:5" x14ac:dyDescent="0.25">
      <c r="A93" s="6">
        <v>22021006</v>
      </c>
      <c r="B93" s="7" t="s">
        <v>226</v>
      </c>
      <c r="C93" s="10">
        <f>'CHAIR OVERHEAD COST F.xi'!C75+'SLT OVERHEAD COST F.xi'!C75+'COUNCIL OVERHEAD COST F.xi'!C75+'PMD OVERHEAD COST F.xi'!C75+'AGRIC OVERHEAD COST F.xi'!C75+'FINANCE OVERHEAD COST F.xi'!C75+'WORKS OVERHEAD COST F.xi'!C75+'ESD OVERHEAD COST F.xi'!C75+'PHC OVERHEAD COST F.xi'!C75+'WATSAN OVERHEAD COST F.xi'!C75+'TRADITIONAL OVERHEAD COST F.xi'!C75</f>
        <v>0</v>
      </c>
      <c r="D93" s="10">
        <f>'CHAIR OVERHEAD COST F.xi'!D75+'SLT OVERHEAD COST F.xi'!D75+'COUNCIL OVERHEAD COST F.xi'!D75+'PMD OVERHEAD COST F.xi'!D75+'AGRIC OVERHEAD COST F.xi'!D75+'FINANCE OVERHEAD COST F.xi'!D75+'WORKS OVERHEAD COST F.xi'!D75+'ESD OVERHEAD COST F.xi'!D75+'PHC OVERHEAD COST F.xi'!D75+'WATSAN OVERHEAD COST F.xi'!D75+'TRADITIONAL OVERHEAD COST F.xi'!D75</f>
        <v>0</v>
      </c>
      <c r="E93" s="10">
        <f>'CHAIR OVERHEAD COST F.xi'!E75+'SLT OVERHEAD COST F.xi'!E75+'COUNCIL OVERHEAD COST F.xi'!E75+'PMD OVERHEAD COST F.xi'!E75+'AGRIC OVERHEAD COST F.xi'!E75+'FINANCE OVERHEAD COST F.xi'!E75+'WORKS OVERHEAD COST F.xi'!E75+'ESD OVERHEAD COST F.xi'!E75+'PHC OVERHEAD COST F.xi'!E75+'WATSAN OVERHEAD COST F.xi'!E75+'TRADITIONAL OVERHEAD COST F.xi'!E75</f>
        <v>0</v>
      </c>
    </row>
    <row r="94" spans="1:5" x14ac:dyDescent="0.25">
      <c r="A94" s="6">
        <v>22021007</v>
      </c>
      <c r="B94" s="7" t="s">
        <v>227</v>
      </c>
      <c r="C94" s="10">
        <f>'CHAIR OVERHEAD COST F.xi'!C76+'SLT OVERHEAD COST F.xi'!C76+'COUNCIL OVERHEAD COST F.xi'!C76+'PMD OVERHEAD COST F.xi'!C76+'AGRIC OVERHEAD COST F.xi'!C76+'FINANCE OVERHEAD COST F.xi'!C76+'WORKS OVERHEAD COST F.xi'!C76+'ESD OVERHEAD COST F.xi'!C76+'PHC OVERHEAD COST F.xi'!C76+'WATSAN OVERHEAD COST F.xi'!C76+'TRADITIONAL OVERHEAD COST F.xi'!C76</f>
        <v>146920000</v>
      </c>
      <c r="D94" s="10">
        <f>'CHAIR OVERHEAD COST F.xi'!D76+'SLT OVERHEAD COST F.xi'!D76+'COUNCIL OVERHEAD COST F.xi'!D76+'PMD OVERHEAD COST F.xi'!D76+'AGRIC OVERHEAD COST F.xi'!D76+'FINANCE OVERHEAD COST F.xi'!D76+'WORKS OVERHEAD COST F.xi'!D76+'ESD OVERHEAD COST F.xi'!D76+'PHC OVERHEAD COST F.xi'!D76+'WATSAN OVERHEAD COST F.xi'!D76+'TRADITIONAL OVERHEAD COST F.xi'!D76</f>
        <v>80738618</v>
      </c>
      <c r="E94" s="10">
        <f>'CHAIR OVERHEAD COST F.xi'!E76+'SLT OVERHEAD COST F.xi'!E76+'COUNCIL OVERHEAD COST F.xi'!E76+'PMD OVERHEAD COST F.xi'!E76+'AGRIC OVERHEAD COST F.xi'!E76+'FINANCE OVERHEAD COST F.xi'!E76+'WORKS OVERHEAD COST F.xi'!E76+'ESD OVERHEAD COST F.xi'!E76+'PHC OVERHEAD COST F.xi'!E76+'WATSAN OVERHEAD COST F.xi'!E76+'TRADITIONAL OVERHEAD COST F.xi'!E76</f>
        <v>279053633</v>
      </c>
    </row>
    <row r="95" spans="1:5" x14ac:dyDescent="0.25">
      <c r="A95" s="6">
        <v>22021008</v>
      </c>
      <c r="B95" s="7" t="s">
        <v>228</v>
      </c>
      <c r="C95" s="10">
        <f>'CHAIR OVERHEAD COST F.xi'!C77+'SLT OVERHEAD COST F.xi'!C77+'COUNCIL OVERHEAD COST F.xi'!C77+'PMD OVERHEAD COST F.xi'!C77+'AGRIC OVERHEAD COST F.xi'!C77+'FINANCE OVERHEAD COST F.xi'!C77+'WORKS OVERHEAD COST F.xi'!C77+'ESD OVERHEAD COST F.xi'!C77+'PHC OVERHEAD COST F.xi'!C77+'WATSAN OVERHEAD COST F.xi'!C77+'TRADITIONAL OVERHEAD COST F.xi'!C77</f>
        <v>0</v>
      </c>
      <c r="D95" s="10">
        <f>'CHAIR OVERHEAD COST F.xi'!D77+'SLT OVERHEAD COST F.xi'!D77+'COUNCIL OVERHEAD COST F.xi'!D77+'PMD OVERHEAD COST F.xi'!D77+'AGRIC OVERHEAD COST F.xi'!D77+'FINANCE OVERHEAD COST F.xi'!D77+'WORKS OVERHEAD COST F.xi'!D77+'ESD OVERHEAD COST F.xi'!D77+'PHC OVERHEAD COST F.xi'!D77+'WATSAN OVERHEAD COST F.xi'!D77+'TRADITIONAL OVERHEAD COST F.xi'!D77</f>
        <v>0</v>
      </c>
      <c r="E95" s="10">
        <f>'CHAIR OVERHEAD COST F.xi'!E77+'SLT OVERHEAD COST F.xi'!E77+'COUNCIL OVERHEAD COST F.xi'!E77+'PMD OVERHEAD COST F.xi'!E77+'AGRIC OVERHEAD COST F.xi'!E77+'FINANCE OVERHEAD COST F.xi'!E77+'WORKS OVERHEAD COST F.xi'!E77+'ESD OVERHEAD COST F.xi'!E77+'PHC OVERHEAD COST F.xi'!E77+'WATSAN OVERHEAD COST F.xi'!E77+'TRADITIONAL OVERHEAD COST F.xi'!E77</f>
        <v>0</v>
      </c>
    </row>
    <row r="96" spans="1:5" x14ac:dyDescent="0.25">
      <c r="A96" s="6">
        <v>22021009</v>
      </c>
      <c r="B96" s="7" t="s">
        <v>229</v>
      </c>
      <c r="C96" s="10">
        <f>'CHAIR OVERHEAD COST F.xi'!C78+'SLT OVERHEAD COST F.xi'!C78+'COUNCIL OVERHEAD COST F.xi'!C78+'PMD OVERHEAD COST F.xi'!C78+'AGRIC OVERHEAD COST F.xi'!C78+'FINANCE OVERHEAD COST F.xi'!C78+'WORKS OVERHEAD COST F.xi'!C78+'ESD OVERHEAD COST F.xi'!C78+'PHC OVERHEAD COST F.xi'!C78+'WATSAN OVERHEAD COST F.xi'!C78+'TRADITIONAL OVERHEAD COST F.xi'!C78</f>
        <v>0</v>
      </c>
      <c r="D96" s="10">
        <f>'CHAIR OVERHEAD COST F.xi'!D78+'SLT OVERHEAD COST F.xi'!D78+'COUNCIL OVERHEAD COST F.xi'!D78+'PMD OVERHEAD COST F.xi'!D78+'AGRIC OVERHEAD COST F.xi'!D78+'FINANCE OVERHEAD COST F.xi'!D78+'WORKS OVERHEAD COST F.xi'!D78+'ESD OVERHEAD COST F.xi'!D78+'PHC OVERHEAD COST F.xi'!D78+'WATSAN OVERHEAD COST F.xi'!D78+'TRADITIONAL OVERHEAD COST F.xi'!D78</f>
        <v>0</v>
      </c>
      <c r="E96" s="10">
        <f>'CHAIR OVERHEAD COST F.xi'!E78+'SLT OVERHEAD COST F.xi'!E78+'COUNCIL OVERHEAD COST F.xi'!E78+'PMD OVERHEAD COST F.xi'!E78+'AGRIC OVERHEAD COST F.xi'!E78+'FINANCE OVERHEAD COST F.xi'!E78+'WORKS OVERHEAD COST F.xi'!E78+'ESD OVERHEAD COST F.xi'!E78+'PHC OVERHEAD COST F.xi'!E78+'WATSAN OVERHEAD COST F.xi'!E78+'TRADITIONAL OVERHEAD COST F.xi'!E78</f>
        <v>2000000</v>
      </c>
    </row>
    <row r="97" spans="1:5" x14ac:dyDescent="0.25">
      <c r="A97" s="6">
        <v>22021010</v>
      </c>
      <c r="B97" s="7" t="s">
        <v>230</v>
      </c>
      <c r="C97" s="10">
        <f>'CHAIR OVERHEAD COST F.xi'!C79+'SLT OVERHEAD COST F.xi'!C79+'COUNCIL OVERHEAD COST F.xi'!C79+'PMD OVERHEAD COST F.xi'!C79+'AGRIC OVERHEAD COST F.xi'!C79+'FINANCE OVERHEAD COST F.xi'!C79+'WORKS OVERHEAD COST F.xi'!C79+'ESD OVERHEAD COST F.xi'!C79+'PHC OVERHEAD COST F.xi'!C79+'WATSAN OVERHEAD COST F.xi'!C79+'TRADITIONAL OVERHEAD COST F.xi'!C79</f>
        <v>0</v>
      </c>
      <c r="D97" s="10">
        <f>'CHAIR OVERHEAD COST F.xi'!D79+'SLT OVERHEAD COST F.xi'!D79+'COUNCIL OVERHEAD COST F.xi'!D79+'PMD OVERHEAD COST F.xi'!D79+'AGRIC OVERHEAD COST F.xi'!D79+'FINANCE OVERHEAD COST F.xi'!D79+'WORKS OVERHEAD COST F.xi'!D79+'ESD OVERHEAD COST F.xi'!D79+'PHC OVERHEAD COST F.xi'!D79+'WATSAN OVERHEAD COST F.xi'!D79+'TRADITIONAL OVERHEAD COST F.xi'!D79</f>
        <v>0</v>
      </c>
      <c r="E97" s="10">
        <f>'CHAIR OVERHEAD COST F.xi'!E79+'SLT OVERHEAD COST F.xi'!E79+'COUNCIL OVERHEAD COST F.xi'!E79+'PMD OVERHEAD COST F.xi'!E79+'AGRIC OVERHEAD COST F.xi'!E79+'FINANCE OVERHEAD COST F.xi'!E79+'WORKS OVERHEAD COST F.xi'!E79+'ESD OVERHEAD COST F.xi'!E79+'PHC OVERHEAD COST F.xi'!E79+'WATSAN OVERHEAD COST F.xi'!E79+'TRADITIONAL OVERHEAD COST F.xi'!E79</f>
        <v>0</v>
      </c>
    </row>
    <row r="98" spans="1:5" x14ac:dyDescent="0.25">
      <c r="A98" s="6">
        <v>22021014</v>
      </c>
      <c r="B98" s="7" t="s">
        <v>231</v>
      </c>
      <c r="C98" s="10">
        <f>'CHAIR OVERHEAD COST F.xi'!C80+'SLT OVERHEAD COST F.xi'!C80+'COUNCIL OVERHEAD COST F.xi'!C80+'PMD OVERHEAD COST F.xi'!C80+'AGRIC OVERHEAD COST F.xi'!C80+'FINANCE OVERHEAD COST F.xi'!C80+'WORKS OVERHEAD COST F.xi'!C80+'ESD OVERHEAD COST F.xi'!C80+'PHC OVERHEAD COST F.xi'!C80+'WATSAN OVERHEAD COST F.xi'!C80+'TRADITIONAL OVERHEAD COST F.xi'!C80</f>
        <v>5000000</v>
      </c>
      <c r="D98" s="10">
        <f>'CHAIR OVERHEAD COST F.xi'!D80+'SLT OVERHEAD COST F.xi'!D80+'COUNCIL OVERHEAD COST F.xi'!D80+'PMD OVERHEAD COST F.xi'!D80+'AGRIC OVERHEAD COST F.xi'!D80+'FINANCE OVERHEAD COST F.xi'!D80+'WORKS OVERHEAD COST F.xi'!D80+'ESD OVERHEAD COST F.xi'!D80+'PHC OVERHEAD COST F.xi'!D80+'WATSAN OVERHEAD COST F.xi'!D80+'TRADITIONAL OVERHEAD COST F.xi'!D80</f>
        <v>5000000</v>
      </c>
      <c r="E98" s="10">
        <f>'CHAIR OVERHEAD COST F.xi'!E80+'SLT OVERHEAD COST F.xi'!E80+'COUNCIL OVERHEAD COST F.xi'!E80+'PMD OVERHEAD COST F.xi'!E80+'AGRIC OVERHEAD COST F.xi'!E80+'FINANCE OVERHEAD COST F.xi'!E80+'WORKS OVERHEAD COST F.xi'!E80+'ESD OVERHEAD COST F.xi'!E80+'PHC OVERHEAD COST F.xi'!E80+'WATSAN OVERHEAD COST F.xi'!E80+'TRADITIONAL OVERHEAD COST F.xi'!E80</f>
        <v>3000000</v>
      </c>
    </row>
    <row r="99" spans="1:5" x14ac:dyDescent="0.25">
      <c r="A99" s="6">
        <v>22021020</v>
      </c>
      <c r="B99" s="7" t="s">
        <v>232</v>
      </c>
      <c r="C99" s="10">
        <f>'CHAIR OVERHEAD COST F.xi'!C81+'SLT OVERHEAD COST F.xi'!C81+'COUNCIL OVERHEAD COST F.xi'!C81+'PMD OVERHEAD COST F.xi'!C81+'AGRIC OVERHEAD COST F.xi'!C81+'FINANCE OVERHEAD COST F.xi'!C81+'WORKS OVERHEAD COST F.xi'!C81+'ESD OVERHEAD COST F.xi'!C81+'PHC OVERHEAD COST F.xi'!C81+'WATSAN OVERHEAD COST F.xi'!C81+'TRADITIONAL OVERHEAD COST F.xi'!C81</f>
        <v>60000000</v>
      </c>
      <c r="D99" s="10">
        <f>'CHAIR OVERHEAD COST F.xi'!D81+'SLT OVERHEAD COST F.xi'!D81+'COUNCIL OVERHEAD COST F.xi'!D81+'PMD OVERHEAD COST F.xi'!D81+'AGRIC OVERHEAD COST F.xi'!D81+'FINANCE OVERHEAD COST F.xi'!D81+'WORKS OVERHEAD COST F.xi'!D81+'ESD OVERHEAD COST F.xi'!D81+'PHC OVERHEAD COST F.xi'!D81+'WATSAN OVERHEAD COST F.xi'!D81+'TRADITIONAL OVERHEAD COST F.xi'!D81</f>
        <v>60000000</v>
      </c>
      <c r="E99" s="10">
        <f>'CHAIR OVERHEAD COST F.xi'!E81+'SLT OVERHEAD COST F.xi'!E81+'COUNCIL OVERHEAD COST F.xi'!E81+'PMD OVERHEAD COST F.xi'!E81+'AGRIC OVERHEAD COST F.xi'!E81+'FINANCE OVERHEAD COST F.xi'!E81+'WORKS OVERHEAD COST F.xi'!E81+'ESD OVERHEAD COST F.xi'!E81+'PHC OVERHEAD COST F.xi'!E81+'WATSAN OVERHEAD COST F.xi'!E81+'TRADITIONAL OVERHEAD COST F.xi'!E81</f>
        <v>10000000</v>
      </c>
    </row>
    <row r="100" spans="1:5" x14ac:dyDescent="0.25">
      <c r="A100" s="6">
        <v>22021050</v>
      </c>
      <c r="B100" s="7" t="s">
        <v>543</v>
      </c>
      <c r="C100" s="10">
        <f>'CHAIR OVERHEAD COST F.xi'!C82+'SLT OVERHEAD COST F.xi'!C82+'COUNCIL OVERHEAD COST F.xi'!C82+'PMD OVERHEAD COST F.xi'!C82+'AGRIC OVERHEAD COST F.xi'!C82+'FINANCE OVERHEAD COST F.xi'!C82+'WORKS OVERHEAD COST F.xi'!C82+'ESD OVERHEAD COST F.xi'!C82+'PHC OVERHEAD COST F.xi'!C82+'WATSAN OVERHEAD COST F.xi'!C82+'TRADITIONAL OVERHEAD COST F.xi'!C82</f>
        <v>0</v>
      </c>
      <c r="D100" s="10">
        <f>'CHAIR OVERHEAD COST F.xi'!D82+'SLT OVERHEAD COST F.xi'!D82+'COUNCIL OVERHEAD COST F.xi'!D82+'PMD OVERHEAD COST F.xi'!D82+'AGRIC OVERHEAD COST F.xi'!D82+'FINANCE OVERHEAD COST F.xi'!D82+'WORKS OVERHEAD COST F.xi'!D82+'ESD OVERHEAD COST F.xi'!D82+'PHC OVERHEAD COST F.xi'!D82+'WATSAN OVERHEAD COST F.xi'!D82+'TRADITIONAL OVERHEAD COST F.xi'!D82</f>
        <v>0</v>
      </c>
      <c r="E100" s="10">
        <f>'CHAIR OVERHEAD COST F.xi'!E82+'SLT OVERHEAD COST F.xi'!E82+'COUNCIL OVERHEAD COST F.xi'!E82+'PMD OVERHEAD COST F.xi'!E82+'AGRIC OVERHEAD COST F.xi'!E82+'FINANCE OVERHEAD COST F.xi'!E82+'WORKS OVERHEAD COST F.xi'!E82+'ESD OVERHEAD COST F.xi'!E82+'PHC OVERHEAD COST F.xi'!E82+'WATSAN OVERHEAD COST F.xi'!E82+'TRADITIONAL OVERHEAD COST F.xi'!E82</f>
        <v>0</v>
      </c>
    </row>
    <row r="101" spans="1:5" x14ac:dyDescent="0.25">
      <c r="A101" s="6">
        <v>220210</v>
      </c>
      <c r="B101" s="7" t="s">
        <v>802</v>
      </c>
      <c r="C101" s="10">
        <f>'CHAIR OVERHEAD COST F.xi'!C82+'SLT OVERHEAD COST F.xi'!C82+'COUNCIL OVERHEAD COST F.xi'!C82+'PMD OVERHEAD COST F.xi'!C82+'AGRIC OVERHEAD COST F.xi'!C82+'FINANCE OVERHEAD COST F.xi'!C83+'WORKS OVERHEAD COST F.xi'!C82+'ESD OVERHEAD COST F.xi'!C82+'PHC OVERHEAD COST F.xi'!C82+'WATSAN OVERHEAD COST F.xi'!C82+'TRADITIONAL OVERHEAD COST F.xi'!C82</f>
        <v>91810414</v>
      </c>
      <c r="D101" s="10">
        <f>'CHAIR OVERHEAD COST F.xi'!D82+'SLT OVERHEAD COST F.xi'!D82+'COUNCIL OVERHEAD COST F.xi'!D82+'PMD OVERHEAD COST F.xi'!D82+'AGRIC OVERHEAD COST F.xi'!D82+'FINANCE OVERHEAD COST F.xi'!D83+'WORKS OVERHEAD COST F.xi'!D82+'ESD OVERHEAD COST F.xi'!D82+'PHC OVERHEAD COST F.xi'!D82+'WATSAN OVERHEAD COST F.xi'!D82+'TRADITIONAL OVERHEAD COST F.xi'!D82</f>
        <v>68788976</v>
      </c>
      <c r="E101" s="10">
        <f>'CHAIR OVERHEAD COST F.xi'!E82+'SLT OVERHEAD COST F.xi'!E82+'COUNCIL OVERHEAD COST F.xi'!E82+'PMD OVERHEAD COST F.xi'!E82+'AGRIC OVERHEAD COST F.xi'!E82+'FINANCE OVERHEAD COST F.xi'!E83+'WORKS OVERHEAD COST F.xi'!E82+'ESD OVERHEAD COST F.xi'!E82+'PHC OVERHEAD COST F.xi'!E82+'WATSAN OVERHEAD COST F.xi'!E82+'TRADITIONAL OVERHEAD COST F.xi'!E82</f>
        <v>300235297</v>
      </c>
    </row>
    <row r="102" spans="1:5" x14ac:dyDescent="0.25">
      <c r="A102" s="6">
        <v>22021052</v>
      </c>
      <c r="B102" s="7" t="s">
        <v>233</v>
      </c>
      <c r="C102" s="10">
        <f>'CHAIR OVERHEAD COST F.xi'!C83+'SLT OVERHEAD COST F.xi'!C83+'COUNCIL OVERHEAD COST F.xi'!C83+'PMD OVERHEAD COST F.xi'!C83+'AGRIC OVERHEAD COST F.xi'!C83+'FINANCE OVERHEAD COST F.xi'!C84+'WORKS OVERHEAD COST F.xi'!C83+'ESD OVERHEAD COST F.xi'!C83+'PHC OVERHEAD COST F.xi'!C83+'WATSAN OVERHEAD COST F.xi'!C83+'TRADITIONAL OVERHEAD COST F.xi'!C83</f>
        <v>40000000</v>
      </c>
      <c r="D102" s="10">
        <f>'CHAIR OVERHEAD COST F.xi'!D83+'SLT OVERHEAD COST F.xi'!D83+'COUNCIL OVERHEAD COST F.xi'!D83+'PMD OVERHEAD COST F.xi'!D83+'AGRIC OVERHEAD COST F.xi'!D83+'FINANCE OVERHEAD COST F.xi'!D84+'WORKS OVERHEAD COST F.xi'!D83+'ESD OVERHEAD COST F.xi'!D83+'PHC OVERHEAD COST F.xi'!D83+'WATSAN OVERHEAD COST F.xi'!D83+'TRADITIONAL OVERHEAD COST F.xi'!D83</f>
        <v>20000000</v>
      </c>
      <c r="E102" s="10">
        <f>'CHAIR OVERHEAD COST F.xi'!E83+'SLT OVERHEAD COST F.xi'!E83+'COUNCIL OVERHEAD COST F.xi'!E83+'PMD OVERHEAD COST F.xi'!E83+'AGRIC OVERHEAD COST F.xi'!E83+'FINANCE OVERHEAD COST F.xi'!E84+'WORKS OVERHEAD COST F.xi'!E83+'ESD OVERHEAD COST F.xi'!E83+'PHC OVERHEAD COST F.xi'!E83+'WATSAN OVERHEAD COST F.xi'!E83+'TRADITIONAL OVERHEAD COST F.xi'!E83</f>
        <v>60000000</v>
      </c>
    </row>
    <row r="103" spans="1:5" x14ac:dyDescent="0.25">
      <c r="A103" s="4">
        <v>2204</v>
      </c>
      <c r="B103" s="5" t="s">
        <v>234</v>
      </c>
      <c r="C103" s="11">
        <f>C104</f>
        <v>266499496</v>
      </c>
      <c r="D103" s="11">
        <f t="shared" ref="D103:E103" si="15">D104</f>
        <v>151085867</v>
      </c>
      <c r="E103" s="11">
        <f t="shared" si="15"/>
        <v>144667477</v>
      </c>
    </row>
    <row r="104" spans="1:5" x14ac:dyDescent="0.25">
      <c r="A104" s="4">
        <v>220401</v>
      </c>
      <c r="B104" s="5" t="s">
        <v>235</v>
      </c>
      <c r="C104" s="11">
        <f>SUM(C105:C106)</f>
        <v>266499496</v>
      </c>
      <c r="D104" s="11">
        <f t="shared" ref="D104:E104" si="16">SUM(D105:D106)</f>
        <v>151085867</v>
      </c>
      <c r="E104" s="11">
        <f t="shared" si="16"/>
        <v>144667477</v>
      </c>
    </row>
    <row r="105" spans="1:5" x14ac:dyDescent="0.25">
      <c r="A105" s="6">
        <v>22040105</v>
      </c>
      <c r="B105" s="7" t="s">
        <v>236</v>
      </c>
      <c r="C105" s="10">
        <f>'CHAIR OVERHEAD COST F.xi'!C86+'SLT OVERHEAD COST F.xi'!C86+'COUNCIL OVERHEAD COST F.xi'!C86+'PMD OVERHEAD COST F.xi'!C86+'AGRIC OVERHEAD COST F.xi'!C86+'FINANCE OVERHEAD COST F.xi'!C87+'WORKS OVERHEAD COST F.xi'!C86+'ESD OVERHEAD COST F.xi'!C86+'PHC OVERHEAD COST F.xi'!C86+'WATSAN OVERHEAD COST F.xi'!C86+'TRADITIONAL OVERHEAD COST F.xi'!C86</f>
        <v>235999496</v>
      </c>
      <c r="D105" s="10">
        <f>'CHAIR OVERHEAD COST F.xi'!D86+'SLT OVERHEAD COST F.xi'!D86+'COUNCIL OVERHEAD COST F.xi'!D86+'PMD OVERHEAD COST F.xi'!D86+'AGRIC OVERHEAD COST F.xi'!D86+'FINANCE OVERHEAD COST F.xi'!D87+'WORKS OVERHEAD COST F.xi'!D86+'ESD OVERHEAD COST F.xi'!D86+'PHC OVERHEAD COST F.xi'!D86+'WATSAN OVERHEAD COST F.xi'!D86+'TRADITIONAL OVERHEAD COST F.xi'!D86</f>
        <v>127930867</v>
      </c>
      <c r="E105" s="10">
        <f>'CHAIR OVERHEAD COST F.xi'!E86+'SLT OVERHEAD COST F.xi'!E86+'COUNCIL OVERHEAD COST F.xi'!E86+'PMD OVERHEAD COST F.xi'!E86+'AGRIC OVERHEAD COST F.xi'!E86+'FINANCE OVERHEAD COST F.xi'!E87+'WORKS OVERHEAD COST F.xi'!E86+'ESD OVERHEAD COST F.xi'!E86+'PHC OVERHEAD COST F.xi'!E86+'WATSAN OVERHEAD COST F.xi'!E86+'TRADITIONAL OVERHEAD COST F.xi'!E86</f>
        <v>123167477</v>
      </c>
    </row>
    <row r="106" spans="1:5" x14ac:dyDescent="0.25">
      <c r="A106" s="6">
        <v>22040109</v>
      </c>
      <c r="B106" s="7" t="s">
        <v>237</v>
      </c>
      <c r="C106" s="10">
        <f>'CHAIR OVERHEAD COST F.xi'!C87+'SLT OVERHEAD COST F.xi'!C87+'COUNCIL OVERHEAD COST F.xi'!C87+'PMD OVERHEAD COST F.xi'!C87+'AGRIC OVERHEAD COST F.xi'!C87+'WORKS OVERHEAD COST F.xi'!C87+'ESD OVERHEAD COST F.xi'!C88+'PHC OVERHEAD COST F.xi'!C87+'WATSAN OVERHEAD COST F.xi'!C87+'TRADITIONAL OVERHEAD COST F.xi'!C87+'FINANCE OVERHEAD COST F.xi'!C88</f>
        <v>30500000</v>
      </c>
      <c r="D106" s="10">
        <f>'CHAIR OVERHEAD COST F.xi'!D87+'SLT OVERHEAD COST F.xi'!D87+'COUNCIL OVERHEAD COST F.xi'!D87+'PMD OVERHEAD COST F.xi'!D87+'AGRIC OVERHEAD COST F.xi'!D87+'WORKS OVERHEAD COST F.xi'!D87+'ESD OVERHEAD COST F.xi'!D88+'PHC OVERHEAD COST F.xi'!D87+'WATSAN OVERHEAD COST F.xi'!D87+'TRADITIONAL OVERHEAD COST F.xi'!D87+'FINANCE OVERHEAD COST F.xi'!D88</f>
        <v>23155000</v>
      </c>
      <c r="E106" s="10">
        <f>'CHAIR OVERHEAD COST F.xi'!E87+'SLT OVERHEAD COST F.xi'!E87+'COUNCIL OVERHEAD COST F.xi'!E87+'PMD OVERHEAD COST F.xi'!E87+'AGRIC OVERHEAD COST F.xi'!E87+'WORKS OVERHEAD COST F.xi'!E87+'ESD OVERHEAD COST F.xi'!E88+'PHC OVERHEAD COST F.xi'!E87+'WATSAN OVERHEAD COST F.xi'!E87+'TRADITIONAL OVERHEAD COST F.xi'!E87+'FINANCE OVERHEAD COST F.xi'!E88</f>
        <v>21500000</v>
      </c>
    </row>
    <row r="107" spans="1:5" x14ac:dyDescent="0.25">
      <c r="A107" s="4">
        <v>2205</v>
      </c>
      <c r="B107" s="5" t="s">
        <v>544</v>
      </c>
      <c r="C107" s="12">
        <f>C108</f>
        <v>20000000</v>
      </c>
      <c r="D107" s="12">
        <f t="shared" ref="D107:E107" si="17">D108</f>
        <v>15000000</v>
      </c>
      <c r="E107" s="12">
        <f t="shared" si="17"/>
        <v>27000000</v>
      </c>
    </row>
    <row r="108" spans="1:5" x14ac:dyDescent="0.25">
      <c r="A108" s="4">
        <v>220501</v>
      </c>
      <c r="B108" s="5" t="s">
        <v>545</v>
      </c>
      <c r="C108" s="12">
        <f>SUM(C109:C111)</f>
        <v>20000000</v>
      </c>
      <c r="D108" s="12">
        <f t="shared" ref="D108:E108" si="18">SUM(D109:D111)</f>
        <v>15000000</v>
      </c>
      <c r="E108" s="12">
        <f t="shared" si="18"/>
        <v>27000000</v>
      </c>
    </row>
    <row r="109" spans="1:5" x14ac:dyDescent="0.25">
      <c r="A109" s="6">
        <v>22050105</v>
      </c>
      <c r="B109" s="7" t="s">
        <v>546</v>
      </c>
      <c r="C109" s="10">
        <f>'CHAIR OVERHEAD COST F.xi'!C90+'SLT OVERHEAD COST F.xi'!C90+'COUNCIL OVERHEAD COST F.xi'!C90+'PMD OVERHEAD COST F.xi'!C90+'AGRIC OVERHEAD COST F.xi'!C90+'FINANCE OVERHEAD COST F.xi'!C91+'WORKS OVERHEAD COST F.xi'!C90+'ESD OVERHEAD COST F.xi'!C91+'PHC OVERHEAD COST F.xi'!C90+'WATSAN OVERHEAD COST F.xi'!C90+'TRADITIONAL OVERHEAD COST F.xi'!C90</f>
        <v>0</v>
      </c>
      <c r="D109" s="10">
        <f>'CHAIR OVERHEAD COST F.xi'!D90+'SLT OVERHEAD COST F.xi'!D90+'COUNCIL OVERHEAD COST F.xi'!D90+'PMD OVERHEAD COST F.xi'!D90+'AGRIC OVERHEAD COST F.xi'!D90+'FINANCE OVERHEAD COST F.xi'!D91+'WORKS OVERHEAD COST F.xi'!D90+'ESD OVERHEAD COST F.xi'!D91+'PHC OVERHEAD COST F.xi'!D90+'WATSAN OVERHEAD COST F.xi'!D90+'TRADITIONAL OVERHEAD COST F.xi'!D90</f>
        <v>0</v>
      </c>
      <c r="E109" s="10">
        <f>'CHAIR OVERHEAD COST F.xi'!E90+'SLT OVERHEAD COST F.xi'!E90+'COUNCIL OVERHEAD COST F.xi'!E90+'PMD OVERHEAD COST F.xi'!E90+'AGRIC OVERHEAD COST F.xi'!E90+'FINANCE OVERHEAD COST F.xi'!E91+'WORKS OVERHEAD COST F.xi'!E90+'ESD OVERHEAD COST F.xi'!E91+'PHC OVERHEAD COST F.xi'!E90+'WATSAN OVERHEAD COST F.xi'!E90+'TRADITIONAL OVERHEAD COST F.xi'!E90</f>
        <v>2000000</v>
      </c>
    </row>
    <row r="110" spans="1:5" x14ac:dyDescent="0.25">
      <c r="A110" s="6">
        <v>22050108</v>
      </c>
      <c r="B110" s="7" t="s">
        <v>547</v>
      </c>
      <c r="C110" s="10">
        <f>'CHAIR OVERHEAD COST F.xi'!C91+'SLT OVERHEAD COST F.xi'!C91+'COUNCIL OVERHEAD COST F.xi'!C91+'PMD OVERHEAD COST F.xi'!C91+'AGRIC OVERHEAD COST F.xi'!C91+'FINANCE OVERHEAD COST F.xi'!C92+'WORKS OVERHEAD COST F.xi'!C91+'ESD OVERHEAD COST F.xi'!C92+'PHC OVERHEAD COST F.xi'!C91+'WATSAN OVERHEAD COST F.xi'!C91+'TRADITIONAL OVERHEAD COST F.xi'!C91</f>
        <v>20000000</v>
      </c>
      <c r="D110" s="10">
        <f>'CHAIR OVERHEAD COST F.xi'!D91+'SLT OVERHEAD COST F.xi'!D91+'COUNCIL OVERHEAD COST F.xi'!D91+'PMD OVERHEAD COST F.xi'!D91+'AGRIC OVERHEAD COST F.xi'!D91+'FINANCE OVERHEAD COST F.xi'!D92+'WORKS OVERHEAD COST F.xi'!D91+'ESD OVERHEAD COST F.xi'!D92+'PHC OVERHEAD COST F.xi'!D91+'WATSAN OVERHEAD COST F.xi'!D91+'TRADITIONAL OVERHEAD COST F.xi'!D91</f>
        <v>15000000</v>
      </c>
      <c r="E110" s="10">
        <f>'CHAIR OVERHEAD COST F.xi'!E91+'SLT OVERHEAD COST F.xi'!E91+'COUNCIL OVERHEAD COST F.xi'!E91+'PMD OVERHEAD COST F.xi'!E91+'AGRIC OVERHEAD COST F.xi'!E91+'FINANCE OVERHEAD COST F.xi'!E92+'WORKS OVERHEAD COST F.xi'!E91+'ESD OVERHEAD COST F.xi'!E92+'PHC OVERHEAD COST F.xi'!E91+'WATSAN OVERHEAD COST F.xi'!E91+'TRADITIONAL OVERHEAD COST F.xi'!E91</f>
        <v>20000000</v>
      </c>
    </row>
    <row r="111" spans="1:5" x14ac:dyDescent="0.25">
      <c r="A111" s="6">
        <v>22050110</v>
      </c>
      <c r="B111" s="7" t="s">
        <v>548</v>
      </c>
      <c r="C111" s="10">
        <f>'CHAIR OVERHEAD COST F.xi'!C92+'SLT OVERHEAD COST F.xi'!C92+'COUNCIL OVERHEAD COST F.xi'!C92+'PMD OVERHEAD COST F.xi'!C92+'AGRIC OVERHEAD COST F.xi'!C92+'FINANCE OVERHEAD COST F.xi'!C93+'WORKS OVERHEAD COST F.xi'!C92+'ESD OVERHEAD COST F.xi'!C93+'PHC OVERHEAD COST F.xi'!C92+'WATSAN OVERHEAD COST F.xi'!C92+'TRADITIONAL OVERHEAD COST F.xi'!C92</f>
        <v>0</v>
      </c>
      <c r="D111" s="10">
        <f>'CHAIR OVERHEAD COST F.xi'!D92+'SLT OVERHEAD COST F.xi'!D92+'COUNCIL OVERHEAD COST F.xi'!D92+'PMD OVERHEAD COST F.xi'!D92+'AGRIC OVERHEAD COST F.xi'!D92+'FINANCE OVERHEAD COST F.xi'!D93+'WORKS OVERHEAD COST F.xi'!D92+'ESD OVERHEAD COST F.xi'!D93+'PHC OVERHEAD COST F.xi'!D92+'WATSAN OVERHEAD COST F.xi'!D92+'TRADITIONAL OVERHEAD COST F.xi'!D92</f>
        <v>0</v>
      </c>
      <c r="E111" s="10">
        <f>'CHAIR OVERHEAD COST F.xi'!E92+'SLT OVERHEAD COST F.xi'!E92+'COUNCIL OVERHEAD COST F.xi'!E92+'PMD OVERHEAD COST F.xi'!E92+'AGRIC OVERHEAD COST F.xi'!E92+'FINANCE OVERHEAD COST F.xi'!E93+'WORKS OVERHEAD COST F.xi'!E92+'ESD OVERHEAD COST F.xi'!E93+'PHC OVERHEAD COST F.xi'!E92+'WATSAN OVERHEAD COST F.xi'!E92+'TRADITIONAL OVERHEAD COST F.xi'!E92</f>
        <v>5000000</v>
      </c>
    </row>
    <row r="112" spans="1:5" x14ac:dyDescent="0.25">
      <c r="A112" s="4">
        <v>2206</v>
      </c>
      <c r="B112" s="5" t="s">
        <v>536</v>
      </c>
      <c r="C112" s="12">
        <f>C113+C115</f>
        <v>0</v>
      </c>
      <c r="D112" s="12">
        <f t="shared" ref="D112:E112" si="19">D113+D115</f>
        <v>0</v>
      </c>
      <c r="E112" s="12">
        <f t="shared" si="19"/>
        <v>0</v>
      </c>
    </row>
    <row r="113" spans="1:5" x14ac:dyDescent="0.25">
      <c r="A113" s="4">
        <v>220603</v>
      </c>
      <c r="B113" s="5" t="s">
        <v>549</v>
      </c>
      <c r="C113" s="12">
        <f>C114</f>
        <v>0</v>
      </c>
      <c r="D113" s="12">
        <f t="shared" ref="D113:E113" si="20">D114</f>
        <v>0</v>
      </c>
      <c r="E113" s="12">
        <f t="shared" si="20"/>
        <v>0</v>
      </c>
    </row>
    <row r="114" spans="1:5" ht="30" x14ac:dyDescent="0.25">
      <c r="A114" s="6">
        <v>22060301</v>
      </c>
      <c r="B114" s="7" t="s">
        <v>550</v>
      </c>
      <c r="C114" s="10">
        <f>'CHAIR OVERHEAD COST F.xi'!C95+'SLT OVERHEAD COST F.xi'!C95+'COUNCIL OVERHEAD COST F.xi'!C95+'PMD OVERHEAD COST F.xi'!C95+'AGRIC OVERHEAD COST F.xi'!C95+'FINANCE OVERHEAD COST F.xi'!C96+'WORKS OVERHEAD COST F.xi'!C95+'ESD OVERHEAD COST F.xi'!C96+'PHC OVERHEAD COST F.xi'!C95+'WATSAN OVERHEAD COST F.xi'!C95+'TRADITIONAL OVERHEAD COST F.xi'!C95</f>
        <v>0</v>
      </c>
      <c r="D114" s="10">
        <f>'CHAIR OVERHEAD COST F.xi'!D95+'SLT OVERHEAD COST F.xi'!D95+'COUNCIL OVERHEAD COST F.xi'!D95+'PMD OVERHEAD COST F.xi'!D95+'AGRIC OVERHEAD COST F.xi'!D95+'FINANCE OVERHEAD COST F.xi'!D96+'WORKS OVERHEAD COST F.xi'!D95+'ESD OVERHEAD COST F.xi'!D96+'PHC OVERHEAD COST F.xi'!D95+'WATSAN OVERHEAD COST F.xi'!D95+'TRADITIONAL OVERHEAD COST F.xi'!D95</f>
        <v>0</v>
      </c>
      <c r="E114" s="10">
        <f>'CHAIR OVERHEAD COST F.xi'!E95+'SLT OVERHEAD COST F.xi'!E95+'COUNCIL OVERHEAD COST F.xi'!E95+'PMD OVERHEAD COST F.xi'!E95+'AGRIC OVERHEAD COST F.xi'!E95+'FINANCE OVERHEAD COST F.xi'!E96+'WORKS OVERHEAD COST F.xi'!E95+'ESD OVERHEAD COST F.xi'!E96+'PHC OVERHEAD COST F.xi'!E95+'WATSAN OVERHEAD COST F.xi'!E95+'TRADITIONAL OVERHEAD COST F.xi'!E95</f>
        <v>0</v>
      </c>
    </row>
    <row r="115" spans="1:5" x14ac:dyDescent="0.25">
      <c r="A115" s="4">
        <v>220604</v>
      </c>
      <c r="B115" s="5" t="s">
        <v>551</v>
      </c>
      <c r="C115" s="12">
        <f>SUM(C116:C117)</f>
        <v>0</v>
      </c>
      <c r="D115" s="12">
        <f t="shared" ref="D115:E115" si="21">SUM(D116:D117)</f>
        <v>0</v>
      </c>
      <c r="E115" s="12">
        <f t="shared" si="21"/>
        <v>0</v>
      </c>
    </row>
    <row r="116" spans="1:5" ht="30" x14ac:dyDescent="0.25">
      <c r="A116" s="6">
        <v>22060401</v>
      </c>
      <c r="B116" s="7" t="s">
        <v>552</v>
      </c>
      <c r="C116" s="10">
        <f>'CHAIR OVERHEAD COST F.xi'!C97+'SLT OVERHEAD COST F.xi'!C97+'COUNCIL OVERHEAD COST F.xi'!C97+'PMD OVERHEAD COST F.xi'!C97+'AGRIC OVERHEAD COST F.xi'!C97+'FINANCE OVERHEAD COST F.xi'!C98+'WORKS OVERHEAD COST F.xi'!C97+'ESD OVERHEAD COST F.xi'!C98+'PHC OVERHEAD COST F.xi'!C97+'WATSAN OVERHEAD COST F.xi'!C97+'TRADITIONAL OVERHEAD COST F.xi'!C97</f>
        <v>0</v>
      </c>
      <c r="D116" s="10">
        <f>'CHAIR OVERHEAD COST F.xi'!D97+'SLT OVERHEAD COST F.xi'!D97+'COUNCIL OVERHEAD COST F.xi'!D97+'PMD OVERHEAD COST F.xi'!D97+'AGRIC OVERHEAD COST F.xi'!D97+'FINANCE OVERHEAD COST F.xi'!D98+'WORKS OVERHEAD COST F.xi'!D97+'ESD OVERHEAD COST F.xi'!D98+'PHC OVERHEAD COST F.xi'!D97+'WATSAN OVERHEAD COST F.xi'!D97+'TRADITIONAL OVERHEAD COST F.xi'!D97</f>
        <v>0</v>
      </c>
      <c r="E116" s="10">
        <f>'CHAIR OVERHEAD COST F.xi'!E97+'SLT OVERHEAD COST F.xi'!E97+'COUNCIL OVERHEAD COST F.xi'!E97+'PMD OVERHEAD COST F.xi'!E97+'AGRIC OVERHEAD COST F.xi'!E97+'FINANCE OVERHEAD COST F.xi'!E98+'WORKS OVERHEAD COST F.xi'!E97+'ESD OVERHEAD COST F.xi'!E98+'PHC OVERHEAD COST F.xi'!E97+'WATSAN OVERHEAD COST F.xi'!E97+'TRADITIONAL OVERHEAD COST F.xi'!E97</f>
        <v>0</v>
      </c>
    </row>
    <row r="117" spans="1:5" hidden="1" x14ac:dyDescent="0.25">
      <c r="A117" s="6"/>
      <c r="B117" s="7"/>
      <c r="C117" s="10"/>
      <c r="D117" s="10"/>
      <c r="E117" s="10"/>
    </row>
    <row r="118" spans="1:5" x14ac:dyDescent="0.25">
      <c r="A118" s="4">
        <v>3</v>
      </c>
      <c r="B118" s="5" t="s">
        <v>238</v>
      </c>
      <c r="C118" s="11">
        <f>C119+C161+C171</f>
        <v>3819014347</v>
      </c>
      <c r="D118" s="11">
        <f t="shared" ref="D118:E118" si="22">D119+D161+D171</f>
        <v>721438515.78999996</v>
      </c>
      <c r="E118" s="11">
        <f t="shared" si="22"/>
        <v>4265242291</v>
      </c>
    </row>
    <row r="119" spans="1:5" x14ac:dyDescent="0.25">
      <c r="A119" s="4">
        <v>32</v>
      </c>
      <c r="B119" s="5" t="s">
        <v>239</v>
      </c>
      <c r="C119" s="11">
        <f>C120</f>
        <v>3711014347</v>
      </c>
      <c r="D119" s="11">
        <f t="shared" ref="D119:E119" si="23">D120</f>
        <v>719238515.78999996</v>
      </c>
      <c r="E119" s="11">
        <f t="shared" si="23"/>
        <v>4242242291</v>
      </c>
    </row>
    <row r="120" spans="1:5" ht="30" x14ac:dyDescent="0.25">
      <c r="A120" s="4">
        <v>3201</v>
      </c>
      <c r="B120" s="5" t="s">
        <v>240</v>
      </c>
      <c r="C120" s="11">
        <f>C121+C125+C138+C141+C143+C147+C151+C156</f>
        <v>3711014347</v>
      </c>
      <c r="D120" s="11">
        <f t="shared" ref="D120:E120" si="24">D121+D125+D138+D141+D143+D147+D151+D156</f>
        <v>719238515.78999996</v>
      </c>
      <c r="E120" s="11">
        <f t="shared" si="24"/>
        <v>4242242291</v>
      </c>
    </row>
    <row r="121" spans="1:5" x14ac:dyDescent="0.25">
      <c r="A121" s="4">
        <v>320101</v>
      </c>
      <c r="B121" s="5" t="s">
        <v>241</v>
      </c>
      <c r="C121" s="11">
        <f>'SUMMARY OF CAPITAL EXP F.viii'!C5</f>
        <v>1732451150</v>
      </c>
      <c r="D121" s="11">
        <f>'SUMMARY OF CAPITAL EXP F.viii'!D5</f>
        <v>85790137.790000007</v>
      </c>
      <c r="E121" s="11">
        <f>'SUMMARY OF CAPITAL EXP F.viii'!E5</f>
        <v>1626887299.29</v>
      </c>
    </row>
    <row r="122" spans="1:5" hidden="1" x14ac:dyDescent="0.25">
      <c r="A122" s="6">
        <v>32010101</v>
      </c>
      <c r="B122" s="7" t="s">
        <v>242</v>
      </c>
      <c r="C122" s="10"/>
      <c r="D122" s="10"/>
      <c r="E122" s="10"/>
    </row>
    <row r="123" spans="1:5" hidden="1" x14ac:dyDescent="0.25">
      <c r="A123" s="6">
        <v>32010102</v>
      </c>
      <c r="B123" s="7" t="s">
        <v>243</v>
      </c>
      <c r="C123" s="10"/>
      <c r="D123" s="10"/>
      <c r="E123" s="10"/>
    </row>
    <row r="124" spans="1:5" hidden="1" x14ac:dyDescent="0.25">
      <c r="A124" s="6">
        <v>32010104</v>
      </c>
      <c r="B124" s="7" t="s">
        <v>244</v>
      </c>
      <c r="C124" s="10"/>
      <c r="D124" s="10"/>
      <c r="E124" s="10"/>
    </row>
    <row r="125" spans="1:5" x14ac:dyDescent="0.25">
      <c r="A125" s="4">
        <v>320102</v>
      </c>
      <c r="B125" s="5" t="s">
        <v>245</v>
      </c>
      <c r="C125" s="11">
        <f>'SUMMARY OF CAPITAL EXP F.viii'!C6</f>
        <v>1258563197</v>
      </c>
      <c r="D125" s="11">
        <f>'SUMMARY OF CAPITAL EXP F.viii'!D6</f>
        <v>323448378</v>
      </c>
      <c r="E125" s="11">
        <f>'SUMMARY OF CAPITAL EXP F.viii'!E6</f>
        <v>2191144991.71</v>
      </c>
    </row>
    <row r="126" spans="1:5" hidden="1" x14ac:dyDescent="0.25">
      <c r="A126" s="6">
        <v>32010202</v>
      </c>
      <c r="B126" s="7" t="s">
        <v>246</v>
      </c>
      <c r="C126" s="10"/>
      <c r="D126" s="10"/>
      <c r="E126" s="10"/>
    </row>
    <row r="127" spans="1:5" hidden="1" x14ac:dyDescent="0.25">
      <c r="A127" s="6">
        <v>32010205</v>
      </c>
      <c r="B127" s="7" t="s">
        <v>247</v>
      </c>
      <c r="C127" s="10"/>
      <c r="D127" s="10"/>
      <c r="E127" s="10"/>
    </row>
    <row r="128" spans="1:5" hidden="1" x14ac:dyDescent="0.25">
      <c r="A128" s="6">
        <v>32010206</v>
      </c>
      <c r="B128" s="7" t="s">
        <v>248</v>
      </c>
      <c r="C128" s="10"/>
      <c r="D128" s="10"/>
      <c r="E128" s="10"/>
    </row>
    <row r="129" spans="1:5" hidden="1" x14ac:dyDescent="0.25">
      <c r="A129" s="6">
        <v>32010207</v>
      </c>
      <c r="B129" s="7" t="s">
        <v>249</v>
      </c>
      <c r="C129" s="10"/>
      <c r="D129" s="10"/>
      <c r="E129" s="10"/>
    </row>
    <row r="130" spans="1:5" hidden="1" x14ac:dyDescent="0.25">
      <c r="A130" s="6">
        <v>32010208</v>
      </c>
      <c r="B130" s="7" t="s">
        <v>250</v>
      </c>
      <c r="C130" s="10"/>
      <c r="D130" s="10"/>
      <c r="E130" s="10"/>
    </row>
    <row r="131" spans="1:5" hidden="1" x14ac:dyDescent="0.25">
      <c r="A131" s="6">
        <v>32010209</v>
      </c>
      <c r="B131" s="7" t="s">
        <v>251</v>
      </c>
      <c r="C131" s="10"/>
      <c r="D131" s="10"/>
      <c r="E131" s="10"/>
    </row>
    <row r="132" spans="1:5" hidden="1" x14ac:dyDescent="0.25">
      <c r="A132" s="6">
        <v>32010210</v>
      </c>
      <c r="B132" s="7" t="s">
        <v>252</v>
      </c>
      <c r="C132" s="10"/>
      <c r="D132" s="10"/>
      <c r="E132" s="10"/>
    </row>
    <row r="133" spans="1:5" ht="30" hidden="1" x14ac:dyDescent="0.25">
      <c r="A133" s="6">
        <v>32010211</v>
      </c>
      <c r="B133" s="7" t="s">
        <v>253</v>
      </c>
      <c r="C133" s="10"/>
      <c r="D133" s="10"/>
      <c r="E133" s="10"/>
    </row>
    <row r="134" spans="1:5" hidden="1" x14ac:dyDescent="0.25">
      <c r="A134" s="6">
        <v>32010212</v>
      </c>
      <c r="B134" s="7" t="s">
        <v>254</v>
      </c>
      <c r="C134" s="10"/>
      <c r="D134" s="10"/>
      <c r="E134" s="10"/>
    </row>
    <row r="135" spans="1:5" hidden="1" x14ac:dyDescent="0.25">
      <c r="A135" s="6">
        <v>32010213</v>
      </c>
      <c r="B135" s="7" t="s">
        <v>255</v>
      </c>
      <c r="C135" s="10"/>
      <c r="D135" s="10"/>
      <c r="E135" s="10"/>
    </row>
    <row r="136" spans="1:5" hidden="1" x14ac:dyDescent="0.25">
      <c r="A136" s="6">
        <v>32010214</v>
      </c>
      <c r="B136" s="7" t="s">
        <v>256</v>
      </c>
      <c r="C136" s="10"/>
      <c r="D136" s="10"/>
      <c r="E136" s="10"/>
    </row>
    <row r="137" spans="1:5" hidden="1" x14ac:dyDescent="0.25">
      <c r="A137" s="6">
        <v>32010215</v>
      </c>
      <c r="B137" s="7" t="s">
        <v>257</v>
      </c>
      <c r="C137" s="10"/>
      <c r="D137" s="10"/>
      <c r="E137" s="10"/>
    </row>
    <row r="138" spans="1:5" x14ac:dyDescent="0.25">
      <c r="A138" s="4">
        <v>320103</v>
      </c>
      <c r="B138" s="5" t="s">
        <v>258</v>
      </c>
      <c r="C138" s="11">
        <f>'SUMMARY OF CAPITAL EXP F.viii'!C7</f>
        <v>55000000</v>
      </c>
      <c r="D138" s="11">
        <f>'SUMMARY OF CAPITAL EXP F.viii'!D7</f>
        <v>0</v>
      </c>
      <c r="E138" s="11">
        <f>'SUMMARY OF CAPITAL EXP F.viii'!E7</f>
        <v>31210000</v>
      </c>
    </row>
    <row r="139" spans="1:5" hidden="1" x14ac:dyDescent="0.25">
      <c r="A139" s="6">
        <v>32010304</v>
      </c>
      <c r="B139" s="7" t="s">
        <v>259</v>
      </c>
      <c r="C139" s="10"/>
      <c r="D139" s="10"/>
      <c r="E139" s="10"/>
    </row>
    <row r="140" spans="1:5" hidden="1" x14ac:dyDescent="0.25">
      <c r="A140" s="6">
        <v>32010305</v>
      </c>
      <c r="B140" s="7" t="s">
        <v>260</v>
      </c>
      <c r="C140" s="10"/>
      <c r="D140" s="10"/>
      <c r="E140" s="10"/>
    </row>
    <row r="141" spans="1:5" x14ac:dyDescent="0.25">
      <c r="A141" s="4">
        <v>320104</v>
      </c>
      <c r="B141" s="5" t="s">
        <v>261</v>
      </c>
      <c r="C141" s="11">
        <f>'SUMMARY OF CAPITAL EXP F.viii'!C8</f>
        <v>650000000</v>
      </c>
      <c r="D141" s="11">
        <f>'SUMMARY OF CAPITAL EXP F.viii'!D8</f>
        <v>310000000</v>
      </c>
      <c r="E141" s="11">
        <f>'SUMMARY OF CAPITAL EXP F.viii'!E8</f>
        <v>170000000</v>
      </c>
    </row>
    <row r="142" spans="1:5" hidden="1" x14ac:dyDescent="0.25">
      <c r="A142" s="6">
        <v>32010405</v>
      </c>
      <c r="B142" s="7" t="s">
        <v>262</v>
      </c>
      <c r="C142" s="10"/>
      <c r="D142" s="10"/>
      <c r="E142" s="10"/>
    </row>
    <row r="143" spans="1:5" x14ac:dyDescent="0.25">
      <c r="A143" s="4">
        <v>320105</v>
      </c>
      <c r="B143" s="5" t="s">
        <v>263</v>
      </c>
      <c r="C143" s="11">
        <f>'SUMMARY OF CAPITAL EXP F.viii'!C9</f>
        <v>0</v>
      </c>
      <c r="D143" s="11">
        <f>'SUMMARY OF CAPITAL EXP F.viii'!D9</f>
        <v>0</v>
      </c>
      <c r="E143" s="11">
        <f>'SUMMARY OF CAPITAL EXP F.viii'!E9</f>
        <v>0</v>
      </c>
    </row>
    <row r="144" spans="1:5" hidden="1" x14ac:dyDescent="0.25">
      <c r="A144" s="6">
        <v>32010501</v>
      </c>
      <c r="B144" s="7" t="s">
        <v>264</v>
      </c>
      <c r="C144" s="10"/>
      <c r="D144" s="10"/>
      <c r="E144" s="10"/>
    </row>
    <row r="145" spans="1:5" hidden="1" x14ac:dyDescent="0.25">
      <c r="A145" s="6">
        <v>32010502</v>
      </c>
      <c r="B145" s="7" t="s">
        <v>265</v>
      </c>
      <c r="C145" s="10"/>
      <c r="D145" s="10"/>
      <c r="E145" s="10"/>
    </row>
    <row r="146" spans="1:5" hidden="1" x14ac:dyDescent="0.25">
      <c r="A146" s="6">
        <v>32010555</v>
      </c>
      <c r="B146" s="7" t="s">
        <v>266</v>
      </c>
      <c r="C146" s="10"/>
      <c r="D146" s="10"/>
      <c r="E146" s="10"/>
    </row>
    <row r="147" spans="1:5" x14ac:dyDescent="0.25">
      <c r="A147" s="4">
        <v>320106</v>
      </c>
      <c r="B147" s="5" t="s">
        <v>267</v>
      </c>
      <c r="C147" s="11">
        <f>'SUMMARY OF CAPITAL EXP F.viii'!C10</f>
        <v>0</v>
      </c>
      <c r="D147" s="11">
        <f>'SUMMARY OF CAPITAL EXP F.viii'!D10</f>
        <v>0</v>
      </c>
      <c r="E147" s="11">
        <f>'SUMMARY OF CAPITAL EXP F.viii'!E10</f>
        <v>14000000</v>
      </c>
    </row>
    <row r="148" spans="1:5" hidden="1" x14ac:dyDescent="0.25">
      <c r="A148" s="6">
        <v>32010601</v>
      </c>
      <c r="B148" s="7" t="s">
        <v>268</v>
      </c>
      <c r="C148" s="10"/>
      <c r="D148" s="10"/>
      <c r="E148" s="10"/>
    </row>
    <row r="149" spans="1:5" hidden="1" x14ac:dyDescent="0.25">
      <c r="A149" s="6">
        <v>32010602</v>
      </c>
      <c r="B149" s="7" t="s">
        <v>269</v>
      </c>
      <c r="C149" s="10"/>
      <c r="D149" s="10"/>
      <c r="E149" s="10"/>
    </row>
    <row r="150" spans="1:5" hidden="1" x14ac:dyDescent="0.25">
      <c r="A150" s="6">
        <v>32010603</v>
      </c>
      <c r="B150" s="7" t="s">
        <v>270</v>
      </c>
      <c r="C150" s="10"/>
      <c r="D150" s="10"/>
      <c r="E150" s="10"/>
    </row>
    <row r="151" spans="1:5" x14ac:dyDescent="0.25">
      <c r="A151" s="4">
        <v>320109</v>
      </c>
      <c r="B151" s="5" t="s">
        <v>271</v>
      </c>
      <c r="C151" s="11">
        <f>'SUMMARY OF CAPITAL EXP F.viii'!C11</f>
        <v>15000000</v>
      </c>
      <c r="D151" s="11">
        <f>'SUMMARY OF CAPITAL EXP F.viii'!D11</f>
        <v>0</v>
      </c>
      <c r="E151" s="11">
        <f>'SUMMARY OF CAPITAL EXP F.viii'!E11</f>
        <v>9000000</v>
      </c>
    </row>
    <row r="152" spans="1:5" hidden="1" x14ac:dyDescent="0.25">
      <c r="A152" s="6">
        <v>32010903</v>
      </c>
      <c r="B152" s="7" t="s">
        <v>272</v>
      </c>
      <c r="C152" s="10"/>
      <c r="D152" s="10"/>
      <c r="E152" s="10"/>
    </row>
    <row r="153" spans="1:5" hidden="1" x14ac:dyDescent="0.25">
      <c r="A153" s="6">
        <v>32010904</v>
      </c>
      <c r="B153" s="7" t="s">
        <v>273</v>
      </c>
      <c r="C153" s="10"/>
      <c r="D153" s="10"/>
      <c r="E153" s="10"/>
    </row>
    <row r="154" spans="1:5" hidden="1" x14ac:dyDescent="0.25">
      <c r="A154" s="6">
        <v>32010935</v>
      </c>
      <c r="B154" s="7" t="s">
        <v>274</v>
      </c>
      <c r="C154" s="10"/>
      <c r="D154" s="10"/>
      <c r="E154" s="10"/>
    </row>
    <row r="155" spans="1:5" hidden="1" x14ac:dyDescent="0.25">
      <c r="A155" s="6">
        <v>32010936</v>
      </c>
      <c r="B155" s="7" t="s">
        <v>275</v>
      </c>
      <c r="C155" s="10"/>
      <c r="D155" s="10"/>
      <c r="E155" s="10"/>
    </row>
    <row r="156" spans="1:5" x14ac:dyDescent="0.25">
      <c r="A156" s="4">
        <v>3202</v>
      </c>
      <c r="B156" s="5" t="s">
        <v>276</v>
      </c>
      <c r="C156" s="11">
        <f>C157</f>
        <v>0</v>
      </c>
      <c r="D156" s="11">
        <f t="shared" ref="D156:E156" si="25">D157</f>
        <v>0</v>
      </c>
      <c r="E156" s="11">
        <f t="shared" si="25"/>
        <v>200000000</v>
      </c>
    </row>
    <row r="157" spans="1:5" x14ac:dyDescent="0.25">
      <c r="A157" s="4">
        <v>320201</v>
      </c>
      <c r="B157" s="5" t="s">
        <v>277</v>
      </c>
      <c r="C157" s="11">
        <f>'SUMMARY OF CAPITAL EXP F.viii'!C12</f>
        <v>0</v>
      </c>
      <c r="D157" s="11">
        <f>'SUMMARY OF CAPITAL EXP F.viii'!D12</f>
        <v>0</v>
      </c>
      <c r="E157" s="11">
        <f>'SUMMARY OF CAPITAL EXP F.viii'!E12</f>
        <v>200000000</v>
      </c>
    </row>
    <row r="158" spans="1:5" ht="30" hidden="1" x14ac:dyDescent="0.25">
      <c r="A158" s="6">
        <v>32020101</v>
      </c>
      <c r="B158" s="7" t="s">
        <v>278</v>
      </c>
      <c r="C158" s="10"/>
      <c r="D158" s="10"/>
      <c r="E158" s="10"/>
    </row>
    <row r="159" spans="1:5" ht="30" hidden="1" x14ac:dyDescent="0.25">
      <c r="A159" s="6">
        <v>32020102</v>
      </c>
      <c r="B159" s="7" t="s">
        <v>279</v>
      </c>
      <c r="C159" s="10"/>
      <c r="D159" s="10"/>
      <c r="E159" s="10"/>
    </row>
    <row r="160" spans="1:5" ht="30" hidden="1" x14ac:dyDescent="0.25">
      <c r="A160" s="6">
        <v>32020104</v>
      </c>
      <c r="B160" s="7" t="s">
        <v>280</v>
      </c>
      <c r="C160" s="10"/>
      <c r="D160" s="10"/>
      <c r="E160" s="10"/>
    </row>
    <row r="161" spans="1:5" x14ac:dyDescent="0.25">
      <c r="A161" s="4">
        <v>3203</v>
      </c>
      <c r="B161" s="5" t="s">
        <v>281</v>
      </c>
      <c r="C161" s="11">
        <f>C162</f>
        <v>108000000</v>
      </c>
      <c r="D161" s="11">
        <f t="shared" ref="D161:E161" si="26">D162</f>
        <v>2200000</v>
      </c>
      <c r="E161" s="11">
        <f t="shared" si="26"/>
        <v>23000000</v>
      </c>
    </row>
    <row r="162" spans="1:5" x14ac:dyDescent="0.25">
      <c r="A162" s="4">
        <v>320301</v>
      </c>
      <c r="B162" s="5" t="s">
        <v>281</v>
      </c>
      <c r="C162" s="11">
        <f>'SUMMARY OF CAPITAL EXP F.viii'!C13</f>
        <v>108000000</v>
      </c>
      <c r="D162" s="11">
        <f>'SUMMARY OF CAPITAL EXP F.viii'!D13</f>
        <v>2200000</v>
      </c>
      <c r="E162" s="11">
        <f>'SUMMARY OF CAPITAL EXP F.viii'!E13</f>
        <v>23000000</v>
      </c>
    </row>
    <row r="163" spans="1:5" hidden="1" x14ac:dyDescent="0.25">
      <c r="A163" s="6">
        <v>32030101</v>
      </c>
      <c r="B163" s="7" t="s">
        <v>282</v>
      </c>
      <c r="C163" s="10"/>
      <c r="D163" s="10"/>
      <c r="E163" s="10"/>
    </row>
    <row r="164" spans="1:5" hidden="1" x14ac:dyDescent="0.25">
      <c r="A164" s="6">
        <v>32030102</v>
      </c>
      <c r="B164" s="7" t="s">
        <v>283</v>
      </c>
      <c r="C164" s="10"/>
      <c r="D164" s="10"/>
      <c r="E164" s="10"/>
    </row>
    <row r="165" spans="1:5" hidden="1" x14ac:dyDescent="0.25">
      <c r="A165" s="6">
        <v>32030104</v>
      </c>
      <c r="B165" s="7" t="s">
        <v>284</v>
      </c>
      <c r="C165" s="10"/>
      <c r="D165" s="10"/>
      <c r="E165" s="10"/>
    </row>
    <row r="166" spans="1:5" hidden="1" x14ac:dyDescent="0.25">
      <c r="A166" s="6">
        <v>32030105</v>
      </c>
      <c r="B166" s="7" t="s">
        <v>285</v>
      </c>
      <c r="C166" s="10"/>
      <c r="D166" s="10"/>
      <c r="E166" s="10"/>
    </row>
    <row r="167" spans="1:5" hidden="1" x14ac:dyDescent="0.25">
      <c r="A167" s="6">
        <v>32030109</v>
      </c>
      <c r="B167" s="7" t="s">
        <v>286</v>
      </c>
      <c r="C167" s="10"/>
      <c r="D167" s="10"/>
      <c r="E167" s="10"/>
    </row>
    <row r="168" spans="1:5" hidden="1" x14ac:dyDescent="0.25">
      <c r="A168" s="6">
        <v>32030110</v>
      </c>
      <c r="B168" s="7" t="s">
        <v>287</v>
      </c>
      <c r="C168" s="10"/>
      <c r="D168" s="10"/>
      <c r="E168" s="10"/>
    </row>
    <row r="169" spans="1:5" hidden="1" x14ac:dyDescent="0.25">
      <c r="A169" s="6">
        <v>32030150</v>
      </c>
      <c r="B169" s="7" t="s">
        <v>288</v>
      </c>
      <c r="C169" s="10"/>
      <c r="D169" s="10"/>
      <c r="E169" s="10"/>
    </row>
    <row r="170" spans="1:5" hidden="1" x14ac:dyDescent="0.25">
      <c r="A170" s="6">
        <v>32030151</v>
      </c>
      <c r="B170" s="7" t="s">
        <v>289</v>
      </c>
      <c r="C170" s="10"/>
      <c r="D170" s="10"/>
      <c r="E170" s="10"/>
    </row>
    <row r="171" spans="1:5" x14ac:dyDescent="0.25">
      <c r="A171" s="4">
        <v>32011000</v>
      </c>
      <c r="B171" s="5" t="s">
        <v>553</v>
      </c>
      <c r="C171" s="11">
        <f>'SUMMARY OF CAPITAL EXP F.viii'!C14</f>
        <v>0</v>
      </c>
      <c r="D171" s="11">
        <f>'SUMMARY OF CAPITAL EXP F.viii'!D14</f>
        <v>0</v>
      </c>
      <c r="E171" s="11">
        <f>'SUMMARY OF CAPITAL EXP F.viii'!E14</f>
        <v>0</v>
      </c>
    </row>
    <row r="172" spans="1:5" hidden="1" x14ac:dyDescent="0.25">
      <c r="A172" s="5"/>
      <c r="B172" s="5"/>
      <c r="C172" s="10"/>
      <c r="D172" s="10"/>
      <c r="E172" s="10"/>
    </row>
    <row r="173" spans="1:5" hidden="1" x14ac:dyDescent="0.25">
      <c r="A173" s="5"/>
      <c r="B173" s="5"/>
      <c r="C173" s="10"/>
      <c r="D173" s="10"/>
      <c r="E173" s="10"/>
    </row>
    <row r="174" spans="1:5" hidden="1" x14ac:dyDescent="0.25"/>
    <row r="175" spans="1:5" hidden="1" x14ac:dyDescent="0.25"/>
    <row r="176" spans="1:5"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LBcT/thsVTG2j778EUkz+KBzZb7C9IFGT/ONX46Bh7lWc0vthV6etkjgzsqBTnAcMjTuYLCn8lvvjeZZNzBK4w==" saltValue="rNhbkJYBxHb86ES4SxTENA=="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78" orientation="landscape" r:id="rId1"/>
  <headerFooter>
    <oddFooter>&amp;C&amp;P</oddFooter>
  </headerFooter>
  <rowBreaks count="2" manualBreakCount="2">
    <brk id="39" max="16383" man="1"/>
    <brk id="11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G300"/>
  <sheetViews>
    <sheetView view="pageBreakPreview" zoomScale="90" zoomScaleNormal="100" zoomScaleSheetLayoutView="90" workbookViewId="0">
      <selection sqref="A1:G1"/>
    </sheetView>
  </sheetViews>
  <sheetFormatPr defaultColWidth="8.77734375" defaultRowHeight="15" x14ac:dyDescent="0.25"/>
  <cols>
    <col min="1" max="1" width="17.77734375" style="1" customWidth="1"/>
    <col min="2" max="2" width="29.21875" style="1" customWidth="1"/>
    <col min="3" max="5" width="29.77734375" style="1" bestFit="1" customWidth="1"/>
    <col min="6" max="6" width="28" style="1" bestFit="1" customWidth="1"/>
    <col min="7" max="7" width="29.77734375" style="1" bestFit="1" customWidth="1"/>
    <col min="8" max="16384" width="8.77734375" style="1"/>
  </cols>
  <sheetData>
    <row r="1" spans="1:7" x14ac:dyDescent="0.25">
      <c r="A1" s="166" t="s">
        <v>478</v>
      </c>
      <c r="B1" s="166"/>
      <c r="C1" s="166"/>
      <c r="D1" s="166"/>
      <c r="E1" s="166"/>
      <c r="F1" s="166"/>
      <c r="G1" s="166"/>
    </row>
    <row r="2" spans="1:7" x14ac:dyDescent="0.25">
      <c r="A2" s="167" t="s">
        <v>807</v>
      </c>
      <c r="B2" s="167"/>
      <c r="C2" s="167"/>
      <c r="D2" s="167"/>
      <c r="E2" s="167"/>
      <c r="F2" s="167"/>
      <c r="G2" s="167"/>
    </row>
    <row r="3" spans="1:7" x14ac:dyDescent="0.25">
      <c r="A3" s="49"/>
      <c r="B3" s="49"/>
      <c r="C3" s="49"/>
      <c r="D3" s="49"/>
      <c r="E3" s="49"/>
      <c r="F3" s="49"/>
      <c r="G3" s="49"/>
    </row>
    <row r="4" spans="1:7" ht="52.2" x14ac:dyDescent="0.25">
      <c r="A4" s="54" t="s">
        <v>465</v>
      </c>
      <c r="B4" s="54" t="s">
        <v>466</v>
      </c>
      <c r="C4" s="55" t="s">
        <v>473</v>
      </c>
      <c r="D4" s="55" t="s">
        <v>474</v>
      </c>
      <c r="E4" s="55" t="s">
        <v>475</v>
      </c>
      <c r="F4" s="55" t="s">
        <v>476</v>
      </c>
      <c r="G4" s="55" t="s">
        <v>477</v>
      </c>
    </row>
    <row r="5" spans="1:7" ht="17.399999999999999" x14ac:dyDescent="0.25">
      <c r="A5" s="26" t="s">
        <v>530</v>
      </c>
      <c r="B5" s="17" t="s">
        <v>467</v>
      </c>
      <c r="C5" s="33">
        <f>'CHAIR PERSONNEL COST F.x'!E7+'SLT PERSONNEL COST F.x'!E7+'COUNCIL PERSONNEL COST F.x'!E7+'PMD PERSONNEL COST F.x'!E7</f>
        <v>151099632</v>
      </c>
      <c r="D5" s="33">
        <f>'CHAIR OVERHEAD COST F.xi'!E7+'SLT OVERHEAD COST F.xi'!E7+'COUNCIL OVERHEAD COST F.xi'!E7+'PMD OVERHEAD COST F.xi'!E7</f>
        <v>215414000</v>
      </c>
      <c r="E5" s="33">
        <f>C5+D5</f>
        <v>366513632</v>
      </c>
      <c r="F5" s="33">
        <f>'PMD CAPITAL EXP F.xii'!F6</f>
        <v>1075097299.29</v>
      </c>
      <c r="G5" s="33">
        <f>E5+F5</f>
        <v>1441610931.29</v>
      </c>
    </row>
    <row r="6" spans="1:7" ht="17.399999999999999" x14ac:dyDescent="0.25">
      <c r="A6" s="26" t="s">
        <v>531</v>
      </c>
      <c r="B6" s="17" t="s">
        <v>468</v>
      </c>
      <c r="C6" s="34">
        <f>'AGRIC PERSONNEL COST F.x'!E7+'FINANCE PERSONNEL COST F.x'!E7+'WORKS PERSONNEL COST F.x'!E7</f>
        <v>754797877</v>
      </c>
      <c r="D6" s="34">
        <f>'AGRIC OVERHEAD COST F.xi'!E7+'FINANCE OVERHEAD COST F.xi'!E7+'WORKS OVERHEAD COST F.xi'!E7</f>
        <v>508540063</v>
      </c>
      <c r="E6" s="34">
        <f t="shared" ref="E6:E9" si="0">C6+D6</f>
        <v>1263337940</v>
      </c>
      <c r="F6" s="34">
        <f>'AGRIC CAPITAL EXP F.xii'!F6+'FINANCE CAPITAL EXP F.xii'!F6+'WORKS CAPITAL EXP F.xii'!F6</f>
        <v>2563144991.71</v>
      </c>
      <c r="G6" s="33">
        <f t="shared" ref="G6:G9" si="1">E6+F6</f>
        <v>3826482931.71</v>
      </c>
    </row>
    <row r="7" spans="1:7" ht="17.399999999999999" x14ac:dyDescent="0.25">
      <c r="A7" s="26" t="s">
        <v>532</v>
      </c>
      <c r="B7" s="17" t="s">
        <v>469</v>
      </c>
      <c r="C7" s="34">
        <v>0</v>
      </c>
      <c r="D7" s="34">
        <v>0</v>
      </c>
      <c r="E7" s="34">
        <f t="shared" si="0"/>
        <v>0</v>
      </c>
      <c r="F7" s="34">
        <v>0</v>
      </c>
      <c r="G7" s="33">
        <f t="shared" si="1"/>
        <v>0</v>
      </c>
    </row>
    <row r="8" spans="1:7" ht="17.399999999999999" x14ac:dyDescent="0.25">
      <c r="A8" s="26" t="s">
        <v>533</v>
      </c>
      <c r="B8" s="17" t="s">
        <v>470</v>
      </c>
      <c r="C8" s="34">
        <v>0</v>
      </c>
      <c r="D8" s="34">
        <v>0</v>
      </c>
      <c r="E8" s="34">
        <f t="shared" si="0"/>
        <v>0</v>
      </c>
      <c r="F8" s="34">
        <v>0</v>
      </c>
      <c r="G8" s="33">
        <f t="shared" si="1"/>
        <v>0</v>
      </c>
    </row>
    <row r="9" spans="1:7" ht="17.399999999999999" x14ac:dyDescent="0.25">
      <c r="A9" s="26" t="s">
        <v>534</v>
      </c>
      <c r="B9" s="17" t="s">
        <v>471</v>
      </c>
      <c r="C9" s="34">
        <f>'ESD PERSONNEL COST F.x'!E7+'PHC PERSONNEL COST F.x'!E7+'WATSAN PERSONNEL COST F.x'!E7+'TRADITIONAL PERSONNEL COST F.x'!E7</f>
        <v>1595846497</v>
      </c>
      <c r="D9" s="34">
        <f>'ESD OVERHEAD COST F.xi'!E7+'PHC OVERHEAD COST F.xi'!E7+'WATSAN OVERHEAD COST F.xi'!E7+'TRADITIONAL OVERHEAD COST F.xi'!E7</f>
        <v>383916344</v>
      </c>
      <c r="E9" s="34">
        <f t="shared" si="0"/>
        <v>1979762841</v>
      </c>
      <c r="F9" s="34">
        <f>'ESD CAPITAL EXP F.xii'!F6+'PHC CAPITAL EXP F.xii'!F6+'WATSAN CAPITAL EXP F.xii'!F6</f>
        <v>627000000</v>
      </c>
      <c r="G9" s="33">
        <f t="shared" si="1"/>
        <v>2606762841</v>
      </c>
    </row>
    <row r="10" spans="1:7" ht="17.399999999999999" x14ac:dyDescent="0.25">
      <c r="A10" s="19" t="s">
        <v>341</v>
      </c>
      <c r="B10" s="18" t="s">
        <v>341</v>
      </c>
      <c r="C10" s="34" t="s">
        <v>341</v>
      </c>
      <c r="D10" s="34" t="s">
        <v>341</v>
      </c>
      <c r="E10" s="34" t="s">
        <v>341</v>
      </c>
      <c r="F10" s="34" t="s">
        <v>341</v>
      </c>
      <c r="G10" s="34" t="s">
        <v>341</v>
      </c>
    </row>
    <row r="11" spans="1:7" ht="17.399999999999999" hidden="1" x14ac:dyDescent="0.25">
      <c r="A11" s="19" t="s">
        <v>341</v>
      </c>
      <c r="B11" s="18" t="s">
        <v>341</v>
      </c>
      <c r="C11" s="34" t="s">
        <v>341</v>
      </c>
      <c r="D11" s="34" t="s">
        <v>341</v>
      </c>
      <c r="E11" s="34" t="s">
        <v>341</v>
      </c>
      <c r="F11" s="34" t="s">
        <v>341</v>
      </c>
      <c r="G11" s="34" t="s">
        <v>341</v>
      </c>
    </row>
    <row r="12" spans="1:7" ht="17.399999999999999" hidden="1" x14ac:dyDescent="0.25">
      <c r="A12" s="19" t="s">
        <v>341</v>
      </c>
      <c r="B12" s="18" t="s">
        <v>341</v>
      </c>
      <c r="C12" s="34" t="s">
        <v>341</v>
      </c>
      <c r="D12" s="34" t="s">
        <v>341</v>
      </c>
      <c r="E12" s="34" t="s">
        <v>341</v>
      </c>
      <c r="F12" s="34" t="s">
        <v>341</v>
      </c>
      <c r="G12" s="34" t="s">
        <v>341</v>
      </c>
    </row>
    <row r="13" spans="1:7" ht="17.399999999999999" hidden="1" x14ac:dyDescent="0.25">
      <c r="A13" s="19" t="s">
        <v>341</v>
      </c>
      <c r="B13" s="18" t="s">
        <v>341</v>
      </c>
      <c r="C13" s="34" t="s">
        <v>341</v>
      </c>
      <c r="D13" s="34" t="s">
        <v>341</v>
      </c>
      <c r="E13" s="34" t="s">
        <v>341</v>
      </c>
      <c r="F13" s="34" t="s">
        <v>341</v>
      </c>
      <c r="G13" s="34" t="s">
        <v>341</v>
      </c>
    </row>
    <row r="14" spans="1:7" ht="17.399999999999999" hidden="1" x14ac:dyDescent="0.25">
      <c r="A14" s="19" t="s">
        <v>341</v>
      </c>
      <c r="B14" s="18" t="s">
        <v>341</v>
      </c>
      <c r="C14" s="34" t="s">
        <v>341</v>
      </c>
      <c r="D14" s="34" t="s">
        <v>341</v>
      </c>
      <c r="E14" s="34" t="s">
        <v>341</v>
      </c>
      <c r="F14" s="34" t="s">
        <v>341</v>
      </c>
      <c r="G14" s="34" t="s">
        <v>341</v>
      </c>
    </row>
    <row r="15" spans="1:7" ht="17.399999999999999" hidden="1" x14ac:dyDescent="0.25">
      <c r="A15" s="19" t="s">
        <v>341</v>
      </c>
      <c r="B15" s="18" t="s">
        <v>341</v>
      </c>
      <c r="C15" s="34" t="s">
        <v>341</v>
      </c>
      <c r="D15" s="34" t="s">
        <v>341</v>
      </c>
      <c r="E15" s="34" t="s">
        <v>341</v>
      </c>
      <c r="F15" s="34" t="s">
        <v>341</v>
      </c>
      <c r="G15" s="34" t="s">
        <v>341</v>
      </c>
    </row>
    <row r="16" spans="1:7" ht="17.399999999999999" hidden="1" x14ac:dyDescent="0.25">
      <c r="A16" s="19" t="s">
        <v>341</v>
      </c>
      <c r="B16" s="18" t="s">
        <v>341</v>
      </c>
      <c r="C16" s="34" t="s">
        <v>341</v>
      </c>
      <c r="D16" s="34" t="s">
        <v>341</v>
      </c>
      <c r="E16" s="34" t="s">
        <v>341</v>
      </c>
      <c r="F16" s="34" t="s">
        <v>341</v>
      </c>
      <c r="G16" s="34" t="s">
        <v>341</v>
      </c>
    </row>
    <row r="17" spans="1:7" ht="17.399999999999999" hidden="1" x14ac:dyDescent="0.25">
      <c r="A17" s="19" t="s">
        <v>341</v>
      </c>
      <c r="B17" s="18" t="s">
        <v>341</v>
      </c>
      <c r="C17" s="34" t="s">
        <v>341</v>
      </c>
      <c r="D17" s="34" t="s">
        <v>341</v>
      </c>
      <c r="E17" s="34" t="s">
        <v>341</v>
      </c>
      <c r="F17" s="34" t="s">
        <v>341</v>
      </c>
      <c r="G17" s="34" t="s">
        <v>341</v>
      </c>
    </row>
    <row r="18" spans="1:7" ht="17.399999999999999" hidden="1" x14ac:dyDescent="0.25">
      <c r="A18" s="19" t="s">
        <v>341</v>
      </c>
      <c r="B18" s="18" t="s">
        <v>341</v>
      </c>
      <c r="C18" s="34" t="s">
        <v>341</v>
      </c>
      <c r="D18" s="34" t="s">
        <v>341</v>
      </c>
      <c r="E18" s="34" t="s">
        <v>341</v>
      </c>
      <c r="F18" s="34" t="s">
        <v>341</v>
      </c>
      <c r="G18" s="34" t="s">
        <v>341</v>
      </c>
    </row>
    <row r="19" spans="1:7" ht="17.399999999999999" hidden="1" x14ac:dyDescent="0.25">
      <c r="A19" s="19" t="s">
        <v>341</v>
      </c>
      <c r="B19" s="18" t="s">
        <v>341</v>
      </c>
      <c r="C19" s="34" t="s">
        <v>341</v>
      </c>
      <c r="D19" s="34" t="s">
        <v>341</v>
      </c>
      <c r="E19" s="34" t="s">
        <v>341</v>
      </c>
      <c r="F19" s="34" t="s">
        <v>341</v>
      </c>
      <c r="G19" s="34" t="s">
        <v>341</v>
      </c>
    </row>
    <row r="20" spans="1:7" ht="17.399999999999999" hidden="1" x14ac:dyDescent="0.25">
      <c r="A20" s="19" t="s">
        <v>341</v>
      </c>
      <c r="B20" s="18" t="s">
        <v>341</v>
      </c>
      <c r="C20" s="34" t="s">
        <v>341</v>
      </c>
      <c r="D20" s="34" t="s">
        <v>341</v>
      </c>
      <c r="E20" s="34" t="s">
        <v>341</v>
      </c>
      <c r="F20" s="34" t="s">
        <v>341</v>
      </c>
      <c r="G20" s="34" t="s">
        <v>341</v>
      </c>
    </row>
    <row r="21" spans="1:7" ht="17.399999999999999" hidden="1" x14ac:dyDescent="0.25">
      <c r="A21" s="19" t="s">
        <v>341</v>
      </c>
      <c r="B21" s="18" t="s">
        <v>341</v>
      </c>
      <c r="C21" s="34" t="s">
        <v>341</v>
      </c>
      <c r="D21" s="34" t="s">
        <v>341</v>
      </c>
      <c r="E21" s="34" t="s">
        <v>341</v>
      </c>
      <c r="F21" s="34" t="s">
        <v>341</v>
      </c>
      <c r="G21" s="34" t="s">
        <v>341</v>
      </c>
    </row>
    <row r="22" spans="1:7" ht="17.399999999999999" hidden="1" x14ac:dyDescent="0.25">
      <c r="A22" s="19" t="s">
        <v>341</v>
      </c>
      <c r="B22" s="18" t="s">
        <v>341</v>
      </c>
      <c r="C22" s="34" t="s">
        <v>341</v>
      </c>
      <c r="D22" s="34" t="s">
        <v>341</v>
      </c>
      <c r="E22" s="34" t="s">
        <v>341</v>
      </c>
      <c r="F22" s="34" t="s">
        <v>341</v>
      </c>
      <c r="G22" s="34" t="s">
        <v>341</v>
      </c>
    </row>
    <row r="23" spans="1:7" ht="17.399999999999999" x14ac:dyDescent="0.25">
      <c r="A23" s="19" t="s">
        <v>341</v>
      </c>
      <c r="B23" s="18" t="s">
        <v>472</v>
      </c>
      <c r="C23" s="34">
        <f>SUM(C5:C22)</f>
        <v>2501744006</v>
      </c>
      <c r="D23" s="34">
        <f t="shared" ref="D23:G23" si="2">SUM(D5:D22)</f>
        <v>1107870407</v>
      </c>
      <c r="E23" s="34">
        <f t="shared" si="2"/>
        <v>3609614413</v>
      </c>
      <c r="F23" s="34">
        <f t="shared" si="2"/>
        <v>4265242291</v>
      </c>
      <c r="G23" s="34">
        <f t="shared" si="2"/>
        <v>7874856704</v>
      </c>
    </row>
    <row r="24" spans="1:7" hidden="1" x14ac:dyDescent="0.25"/>
    <row r="25" spans="1:7" hidden="1" x14ac:dyDescent="0.25"/>
    <row r="26" spans="1:7" hidden="1" x14ac:dyDescent="0.25"/>
    <row r="27" spans="1:7" hidden="1" x14ac:dyDescent="0.25"/>
    <row r="28" spans="1:7" hidden="1" x14ac:dyDescent="0.25"/>
    <row r="29" spans="1:7" hidden="1" x14ac:dyDescent="0.25"/>
    <row r="30" spans="1:7" hidden="1" x14ac:dyDescent="0.25"/>
    <row r="31" spans="1:7" hidden="1" x14ac:dyDescent="0.25"/>
    <row r="32" spans="1:7"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QeZaTtY49ncXYDa88c4BXuc6XPELae8qBH0k5ledPjgSTa2iarVaSl8oyhYoI7gzJMYNsbc8qxw+K1eNxFPmcg==" saltValue="un8lRXfDe3wQHBcImpv27w==" spinCount="100000" sheet="1" objects="1" scenarios="1" formatColumns="0" formatRows="0" selectLockedCells="1"/>
  <mergeCells count="2">
    <mergeCell ref="A1:G1"/>
    <mergeCell ref="A2:G2"/>
  </mergeCells>
  <pageMargins left="0.39370078740157483" right="0.39370078740157483" top="0.74803149606299213" bottom="0.74803149606299213" header="0.31496062992125984" footer="0.31496062992125984"/>
  <pageSetup scale="67" orientation="landscape"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300"/>
  <sheetViews>
    <sheetView view="pageBreakPreview" zoomScale="90" zoomScaleNormal="130" zoomScaleSheetLayoutView="90" workbookViewId="0">
      <selection sqref="A1:E1"/>
    </sheetView>
  </sheetViews>
  <sheetFormatPr defaultColWidth="8.77734375" defaultRowHeight="15" x14ac:dyDescent="0.25"/>
  <cols>
    <col min="1" max="1" width="16" style="1" customWidth="1"/>
    <col min="2" max="2" width="52" style="1" bestFit="1" customWidth="1"/>
    <col min="3" max="5" width="25.77734375" style="1" bestFit="1" customWidth="1"/>
    <col min="6" max="16384" width="8.77734375" style="1"/>
  </cols>
  <sheetData>
    <row r="1" spans="1:5" x14ac:dyDescent="0.25">
      <c r="A1" s="166" t="s">
        <v>479</v>
      </c>
      <c r="B1" s="166"/>
      <c r="C1" s="166"/>
      <c r="D1" s="166"/>
      <c r="E1" s="166"/>
    </row>
    <row r="2" spans="1:5" ht="39.6" customHeight="1" x14ac:dyDescent="0.25">
      <c r="A2" s="168" t="s">
        <v>808</v>
      </c>
      <c r="B2" s="168"/>
      <c r="C2" s="168"/>
      <c r="D2" s="168"/>
      <c r="E2" s="168"/>
    </row>
    <row r="3" spans="1:5" x14ac:dyDescent="0.25">
      <c r="A3" s="49"/>
      <c r="B3" s="49"/>
      <c r="C3" s="49"/>
      <c r="D3" s="49"/>
      <c r="E3" s="49"/>
    </row>
    <row r="4" spans="1:5" ht="45" x14ac:dyDescent="0.25">
      <c r="A4" s="46" t="s">
        <v>0</v>
      </c>
      <c r="B4" s="47" t="s">
        <v>480</v>
      </c>
      <c r="C4" s="50" t="s">
        <v>596</v>
      </c>
      <c r="D4" s="50" t="s">
        <v>597</v>
      </c>
      <c r="E4" s="50" t="s">
        <v>598</v>
      </c>
    </row>
    <row r="5" spans="1:5" x14ac:dyDescent="0.25">
      <c r="A5" s="25" t="s">
        <v>516</v>
      </c>
      <c r="B5" s="21" t="s">
        <v>481</v>
      </c>
      <c r="C5" s="11">
        <f>'CHAIR PERSONNEL COST F.x'!C7+'CHAIR OVERHEAD COST F.xi'!C7</f>
        <v>497876222</v>
      </c>
      <c r="D5" s="11">
        <f>'CHAIR PERSONNEL COST F.x'!D7+'CHAIR OVERHEAD COST F.xi'!D7</f>
        <v>406683425</v>
      </c>
      <c r="E5" s="11">
        <f>'CHAIR PERSONNEL COST F.x'!E7+'CHAIR OVERHEAD COST F.xi'!E7</f>
        <v>110589246</v>
      </c>
    </row>
    <row r="6" spans="1:5" x14ac:dyDescent="0.25">
      <c r="A6" s="25" t="s">
        <v>517</v>
      </c>
      <c r="B6" s="21" t="s">
        <v>482</v>
      </c>
      <c r="C6" s="11">
        <f>'SLT PERSONNEL COST F.x'!C7+'SLT OVERHEAD COST F.xi'!C7</f>
        <v>40596500</v>
      </c>
      <c r="D6" s="11">
        <f>'SLT PERSONNEL COST F.x'!D7+'SLT OVERHEAD COST F.xi'!D7</f>
        <v>23487500</v>
      </c>
      <c r="E6" s="11">
        <f>'SLT PERSONNEL COST F.x'!E7+'SLT OVERHEAD COST F.xi'!E7</f>
        <v>36289000</v>
      </c>
    </row>
    <row r="7" spans="1:5" x14ac:dyDescent="0.25">
      <c r="A7" s="25" t="s">
        <v>518</v>
      </c>
      <c r="B7" s="21" t="s">
        <v>483</v>
      </c>
      <c r="C7" s="11">
        <f>'COUNCIL PERSONNEL COST F.x'!C7+'COUNCIL OVERHEAD COST F.xi'!C7</f>
        <v>71675258</v>
      </c>
      <c r="D7" s="11">
        <f>'COUNCIL PERSONNEL COST F.x'!D7+'COUNCIL OVERHEAD COST F.xi'!D7</f>
        <v>39635258</v>
      </c>
      <c r="E7" s="11">
        <f>'COUNCIL PERSONNEL COST F.x'!E7+'COUNCIL OVERHEAD COST F.xi'!E7</f>
        <v>43175258</v>
      </c>
    </row>
    <row r="8" spans="1:5" x14ac:dyDescent="0.25">
      <c r="A8" s="25" t="s">
        <v>519</v>
      </c>
      <c r="B8" s="21" t="s">
        <v>757</v>
      </c>
      <c r="C8" s="11">
        <f>'PMD PERSONNEL COST F.x'!C7+'PMD OVERHEAD COST F.xi'!C7</f>
        <v>313602642</v>
      </c>
      <c r="D8" s="11">
        <f>'PMD PERSONNEL COST F.x'!D7+'PMD OVERHEAD COST F.xi'!D7</f>
        <v>285619166</v>
      </c>
      <c r="E8" s="11">
        <f>'PMD PERSONNEL COST F.x'!E7+'PMD OVERHEAD COST F.xi'!E7</f>
        <v>176460128</v>
      </c>
    </row>
    <row r="9" spans="1:5" x14ac:dyDescent="0.25">
      <c r="A9" s="25" t="s">
        <v>520</v>
      </c>
      <c r="B9" s="21" t="s">
        <v>484</v>
      </c>
      <c r="C9" s="11">
        <f>'AGRIC PERSONNEL COST F.x'!C7+'AGRIC OVERHEAD COST F.xi'!C7</f>
        <v>188070480</v>
      </c>
      <c r="D9" s="11">
        <f>'AGRIC PERSONNEL COST F.x'!D7+'AGRIC OVERHEAD COST F.xi'!D7</f>
        <v>84221740</v>
      </c>
      <c r="E9" s="11">
        <f>'AGRIC PERSONNEL COST F.x'!E7+'AGRIC OVERHEAD COST F.xi'!E7</f>
        <v>104746274</v>
      </c>
    </row>
    <row r="10" spans="1:5" x14ac:dyDescent="0.25">
      <c r="A10" s="25" t="s">
        <v>521</v>
      </c>
      <c r="B10" s="21" t="s">
        <v>485</v>
      </c>
      <c r="C10" s="11">
        <f>'FINANCE PERSONNEL COST F.x'!C7+'FINANCE OVERHEAD COST F.xi'!C7</f>
        <v>737745297</v>
      </c>
      <c r="D10" s="11">
        <f>'FINANCE PERSONNEL COST F.x'!D7+'FINANCE OVERHEAD COST F.xi'!D7</f>
        <v>597907468</v>
      </c>
      <c r="E10" s="11">
        <f>'FINANCE PERSONNEL COST F.x'!E7+'FINANCE OVERHEAD COST F.xi'!E7</f>
        <v>1066315571</v>
      </c>
    </row>
    <row r="11" spans="1:5" x14ac:dyDescent="0.25">
      <c r="A11" s="25" t="s">
        <v>522</v>
      </c>
      <c r="B11" s="21" t="s">
        <v>486</v>
      </c>
      <c r="C11" s="11">
        <f>'WORKS PERSONNEL COST F.x'!C7+'WORKS OVERHEAD COST F.xi'!C7</f>
        <v>116709423</v>
      </c>
      <c r="D11" s="11">
        <f>'WORKS PERSONNEL COST F.x'!D7+'WORKS OVERHEAD COST F.xi'!D7</f>
        <v>79967423</v>
      </c>
      <c r="E11" s="11">
        <f>'WORKS PERSONNEL COST F.x'!E7+'WORKS OVERHEAD COST F.xi'!E7</f>
        <v>92276095</v>
      </c>
    </row>
    <row r="12" spans="1:5" x14ac:dyDescent="0.25">
      <c r="A12" s="25" t="s">
        <v>523</v>
      </c>
      <c r="B12" s="21" t="s">
        <v>487</v>
      </c>
      <c r="C12" s="11">
        <f>'ESD PERSONNEL COST F.x'!C7+'ESD OVERHEAD COST F.xi'!C7</f>
        <v>1449678758</v>
      </c>
      <c r="D12" s="11">
        <f>'ESD PERSONNEL COST F.x'!D7+'ESD OVERHEAD COST F.xi'!D7</f>
        <v>1059688823</v>
      </c>
      <c r="E12" s="11">
        <f>'ESD PERSONNEL COST F.x'!E7+'ESD OVERHEAD COST F.xi'!E7</f>
        <v>1521568591</v>
      </c>
    </row>
    <row r="13" spans="1:5" x14ac:dyDescent="0.25">
      <c r="A13" s="25" t="s">
        <v>524</v>
      </c>
      <c r="B13" s="21" t="s">
        <v>768</v>
      </c>
      <c r="C13" s="11">
        <f>'PHC PERSONNEL COST F.x'!C7+'PHC OVERHEAD COST F.xi'!C7</f>
        <v>383166039</v>
      </c>
      <c r="D13" s="11">
        <f>'PHC PERSONNEL COST F.x'!D7+'PHC OVERHEAD COST F.xi'!D7</f>
        <v>260212548</v>
      </c>
      <c r="E13" s="11">
        <f>'PHC PERSONNEL COST F.x'!E7+'PHC OVERHEAD COST F.xi'!E7</f>
        <v>302173638</v>
      </c>
    </row>
    <row r="14" spans="1:5" x14ac:dyDescent="0.25">
      <c r="A14" s="25" t="s">
        <v>525</v>
      </c>
      <c r="B14" s="21" t="s">
        <v>488</v>
      </c>
      <c r="C14" s="11">
        <f>'WATSAN PERSONNEL COST F.x'!C7+'WATSAN OVERHEAD COST F.xi'!C7</f>
        <v>144331193</v>
      </c>
      <c r="D14" s="11">
        <f>'WATSAN PERSONNEL COST F.x'!D7+'WATSAN OVERHEAD COST F.xi'!D7</f>
        <v>114382899</v>
      </c>
      <c r="E14" s="11">
        <f>'WATSAN PERSONNEL COST F.x'!E7+'WATSAN OVERHEAD COST F.xi'!E7</f>
        <v>123706553</v>
      </c>
    </row>
    <row r="15" spans="1:5" x14ac:dyDescent="0.25">
      <c r="A15" s="25" t="s">
        <v>526</v>
      </c>
      <c r="B15" s="21" t="s">
        <v>489</v>
      </c>
      <c r="C15" s="11">
        <f>'TRADITIONAL PERSONNEL COST F.x'!C7+'TRADITIONAL OVERHEAD COST F.xi'!C7</f>
        <v>53392930</v>
      </c>
      <c r="D15" s="11">
        <f>'TRADITIONAL PERSONNEL COST F.x'!D7+'TRADITIONAL OVERHEAD COST F.xi'!D7</f>
        <v>19674200</v>
      </c>
      <c r="E15" s="11">
        <f>'TRADITIONAL PERSONNEL COST F.x'!E7+'TRADITIONAL OVERHEAD COST F.xi'!E7</f>
        <v>32314059</v>
      </c>
    </row>
    <row r="16" spans="1:5" hidden="1" x14ac:dyDescent="0.25">
      <c r="A16" s="6"/>
      <c r="B16" s="7"/>
      <c r="C16" s="11"/>
      <c r="D16" s="11"/>
      <c r="E16" s="11"/>
    </row>
    <row r="17" spans="1:5" hidden="1" x14ac:dyDescent="0.25">
      <c r="A17" s="6"/>
      <c r="B17" s="7"/>
      <c r="C17" s="11"/>
      <c r="D17" s="11"/>
      <c r="E17" s="11"/>
    </row>
    <row r="18" spans="1:5" hidden="1" x14ac:dyDescent="0.25">
      <c r="A18" s="6"/>
      <c r="B18" s="7"/>
      <c r="C18" s="10"/>
      <c r="D18" s="10"/>
      <c r="E18" s="10"/>
    </row>
    <row r="19" spans="1:5" hidden="1" x14ac:dyDescent="0.25">
      <c r="A19" s="6"/>
      <c r="B19" s="7"/>
      <c r="C19" s="10"/>
      <c r="D19" s="10"/>
      <c r="E19" s="10"/>
    </row>
    <row r="20" spans="1:5" hidden="1" x14ac:dyDescent="0.25">
      <c r="A20" s="4"/>
      <c r="B20" s="5"/>
      <c r="C20" s="11"/>
      <c r="D20" s="11"/>
      <c r="E20" s="11"/>
    </row>
    <row r="21" spans="1:5" hidden="1" x14ac:dyDescent="0.25">
      <c r="A21" s="6"/>
      <c r="B21" s="7"/>
      <c r="C21" s="10"/>
      <c r="D21" s="10"/>
      <c r="E21" s="10"/>
    </row>
    <row r="22" spans="1:5" hidden="1" x14ac:dyDescent="0.25">
      <c r="A22" s="4"/>
      <c r="B22" s="5"/>
      <c r="C22" s="11"/>
      <c r="D22" s="11"/>
      <c r="E22" s="11"/>
    </row>
    <row r="23" spans="1:5" hidden="1" x14ac:dyDescent="0.25">
      <c r="A23" s="4"/>
      <c r="B23" s="5"/>
      <c r="C23" s="11"/>
      <c r="D23" s="11"/>
      <c r="E23" s="11"/>
    </row>
    <row r="24" spans="1:5" hidden="1" x14ac:dyDescent="0.25">
      <c r="A24" s="6"/>
      <c r="B24" s="7"/>
      <c r="C24" s="10"/>
      <c r="D24" s="10"/>
      <c r="E24" s="10"/>
    </row>
    <row r="25" spans="1:5" hidden="1" x14ac:dyDescent="0.25">
      <c r="A25" s="6"/>
      <c r="B25" s="7"/>
      <c r="C25" s="10"/>
      <c r="D25" s="10"/>
      <c r="E25" s="10"/>
    </row>
    <row r="26" spans="1:5" hidden="1" x14ac:dyDescent="0.25">
      <c r="A26" s="6"/>
      <c r="B26" s="7"/>
      <c r="C26" s="10"/>
      <c r="D26" s="10"/>
      <c r="E26" s="10"/>
    </row>
    <row r="27" spans="1:5" x14ac:dyDescent="0.25">
      <c r="A27" s="6"/>
      <c r="B27" s="7"/>
      <c r="C27" s="10"/>
      <c r="D27" s="10"/>
      <c r="E27" s="10"/>
    </row>
    <row r="28" spans="1:5" x14ac:dyDescent="0.25">
      <c r="A28" s="4"/>
      <c r="B28" s="5" t="s">
        <v>472</v>
      </c>
      <c r="C28" s="11">
        <f>SUM(C5:C27)</f>
        <v>3996844742</v>
      </c>
      <c r="D28" s="11">
        <f t="shared" ref="D28:E28" si="0">SUM(D5:D27)</f>
        <v>2971480450</v>
      </c>
      <c r="E28" s="11">
        <f t="shared" si="0"/>
        <v>3609614413</v>
      </c>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92zYy0cP7Jn+dvrNBmbox181deXs8xqt1nUyZoOwNChpixJMYqQFZzYQ4qMpi4t5y3Vgi2ZgUBatb3hPoeqipg==" saltValue="XVPSMA9FdxggWpbjLCbAGA=="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E300"/>
  <sheetViews>
    <sheetView view="pageBreakPreview" zoomScale="90" zoomScaleNormal="130" zoomScaleSheetLayoutView="90" workbookViewId="0">
      <selection sqref="A1:E1"/>
    </sheetView>
  </sheetViews>
  <sheetFormatPr defaultColWidth="8.77734375" defaultRowHeight="15" x14ac:dyDescent="0.25"/>
  <cols>
    <col min="1" max="1" width="15" style="1" customWidth="1"/>
    <col min="2" max="2" width="52" style="1" bestFit="1" customWidth="1"/>
    <col min="3" max="5" width="25.77734375" style="1" bestFit="1" customWidth="1"/>
    <col min="6" max="16384" width="8.77734375" style="1"/>
  </cols>
  <sheetData>
    <row r="1" spans="1:5" x14ac:dyDescent="0.25">
      <c r="A1" s="166" t="s">
        <v>490</v>
      </c>
      <c r="B1" s="166"/>
      <c r="C1" s="166"/>
      <c r="D1" s="166"/>
      <c r="E1" s="166"/>
    </row>
    <row r="2" spans="1:5" ht="28.2" customHeight="1" x14ac:dyDescent="0.25">
      <c r="A2" s="167" t="s">
        <v>809</v>
      </c>
      <c r="B2" s="167"/>
      <c r="C2" s="167"/>
      <c r="D2" s="167"/>
      <c r="E2" s="167"/>
    </row>
    <row r="3" spans="1:5" x14ac:dyDescent="0.25">
      <c r="A3" s="49"/>
      <c r="B3" s="49"/>
      <c r="C3" s="49"/>
      <c r="D3" s="49"/>
      <c r="E3" s="49"/>
    </row>
    <row r="4" spans="1:5" ht="45" x14ac:dyDescent="0.25">
      <c r="A4" s="46" t="s">
        <v>0</v>
      </c>
      <c r="B4" s="47" t="s">
        <v>491</v>
      </c>
      <c r="C4" s="50" t="s">
        <v>596</v>
      </c>
      <c r="D4" s="50" t="s">
        <v>597</v>
      </c>
      <c r="E4" s="50" t="s">
        <v>598</v>
      </c>
    </row>
    <row r="5" spans="1:5" x14ac:dyDescent="0.25">
      <c r="A5" s="5"/>
      <c r="B5" s="23" t="s">
        <v>307</v>
      </c>
      <c r="C5" s="30">
        <f>C6+C11</f>
        <v>3996844742</v>
      </c>
      <c r="D5" s="30">
        <f t="shared" ref="D5:E5" si="0">D6+D11</f>
        <v>2971480450</v>
      </c>
      <c r="E5" s="30">
        <f t="shared" si="0"/>
        <v>3609614413</v>
      </c>
    </row>
    <row r="6" spans="1:5" x14ac:dyDescent="0.25">
      <c r="A6" s="24">
        <v>21</v>
      </c>
      <c r="B6" s="23" t="s">
        <v>463</v>
      </c>
      <c r="C6" s="31">
        <f>SUM(C7:C10)</f>
        <v>2052665535</v>
      </c>
      <c r="D6" s="31">
        <f t="shared" ref="D6:E6" si="1">SUM(D7:D10)</f>
        <v>1757973628</v>
      </c>
      <c r="E6" s="31">
        <f t="shared" si="1"/>
        <v>2501744006</v>
      </c>
    </row>
    <row r="7" spans="1:5" x14ac:dyDescent="0.25">
      <c r="A7" s="22">
        <v>21010100</v>
      </c>
      <c r="B7" s="21" t="s">
        <v>492</v>
      </c>
      <c r="C7" s="32">
        <f>'CHAIR PERSONNEL COST F.x'!C9+'SLT PERSONNEL COST F.x'!C9+'COUNCIL PERSONNEL COST F.x'!C9+'PMD PERSONNEL COST F.x'!C9+'AGRIC PERSONNEL COST F.x'!C9+'FINANCE PERSONNEL COST F.x'!C9+'WORKS PERSONNEL COST F.x'!C9+'ESD PERSONNEL COST F.x'!C9+'PHC PERSONNEL COST F.x'!C9+'WATSAN PERSONNEL COST F.x'!C9+'TRADITIONAL PERSONNEL COST F.x'!C9</f>
        <v>1675364678</v>
      </c>
      <c r="D7" s="32">
        <f>'CHAIR PERSONNEL COST F.x'!D9+'SLT PERSONNEL COST F.x'!D9+'COUNCIL PERSONNEL COST F.x'!D9+'PMD PERSONNEL COST F.x'!D9+'AGRIC PERSONNEL COST F.x'!D9+'FINANCE PERSONNEL COST F.x'!D9+'WORKS PERSONNEL COST F.x'!D9+'ESD PERSONNEL COST F.x'!D9+'PHC PERSONNEL COST F.x'!D9+'WATSAN PERSONNEL COST F.x'!D9+'TRADITIONAL PERSONNEL COST F.x'!D9</f>
        <v>1385098415</v>
      </c>
      <c r="E7" s="32">
        <f>'CHAIR PERSONNEL COST F.x'!E9+'SLT PERSONNEL COST F.x'!E9+'COUNCIL PERSONNEL COST F.x'!E9+'PMD PERSONNEL COST F.x'!E9+'AGRIC PERSONNEL COST F.x'!E9+'FINANCE PERSONNEL COST F.x'!E9+'WORKS PERSONNEL COST F.x'!E9+'ESD PERSONNEL COST F.x'!E9+'PHC PERSONNEL COST F.x'!E9+'WATSAN PERSONNEL COST F.x'!E9+'TRADITIONAL PERSONNEL COST F.x'!E9</f>
        <v>1943744006</v>
      </c>
    </row>
    <row r="8" spans="1:5" x14ac:dyDescent="0.25">
      <c r="A8" s="22">
        <v>21020100</v>
      </c>
      <c r="B8" s="21" t="s">
        <v>493</v>
      </c>
      <c r="C8" s="32">
        <f>'CHAIR PERSONNEL COST F.x'!C14+'SLT PERSONNEL COST F.x'!C14+'COUNCIL PERSONNEL COST F.x'!C14+'PMD PERSONNEL COST F.x'!C14+'AGRIC PERSONNEL COST F.x'!C14+'FINANCE PERSONNEL COST F.x'!C14+'WORKS PERSONNEL COST F.x'!C14+'ESD PERSONNEL COST F.x'!C15+'PHC PERSONNEL COST F.x'!C14+'WATSAN PERSONNEL COST F.x'!C14+'TRADITIONAL PERSONNEL COST F.x'!C14</f>
        <v>29000000</v>
      </c>
      <c r="D8" s="32">
        <f>'CHAIR PERSONNEL COST F.x'!D14+'SLT PERSONNEL COST F.x'!D14+'COUNCIL PERSONNEL COST F.x'!D14+'PMD PERSONNEL COST F.x'!D14+'AGRIC PERSONNEL COST F.x'!D14+'FINANCE PERSONNEL COST F.x'!D14+'WORKS PERSONNEL COST F.x'!D14+'ESD PERSONNEL COST F.x'!D15+'PHC PERSONNEL COST F.x'!D14+'WATSAN PERSONNEL COST F.x'!D14+'TRADITIONAL PERSONNEL COST F.x'!D14</f>
        <v>26000000</v>
      </c>
      <c r="E8" s="32">
        <f>'CHAIR PERSONNEL COST F.x'!E14+'SLT PERSONNEL COST F.x'!E14+'COUNCIL PERSONNEL COST F.x'!E14+'PMD PERSONNEL COST F.x'!E14+'AGRIC PERSONNEL COST F.x'!E14+'FINANCE PERSONNEL COST F.x'!E14+'WORKS PERSONNEL COST F.x'!E14+'ESD PERSONNEL COST F.x'!E15+'PHC PERSONNEL COST F.x'!E14+'WATSAN PERSONNEL COST F.x'!E14+'TRADITIONAL PERSONNEL COST F.x'!E14</f>
        <v>36500000</v>
      </c>
    </row>
    <row r="9" spans="1:5" x14ac:dyDescent="0.25">
      <c r="A9" s="22">
        <v>21020200</v>
      </c>
      <c r="B9" s="21" t="s">
        <v>494</v>
      </c>
      <c r="C9" s="32">
        <f>'CHAIR PERSONNEL COST F.x'!C18+'SLT PERSONNEL COST F.x'!C18+'COUNCIL PERSONNEL COST F.x'!C18+'PMD PERSONNEL COST F.x'!C18+'AGRIC PERSONNEL COST F.x'!C18+'FINANCE PERSONNEL COST F.x'!C18+'WORKS PERSONNEL COST F.x'!C18+'ESD PERSONNEL COST F.x'!C19+'PHC PERSONNEL COST F.x'!C18+'WATSAN PERSONNEL COST F.x'!C18+'TRADITIONAL PERSONNEL COST F.x'!C18</f>
        <v>0</v>
      </c>
      <c r="D9" s="32">
        <f>'CHAIR PERSONNEL COST F.x'!D18+'SLT PERSONNEL COST F.x'!D18+'COUNCIL PERSONNEL COST F.x'!D18+'PMD PERSONNEL COST F.x'!D18+'AGRIC PERSONNEL COST F.x'!D18+'FINANCE PERSONNEL COST F.x'!D18+'WORKS PERSONNEL COST F.x'!D18+'ESD PERSONNEL COST F.x'!D19+'PHC PERSONNEL COST F.x'!D18+'WATSAN PERSONNEL COST F.x'!D18+'TRADITIONAL PERSONNEL COST F.x'!D18</f>
        <v>0</v>
      </c>
      <c r="E9" s="32">
        <f>'CHAIR PERSONNEL COST F.x'!E18+'SLT PERSONNEL COST F.x'!E18+'COUNCIL PERSONNEL COST F.x'!E18+'PMD PERSONNEL COST F.x'!E18+'AGRIC PERSONNEL COST F.x'!E18+'FINANCE PERSONNEL COST F.x'!E18+'WORKS PERSONNEL COST F.x'!E18+'ESD PERSONNEL COST F.x'!E19+'PHC PERSONNEL COST F.x'!E18+'WATSAN PERSONNEL COST F.x'!E18+'TRADITIONAL PERSONNEL COST F.x'!E18</f>
        <v>0</v>
      </c>
    </row>
    <row r="10" spans="1:5" x14ac:dyDescent="0.25">
      <c r="A10" s="22">
        <v>21030100</v>
      </c>
      <c r="B10" s="21" t="s">
        <v>495</v>
      </c>
      <c r="C10" s="32">
        <f>'CHAIR PERSONNEL COST F.x'!C20+'SLT PERSONNEL COST F.x'!C20+'COUNCIL PERSONNEL COST F.x'!C20+'PMD PERSONNEL COST F.x'!C20+'AGRIC PERSONNEL COST F.x'!C20+'FINANCE PERSONNEL COST F.x'!C20+'WORKS PERSONNEL COST F.x'!C20+'ESD PERSONNEL COST F.x'!C21+'PHC PERSONNEL COST F.x'!C20+'WATSAN PERSONNEL COST F.x'!C20+'TRADITIONAL PERSONNEL COST F.x'!C20</f>
        <v>348300857</v>
      </c>
      <c r="D10" s="32">
        <f>'CHAIR PERSONNEL COST F.x'!D20+'SLT PERSONNEL COST F.x'!D20+'COUNCIL PERSONNEL COST F.x'!D20+'PMD PERSONNEL COST F.x'!D20+'AGRIC PERSONNEL COST F.x'!D20+'FINANCE PERSONNEL COST F.x'!D20+'WORKS PERSONNEL COST F.x'!D20+'ESD PERSONNEL COST F.x'!D21+'PHC PERSONNEL COST F.x'!D20+'WATSAN PERSONNEL COST F.x'!D20+'TRADITIONAL PERSONNEL COST F.x'!D20</f>
        <v>346875213</v>
      </c>
      <c r="E10" s="32">
        <f>'CHAIR PERSONNEL COST F.x'!E20+'SLT PERSONNEL COST F.x'!E20+'COUNCIL PERSONNEL COST F.x'!E20+'PMD PERSONNEL COST F.x'!E20+'AGRIC PERSONNEL COST F.x'!E20+'FINANCE PERSONNEL COST F.x'!E20+'WORKS PERSONNEL COST F.x'!E20+'ESD PERSONNEL COST F.x'!E21+'PHC PERSONNEL COST F.x'!E20+'WATSAN PERSONNEL COST F.x'!E20+'TRADITIONAL PERSONNEL COST F.x'!E20</f>
        <v>521500000</v>
      </c>
    </row>
    <row r="11" spans="1:5" x14ac:dyDescent="0.25">
      <c r="A11" s="24">
        <v>22</v>
      </c>
      <c r="B11" s="23" t="s">
        <v>496</v>
      </c>
      <c r="C11" s="31">
        <f>SUM(C12:C24)</f>
        <v>1944179207</v>
      </c>
      <c r="D11" s="31">
        <f t="shared" ref="D11:E11" si="2">SUM(D12:D24)</f>
        <v>1213506822</v>
      </c>
      <c r="E11" s="31">
        <f t="shared" si="2"/>
        <v>1107870407</v>
      </c>
    </row>
    <row r="12" spans="1:5" x14ac:dyDescent="0.25">
      <c r="A12" s="22">
        <v>22020100</v>
      </c>
      <c r="B12" s="21" t="s">
        <v>497</v>
      </c>
      <c r="C12" s="32">
        <f>'CHAIR OVERHEAD COST F.xi'!C9+'SLT OVERHEAD COST F.xi'!C9+'COUNCIL OVERHEAD COST F.xi'!C9+'PMD OVERHEAD COST F.xi'!C9+'AGRIC OVERHEAD COST F.xi'!C9+'FINANCE OVERHEAD COST F.xi'!C9+'WORKS OVERHEAD COST F.xi'!C9+'ESD OVERHEAD COST F.xi'!C9+'PHC OVERHEAD COST F.xi'!C9+'WATSAN OVERHEAD COST F.xi'!C9+'TRADITIONAL OVERHEAD COST F.xi'!C9</f>
        <v>35340000</v>
      </c>
      <c r="D12" s="32">
        <f>'CHAIR OVERHEAD COST F.xi'!D9+'SLT OVERHEAD COST F.xi'!D9+'COUNCIL OVERHEAD COST F.xi'!D9+'PMD OVERHEAD COST F.xi'!D9+'AGRIC OVERHEAD COST F.xi'!D9+'FINANCE OVERHEAD COST F.xi'!D9+'WORKS OVERHEAD COST F.xi'!D9+'ESD OVERHEAD COST F.xi'!D9+'PHC OVERHEAD COST F.xi'!D9+'WATSAN OVERHEAD COST F.xi'!D9+'TRADITIONAL OVERHEAD COST F.xi'!D9</f>
        <v>17950000</v>
      </c>
      <c r="E12" s="32">
        <f>'CHAIR OVERHEAD COST F.xi'!E9+'SLT OVERHEAD COST F.xi'!E9+'COUNCIL OVERHEAD COST F.xi'!E9+'PMD OVERHEAD COST F.xi'!E9+'AGRIC OVERHEAD COST F.xi'!E9+'FINANCE OVERHEAD COST F.xi'!E9+'WORKS OVERHEAD COST F.xi'!E9+'ESD OVERHEAD COST F.xi'!E9+'PHC OVERHEAD COST F.xi'!E9+'WATSAN OVERHEAD COST F.xi'!E9+'TRADITIONAL OVERHEAD COST F.xi'!E9</f>
        <v>25040000</v>
      </c>
    </row>
    <row r="13" spans="1:5" x14ac:dyDescent="0.25">
      <c r="A13" s="22">
        <v>22020200</v>
      </c>
      <c r="B13" s="21" t="s">
        <v>498</v>
      </c>
      <c r="C13" s="32">
        <f>'CHAIR OVERHEAD COST F.xi'!C14+'SLT OVERHEAD COST F.xi'!C14+'COUNCIL OVERHEAD COST F.xi'!C14+'PMD OVERHEAD COST F.xi'!C14+'AGRIC OVERHEAD COST F.xi'!C14+'FINANCE OVERHEAD COST F.xi'!C14+'WORKS OVERHEAD COST F.xi'!C14+'ESD OVERHEAD COST F.xi'!C14+'PHC OVERHEAD COST F.xi'!C14+'WATSAN OVERHEAD COST F.xi'!C14+'TRADITIONAL OVERHEAD COST F.xi'!C14</f>
        <v>2500000</v>
      </c>
      <c r="D13" s="32">
        <f>'CHAIR OVERHEAD COST F.xi'!D14+'SLT OVERHEAD COST F.xi'!D14+'COUNCIL OVERHEAD COST F.xi'!D14+'PMD OVERHEAD COST F.xi'!D14+'AGRIC OVERHEAD COST F.xi'!D14+'FINANCE OVERHEAD COST F.xi'!D14+'WORKS OVERHEAD COST F.xi'!D14+'ESD OVERHEAD COST F.xi'!D14+'PHC OVERHEAD COST F.xi'!D14+'WATSAN OVERHEAD COST F.xi'!D14+'TRADITIONAL OVERHEAD COST F.xi'!D14</f>
        <v>1150000</v>
      </c>
      <c r="E13" s="32">
        <f>'CHAIR OVERHEAD COST F.xi'!E14+'SLT OVERHEAD COST F.xi'!E14+'COUNCIL OVERHEAD COST F.xi'!E14+'PMD OVERHEAD COST F.xi'!E14+'AGRIC OVERHEAD COST F.xi'!E14+'FINANCE OVERHEAD COST F.xi'!E14+'WORKS OVERHEAD COST F.xi'!E14+'ESD OVERHEAD COST F.xi'!E14+'PHC OVERHEAD COST F.xi'!E14+'WATSAN OVERHEAD COST F.xi'!E14+'TRADITIONAL OVERHEAD COST F.xi'!E14</f>
        <v>1500000</v>
      </c>
    </row>
    <row r="14" spans="1:5" x14ac:dyDescent="0.25">
      <c r="A14" s="22">
        <v>22020300</v>
      </c>
      <c r="B14" s="21" t="s">
        <v>499</v>
      </c>
      <c r="C14" s="32">
        <f>'CHAIR OVERHEAD COST F.xi'!C22+'SLT OVERHEAD COST F.xi'!C22+'COUNCIL OVERHEAD COST F.xi'!C22+'PMD OVERHEAD COST F.xi'!C22+'AGRIC OVERHEAD COST F.xi'!C22+'FINANCE OVERHEAD COST F.xi'!C22+'WORKS OVERHEAD COST F.xi'!C22+'ESD OVERHEAD COST F.xi'!C22+'PHC OVERHEAD COST F.xi'!C22+'WATSAN OVERHEAD COST F.xi'!C22+'TRADITIONAL OVERHEAD COST F.xi'!C22</f>
        <v>132925000</v>
      </c>
      <c r="D14" s="32">
        <f>'CHAIR OVERHEAD COST F.xi'!D22+'SLT OVERHEAD COST F.xi'!D22+'COUNCIL OVERHEAD COST F.xi'!D22+'PMD OVERHEAD COST F.xi'!D22+'AGRIC OVERHEAD COST F.xi'!D22+'FINANCE OVERHEAD COST F.xi'!D22+'WORKS OVERHEAD COST F.xi'!D22+'ESD OVERHEAD COST F.xi'!D22+'PHC OVERHEAD COST F.xi'!D22+'WATSAN OVERHEAD COST F.xi'!D22+'TRADITIONAL OVERHEAD COST F.xi'!D22</f>
        <v>53495037</v>
      </c>
      <c r="E14" s="32">
        <f>'CHAIR OVERHEAD COST F.xi'!E22+'SLT OVERHEAD COST F.xi'!E22+'COUNCIL OVERHEAD COST F.xi'!E22+'PMD OVERHEAD COST F.xi'!E22+'AGRIC OVERHEAD COST F.xi'!E22+'FINANCE OVERHEAD COST F.xi'!E22+'WORKS OVERHEAD COST F.xi'!E22+'ESD OVERHEAD COST F.xi'!E22+'PHC OVERHEAD COST F.xi'!E22+'WATSAN OVERHEAD COST F.xi'!E22+'TRADITIONAL OVERHEAD COST F.xi'!E22</f>
        <v>50925000</v>
      </c>
    </row>
    <row r="15" spans="1:5" x14ac:dyDescent="0.25">
      <c r="A15" s="22">
        <v>22020400</v>
      </c>
      <c r="B15" s="21" t="s">
        <v>500</v>
      </c>
      <c r="C15" s="32">
        <f>'CHAIR OVERHEAD COST F.xi'!C36+'SLT OVERHEAD COST F.xi'!C36+'COUNCIL OVERHEAD COST F.xi'!C36+'PMD OVERHEAD COST F.xi'!C36+'AGRIC OVERHEAD COST F.xi'!C36+'FINANCE OVERHEAD COST F.xi'!C36+'WORKS OVERHEAD COST F.xi'!C36+'ESD OVERHEAD COST F.xi'!C36+'PHC OVERHEAD COST F.xi'!C36+'WATSAN OVERHEAD COST F.xi'!C36+'TRADITIONAL OVERHEAD COST F.xi'!C36</f>
        <v>106255000</v>
      </c>
      <c r="D15" s="32">
        <f>'CHAIR OVERHEAD COST F.xi'!D36+'SLT OVERHEAD COST F.xi'!D36+'COUNCIL OVERHEAD COST F.xi'!D36+'PMD OVERHEAD COST F.xi'!D36+'AGRIC OVERHEAD COST F.xi'!D36+'FINANCE OVERHEAD COST F.xi'!D36+'WORKS OVERHEAD COST F.xi'!D36+'ESD OVERHEAD COST F.xi'!D36+'PHC OVERHEAD COST F.xi'!D36+'WATSAN OVERHEAD COST F.xi'!D36+'TRADITIONAL OVERHEAD COST F.xi'!D36</f>
        <v>21593700</v>
      </c>
      <c r="E15" s="32">
        <f>'CHAIR OVERHEAD COST F.xi'!E36+'SLT OVERHEAD COST F.xi'!E36+'COUNCIL OVERHEAD COST F.xi'!E36+'PMD OVERHEAD COST F.xi'!E36+'AGRIC OVERHEAD COST F.xi'!E36+'FINANCE OVERHEAD COST F.xi'!E36+'WORKS OVERHEAD COST F.xi'!E36+'ESD OVERHEAD COST F.xi'!E36+'PHC OVERHEAD COST F.xi'!E36+'WATSAN OVERHEAD COST F.xi'!E36+'TRADITIONAL OVERHEAD COST F.xi'!E36</f>
        <v>47055000</v>
      </c>
    </row>
    <row r="16" spans="1:5" x14ac:dyDescent="0.25">
      <c r="A16" s="22">
        <v>22020500</v>
      </c>
      <c r="B16" s="21" t="s">
        <v>501</v>
      </c>
      <c r="C16" s="32">
        <f>'CHAIR OVERHEAD COST F.xi'!C45+'SLT OVERHEAD COST F.xi'!C45+'COUNCIL OVERHEAD COST F.xi'!C45+'PMD OVERHEAD COST F.xi'!C45+'AGRIC OVERHEAD COST F.xi'!C45+'FINANCE OVERHEAD COST F.xi'!C45+'WORKS OVERHEAD COST F.xi'!C45+'ESD OVERHEAD COST F.xi'!C45+'PHC OVERHEAD COST F.xi'!C45+'WATSAN OVERHEAD COST F.xi'!C45+'TRADITIONAL OVERHEAD COST F.xi'!C45</f>
        <v>36500000</v>
      </c>
      <c r="D16" s="32">
        <f>'CHAIR OVERHEAD COST F.xi'!D45+'SLT OVERHEAD COST F.xi'!D45+'COUNCIL OVERHEAD COST F.xi'!D45+'PMD OVERHEAD COST F.xi'!D45+'AGRIC OVERHEAD COST F.xi'!D45+'FINANCE OVERHEAD COST F.xi'!D45+'WORKS OVERHEAD COST F.xi'!D45+'ESD OVERHEAD COST F.xi'!D45+'PHC OVERHEAD COST F.xi'!D45+'WATSAN OVERHEAD COST F.xi'!D45+'TRADITIONAL OVERHEAD COST F.xi'!D45</f>
        <v>13701272</v>
      </c>
      <c r="E16" s="32">
        <f>'CHAIR OVERHEAD COST F.xi'!E45+'SLT OVERHEAD COST F.xi'!E45+'COUNCIL OVERHEAD COST F.xi'!E45+'PMD OVERHEAD COST F.xi'!E45+'AGRIC OVERHEAD COST F.xi'!E45+'FINANCE OVERHEAD COST F.xi'!E45+'WORKS OVERHEAD COST F.xi'!E45+'ESD OVERHEAD COST F.xi'!E45+'PHC OVERHEAD COST F.xi'!E45+'WATSAN OVERHEAD COST F.xi'!E45+'TRADITIONAL OVERHEAD COST F.xi'!E45</f>
        <v>9000000</v>
      </c>
    </row>
    <row r="17" spans="1:5" x14ac:dyDescent="0.25">
      <c r="A17" s="22">
        <v>22020600</v>
      </c>
      <c r="B17" s="21" t="s">
        <v>502</v>
      </c>
      <c r="C17" s="32">
        <f>'CHAIR OVERHEAD COST F.xi'!C48+'SLT OVERHEAD COST F.xi'!C48+'COUNCIL OVERHEAD COST F.xi'!C48+'PMD OVERHEAD COST F.xi'!C48+'AGRIC OVERHEAD COST F.xi'!C48+'FINANCE OVERHEAD COST F.xi'!C48+'WORKS OVERHEAD COST F.xi'!C48+'ESD OVERHEAD COST F.xi'!C48+'PHC OVERHEAD COST F.xi'!C48+'WATSAN OVERHEAD COST F.xi'!C48+'TRADITIONAL OVERHEAD COST F.xi'!C48</f>
        <v>470235297</v>
      </c>
      <c r="D17" s="32">
        <f>'CHAIR OVERHEAD COST F.xi'!D48+'SLT OVERHEAD COST F.xi'!D48+'COUNCIL OVERHEAD COST F.xi'!D48+'PMD OVERHEAD COST F.xi'!D48+'AGRIC OVERHEAD COST F.xi'!D48+'FINANCE OVERHEAD COST F.xi'!D48+'WORKS OVERHEAD COST F.xi'!D48+'ESD OVERHEAD COST F.xi'!D48+'PHC OVERHEAD COST F.xi'!D48+'WATSAN OVERHEAD COST F.xi'!D48+'TRADITIONAL OVERHEAD COST F.xi'!D48</f>
        <v>384080656</v>
      </c>
      <c r="E17" s="32">
        <f>'CHAIR OVERHEAD COST F.xi'!E48+'SLT OVERHEAD COST F.xi'!E48+'COUNCIL OVERHEAD COST F.xi'!E48+'PMD OVERHEAD COST F.xi'!E48+'AGRIC OVERHEAD COST F.xi'!E48+'FINANCE OVERHEAD COST F.xi'!E48+'WORKS OVERHEAD COST F.xi'!E48+'ESD OVERHEAD COST F.xi'!E48+'PHC OVERHEAD COST F.xi'!E48+'WATSAN OVERHEAD COST F.xi'!E48+'TRADITIONAL OVERHEAD COST F.xi'!E48</f>
        <v>85000000</v>
      </c>
    </row>
    <row r="18" spans="1:5" x14ac:dyDescent="0.25">
      <c r="A18" s="22">
        <v>22020700</v>
      </c>
      <c r="B18" s="21" t="s">
        <v>503</v>
      </c>
      <c r="C18" s="32">
        <f>'CHAIR OVERHEAD COST F.xi'!C54+'SLT OVERHEAD COST F.xi'!C54+'COUNCIL OVERHEAD COST F.xi'!C54+'PMD OVERHEAD COST F.xi'!C54+'AGRIC OVERHEAD COST F.xi'!C54+'FINANCE OVERHEAD COST F.xi'!C54+'WORKS OVERHEAD COST F.xi'!C54+'ESD OVERHEAD COST F.xi'!C54+'PHC OVERHEAD COST F.xi'!C54+'WATSAN OVERHEAD COST F.xi'!C54+'TRADITIONAL OVERHEAD COST F.xi'!C54</f>
        <v>17500000</v>
      </c>
      <c r="D18" s="32">
        <f>'CHAIR OVERHEAD COST F.xi'!D54+'SLT OVERHEAD COST F.xi'!D54+'COUNCIL OVERHEAD COST F.xi'!D54+'PMD OVERHEAD COST F.xi'!D54+'AGRIC OVERHEAD COST F.xi'!D54+'FINANCE OVERHEAD COST F.xi'!D54+'WORKS OVERHEAD COST F.xi'!D54+'ESD OVERHEAD COST F.xi'!D54+'PHC OVERHEAD COST F.xi'!D54+'WATSAN OVERHEAD COST F.xi'!D54+'TRADITIONAL OVERHEAD COST F.xi'!D54</f>
        <v>9533897</v>
      </c>
      <c r="E18" s="32">
        <f>'CHAIR OVERHEAD COST F.xi'!E54+'SLT OVERHEAD COST F.xi'!E54+'COUNCIL OVERHEAD COST F.xi'!E54+'PMD OVERHEAD COST F.xi'!E54+'AGRIC OVERHEAD COST F.xi'!E54+'FINANCE OVERHEAD COST F.xi'!E54+'WORKS OVERHEAD COST F.xi'!E54+'ESD OVERHEAD COST F.xi'!E54+'PHC OVERHEAD COST F.xi'!E54+'WATSAN OVERHEAD COST F.xi'!E54+'TRADITIONAL OVERHEAD COST F.xi'!E54</f>
        <v>9000000</v>
      </c>
    </row>
    <row r="19" spans="1:5" x14ac:dyDescent="0.25">
      <c r="A19" s="22">
        <v>22020800</v>
      </c>
      <c r="B19" s="21" t="s">
        <v>504</v>
      </c>
      <c r="C19" s="32">
        <f>'CHAIR OVERHEAD COST F.xi'!C63+'SLT OVERHEAD COST F.xi'!C63+'COUNCIL OVERHEAD COST F.xi'!C63+'PMD OVERHEAD COST F.xi'!C63+'AGRIC OVERHEAD COST F.xi'!C63+'FINANCE OVERHEAD COST F.xi'!C63+'WORKS OVERHEAD COST F.xi'!C63+'ESD OVERHEAD COST F.xi'!C63+'PHC OVERHEAD COST F.xi'!C63+'WATSAN OVERHEAD COST F.xi'!C63+'TRADITIONAL OVERHEAD COST F.xi'!C63</f>
        <v>33000000</v>
      </c>
      <c r="D19" s="32">
        <f>'CHAIR OVERHEAD COST F.xi'!D63+'SLT OVERHEAD COST F.xi'!D63+'COUNCIL OVERHEAD COST F.xi'!D63+'PMD OVERHEAD COST F.xi'!D63+'AGRIC OVERHEAD COST F.xi'!D63+'FINANCE OVERHEAD COST F.xi'!D63+'WORKS OVERHEAD COST F.xi'!D63+'ESD OVERHEAD COST F.xi'!D63+'PHC OVERHEAD COST F.xi'!D63+'WATSAN OVERHEAD COST F.xi'!D63+'TRADITIONAL OVERHEAD COST F.xi'!D63</f>
        <v>29160000</v>
      </c>
      <c r="E19" s="32">
        <f>'CHAIR OVERHEAD COST F.xi'!E63+'SLT OVERHEAD COST F.xi'!E63+'COUNCIL OVERHEAD COST F.xi'!E63+'PMD OVERHEAD COST F.xi'!E63+'AGRIC OVERHEAD COST F.xi'!E63+'FINANCE OVERHEAD COST F.xi'!E63+'WORKS OVERHEAD COST F.xi'!E63+'ESD OVERHEAD COST F.xi'!E63+'PHC OVERHEAD COST F.xi'!E63+'WATSAN OVERHEAD COST F.xi'!E63+'TRADITIONAL OVERHEAD COST F.xi'!E63</f>
        <v>27500000</v>
      </c>
    </row>
    <row r="20" spans="1:5" x14ac:dyDescent="0.25">
      <c r="A20" s="22">
        <v>22020900</v>
      </c>
      <c r="B20" s="21" t="s">
        <v>505</v>
      </c>
      <c r="C20" s="32">
        <f>'CHAIR OVERHEAD COST F.xi'!C67+'SLT OVERHEAD COST F.xi'!C67+'COUNCIL OVERHEAD COST F.xi'!C67+'PMD OVERHEAD COST F.xi'!C67+'AGRIC OVERHEAD COST F.xi'!C67+'FINANCE OVERHEAD COST F.xi'!C67+'WORKS OVERHEAD COST F.xi'!C67+'ESD OVERHEAD COST F.xi'!C67+'PHC OVERHEAD COST F.xi'!C67+'WATSAN OVERHEAD COST F.xi'!C67+'TRADITIONAL OVERHEAD COST F.xi'!C67</f>
        <v>1500000</v>
      </c>
      <c r="D20" s="32">
        <f>'CHAIR OVERHEAD COST F.xi'!D67+'SLT OVERHEAD COST F.xi'!D67+'COUNCIL OVERHEAD COST F.xi'!D67+'PMD OVERHEAD COST F.xi'!D67+'AGRIC OVERHEAD COST F.xi'!D67+'FINANCE OVERHEAD COST F.xi'!D67+'WORKS OVERHEAD COST F.xi'!D67+'ESD OVERHEAD COST F.xi'!D67+'PHC OVERHEAD COST F.xi'!D67+'WATSAN OVERHEAD COST F.xi'!D67+'TRADITIONAL OVERHEAD COST F.xi'!D67</f>
        <v>100799</v>
      </c>
      <c r="E20" s="32">
        <f>'CHAIR OVERHEAD COST F.xi'!E67+'SLT OVERHEAD COST F.xi'!E67+'COUNCIL OVERHEAD COST F.xi'!E67+'PMD OVERHEAD COST F.xi'!E67+'AGRIC OVERHEAD COST F.xi'!E67+'FINANCE OVERHEAD COST F.xi'!E67+'WORKS OVERHEAD COST F.xi'!E67+'ESD OVERHEAD COST F.xi'!E67+'PHC OVERHEAD COST F.xi'!E67+'WATSAN OVERHEAD COST F.xi'!E67+'TRADITIONAL OVERHEAD COST F.xi'!E67</f>
        <v>1500000</v>
      </c>
    </row>
    <row r="21" spans="1:5" x14ac:dyDescent="0.25">
      <c r="A21" s="22">
        <v>22021000</v>
      </c>
      <c r="B21" s="21" t="s">
        <v>506</v>
      </c>
      <c r="C21" s="32">
        <f>'CHAIR OVERHEAD COST F.xi'!C70+'SLT OVERHEAD COST F.xi'!C70+'COUNCIL OVERHEAD COST F.xi'!C70+'PMD OVERHEAD COST F.xi'!C70+'AGRIC OVERHEAD COST F.xi'!C70+'FINANCE OVERHEAD COST F.xi'!C70+'WORKS OVERHEAD COST F.xi'!C70+'ESD OVERHEAD COST F.xi'!C70+'PHC OVERHEAD COST F.xi'!C70+'WATSAN OVERHEAD COST F.xi'!C70+'TRADITIONAL OVERHEAD COST F.xi'!C70</f>
        <v>401924414</v>
      </c>
      <c r="D21" s="32">
        <f>'CHAIR OVERHEAD COST F.xi'!D70+'SLT OVERHEAD COST F.xi'!D70+'COUNCIL OVERHEAD COST F.xi'!D70+'PMD OVERHEAD COST F.xi'!D70+'AGRIC OVERHEAD COST F.xi'!D70+'FINANCE OVERHEAD COST F.xi'!D70+'WORKS OVERHEAD COST F.xi'!D70+'ESD OVERHEAD COST F.xi'!D70+'PHC OVERHEAD COST F.xi'!D70+'WATSAN OVERHEAD COST F.xi'!D70+'TRADITIONAL OVERHEAD COST F.xi'!D70</f>
        <v>248965594</v>
      </c>
      <c r="E21" s="32">
        <f>'CHAIR OVERHEAD COST F.xi'!E70+'SLT OVERHEAD COST F.xi'!E70+'COUNCIL OVERHEAD COST F.xi'!E70+'PMD OVERHEAD COST F.xi'!E70+'AGRIC OVERHEAD COST F.xi'!E70+'FINANCE OVERHEAD COST F.xi'!E70+'WORKS OVERHEAD COST F.xi'!E70+'ESD OVERHEAD COST F.xi'!E70+'PHC OVERHEAD COST F.xi'!E70+'WATSAN OVERHEAD COST F.xi'!E70+'TRADITIONAL OVERHEAD COST F.xi'!E70</f>
        <v>679682930</v>
      </c>
    </row>
    <row r="22" spans="1:5" x14ac:dyDescent="0.25">
      <c r="A22" s="22">
        <v>22040000</v>
      </c>
      <c r="B22" s="21" t="s">
        <v>507</v>
      </c>
      <c r="C22" s="32">
        <f>'CHAIR OVERHEAD COST F.xi'!C84+'SLT OVERHEAD COST F.xi'!C84+'COUNCIL OVERHEAD COST F.xi'!C84+'PMD OVERHEAD COST F.xi'!C84+'AGRIC OVERHEAD COST F.xi'!C84+'FINANCE OVERHEAD COST F.xi'!C85+'WORKS OVERHEAD COST F.xi'!C84+'ESD OVERHEAD COST F.xi'!C84+'PHC OVERHEAD COST F.xi'!C84+'WATSAN OVERHEAD COST F.xi'!C84+'TRADITIONAL OVERHEAD COST F.xi'!C84</f>
        <v>686499496</v>
      </c>
      <c r="D22" s="32">
        <f>'CHAIR OVERHEAD COST F.xi'!D84+'SLT OVERHEAD COST F.xi'!D84+'COUNCIL OVERHEAD COST F.xi'!D84+'PMD OVERHEAD COST F.xi'!D84+'AGRIC OVERHEAD COST F.xi'!D84+'FINANCE OVERHEAD COST F.xi'!D85+'WORKS OVERHEAD COST F.xi'!D84+'ESD OVERHEAD COST F.xi'!D84+'PHC OVERHEAD COST F.xi'!D84+'WATSAN OVERHEAD COST F.xi'!D84+'TRADITIONAL OVERHEAD COST F.xi'!D84</f>
        <v>418775867</v>
      </c>
      <c r="E22" s="32">
        <f>'CHAIR OVERHEAD COST F.xi'!E84+'SLT OVERHEAD COST F.xi'!E84+'COUNCIL OVERHEAD COST F.xi'!E84+'PMD OVERHEAD COST F.xi'!E84+'AGRIC OVERHEAD COST F.xi'!E84+'FINANCE OVERHEAD COST F.xi'!E85+'WORKS OVERHEAD COST F.xi'!E84+'ESD OVERHEAD COST F.xi'!E84+'PHC OVERHEAD COST F.xi'!E84+'WATSAN OVERHEAD COST F.xi'!E84+'TRADITIONAL OVERHEAD COST F.xi'!E84</f>
        <v>144667477</v>
      </c>
    </row>
    <row r="23" spans="1:5" x14ac:dyDescent="0.25">
      <c r="A23" s="35">
        <v>22050000</v>
      </c>
      <c r="B23" s="27" t="s">
        <v>535</v>
      </c>
      <c r="C23" s="36">
        <f>'CHAIR OVERHEAD COST F.xi'!C88+'SLT OVERHEAD COST F.xi'!C88+'COUNCIL OVERHEAD COST F.xi'!C88+'PMD OVERHEAD COST F.xi'!C88+'AGRIC OVERHEAD COST F.xi'!C88+'FINANCE OVERHEAD COST F.xi'!C89+'WORKS OVERHEAD COST F.xi'!C88+'ESD OVERHEAD COST F.xi'!C89+'PHC OVERHEAD COST F.xi'!C88+'WATSAN OVERHEAD COST F.xi'!C88+'TRADITIONAL OVERHEAD COST F.xi'!C88</f>
        <v>20000000</v>
      </c>
      <c r="D23" s="36">
        <f>'CHAIR OVERHEAD COST F.xi'!D88+'SLT OVERHEAD COST F.xi'!D88+'COUNCIL OVERHEAD COST F.xi'!D88+'PMD OVERHEAD COST F.xi'!D88+'AGRIC OVERHEAD COST F.xi'!D88+'FINANCE OVERHEAD COST F.xi'!D89+'WORKS OVERHEAD COST F.xi'!D88+'ESD OVERHEAD COST F.xi'!D89+'PHC OVERHEAD COST F.xi'!D88+'WATSAN OVERHEAD COST F.xi'!D88+'TRADITIONAL OVERHEAD COST F.xi'!D88</f>
        <v>15000000</v>
      </c>
      <c r="E23" s="36">
        <f>'CHAIR OVERHEAD COST F.xi'!E88+'SLT OVERHEAD COST F.xi'!E88+'COUNCIL OVERHEAD COST F.xi'!E88+'PMD OVERHEAD COST F.xi'!E88+'AGRIC OVERHEAD COST F.xi'!E88+'FINANCE OVERHEAD COST F.xi'!E89+'WORKS OVERHEAD COST F.xi'!E88+'ESD OVERHEAD COST F.xi'!E89+'PHC OVERHEAD COST F.xi'!E88+'WATSAN OVERHEAD COST F.xi'!E88+'TRADITIONAL OVERHEAD COST F.xi'!E88</f>
        <v>27000000</v>
      </c>
    </row>
    <row r="24" spans="1:5" x14ac:dyDescent="0.25">
      <c r="A24" s="35">
        <v>22060000</v>
      </c>
      <c r="B24" s="27" t="s">
        <v>536</v>
      </c>
      <c r="C24" s="36">
        <f>'CHAIR OVERHEAD COST F.xi'!C93+'SLT OVERHEAD COST F.xi'!C93+'COUNCIL OVERHEAD COST F.xi'!C93+'PMD OVERHEAD COST F.xi'!C93+'AGRIC OVERHEAD COST F.xi'!C93+'FINANCE OVERHEAD COST F.xi'!C94+'WORKS OVERHEAD COST F.xi'!C93+'ESD OVERHEAD COST F.xi'!C94+'PHC OVERHEAD COST F.xi'!C93+'WATSAN OVERHEAD COST F.xi'!C93+'TRADITIONAL OVERHEAD COST F.xi'!C93</f>
        <v>0</v>
      </c>
      <c r="D24" s="36">
        <f>'CHAIR OVERHEAD COST F.xi'!D93+'SLT OVERHEAD COST F.xi'!D93+'COUNCIL OVERHEAD COST F.xi'!D93+'PMD OVERHEAD COST F.xi'!D93+'AGRIC OVERHEAD COST F.xi'!D93+'FINANCE OVERHEAD COST F.xi'!D94+'WORKS OVERHEAD COST F.xi'!D93+'ESD OVERHEAD COST F.xi'!D94+'PHC OVERHEAD COST F.xi'!D93+'WATSAN OVERHEAD COST F.xi'!D93+'TRADITIONAL OVERHEAD COST F.xi'!D93</f>
        <v>0</v>
      </c>
      <c r="E24" s="36">
        <f>'CHAIR OVERHEAD COST F.xi'!E93+'SLT OVERHEAD COST F.xi'!E93+'COUNCIL OVERHEAD COST F.xi'!E93+'PMD OVERHEAD COST F.xi'!E93+'AGRIC OVERHEAD COST F.xi'!E93+'FINANCE OVERHEAD COST F.xi'!E94+'WORKS OVERHEAD COST F.xi'!E93+'ESD OVERHEAD COST F.xi'!E94+'PHC OVERHEAD COST F.xi'!E93+'WATSAN OVERHEAD COST F.xi'!E93+'TRADITIONAL OVERHEAD COST F.xi'!E93</f>
        <v>0</v>
      </c>
    </row>
    <row r="25" spans="1:5" hidden="1" x14ac:dyDescent="0.25">
      <c r="A25" s="24" t="s">
        <v>341</v>
      </c>
      <c r="B25" s="23" t="s">
        <v>341</v>
      </c>
      <c r="C25" s="32" t="s">
        <v>341</v>
      </c>
      <c r="D25" s="32" t="s">
        <v>341</v>
      </c>
      <c r="E25" s="32" t="s">
        <v>341</v>
      </c>
    </row>
    <row r="26" spans="1:5" x14ac:dyDescent="0.25">
      <c r="A26" s="24" t="s">
        <v>341</v>
      </c>
      <c r="B26" s="23" t="s">
        <v>341</v>
      </c>
      <c r="C26" s="32" t="s">
        <v>341</v>
      </c>
      <c r="D26" s="32" t="s">
        <v>341</v>
      </c>
      <c r="E26" s="32" t="s">
        <v>341</v>
      </c>
    </row>
    <row r="27" spans="1:5" x14ac:dyDescent="0.25">
      <c r="A27" s="22" t="s">
        <v>341</v>
      </c>
      <c r="B27" s="23" t="s">
        <v>472</v>
      </c>
      <c r="C27" s="31">
        <f>C5</f>
        <v>3996844742</v>
      </c>
      <c r="D27" s="31">
        <f t="shared" ref="D27:E27" si="3">D5</f>
        <v>2971480450</v>
      </c>
      <c r="E27" s="31">
        <f t="shared" si="3"/>
        <v>3609614413</v>
      </c>
    </row>
    <row r="28" spans="1:5" hidden="1" x14ac:dyDescent="0.25">
      <c r="A28" s="4"/>
      <c r="B28" s="5"/>
      <c r="C28" s="11"/>
      <c r="D28" s="11"/>
      <c r="E28" s="11"/>
    </row>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8uVWmUoMpDiSnZcQZBmetGQsquOYLfIb0S2TdbzCUGi7qGS+IeBfnZuSbVPhJlZo92Cf7GFBrF0jSliz+lm+ng==" saltValue="Oq+EXYPDxvSD1o2HpLF7kw=="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00"/>
  <sheetViews>
    <sheetView view="pageBreakPreview" zoomScale="90" zoomScaleNormal="140" zoomScaleSheetLayoutView="90" workbookViewId="0">
      <selection sqref="A1:E1"/>
    </sheetView>
  </sheetViews>
  <sheetFormatPr defaultColWidth="8.77734375" defaultRowHeight="15" x14ac:dyDescent="0.25"/>
  <cols>
    <col min="1" max="1" width="15" style="1" customWidth="1"/>
    <col min="2" max="2" width="52" style="1" bestFit="1" customWidth="1"/>
    <col min="3" max="5" width="24.21875" style="1" bestFit="1" customWidth="1"/>
    <col min="6" max="16384" width="8.77734375" style="1"/>
  </cols>
  <sheetData>
    <row r="1" spans="1:5" x14ac:dyDescent="0.25">
      <c r="A1" s="166" t="s">
        <v>490</v>
      </c>
      <c r="B1" s="166"/>
      <c r="C1" s="166"/>
      <c r="D1" s="166"/>
      <c r="E1" s="166"/>
    </row>
    <row r="2" spans="1:5" ht="36.6" customHeight="1" x14ac:dyDescent="0.25">
      <c r="A2" s="168" t="s">
        <v>810</v>
      </c>
      <c r="B2" s="168"/>
      <c r="C2" s="168"/>
      <c r="D2" s="168"/>
      <c r="E2" s="168"/>
    </row>
    <row r="3" spans="1:5" x14ac:dyDescent="0.25">
      <c r="A3" s="49"/>
      <c r="B3" s="49"/>
      <c r="C3" s="49"/>
      <c r="D3" s="49"/>
      <c r="E3" s="49"/>
    </row>
    <row r="4" spans="1:5" ht="45" x14ac:dyDescent="0.25">
      <c r="A4" s="46" t="s">
        <v>0</v>
      </c>
      <c r="B4" s="47" t="s">
        <v>491</v>
      </c>
      <c r="C4" s="50" t="s">
        <v>596</v>
      </c>
      <c r="D4" s="50" t="s">
        <v>597</v>
      </c>
      <c r="E4" s="50" t="s">
        <v>598</v>
      </c>
    </row>
    <row r="5" spans="1:5" x14ac:dyDescent="0.25">
      <c r="A5" s="20">
        <v>32010100</v>
      </c>
      <c r="B5" s="21" t="s">
        <v>508</v>
      </c>
      <c r="C5" s="28">
        <f>'PMD CAPITAL EXP F.xii'!D7+'AGRIC CAPITAL EXP F.xii'!D7+'FINANCE CAPITAL EXP F.xii'!D7+'WORKS CAPITAL EXP F.xii'!D7+'ESD CAPITAL EXP F.xii'!D7+'PHC CAPITAL EXP F.xii'!D7+'WATSAN CAPITAL EXP F.xii'!D7</f>
        <v>1732451150</v>
      </c>
      <c r="D5" s="28">
        <f>'PMD CAPITAL EXP F.xii'!E7+'AGRIC CAPITAL EXP F.xii'!E7+'FINANCE CAPITAL EXP F.xii'!E7+'WORKS CAPITAL EXP F.xii'!E7+'ESD CAPITAL EXP F.xii'!E7+'PHC CAPITAL EXP F.xii'!E7+'WATSAN CAPITAL EXP F.xii'!E7</f>
        <v>85790137.790000007</v>
      </c>
      <c r="E5" s="28">
        <f>'PMD CAPITAL EXP F.xii'!F7+'AGRIC CAPITAL EXP F.xii'!F7+'FINANCE CAPITAL EXP F.xii'!F7+'WORKS CAPITAL EXP F.xii'!F7+'ESD CAPITAL EXP F.xii'!F7+'PHC CAPITAL EXP F.xii'!F7+'WATSAN CAPITAL EXP F.xii'!F7</f>
        <v>1626887299.29</v>
      </c>
    </row>
    <row r="6" spans="1:5" x14ac:dyDescent="0.25">
      <c r="A6" s="20">
        <v>32010200</v>
      </c>
      <c r="B6" s="21" t="s">
        <v>600</v>
      </c>
      <c r="C6" s="28">
        <f>'PMD CAPITAL EXP F.xii'!D30+'AGRIC CAPITAL EXP F.xii'!D17+'FINANCE CAPITAL EXP F.xii'!D11+'WORKS CAPITAL EXP F.xii'!D17+'ESD CAPITAL EXP F.xii'!D17+'PHC CAPITAL EXP F.xii'!D17+'WATSAN CAPITAL EXP F.xii'!D17</f>
        <v>1258563197</v>
      </c>
      <c r="D6" s="28">
        <f>'PMD CAPITAL EXP F.xii'!E30+'AGRIC CAPITAL EXP F.xii'!E17+'FINANCE CAPITAL EXP F.xii'!E11+'WORKS CAPITAL EXP F.xii'!E17+'ESD CAPITAL EXP F.xii'!E17+'PHC CAPITAL EXP F.xii'!E17+'WATSAN CAPITAL EXP F.xii'!E17</f>
        <v>323448378</v>
      </c>
      <c r="E6" s="28">
        <f>'PMD CAPITAL EXP F.xii'!F30+'AGRIC CAPITAL EXP F.xii'!F17+'FINANCE CAPITAL EXP F.xii'!F11+'WORKS CAPITAL EXP F.xii'!F17+'ESD CAPITAL EXP F.xii'!F17+'PHC CAPITAL EXP F.xii'!F17+'WATSAN CAPITAL EXP F.xii'!F17</f>
        <v>2191144991.71</v>
      </c>
    </row>
    <row r="7" spans="1:5" x14ac:dyDescent="0.25">
      <c r="A7" s="20">
        <v>32010300</v>
      </c>
      <c r="B7" s="21" t="s">
        <v>509</v>
      </c>
      <c r="C7" s="28">
        <f>'PMD CAPITAL EXP F.xii'!D33+'AGRIC CAPITAL EXP F.xii'!D28+'FINANCE CAPITAL EXP F.xii'!D16+'WORKS CAPITAL EXP F.xii'!D28+'ESD CAPITAL EXP F.xii'!D28+'PHC CAPITAL EXP F.xii'!D28+'WATSAN CAPITAL EXP F.xii'!D28</f>
        <v>55000000</v>
      </c>
      <c r="D7" s="28">
        <f>'PMD CAPITAL EXP F.xii'!E33+'AGRIC CAPITAL EXP F.xii'!E28+'FINANCE CAPITAL EXP F.xii'!E16+'WORKS CAPITAL EXP F.xii'!E28+'ESD CAPITAL EXP F.xii'!E28+'PHC CAPITAL EXP F.xii'!E28+'WATSAN CAPITAL EXP F.xii'!E28</f>
        <v>0</v>
      </c>
      <c r="E7" s="28">
        <f>'PMD CAPITAL EXP F.xii'!F33+'AGRIC CAPITAL EXP F.xii'!F28+'FINANCE CAPITAL EXP F.xii'!F16+'WORKS CAPITAL EXP F.xii'!F28+'ESD CAPITAL EXP F.xii'!F28+'PHC CAPITAL EXP F.xii'!F28+'WATSAN CAPITAL EXP F.xii'!F28</f>
        <v>31210000</v>
      </c>
    </row>
    <row r="8" spans="1:5" x14ac:dyDescent="0.25">
      <c r="A8" s="20">
        <v>32010400</v>
      </c>
      <c r="B8" s="21" t="s">
        <v>510</v>
      </c>
      <c r="C8" s="28">
        <f>'PMD CAPITAL EXP F.xii'!D36+'AGRIC CAPITAL EXP F.xii'!D34+'FINANCE CAPITAL EXP F.xii'!D22+'WORKS CAPITAL EXP F.xii'!D34+'ESD CAPITAL EXP F.xii'!D34+'PHC CAPITAL EXP F.xii'!D34+'WATSAN CAPITAL EXP F.xii'!D35</f>
        <v>650000000</v>
      </c>
      <c r="D8" s="28">
        <f>'PMD CAPITAL EXP F.xii'!E36+'AGRIC CAPITAL EXP F.xii'!E34+'FINANCE CAPITAL EXP F.xii'!E22+'WORKS CAPITAL EXP F.xii'!E34+'ESD CAPITAL EXP F.xii'!E34+'PHC CAPITAL EXP F.xii'!E34+'WATSAN CAPITAL EXP F.xii'!E35</f>
        <v>310000000</v>
      </c>
      <c r="E8" s="28">
        <f>'PMD CAPITAL EXP F.xii'!F36+'AGRIC CAPITAL EXP F.xii'!F34+'FINANCE CAPITAL EXP F.xii'!F22+'WORKS CAPITAL EXP F.xii'!F34+'ESD CAPITAL EXP F.xii'!F34+'PHC CAPITAL EXP F.xii'!F34+'WATSAN CAPITAL EXP F.xii'!F35</f>
        <v>170000000</v>
      </c>
    </row>
    <row r="9" spans="1:5" x14ac:dyDescent="0.25">
      <c r="A9" s="20">
        <v>32010500</v>
      </c>
      <c r="B9" s="21" t="s">
        <v>511</v>
      </c>
      <c r="C9" s="28">
        <f>'PMD CAPITAL EXP F.xii'!D42+'AGRIC CAPITAL EXP F.xii'!D40+'FINANCE CAPITAL EXP F.xii'!D28+'WORKS CAPITAL EXP F.xii'!D40+'ESD CAPITAL EXP F.xii'!D40+'PHC CAPITAL EXP F.xii'!D40+'WATSAN CAPITAL EXP F.xii'!D41</f>
        <v>0</v>
      </c>
      <c r="D9" s="28">
        <f>'PMD CAPITAL EXP F.xii'!E42+'AGRIC CAPITAL EXP F.xii'!E40+'FINANCE CAPITAL EXP F.xii'!E28+'WORKS CAPITAL EXP F.xii'!E40+'ESD CAPITAL EXP F.xii'!E40+'PHC CAPITAL EXP F.xii'!E40+'WATSAN CAPITAL EXP F.xii'!E41</f>
        <v>0</v>
      </c>
      <c r="E9" s="28">
        <f>'PMD CAPITAL EXP F.xii'!F42+'AGRIC CAPITAL EXP F.xii'!F40+'FINANCE CAPITAL EXP F.xii'!F28+'WORKS CAPITAL EXP F.xii'!F40+'ESD CAPITAL EXP F.xii'!F40+'PHC CAPITAL EXP F.xii'!F40+'WATSAN CAPITAL EXP F.xii'!F41</f>
        <v>0</v>
      </c>
    </row>
    <row r="10" spans="1:5" x14ac:dyDescent="0.25">
      <c r="A10" s="20">
        <v>32010600</v>
      </c>
      <c r="B10" s="21" t="s">
        <v>512</v>
      </c>
      <c r="C10" s="28">
        <f>'PMD CAPITAL EXP F.xii'!D49+'AGRIC CAPITAL EXP F.xii'!D49+'FINANCE CAPITAL EXP F.xii'!D37+'WORKS CAPITAL EXP F.xii'!D49+'ESD CAPITAL EXP F.xii'!D49+'PHC CAPITAL EXP F.xii'!D49+'WATSAN CAPITAL EXP F.xii'!D50</f>
        <v>0</v>
      </c>
      <c r="D10" s="28">
        <f>'PMD CAPITAL EXP F.xii'!E49+'AGRIC CAPITAL EXP F.xii'!E49+'FINANCE CAPITAL EXP F.xii'!E37+'WORKS CAPITAL EXP F.xii'!E49+'ESD CAPITAL EXP F.xii'!E49+'PHC CAPITAL EXP F.xii'!E49+'WATSAN CAPITAL EXP F.xii'!E50</f>
        <v>0</v>
      </c>
      <c r="E10" s="28">
        <f>'PMD CAPITAL EXP F.xii'!F49+'AGRIC CAPITAL EXP F.xii'!F49+'FINANCE CAPITAL EXP F.xii'!F37+'WORKS CAPITAL EXP F.xii'!F49+'ESD CAPITAL EXP F.xii'!F49+'PHC CAPITAL EXP F.xii'!F49+'WATSAN CAPITAL EXP F.xii'!F50</f>
        <v>14000000</v>
      </c>
    </row>
    <row r="11" spans="1:5" x14ac:dyDescent="0.25">
      <c r="A11" s="20">
        <v>32010900</v>
      </c>
      <c r="B11" s="21" t="s">
        <v>513</v>
      </c>
      <c r="C11" s="28">
        <f>'PMD CAPITAL EXP F.xii'!D56+'AGRIC CAPITAL EXP F.xii'!D55+'FINANCE CAPITAL EXP F.xii'!D44+'WORKS CAPITAL EXP F.xii'!D56+'ESD CAPITAL EXP F.xii'!D56+'PHC CAPITAL EXP F.xii'!D56+'WATSAN CAPITAL EXP F.xii'!D57</f>
        <v>15000000</v>
      </c>
      <c r="D11" s="28">
        <f>'PMD CAPITAL EXP F.xii'!E56+'AGRIC CAPITAL EXP F.xii'!E55+'FINANCE CAPITAL EXP F.xii'!E44+'WORKS CAPITAL EXP F.xii'!E56+'ESD CAPITAL EXP F.xii'!E56+'PHC CAPITAL EXP F.xii'!E56+'WATSAN CAPITAL EXP F.xii'!E57</f>
        <v>0</v>
      </c>
      <c r="E11" s="28">
        <f>'PMD CAPITAL EXP F.xii'!F56+'AGRIC CAPITAL EXP F.xii'!F55+'FINANCE CAPITAL EXP F.xii'!F44+'WORKS CAPITAL EXP F.xii'!F56+'ESD CAPITAL EXP F.xii'!F56+'PHC CAPITAL EXP F.xii'!F56+'WATSAN CAPITAL EXP F.xii'!F57</f>
        <v>9000000</v>
      </c>
    </row>
    <row r="12" spans="1:5" x14ac:dyDescent="0.25">
      <c r="A12" s="20">
        <v>32020100</v>
      </c>
      <c r="B12" s="21" t="s">
        <v>514</v>
      </c>
      <c r="C12" s="28">
        <f>'PMD CAPITAL EXP F.xii'!D68+'AGRIC CAPITAL EXP F.xii'!D68+'FINANCE CAPITAL EXP F.xii'!D56+'WORKS CAPITAL EXP F.xii'!D68+'ESD CAPITAL EXP F.xii'!D68+'PHC CAPITAL EXP F.xii'!D68+'WATSAN CAPITAL EXP F.xii'!D69</f>
        <v>0</v>
      </c>
      <c r="D12" s="28">
        <f>'PMD CAPITAL EXP F.xii'!E68+'AGRIC CAPITAL EXP F.xii'!E68+'FINANCE CAPITAL EXP F.xii'!E56+'WORKS CAPITAL EXP F.xii'!E68+'ESD CAPITAL EXP F.xii'!E68+'PHC CAPITAL EXP F.xii'!E68+'WATSAN CAPITAL EXP F.xii'!E69</f>
        <v>0</v>
      </c>
      <c r="E12" s="28">
        <f>'PMD CAPITAL EXP F.xii'!F68+'AGRIC CAPITAL EXP F.xii'!F68+'FINANCE CAPITAL EXP F.xii'!F56+'WORKS CAPITAL EXP F.xii'!F68+'ESD CAPITAL EXP F.xii'!F68+'PHC CAPITAL EXP F.xii'!F68+'WATSAN CAPITAL EXP F.xii'!F69</f>
        <v>200000000</v>
      </c>
    </row>
    <row r="13" spans="1:5" x14ac:dyDescent="0.25">
      <c r="A13" s="20">
        <v>32030100</v>
      </c>
      <c r="B13" s="21" t="s">
        <v>464</v>
      </c>
      <c r="C13" s="28">
        <f>'PMD CAPITAL EXP F.xii'!D75+'AGRIC CAPITAL EXP F.xii'!D75+'FINANCE CAPITAL EXP F.xii'!D63+'WORKS CAPITAL EXP F.xii'!D75+'ESD CAPITAL EXP F.xii'!D75+'PHC CAPITAL EXP F.xii'!D75+'WATSAN CAPITAL EXP F.xii'!D76</f>
        <v>108000000</v>
      </c>
      <c r="D13" s="28">
        <f>'PMD CAPITAL EXP F.xii'!E75+'AGRIC CAPITAL EXP F.xii'!E75+'FINANCE CAPITAL EXP F.xii'!E63+'WORKS CAPITAL EXP F.xii'!E75+'ESD CAPITAL EXP F.xii'!E75+'PHC CAPITAL EXP F.xii'!E75+'WATSAN CAPITAL EXP F.xii'!E76</f>
        <v>2200000</v>
      </c>
      <c r="E13" s="28">
        <f>'PMD CAPITAL EXP F.xii'!F75+'AGRIC CAPITAL EXP F.xii'!F75+'FINANCE CAPITAL EXP F.xii'!F63+'WORKS CAPITAL EXP F.xii'!F75+'ESD CAPITAL EXP F.xii'!F75+'PHC CAPITAL EXP F.xii'!F75+'WATSAN CAPITAL EXP F.xii'!F76</f>
        <v>23000000</v>
      </c>
    </row>
    <row r="14" spans="1:5" x14ac:dyDescent="0.25">
      <c r="A14" s="20">
        <v>32011000</v>
      </c>
      <c r="B14" s="21" t="s">
        <v>553</v>
      </c>
      <c r="C14" s="28">
        <f>'PMD CAPITAL EXP F.xii'!D81+'AGRIC CAPITAL EXP F.xii'!D81+'FINANCE CAPITAL EXP F.xii'!D69+'WORKS CAPITAL EXP F.xii'!D81+'ESD CAPITAL EXP F.xii'!D81+'PHC CAPITAL EXP F.xii'!D81+'WATSAN CAPITAL EXP F.xii'!D82</f>
        <v>0</v>
      </c>
      <c r="D14" s="28">
        <f>'PMD CAPITAL EXP F.xii'!E81+'AGRIC CAPITAL EXP F.xii'!E81+'FINANCE CAPITAL EXP F.xii'!E69+'WORKS CAPITAL EXP F.xii'!E81+'ESD CAPITAL EXP F.xii'!E81+'PHC CAPITAL EXP F.xii'!E81+'WATSAN CAPITAL EXP F.xii'!E82</f>
        <v>0</v>
      </c>
      <c r="E14" s="28">
        <f>'PMD CAPITAL EXP F.xii'!F81+'AGRIC CAPITAL EXP F.xii'!F81+'FINANCE CAPITAL EXP F.xii'!F69+'WORKS CAPITAL EXP F.xii'!F81+'ESD CAPITAL EXP F.xii'!F81+'PHC CAPITAL EXP F.xii'!F81+'WATSAN CAPITAL EXP F.xii'!F82</f>
        <v>0</v>
      </c>
    </row>
    <row r="15" spans="1:5" hidden="1" x14ac:dyDescent="0.25">
      <c r="A15" s="21" t="s">
        <v>341</v>
      </c>
      <c r="B15" s="21" t="s">
        <v>341</v>
      </c>
      <c r="C15" s="21"/>
      <c r="D15" s="21"/>
      <c r="E15" s="21"/>
    </row>
    <row r="16" spans="1:5" hidden="1" x14ac:dyDescent="0.25">
      <c r="A16" s="21" t="s">
        <v>341</v>
      </c>
      <c r="B16" s="21" t="s">
        <v>341</v>
      </c>
      <c r="C16" s="21"/>
      <c r="D16" s="21"/>
      <c r="E16" s="21"/>
    </row>
    <row r="17" spans="1:5" hidden="1" x14ac:dyDescent="0.25">
      <c r="A17" s="21" t="s">
        <v>341</v>
      </c>
      <c r="B17" s="21" t="s">
        <v>341</v>
      </c>
      <c r="C17" s="21"/>
      <c r="D17" s="21"/>
      <c r="E17" s="21"/>
    </row>
    <row r="18" spans="1:5" hidden="1" x14ac:dyDescent="0.25">
      <c r="A18" s="21" t="s">
        <v>341</v>
      </c>
      <c r="B18" s="21" t="s">
        <v>341</v>
      </c>
      <c r="C18" s="21"/>
      <c r="D18" s="21"/>
      <c r="E18" s="21"/>
    </row>
    <row r="19" spans="1:5" hidden="1" x14ac:dyDescent="0.25">
      <c r="A19" s="21" t="s">
        <v>341</v>
      </c>
      <c r="B19" s="21" t="s">
        <v>341</v>
      </c>
      <c r="C19" s="21"/>
      <c r="D19" s="21"/>
      <c r="E19" s="21"/>
    </row>
    <row r="20" spans="1:5" hidden="1" x14ac:dyDescent="0.25">
      <c r="A20" s="21" t="s">
        <v>341</v>
      </c>
      <c r="B20" s="21" t="s">
        <v>341</v>
      </c>
      <c r="C20" s="21"/>
      <c r="D20" s="21"/>
      <c r="E20" s="21"/>
    </row>
    <row r="21" spans="1:5" hidden="1" x14ac:dyDescent="0.25">
      <c r="A21" s="21" t="s">
        <v>341</v>
      </c>
      <c r="B21" s="21" t="s">
        <v>341</v>
      </c>
      <c r="C21" s="21"/>
      <c r="D21" s="21"/>
      <c r="E21" s="21"/>
    </row>
    <row r="22" spans="1:5" hidden="1" x14ac:dyDescent="0.25">
      <c r="A22" s="21" t="s">
        <v>341</v>
      </c>
      <c r="B22" s="21" t="s">
        <v>341</v>
      </c>
      <c r="C22" s="21"/>
      <c r="D22" s="21"/>
      <c r="E22" s="21"/>
    </row>
    <row r="23" spans="1:5" hidden="1" x14ac:dyDescent="0.25">
      <c r="A23" s="21" t="s">
        <v>341</v>
      </c>
      <c r="B23" s="21" t="s">
        <v>341</v>
      </c>
      <c r="C23" s="21"/>
      <c r="D23" s="21"/>
      <c r="E23" s="21"/>
    </row>
    <row r="24" spans="1:5" hidden="1" x14ac:dyDescent="0.25">
      <c r="A24" s="21" t="s">
        <v>341</v>
      </c>
      <c r="B24" s="21" t="s">
        <v>341</v>
      </c>
      <c r="C24" s="21"/>
      <c r="D24" s="21"/>
      <c r="E24" s="21"/>
    </row>
    <row r="25" spans="1:5" hidden="1" x14ac:dyDescent="0.25">
      <c r="A25" s="21" t="s">
        <v>341</v>
      </c>
      <c r="B25" s="21" t="s">
        <v>341</v>
      </c>
      <c r="C25" s="21"/>
      <c r="D25" s="21"/>
      <c r="E25" s="21"/>
    </row>
    <row r="26" spans="1:5" hidden="1" x14ac:dyDescent="0.25">
      <c r="A26" s="21" t="s">
        <v>341</v>
      </c>
      <c r="B26" s="21" t="s">
        <v>341</v>
      </c>
      <c r="C26" s="21"/>
      <c r="D26" s="21"/>
      <c r="E26" s="21"/>
    </row>
    <row r="27" spans="1:5" x14ac:dyDescent="0.25">
      <c r="A27" s="21" t="s">
        <v>341</v>
      </c>
      <c r="B27" s="21" t="s">
        <v>341</v>
      </c>
      <c r="C27" s="21"/>
      <c r="D27" s="21"/>
      <c r="E27" s="21"/>
    </row>
    <row r="28" spans="1:5" x14ac:dyDescent="0.25">
      <c r="A28" s="21" t="s">
        <v>341</v>
      </c>
      <c r="B28" s="23" t="s">
        <v>515</v>
      </c>
      <c r="C28" s="29">
        <f>SUM(C5:C27)</f>
        <v>3819014347</v>
      </c>
      <c r="D28" s="29">
        <f t="shared" ref="D28:E28" si="0">SUM(D5:D27)</f>
        <v>721438515.78999996</v>
      </c>
      <c r="E28" s="29">
        <f t="shared" si="0"/>
        <v>4265242291</v>
      </c>
    </row>
    <row r="29" spans="1:5" hidden="1" x14ac:dyDescent="0.25">
      <c r="A29" s="4"/>
      <c r="B29" s="5"/>
      <c r="C29" s="11"/>
      <c r="D29" s="11"/>
      <c r="E29" s="11"/>
    </row>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L97zot22Sa5Qlu+Pm7mH2zXn/VCO4DOFUfNJ/Z4BnDfOXh9PJEv+l2Bbja/AFc4smzlzwpRWwa49eRUR9HUrQw==" saltValue="twSDlzUhqZq94s0WBd3kGw=="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E300"/>
  <sheetViews>
    <sheetView view="pageBreakPreview" topLeftCell="B1" zoomScale="90" zoomScaleNormal="140" zoomScaleSheetLayoutView="90" workbookViewId="0">
      <selection sqref="A1:E1"/>
    </sheetView>
  </sheetViews>
  <sheetFormatPr defaultColWidth="8.77734375" defaultRowHeight="15" x14ac:dyDescent="0.25"/>
  <cols>
    <col min="1" max="1" width="16" style="1" customWidth="1"/>
    <col min="2" max="2" width="52" style="1" bestFit="1" customWidth="1"/>
    <col min="3" max="5" width="24.21875" style="1" bestFit="1" customWidth="1"/>
    <col min="6" max="16384" width="8.77734375" style="1"/>
  </cols>
  <sheetData>
    <row r="1" spans="1:5" x14ac:dyDescent="0.25">
      <c r="A1" s="166" t="s">
        <v>527</v>
      </c>
      <c r="B1" s="166"/>
      <c r="C1" s="166"/>
      <c r="D1" s="166"/>
      <c r="E1" s="166"/>
    </row>
    <row r="2" spans="1:5" ht="39.6" customHeight="1" x14ac:dyDescent="0.25">
      <c r="A2" s="168" t="s">
        <v>811</v>
      </c>
      <c r="B2" s="168"/>
      <c r="C2" s="168"/>
      <c r="D2" s="168"/>
      <c r="E2" s="168"/>
    </row>
    <row r="3" spans="1:5" x14ac:dyDescent="0.25">
      <c r="A3" s="49"/>
      <c r="B3" s="49"/>
      <c r="C3" s="49"/>
      <c r="D3" s="49"/>
      <c r="E3" s="49"/>
    </row>
    <row r="4" spans="1:5" ht="45" x14ac:dyDescent="0.25">
      <c r="A4" s="46" t="s">
        <v>0</v>
      </c>
      <c r="B4" s="47" t="s">
        <v>480</v>
      </c>
      <c r="C4" s="50" t="s">
        <v>596</v>
      </c>
      <c r="D4" s="50" t="s">
        <v>597</v>
      </c>
      <c r="E4" s="50" t="s">
        <v>598</v>
      </c>
    </row>
    <row r="5" spans="1:5" x14ac:dyDescent="0.25">
      <c r="A5" s="25" t="s">
        <v>516</v>
      </c>
      <c r="B5" s="27" t="s">
        <v>481</v>
      </c>
      <c r="C5" s="11">
        <v>0</v>
      </c>
      <c r="D5" s="11">
        <v>0</v>
      </c>
      <c r="E5" s="11">
        <v>0</v>
      </c>
    </row>
    <row r="6" spans="1:5" x14ac:dyDescent="0.25">
      <c r="A6" s="25" t="s">
        <v>517</v>
      </c>
      <c r="B6" s="27" t="s">
        <v>482</v>
      </c>
      <c r="C6" s="11">
        <v>0</v>
      </c>
      <c r="D6" s="11">
        <v>0</v>
      </c>
      <c r="E6" s="11">
        <v>0</v>
      </c>
    </row>
    <row r="7" spans="1:5" x14ac:dyDescent="0.25">
      <c r="A7" s="25" t="s">
        <v>518</v>
      </c>
      <c r="B7" s="27" t="s">
        <v>483</v>
      </c>
      <c r="C7" s="11">
        <v>0</v>
      </c>
      <c r="D7" s="11">
        <v>0</v>
      </c>
      <c r="E7" s="11">
        <v>0</v>
      </c>
    </row>
    <row r="8" spans="1:5" x14ac:dyDescent="0.25">
      <c r="A8" s="25" t="s">
        <v>519</v>
      </c>
      <c r="B8" s="21" t="s">
        <v>761</v>
      </c>
      <c r="C8" s="11">
        <f>'PMD CAPITAL EXP F.xii'!D6</f>
        <v>820000000</v>
      </c>
      <c r="D8" s="11">
        <f>'PMD CAPITAL EXP F.xii'!E6</f>
        <v>395790137.79000002</v>
      </c>
      <c r="E8" s="11">
        <f>'PMD CAPITAL EXP F.xii'!F6</f>
        <v>1075097299.29</v>
      </c>
    </row>
    <row r="9" spans="1:5" x14ac:dyDescent="0.25">
      <c r="A9" s="25" t="s">
        <v>520</v>
      </c>
      <c r="B9" s="21" t="s">
        <v>484</v>
      </c>
      <c r="C9" s="11">
        <f>'AGRIC CAPITAL EXP F.xii'!D6</f>
        <v>1601912400</v>
      </c>
      <c r="D9" s="11">
        <f>'AGRIC CAPITAL EXP F.xii'!E6</f>
        <v>17200000</v>
      </c>
      <c r="E9" s="11">
        <f>'AGRIC CAPITAL EXP F.xii'!F6</f>
        <v>320000000</v>
      </c>
    </row>
    <row r="10" spans="1:5" x14ac:dyDescent="0.25">
      <c r="A10" s="25" t="s">
        <v>521</v>
      </c>
      <c r="B10" s="21" t="s">
        <v>485</v>
      </c>
      <c r="C10" s="11">
        <f>'FINANCE CAPITAL EXP F.xii'!D6</f>
        <v>0</v>
      </c>
      <c r="D10" s="11">
        <f>'FINANCE CAPITAL EXP F.xii'!E6</f>
        <v>0</v>
      </c>
      <c r="E10" s="11">
        <f>'FINANCE CAPITAL EXP F.xii'!F6</f>
        <v>1733144991.71</v>
      </c>
    </row>
    <row r="11" spans="1:5" x14ac:dyDescent="0.25">
      <c r="A11" s="25" t="s">
        <v>522</v>
      </c>
      <c r="B11" s="21" t="s">
        <v>486</v>
      </c>
      <c r="C11" s="11">
        <f>'WORKS CAPITAL EXP F.xii'!D6</f>
        <v>412500000</v>
      </c>
      <c r="D11" s="11">
        <f>'WORKS CAPITAL EXP F.xii'!E6</f>
        <v>308448378</v>
      </c>
      <c r="E11" s="11">
        <f>'WORKS CAPITAL EXP F.xii'!F6</f>
        <v>510000000</v>
      </c>
    </row>
    <row r="12" spans="1:5" x14ac:dyDescent="0.25">
      <c r="A12" s="25" t="s">
        <v>523</v>
      </c>
      <c r="B12" s="21" t="s">
        <v>487</v>
      </c>
      <c r="C12" s="11">
        <f>'ESD CAPITAL EXP F.xii'!D6</f>
        <v>76503014</v>
      </c>
      <c r="D12" s="11">
        <f>'ESD CAPITAL EXP F.xii'!E6</f>
        <v>0</v>
      </c>
      <c r="E12" s="11">
        <f>'ESD CAPITAL EXP F.xii'!F6</f>
        <v>390000000</v>
      </c>
    </row>
    <row r="13" spans="1:5" x14ac:dyDescent="0.25">
      <c r="A13" s="25" t="s">
        <v>524</v>
      </c>
      <c r="B13" s="21" t="s">
        <v>768</v>
      </c>
      <c r="C13" s="11">
        <f>'PHC CAPITAL EXP F.xii'!D6</f>
        <v>668098933</v>
      </c>
      <c r="D13" s="11">
        <f>'PHC CAPITAL EXP F.xii'!E6</f>
        <v>0</v>
      </c>
      <c r="E13" s="11">
        <f>'PHC CAPITAL EXP F.xii'!F6</f>
        <v>150000000</v>
      </c>
    </row>
    <row r="14" spans="1:5" x14ac:dyDescent="0.25">
      <c r="A14" s="25" t="s">
        <v>525</v>
      </c>
      <c r="B14" s="21" t="s">
        <v>488</v>
      </c>
      <c r="C14" s="11">
        <f>'WATSAN CAPITAL EXP F.xii'!D6</f>
        <v>240000000</v>
      </c>
      <c r="D14" s="11">
        <f>'WATSAN CAPITAL EXP F.xii'!E6</f>
        <v>0</v>
      </c>
      <c r="E14" s="11">
        <f>'WATSAN CAPITAL EXP F.xii'!F6</f>
        <v>87000000</v>
      </c>
    </row>
    <row r="15" spans="1:5" x14ac:dyDescent="0.25">
      <c r="A15" s="25" t="s">
        <v>526</v>
      </c>
      <c r="B15" s="27" t="s">
        <v>489</v>
      </c>
      <c r="C15" s="11">
        <v>0</v>
      </c>
      <c r="D15" s="11">
        <v>0</v>
      </c>
      <c r="E15" s="11">
        <v>0</v>
      </c>
    </row>
    <row r="16" spans="1:5" hidden="1" x14ac:dyDescent="0.25">
      <c r="A16" s="6"/>
      <c r="B16" s="7"/>
      <c r="C16" s="11"/>
      <c r="D16" s="11"/>
      <c r="E16" s="11"/>
    </row>
    <row r="17" spans="1:5" hidden="1" x14ac:dyDescent="0.25">
      <c r="A17" s="6"/>
      <c r="B17" s="7"/>
      <c r="C17" s="10"/>
      <c r="D17" s="10"/>
      <c r="E17" s="10"/>
    </row>
    <row r="18" spans="1:5" hidden="1" x14ac:dyDescent="0.25">
      <c r="A18" s="6"/>
      <c r="B18" s="7"/>
      <c r="C18" s="10"/>
      <c r="D18" s="10"/>
      <c r="E18" s="10"/>
    </row>
    <row r="19" spans="1:5" hidden="1" x14ac:dyDescent="0.25">
      <c r="A19" s="6"/>
      <c r="B19" s="7"/>
      <c r="C19" s="10"/>
      <c r="D19" s="10"/>
      <c r="E19" s="10"/>
    </row>
    <row r="20" spans="1:5" hidden="1" x14ac:dyDescent="0.25">
      <c r="A20" s="4"/>
      <c r="B20" s="5"/>
      <c r="C20" s="11"/>
      <c r="D20" s="11"/>
      <c r="E20" s="11"/>
    </row>
    <row r="21" spans="1:5" hidden="1" x14ac:dyDescent="0.25">
      <c r="A21" s="6"/>
      <c r="B21" s="7"/>
      <c r="C21" s="10"/>
      <c r="D21" s="10"/>
      <c r="E21" s="10"/>
    </row>
    <row r="22" spans="1:5" hidden="1" x14ac:dyDescent="0.25">
      <c r="A22" s="4"/>
      <c r="B22" s="5"/>
      <c r="C22" s="11"/>
      <c r="D22" s="11"/>
      <c r="E22" s="11"/>
    </row>
    <row r="23" spans="1:5" hidden="1" x14ac:dyDescent="0.25">
      <c r="A23" s="4"/>
      <c r="B23" s="5"/>
      <c r="C23" s="11"/>
      <c r="D23" s="11"/>
      <c r="E23" s="11"/>
    </row>
    <row r="24" spans="1:5" x14ac:dyDescent="0.25">
      <c r="A24" s="6"/>
      <c r="B24" s="7"/>
      <c r="C24" s="10"/>
      <c r="D24" s="10"/>
      <c r="E24" s="10"/>
    </row>
    <row r="25" spans="1:5" x14ac:dyDescent="0.25">
      <c r="A25" s="4"/>
      <c r="B25" s="5" t="s">
        <v>472</v>
      </c>
      <c r="C25" s="11">
        <f>SUM(C5:C24)</f>
        <v>3819014347</v>
      </c>
      <c r="D25" s="11">
        <f t="shared" ref="D25:E25" si="0">SUM(D5:D24)</f>
        <v>721438515.78999996</v>
      </c>
      <c r="E25" s="11">
        <f t="shared" si="0"/>
        <v>4265242291</v>
      </c>
    </row>
    <row r="26" spans="1:5" hidden="1" x14ac:dyDescent="0.25">
      <c r="A26" s="4"/>
      <c r="B26" s="5"/>
      <c r="C26" s="11"/>
      <c r="D26" s="11"/>
      <c r="E26" s="1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OmUl7hQWEpr8v8VdUkgOE4e32D7Ck92uSTjWYopTZbMkUxVeGLMBi2+V+fya5LY7iMbUgBZ+2E1oH3bHUufufw==" saltValue="w39xLXyrs/3r/7OpoUZSxA==" spinCount="100000" sheet="1" objects="1" scenarios="1" formatColumns="0" formatRows="0" selectLockedCells="1"/>
  <mergeCells count="2">
    <mergeCell ref="A1:E1"/>
    <mergeCell ref="A2:E2"/>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812</v>
      </c>
      <c r="B3" s="168"/>
      <c r="C3" s="168"/>
      <c r="D3" s="168"/>
      <c r="E3" s="168"/>
    </row>
    <row r="4" spans="1:5" x14ac:dyDescent="0.25">
      <c r="A4" s="167" t="s">
        <v>758</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12">
        <f>C8+C13+C20</f>
        <v>6340925</v>
      </c>
      <c r="D7" s="12">
        <f t="shared" ref="D7:E7" si="0">D8+D13+D20</f>
        <v>6340925</v>
      </c>
      <c r="E7" s="12">
        <f t="shared" si="0"/>
        <v>8589246</v>
      </c>
    </row>
    <row r="8" spans="1:5" s="1" customFormat="1" x14ac:dyDescent="0.25">
      <c r="A8" s="3">
        <v>2101</v>
      </c>
      <c r="B8" s="3" t="s">
        <v>5</v>
      </c>
      <c r="C8" s="12">
        <f>C9</f>
        <v>6340925</v>
      </c>
      <c r="D8" s="12">
        <f t="shared" ref="D8:E8" si="1">D9</f>
        <v>6340925</v>
      </c>
      <c r="E8" s="12">
        <f t="shared" si="1"/>
        <v>8589246</v>
      </c>
    </row>
    <row r="9" spans="1:5" s="1" customFormat="1" x14ac:dyDescent="0.25">
      <c r="A9" s="3">
        <v>210101</v>
      </c>
      <c r="B9" s="3" t="s">
        <v>6</v>
      </c>
      <c r="C9" s="12">
        <f>SUM(C10:C12)</f>
        <v>6340925</v>
      </c>
      <c r="D9" s="12">
        <f t="shared" ref="D9:E9" si="2">SUM(D10:D12)</f>
        <v>6340925</v>
      </c>
      <c r="E9" s="12">
        <f t="shared" si="2"/>
        <v>8589246</v>
      </c>
    </row>
    <row r="10" spans="1:5" hidden="1" x14ac:dyDescent="0.25">
      <c r="A10" s="59">
        <v>21010101</v>
      </c>
      <c r="B10" s="48" t="s">
        <v>5</v>
      </c>
      <c r="C10" s="41"/>
      <c r="D10" s="41"/>
      <c r="E10" s="41"/>
    </row>
    <row r="11" spans="1:5" hidden="1" x14ac:dyDescent="0.25">
      <c r="A11" s="59">
        <v>21010102</v>
      </c>
      <c r="B11" s="48" t="s">
        <v>7</v>
      </c>
      <c r="C11" s="41"/>
      <c r="D11" s="41"/>
      <c r="E11" s="41"/>
    </row>
    <row r="12" spans="1:5" x14ac:dyDescent="0.25">
      <c r="A12" s="59">
        <v>21010103</v>
      </c>
      <c r="B12" s="48" t="s">
        <v>8</v>
      </c>
      <c r="C12" s="84">
        <v>6340925</v>
      </c>
      <c r="D12" s="85">
        <v>6340925</v>
      </c>
      <c r="E12" s="84">
        <v>8589246</v>
      </c>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SnqBvCEQ4Sf9CseuQJL+rX+zyRKUvG8LS7D8zBVrnk1Sz9RO6nDqAIzA387bH31Dht28eACFnPsnxTlBuP6jOA==" saltValue="RxkCULQkEA4E+CljUkgDHg=="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3:E300"/>
  <sheetViews>
    <sheetView view="pageBreakPreview" zoomScale="90" zoomScaleNormal="118"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3" width="25" style="49" bestFit="1" customWidth="1"/>
    <col min="4" max="4" width="25" style="49" customWidth="1"/>
    <col min="5" max="5" width="25" style="49" bestFit="1" customWidth="1"/>
    <col min="6" max="16384" width="8.77734375" style="49"/>
  </cols>
  <sheetData>
    <row r="3" spans="1:5" x14ac:dyDescent="0.25">
      <c r="A3" s="166" t="s">
        <v>529</v>
      </c>
      <c r="B3" s="166"/>
      <c r="C3" s="166"/>
      <c r="D3" s="166"/>
      <c r="E3" s="166"/>
    </row>
    <row r="4" spans="1:5" ht="28.95" customHeight="1" x14ac:dyDescent="0.25">
      <c r="A4" s="168" t="s">
        <v>813</v>
      </c>
      <c r="B4" s="168"/>
      <c r="C4" s="168"/>
      <c r="D4" s="168"/>
      <c r="E4" s="168"/>
    </row>
    <row r="5" spans="1:5" x14ac:dyDescent="0.25">
      <c r="A5" s="167" t="s">
        <v>758</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491535297</v>
      </c>
      <c r="D7" s="12">
        <f t="shared" ref="D7:E7" si="0">D8+D84+D88+D93</f>
        <v>400342500</v>
      </c>
      <c r="E7" s="12">
        <f t="shared" si="0"/>
        <v>102000000</v>
      </c>
    </row>
    <row r="8" spans="1:5" s="1" customFormat="1" x14ac:dyDescent="0.25">
      <c r="A8" s="4">
        <v>2202</v>
      </c>
      <c r="B8" s="5" t="s">
        <v>21</v>
      </c>
      <c r="C8" s="12">
        <f>C9+C14+C22+C36+C45+C48+C54+C63+C67+C70</f>
        <v>491535297</v>
      </c>
      <c r="D8" s="12">
        <f t="shared" ref="D8:E8" si="1">D9+D14+D22+D36+D45+D48+D54+D63+D67+D70</f>
        <v>400342500</v>
      </c>
      <c r="E8" s="12">
        <f t="shared" si="1"/>
        <v>102000000</v>
      </c>
    </row>
    <row r="9" spans="1:5" s="1" customFormat="1" x14ac:dyDescent="0.25">
      <c r="A9" s="4">
        <v>220201</v>
      </c>
      <c r="B9" s="5" t="s">
        <v>22</v>
      </c>
      <c r="C9" s="12">
        <f>SUM(C10:C13)</f>
        <v>3300000</v>
      </c>
      <c r="D9" s="12">
        <f t="shared" ref="D9:E9" si="2">SUM(D10:D13)</f>
        <v>3160000</v>
      </c>
      <c r="E9" s="12">
        <f t="shared" si="2"/>
        <v>5000000</v>
      </c>
    </row>
    <row r="10" spans="1:5" hidden="1" x14ac:dyDescent="0.25">
      <c r="A10" s="43">
        <v>22020101</v>
      </c>
      <c r="B10" s="44" t="s">
        <v>23</v>
      </c>
      <c r="C10" s="41"/>
      <c r="D10" s="41"/>
      <c r="E10" s="41"/>
    </row>
    <row r="11" spans="1:5" x14ac:dyDescent="0.25">
      <c r="A11" s="43">
        <v>22020102</v>
      </c>
      <c r="B11" s="44" t="s">
        <v>24</v>
      </c>
      <c r="C11" s="84">
        <v>3300000</v>
      </c>
      <c r="D11" s="85">
        <v>3160000</v>
      </c>
      <c r="E11" s="84">
        <v>5000000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3000000</v>
      </c>
      <c r="D22" s="12">
        <f t="shared" ref="D22:E22" si="3">SUM(D23:D35)</f>
        <v>3000000</v>
      </c>
      <c r="E22" s="12">
        <f t="shared" si="3"/>
        <v>1000000</v>
      </c>
    </row>
    <row r="23" spans="1:5" x14ac:dyDescent="0.25">
      <c r="A23" s="43">
        <v>22020301</v>
      </c>
      <c r="B23" s="44" t="s">
        <v>36</v>
      </c>
      <c r="C23" s="73">
        <v>3000000</v>
      </c>
      <c r="D23" s="74">
        <v>3000000</v>
      </c>
      <c r="E23" s="73">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6500000</v>
      </c>
      <c r="D36" s="12">
        <f t="shared" ref="D36:E36" si="4">SUM(D37:D44)</f>
        <v>2408000</v>
      </c>
      <c r="E36" s="12">
        <f t="shared" si="4"/>
        <v>2500000</v>
      </c>
    </row>
    <row r="37" spans="1:5" x14ac:dyDescent="0.25">
      <c r="A37" s="43">
        <v>22020401</v>
      </c>
      <c r="B37" s="44" t="s">
        <v>50</v>
      </c>
      <c r="C37" s="73">
        <v>4500000</v>
      </c>
      <c r="D37" s="74">
        <v>2408000</v>
      </c>
      <c r="E37" s="73">
        <v>1500000</v>
      </c>
    </row>
    <row r="38" spans="1:5" x14ac:dyDescent="0.25">
      <c r="A38" s="43">
        <v>22020402</v>
      </c>
      <c r="B38" s="44" t="s">
        <v>51</v>
      </c>
      <c r="C38" s="73">
        <v>2000000</v>
      </c>
      <c r="D38" s="74"/>
      <c r="E38" s="73">
        <v>1000000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2000000</v>
      </c>
      <c r="D45" s="12">
        <f t="shared" ref="D45:E45" si="5">SUM(D46:D47)</f>
        <v>1990844</v>
      </c>
      <c r="E45" s="12">
        <f t="shared" si="5"/>
        <v>2000000</v>
      </c>
    </row>
    <row r="46" spans="1:5" x14ac:dyDescent="0.25">
      <c r="A46" s="43">
        <v>22020501</v>
      </c>
      <c r="B46" s="44" t="s">
        <v>59</v>
      </c>
      <c r="C46" s="84">
        <v>2000000</v>
      </c>
      <c r="D46" s="85">
        <v>1990844</v>
      </c>
      <c r="E46" s="84">
        <v>2000000</v>
      </c>
    </row>
    <row r="47" spans="1:5" hidden="1" x14ac:dyDescent="0.25">
      <c r="A47" s="43">
        <v>22020502</v>
      </c>
      <c r="B47" s="44" t="s">
        <v>60</v>
      </c>
      <c r="C47" s="41"/>
      <c r="D47" s="41"/>
      <c r="E47" s="41"/>
    </row>
    <row r="48" spans="1:5" s="1" customFormat="1" x14ac:dyDescent="0.25">
      <c r="A48" s="4">
        <v>220206</v>
      </c>
      <c r="B48" s="5" t="s">
        <v>61</v>
      </c>
      <c r="C48" s="12">
        <f>SUM(C49:C53)</f>
        <v>464235297</v>
      </c>
      <c r="D48" s="12">
        <f t="shared" ref="D48:E48" si="6">SUM(D49:D53)</f>
        <v>382030656</v>
      </c>
      <c r="E48" s="12">
        <f t="shared" si="6"/>
        <v>83000000</v>
      </c>
    </row>
    <row r="49" spans="1:5" ht="15.6" thickBot="1" x14ac:dyDescent="0.3">
      <c r="A49" s="43">
        <v>22020601</v>
      </c>
      <c r="B49" s="44" t="s">
        <v>62</v>
      </c>
      <c r="C49" s="86">
        <v>458235297</v>
      </c>
      <c r="D49" s="87">
        <v>381030656</v>
      </c>
      <c r="E49" s="86">
        <v>80000000</v>
      </c>
    </row>
    <row r="50" spans="1:5" hidden="1" x14ac:dyDescent="0.25">
      <c r="A50" s="43">
        <v>22020602</v>
      </c>
      <c r="B50" s="44" t="s">
        <v>63</v>
      </c>
      <c r="C50" s="88"/>
      <c r="D50" s="89"/>
      <c r="E50" s="88"/>
    </row>
    <row r="51" spans="1:5" hidden="1" x14ac:dyDescent="0.25">
      <c r="A51" s="43">
        <v>22020603</v>
      </c>
      <c r="B51" s="44" t="s">
        <v>64</v>
      </c>
      <c r="C51" s="90"/>
      <c r="D51" s="90"/>
      <c r="E51" s="90"/>
    </row>
    <row r="52" spans="1:5" x14ac:dyDescent="0.25">
      <c r="A52" s="43">
        <v>22020604</v>
      </c>
      <c r="B52" s="44" t="s">
        <v>65</v>
      </c>
      <c r="C52" s="91">
        <v>6000000</v>
      </c>
      <c r="D52" s="92">
        <v>1000000</v>
      </c>
      <c r="E52" s="91">
        <v>3000000</v>
      </c>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6000000</v>
      </c>
      <c r="D63" s="12">
        <f t="shared" ref="D63:E63" si="8">SUM(D64:D66)</f>
        <v>5940000</v>
      </c>
      <c r="E63" s="12">
        <f t="shared" si="8"/>
        <v>5000000</v>
      </c>
    </row>
    <row r="64" spans="1:5" x14ac:dyDescent="0.25">
      <c r="A64" s="43">
        <v>22020801</v>
      </c>
      <c r="B64" s="44" t="s">
        <v>77</v>
      </c>
      <c r="C64" s="73">
        <v>4500000</v>
      </c>
      <c r="D64" s="74">
        <v>4480000</v>
      </c>
      <c r="E64" s="73">
        <v>3000000</v>
      </c>
    </row>
    <row r="65" spans="1:5" x14ac:dyDescent="0.25">
      <c r="A65" s="43">
        <v>22020802</v>
      </c>
      <c r="B65" s="44" t="s">
        <v>78</v>
      </c>
      <c r="C65" s="73">
        <v>1500000</v>
      </c>
      <c r="D65" s="74">
        <v>1460000</v>
      </c>
      <c r="E65" s="73">
        <v>2000000</v>
      </c>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6500000</v>
      </c>
      <c r="D70" s="12">
        <f t="shared" ref="D70:E70" si="10">SUM(D71:D83)</f>
        <v>1813000</v>
      </c>
      <c r="E70" s="12">
        <f t="shared" si="10"/>
        <v>3500000</v>
      </c>
    </row>
    <row r="71" spans="1:5" ht="15.6" x14ac:dyDescent="0.3">
      <c r="A71" s="43">
        <v>22021001</v>
      </c>
      <c r="B71" s="44" t="s">
        <v>84</v>
      </c>
      <c r="C71" s="82">
        <v>3500000</v>
      </c>
      <c r="D71" s="83">
        <v>1498000</v>
      </c>
      <c r="E71" s="82">
        <v>1500000</v>
      </c>
    </row>
    <row r="72" spans="1:5" ht="15.6" x14ac:dyDescent="0.3">
      <c r="A72" s="43">
        <v>22021002</v>
      </c>
      <c r="B72" s="44" t="s">
        <v>85</v>
      </c>
      <c r="C72" s="82">
        <v>3000000</v>
      </c>
      <c r="D72" s="83">
        <v>315000</v>
      </c>
      <c r="E72" s="82">
        <v>2000000</v>
      </c>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hidden="1" x14ac:dyDescent="0.25">
      <c r="A76" s="43">
        <v>22021007</v>
      </c>
      <c r="B76" s="44" t="s">
        <v>89</v>
      </c>
      <c r="C76" s="41"/>
      <c r="D76" s="41"/>
      <c r="E76" s="41"/>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RVB6t/3vRcdFVFCuKsHzVo3DMEszSkHxmt3i/eLcOtKaSbX/pC1idM8op1dMsNX15GUq7BpFY4K0vfZM00eaA==" saltValue="6lHUY7o5IZb7csW0QQbCfQ=="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814</v>
      </c>
      <c r="B3" s="168"/>
      <c r="C3" s="168"/>
      <c r="D3" s="168"/>
      <c r="E3" s="168"/>
    </row>
    <row r="4" spans="1:5" x14ac:dyDescent="0.25">
      <c r="A4" s="167" t="s">
        <v>759</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12">
        <f>C8+C13+C20</f>
        <v>18062500</v>
      </c>
      <c r="D7" s="12">
        <f t="shared" ref="D7:E7" si="0">D8+D13+D20</f>
        <v>18062500</v>
      </c>
      <c r="E7" s="12">
        <f t="shared" si="0"/>
        <v>21675000</v>
      </c>
    </row>
    <row r="8" spans="1:5" s="1" customFormat="1" x14ac:dyDescent="0.25">
      <c r="A8" s="3">
        <v>2101</v>
      </c>
      <c r="B8" s="3" t="s">
        <v>5</v>
      </c>
      <c r="C8" s="12">
        <f>C9</f>
        <v>18062500</v>
      </c>
      <c r="D8" s="12">
        <f t="shared" ref="D8:E8" si="1">D9</f>
        <v>18062500</v>
      </c>
      <c r="E8" s="12">
        <f t="shared" si="1"/>
        <v>21675000</v>
      </c>
    </row>
    <row r="9" spans="1:5" s="1" customFormat="1" x14ac:dyDescent="0.25">
      <c r="A9" s="3">
        <v>210101</v>
      </c>
      <c r="B9" s="3" t="s">
        <v>6</v>
      </c>
      <c r="C9" s="12">
        <f>SUM(C10:C12)</f>
        <v>18062500</v>
      </c>
      <c r="D9" s="12">
        <f t="shared" ref="D9:E9" si="2">SUM(D10:D12)</f>
        <v>18062500</v>
      </c>
      <c r="E9" s="12">
        <f t="shared" si="2"/>
        <v>21675000</v>
      </c>
    </row>
    <row r="10" spans="1:5" hidden="1" x14ac:dyDescent="0.25">
      <c r="A10" s="59">
        <v>21010101</v>
      </c>
      <c r="B10" s="48" t="s">
        <v>5</v>
      </c>
      <c r="C10" s="41"/>
      <c r="D10" s="41"/>
      <c r="E10" s="41"/>
    </row>
    <row r="11" spans="1:5" hidden="1" x14ac:dyDescent="0.25">
      <c r="A11" s="59">
        <v>21010102</v>
      </c>
      <c r="B11" s="48" t="s">
        <v>7</v>
      </c>
      <c r="C11" s="41"/>
      <c r="D11" s="41"/>
      <c r="E11" s="41"/>
    </row>
    <row r="12" spans="1:5" x14ac:dyDescent="0.25">
      <c r="A12" s="59">
        <v>21010103</v>
      </c>
      <c r="B12" s="48" t="s">
        <v>8</v>
      </c>
      <c r="C12" s="84">
        <v>18062500</v>
      </c>
      <c r="D12" s="85">
        <v>18062500</v>
      </c>
      <c r="E12" s="84">
        <v>21675000</v>
      </c>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ka/bzIBUTSkVMBy0v89KfHByJMbILjeb/lpqft2gYv+z5+deNjUbTLoed8BXWfy5+GbespAaDpA4awm6R2WZ0Q==" saltValue="ymEQTqQdcNd1ZSf8zQ4kDA=="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3:E300"/>
  <sheetViews>
    <sheetView view="pageBreakPreview" topLeftCell="A71"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815</v>
      </c>
      <c r="B4" s="168"/>
      <c r="C4" s="168"/>
      <c r="D4" s="168"/>
      <c r="E4" s="168"/>
    </row>
    <row r="5" spans="1:5" x14ac:dyDescent="0.25">
      <c r="A5" s="167" t="s">
        <v>759</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22534000</v>
      </c>
      <c r="D7" s="12">
        <f t="shared" ref="D7:E7" si="0">D8+D84+D88+D93</f>
        <v>5425000</v>
      </c>
      <c r="E7" s="12">
        <f t="shared" si="0"/>
        <v>14614000</v>
      </c>
    </row>
    <row r="8" spans="1:5" s="1" customFormat="1" x14ac:dyDescent="0.25">
      <c r="A8" s="4">
        <v>2202</v>
      </c>
      <c r="B8" s="5" t="s">
        <v>21</v>
      </c>
      <c r="C8" s="12">
        <f>C9+C14+C22+C36+C45+C48+C54+C63+C67+C70</f>
        <v>22534000</v>
      </c>
      <c r="D8" s="12">
        <f t="shared" ref="D8:E8" si="1">D9+D14+D22+D36+D45+D48+D54+D63+D67+D70</f>
        <v>5425000</v>
      </c>
      <c r="E8" s="12">
        <f t="shared" si="1"/>
        <v>14614000</v>
      </c>
    </row>
    <row r="9" spans="1:5" s="1" customFormat="1" x14ac:dyDescent="0.25">
      <c r="A9" s="4">
        <v>220201</v>
      </c>
      <c r="B9" s="5" t="s">
        <v>22</v>
      </c>
      <c r="C9" s="12">
        <f>SUM(C10:C13)</f>
        <v>1540000</v>
      </c>
      <c r="D9" s="12">
        <f t="shared" ref="D9:E9" si="2">SUM(D10:D13)</f>
        <v>650000</v>
      </c>
      <c r="E9" s="12">
        <f t="shared" si="2"/>
        <v>1540000</v>
      </c>
    </row>
    <row r="10" spans="1:5" hidden="1" x14ac:dyDescent="0.25">
      <c r="A10" s="43">
        <v>22020101</v>
      </c>
      <c r="B10" s="44" t="s">
        <v>23</v>
      </c>
      <c r="C10" s="41"/>
      <c r="D10" s="41"/>
      <c r="E10" s="41"/>
    </row>
    <row r="11" spans="1:5" x14ac:dyDescent="0.25">
      <c r="A11" s="43">
        <v>22020102</v>
      </c>
      <c r="B11" s="44" t="s">
        <v>24</v>
      </c>
      <c r="C11" s="73">
        <v>1540000</v>
      </c>
      <c r="D11" s="74">
        <v>650000</v>
      </c>
      <c r="E11" s="73">
        <v>1540000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3025000</v>
      </c>
      <c r="D22" s="12">
        <f t="shared" ref="D22:E22" si="3">SUM(D23:D35)</f>
        <v>0</v>
      </c>
      <c r="E22" s="12">
        <f t="shared" si="3"/>
        <v>1525000</v>
      </c>
    </row>
    <row r="23" spans="1:5" x14ac:dyDescent="0.25">
      <c r="A23" s="43">
        <v>22020301</v>
      </c>
      <c r="B23" s="44" t="s">
        <v>36</v>
      </c>
      <c r="C23" s="73">
        <v>3025000</v>
      </c>
      <c r="D23" s="74">
        <v>0</v>
      </c>
      <c r="E23" s="73">
        <v>1525000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6655000</v>
      </c>
      <c r="D36" s="12">
        <f t="shared" ref="D36:E36" si="4">SUM(D37:D44)</f>
        <v>790000</v>
      </c>
      <c r="E36" s="12">
        <f t="shared" si="4"/>
        <v>2655000</v>
      </c>
    </row>
    <row r="37" spans="1:5" x14ac:dyDescent="0.25">
      <c r="A37" s="43">
        <v>22020401</v>
      </c>
      <c r="B37" s="44" t="s">
        <v>50</v>
      </c>
      <c r="C37" s="84">
        <v>2420000</v>
      </c>
      <c r="D37" s="85">
        <v>790000</v>
      </c>
      <c r="E37" s="84">
        <v>1420000</v>
      </c>
    </row>
    <row r="38" spans="1:5" x14ac:dyDescent="0.25">
      <c r="A38" s="43">
        <v>22020402</v>
      </c>
      <c r="B38" s="44" t="s">
        <v>51</v>
      </c>
      <c r="C38" s="84">
        <v>4235000</v>
      </c>
      <c r="D38" s="85">
        <v>0</v>
      </c>
      <c r="E38" s="84">
        <v>1235000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3000000</v>
      </c>
      <c r="D63" s="12">
        <f t="shared" ref="D63:E63" si="8">SUM(D64:D66)</f>
        <v>3000000</v>
      </c>
      <c r="E63" s="12">
        <f t="shared" si="8"/>
        <v>3000000</v>
      </c>
    </row>
    <row r="64" spans="1:5" x14ac:dyDescent="0.25">
      <c r="A64" s="43">
        <v>22020801</v>
      </c>
      <c r="B64" s="44" t="s">
        <v>77</v>
      </c>
      <c r="C64" s="84">
        <v>3000000</v>
      </c>
      <c r="D64" s="85">
        <v>3000000</v>
      </c>
      <c r="E64" s="84">
        <v>3000000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8314000</v>
      </c>
      <c r="D70" s="12">
        <f t="shared" ref="D70:E70" si="10">SUM(D71:D83)</f>
        <v>985000</v>
      </c>
      <c r="E70" s="12">
        <f t="shared" si="10"/>
        <v>5894000</v>
      </c>
    </row>
    <row r="71" spans="1:5" x14ac:dyDescent="0.25">
      <c r="A71" s="43">
        <v>22021001</v>
      </c>
      <c r="B71" s="44" t="s">
        <v>84</v>
      </c>
      <c r="C71" s="73">
        <v>1894000</v>
      </c>
      <c r="D71" s="74"/>
      <c r="E71" s="73">
        <v>1894000</v>
      </c>
    </row>
    <row r="72" spans="1:5" ht="15.6" thickBot="1" x14ac:dyDescent="0.3">
      <c r="A72" s="43">
        <v>22021002</v>
      </c>
      <c r="B72" s="44" t="s">
        <v>85</v>
      </c>
      <c r="C72" s="73">
        <v>2000000</v>
      </c>
      <c r="D72" s="74"/>
      <c r="E72" s="73">
        <v>1000000</v>
      </c>
    </row>
    <row r="73" spans="1:5" hidden="1" x14ac:dyDescent="0.25">
      <c r="A73" s="43">
        <v>22021003</v>
      </c>
      <c r="B73" s="44" t="s">
        <v>86</v>
      </c>
      <c r="C73" s="73"/>
      <c r="D73" s="74"/>
      <c r="E73" s="73"/>
    </row>
    <row r="74" spans="1:5" hidden="1" x14ac:dyDescent="0.25">
      <c r="A74" s="43">
        <v>22021004</v>
      </c>
      <c r="B74" s="44" t="s">
        <v>87</v>
      </c>
      <c r="C74" s="73"/>
      <c r="D74" s="74"/>
      <c r="E74" s="73"/>
    </row>
    <row r="75" spans="1:5" ht="15.6" hidden="1" thickBot="1" x14ac:dyDescent="0.3">
      <c r="A75" s="43">
        <v>22021006</v>
      </c>
      <c r="B75" s="44" t="s">
        <v>88</v>
      </c>
      <c r="C75" s="93"/>
      <c r="D75" s="94"/>
      <c r="E75" s="93"/>
    </row>
    <row r="76" spans="1:5" x14ac:dyDescent="0.25">
      <c r="A76" s="43">
        <v>22021007</v>
      </c>
      <c r="B76" s="44" t="s">
        <v>89</v>
      </c>
      <c r="C76" s="95">
        <v>4420000</v>
      </c>
      <c r="D76" s="96">
        <v>985000</v>
      </c>
      <c r="E76" s="96">
        <v>3000000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66xzvai9gseSmguTQM6UqoNPlFn7HUA54jLYbTXwqe7wYSV/Kyk7soMYZu5N8Sthnq5TQ+s85AKIwyxOcGZBmw==" saltValue="uxKoxGMubsi06m3yElxi6w=="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816</v>
      </c>
      <c r="B3" s="168"/>
      <c r="C3" s="168"/>
      <c r="D3" s="168"/>
      <c r="E3" s="168"/>
    </row>
    <row r="4" spans="1:5" x14ac:dyDescent="0.25">
      <c r="A4" s="167" t="s">
        <v>760</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12">
        <f>C8+C13+C20</f>
        <v>28675258</v>
      </c>
      <c r="D7" s="12">
        <f t="shared" ref="D7:E7" si="0">D8+D13+D20</f>
        <v>28675258</v>
      </c>
      <c r="E7" s="12">
        <f t="shared" si="0"/>
        <v>28675258</v>
      </c>
    </row>
    <row r="8" spans="1:5" s="1" customFormat="1" x14ac:dyDescent="0.25">
      <c r="A8" s="3">
        <v>2101</v>
      </c>
      <c r="B8" s="3" t="s">
        <v>5</v>
      </c>
      <c r="C8" s="12">
        <f>C9</f>
        <v>28675258</v>
      </c>
      <c r="D8" s="12">
        <f t="shared" ref="D8:E8" si="1">D9</f>
        <v>28675258</v>
      </c>
      <c r="E8" s="12">
        <f t="shared" si="1"/>
        <v>28675258</v>
      </c>
    </row>
    <row r="9" spans="1:5" s="1" customFormat="1" x14ac:dyDescent="0.25">
      <c r="A9" s="3">
        <v>210101</v>
      </c>
      <c r="B9" s="3" t="s">
        <v>6</v>
      </c>
      <c r="C9" s="12">
        <f>SUM(C10:C12)</f>
        <v>28675258</v>
      </c>
      <c r="D9" s="12">
        <f t="shared" ref="D9:E9" si="2">SUM(D10:D12)</f>
        <v>28675258</v>
      </c>
      <c r="E9" s="12">
        <f t="shared" si="2"/>
        <v>28675258</v>
      </c>
    </row>
    <row r="10" spans="1:5" hidden="1" x14ac:dyDescent="0.25">
      <c r="A10" s="59">
        <v>21010101</v>
      </c>
      <c r="B10" s="48" t="s">
        <v>5</v>
      </c>
      <c r="C10" s="41"/>
      <c r="D10" s="41"/>
      <c r="E10" s="41"/>
    </row>
    <row r="11" spans="1:5" hidden="1" x14ac:dyDescent="0.25">
      <c r="A11" s="59">
        <v>21010102</v>
      </c>
      <c r="B11" s="48" t="s">
        <v>7</v>
      </c>
      <c r="C11" s="41"/>
      <c r="D11" s="41"/>
      <c r="E11" s="41"/>
    </row>
    <row r="12" spans="1:5" x14ac:dyDescent="0.25">
      <c r="A12" s="59">
        <v>21010103</v>
      </c>
      <c r="B12" s="48" t="s">
        <v>8</v>
      </c>
      <c r="C12" s="84">
        <v>28675258</v>
      </c>
      <c r="D12" s="85">
        <v>28675258</v>
      </c>
      <c r="E12" s="84">
        <v>28675258</v>
      </c>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leArNa43qle+dOSVAfvZHoxUoVgMINOSV9iIC7mdoSnsGdPrhrDSUNCVn1xzMkCa5cg4HNSUd9HdBPJ5/5pwzg==" saltValue="KBH13CQ95Q9E89ioYvMZfQ=="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dimension ref="A3:E300"/>
  <sheetViews>
    <sheetView view="pageBreakPreview"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817</v>
      </c>
      <c r="B4" s="168"/>
      <c r="C4" s="168"/>
      <c r="D4" s="168"/>
      <c r="E4" s="168"/>
    </row>
    <row r="5" spans="1:5" x14ac:dyDescent="0.25">
      <c r="A5" s="167" t="s">
        <v>760</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43000000</v>
      </c>
      <c r="D7" s="12">
        <f t="shared" ref="D7:E7" si="0">D8+D84+D88+D93</f>
        <v>10960000</v>
      </c>
      <c r="E7" s="12">
        <f t="shared" si="0"/>
        <v>14500000</v>
      </c>
    </row>
    <row r="8" spans="1:5" s="1" customFormat="1" x14ac:dyDescent="0.25">
      <c r="A8" s="4">
        <v>2202</v>
      </c>
      <c r="B8" s="5" t="s">
        <v>21</v>
      </c>
      <c r="C8" s="12">
        <f>C9+C14+C22+C36+C45+C48+C54+C63+C67+C70</f>
        <v>43000000</v>
      </c>
      <c r="D8" s="12">
        <f t="shared" ref="D8:E8" si="1">D9+D14+D22+D36+D45+D48+D54+D63+D67+D70</f>
        <v>10960000</v>
      </c>
      <c r="E8" s="12">
        <f t="shared" si="1"/>
        <v>14500000</v>
      </c>
    </row>
    <row r="9" spans="1:5" s="1" customFormat="1" x14ac:dyDescent="0.25">
      <c r="A9" s="4">
        <v>220201</v>
      </c>
      <c r="B9" s="5" t="s">
        <v>22</v>
      </c>
      <c r="C9" s="12">
        <f>SUM(C10:C13)</f>
        <v>7000000</v>
      </c>
      <c r="D9" s="12">
        <f t="shared" ref="D9:E9" si="2">SUM(D10:D13)</f>
        <v>830000</v>
      </c>
      <c r="E9" s="12">
        <f t="shared" si="2"/>
        <v>2000000</v>
      </c>
    </row>
    <row r="10" spans="1:5" hidden="1" x14ac:dyDescent="0.25">
      <c r="A10" s="43">
        <v>22020101</v>
      </c>
      <c r="B10" s="44" t="s">
        <v>23</v>
      </c>
      <c r="C10" s="41"/>
      <c r="D10" s="41"/>
      <c r="E10" s="41"/>
    </row>
    <row r="11" spans="1:5" x14ac:dyDescent="0.25">
      <c r="A11" s="43">
        <v>22020102</v>
      </c>
      <c r="B11" s="44" t="s">
        <v>24</v>
      </c>
      <c r="C11" s="85">
        <v>7000000</v>
      </c>
      <c r="D11" s="84">
        <v>830000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2500000</v>
      </c>
      <c r="D22" s="12">
        <f t="shared" ref="D22:E22" si="3">SUM(D23:D35)</f>
        <v>920000</v>
      </c>
      <c r="E22" s="12">
        <f t="shared" si="3"/>
        <v>1000000</v>
      </c>
    </row>
    <row r="23" spans="1:5" x14ac:dyDescent="0.25">
      <c r="A23" s="43">
        <v>22020301</v>
      </c>
      <c r="B23" s="44" t="s">
        <v>36</v>
      </c>
      <c r="C23" s="85">
        <v>2500000</v>
      </c>
      <c r="D23" s="84">
        <v>920000</v>
      </c>
      <c r="E23" s="84">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12500000</v>
      </c>
      <c r="D36" s="12">
        <f t="shared" ref="D36:E36" si="4">SUM(D37:D44)</f>
        <v>0</v>
      </c>
      <c r="E36" s="12">
        <f t="shared" si="4"/>
        <v>4500000</v>
      </c>
    </row>
    <row r="37" spans="1:5" x14ac:dyDescent="0.25">
      <c r="A37" s="43">
        <v>22020401</v>
      </c>
      <c r="B37" s="44" t="s">
        <v>50</v>
      </c>
      <c r="C37" s="85">
        <v>8500000</v>
      </c>
      <c r="D37" s="84"/>
      <c r="E37" s="84">
        <v>3000000</v>
      </c>
    </row>
    <row r="38" spans="1:5" x14ac:dyDescent="0.25">
      <c r="A38" s="43">
        <v>22020402</v>
      </c>
      <c r="B38" s="44" t="s">
        <v>51</v>
      </c>
      <c r="C38" s="85">
        <v>4000000</v>
      </c>
      <c r="D38" s="84"/>
      <c r="E38" s="84">
        <v>1500000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21000000</v>
      </c>
      <c r="D70" s="12">
        <f t="shared" ref="D70:E70" si="10">SUM(D71:D83)</f>
        <v>9210000</v>
      </c>
      <c r="E70" s="12">
        <f t="shared" si="10"/>
        <v>7000000</v>
      </c>
    </row>
    <row r="71" spans="1:5" x14ac:dyDescent="0.25">
      <c r="A71" s="43">
        <v>22021001</v>
      </c>
      <c r="B71" s="44" t="s">
        <v>84</v>
      </c>
      <c r="C71" s="85">
        <v>6000000</v>
      </c>
      <c r="D71" s="84">
        <v>2530000</v>
      </c>
      <c r="E71" s="84">
        <v>2000000</v>
      </c>
    </row>
    <row r="72" spans="1:5" x14ac:dyDescent="0.25">
      <c r="A72" s="43">
        <v>22021002</v>
      </c>
      <c r="B72" s="44" t="s">
        <v>85</v>
      </c>
      <c r="C72" s="85">
        <v>10000000</v>
      </c>
      <c r="D72" s="84">
        <v>1780000</v>
      </c>
      <c r="E72" s="84">
        <v>2000000</v>
      </c>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5000000</v>
      </c>
      <c r="D76" s="89">
        <v>4900000</v>
      </c>
      <c r="E76" s="88">
        <v>3000000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hmhq2biax97K+Zhd9TIPhqyOamadFIUyfynFQRyACV/37LjxHblGdT7yyZCxuA8iT3tQa6OiQd8qWGj8e5KZXg==" saltValue="hqNHQzY/iA9KaGD1Yw6Klg=="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818</v>
      </c>
      <c r="B3" s="168"/>
      <c r="C3" s="168"/>
      <c r="D3" s="168"/>
      <c r="E3" s="168"/>
    </row>
    <row r="4" spans="1:5" x14ac:dyDescent="0.25">
      <c r="A4" s="167" t="s">
        <v>762</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12">
        <f>C8+C13+C20</f>
        <v>76502642</v>
      </c>
      <c r="D7" s="12">
        <f t="shared" ref="D7:E7" si="0">D8+D13+D20</f>
        <v>75214628</v>
      </c>
      <c r="E7" s="12">
        <f t="shared" si="0"/>
        <v>92160128</v>
      </c>
    </row>
    <row r="8" spans="1:5" s="1" customFormat="1" x14ac:dyDescent="0.25">
      <c r="A8" s="3">
        <v>2101</v>
      </c>
      <c r="B8" s="3" t="s">
        <v>5</v>
      </c>
      <c r="C8" s="12">
        <f>C9</f>
        <v>76502642</v>
      </c>
      <c r="D8" s="12">
        <f t="shared" ref="D8:E8" si="1">D9</f>
        <v>75214628</v>
      </c>
      <c r="E8" s="12">
        <f t="shared" si="1"/>
        <v>92160128</v>
      </c>
    </row>
    <row r="9" spans="1:5" s="1" customFormat="1" x14ac:dyDescent="0.25">
      <c r="A9" s="3">
        <v>210101</v>
      </c>
      <c r="B9" s="3" t="s">
        <v>6</v>
      </c>
      <c r="C9" s="12">
        <f>SUM(C10:C12)</f>
        <v>76502642</v>
      </c>
      <c r="D9" s="12">
        <f t="shared" ref="D9:E9" si="2">SUM(D10:D12)</f>
        <v>75214628</v>
      </c>
      <c r="E9" s="12">
        <f t="shared" si="2"/>
        <v>92160128</v>
      </c>
    </row>
    <row r="10" spans="1:5" x14ac:dyDescent="0.25">
      <c r="A10" s="59">
        <v>21010101</v>
      </c>
      <c r="B10" s="48" t="s">
        <v>5</v>
      </c>
      <c r="C10" s="84">
        <v>76502642</v>
      </c>
      <c r="D10" s="85">
        <v>75214628</v>
      </c>
      <c r="E10" s="84">
        <v>92160128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taIVlgnxxzw7Py9ejNq0O4ajhtKQ13d2PbC3PwNCEPYmlPWMrT6U7gHEuhkC5sTs/CSEHMr9lti7mHcfchLgvw==" saltValue="mVyBax/HSVyRokmKhbllXg=="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pageSetUpPr fitToPage="1"/>
  </sheetPr>
  <dimension ref="A3:E300"/>
  <sheetViews>
    <sheetView view="pageBreakPreview" zoomScale="90" zoomScaleNormal="11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819</v>
      </c>
      <c r="B4" s="168"/>
      <c r="C4" s="168"/>
      <c r="D4" s="168"/>
      <c r="E4" s="168"/>
    </row>
    <row r="5" spans="1:5" x14ac:dyDescent="0.25">
      <c r="A5" s="167" t="s">
        <v>762</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237100000</v>
      </c>
      <c r="D7" s="12">
        <f t="shared" ref="D7:E7" si="0">D8+D84+D88+D93</f>
        <v>210404538</v>
      </c>
      <c r="E7" s="12">
        <f t="shared" si="0"/>
        <v>84300000</v>
      </c>
    </row>
    <row r="8" spans="1:5" s="1" customFormat="1" x14ac:dyDescent="0.25">
      <c r="A8" s="4">
        <v>2202</v>
      </c>
      <c r="B8" s="5" t="s">
        <v>21</v>
      </c>
      <c r="C8" s="12">
        <f>C9+C14+C22+C36+C45+C48+C54+C63+C67+C70</f>
        <v>137100000</v>
      </c>
      <c r="D8" s="12">
        <f t="shared" ref="D8:E8" si="1">D9+D14+D22+D36+D45+D48+D54+D63+D67+D70</f>
        <v>134769391</v>
      </c>
      <c r="E8" s="12">
        <f t="shared" si="1"/>
        <v>54300000</v>
      </c>
    </row>
    <row r="9" spans="1:5" s="1" customFormat="1" x14ac:dyDescent="0.25">
      <c r="A9" s="4">
        <v>220201</v>
      </c>
      <c r="B9" s="5" t="s">
        <v>22</v>
      </c>
      <c r="C9" s="12">
        <f>SUM(C10:C13)</f>
        <v>3000000</v>
      </c>
      <c r="D9" s="12">
        <f t="shared" ref="D9:E9" si="2">SUM(D10:D13)</f>
        <v>3000000</v>
      </c>
      <c r="E9" s="12">
        <f t="shared" si="2"/>
        <v>2000000</v>
      </c>
    </row>
    <row r="10" spans="1:5" hidden="1" x14ac:dyDescent="0.25">
      <c r="A10" s="43">
        <v>22020101</v>
      </c>
      <c r="B10" s="44" t="s">
        <v>23</v>
      </c>
      <c r="C10" s="41"/>
      <c r="D10" s="41"/>
      <c r="E10" s="41"/>
    </row>
    <row r="11" spans="1:5" x14ac:dyDescent="0.25">
      <c r="A11" s="43">
        <v>22020102</v>
      </c>
      <c r="B11" s="44" t="s">
        <v>24</v>
      </c>
      <c r="C11" s="85">
        <v>3000000</v>
      </c>
      <c r="D11" s="84">
        <v>3000000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3000000</v>
      </c>
      <c r="D22" s="12">
        <f t="shared" ref="D22:E22" si="3">SUM(D23:D35)</f>
        <v>3000000</v>
      </c>
      <c r="E22" s="12">
        <f t="shared" si="3"/>
        <v>3000000</v>
      </c>
    </row>
    <row r="23" spans="1:5" x14ac:dyDescent="0.25">
      <c r="A23" s="43">
        <v>22020301</v>
      </c>
      <c r="B23" s="44" t="s">
        <v>36</v>
      </c>
      <c r="C23" s="85">
        <v>3000000</v>
      </c>
      <c r="D23" s="84">
        <v>3000000</v>
      </c>
      <c r="E23" s="84">
        <v>3000000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6600000</v>
      </c>
      <c r="D36" s="12">
        <f t="shared" ref="D36:E36" si="4">SUM(D37:D44)</f>
        <v>4487700</v>
      </c>
      <c r="E36" s="12">
        <f t="shared" si="4"/>
        <v>6300000</v>
      </c>
    </row>
    <row r="37" spans="1:5" x14ac:dyDescent="0.25">
      <c r="A37" s="43">
        <v>22020401</v>
      </c>
      <c r="B37" s="44" t="s">
        <v>50</v>
      </c>
      <c r="C37" s="85">
        <v>3000000</v>
      </c>
      <c r="D37" s="84">
        <v>2250000</v>
      </c>
      <c r="E37" s="84">
        <v>2000000</v>
      </c>
    </row>
    <row r="38" spans="1:5" x14ac:dyDescent="0.25">
      <c r="A38" s="43">
        <v>22020402</v>
      </c>
      <c r="B38" s="44" t="s">
        <v>51</v>
      </c>
      <c r="C38" s="85">
        <v>2500000</v>
      </c>
      <c r="D38" s="84">
        <v>1887700</v>
      </c>
      <c r="E38" s="84">
        <v>1500000</v>
      </c>
    </row>
    <row r="39" spans="1:5" hidden="1" x14ac:dyDescent="0.25">
      <c r="A39" s="43">
        <v>22020403</v>
      </c>
      <c r="B39" s="44" t="s">
        <v>52</v>
      </c>
      <c r="C39" s="41"/>
      <c r="D39" s="41"/>
      <c r="E39" s="41"/>
    </row>
    <row r="40" spans="1:5" x14ac:dyDescent="0.25">
      <c r="A40" s="43">
        <v>22020404</v>
      </c>
      <c r="B40" s="44" t="s">
        <v>53</v>
      </c>
      <c r="C40" s="85"/>
      <c r="D40" s="84"/>
      <c r="E40" s="84">
        <v>500000</v>
      </c>
    </row>
    <row r="41" spans="1:5" x14ac:dyDescent="0.25">
      <c r="A41" s="43">
        <v>22020405</v>
      </c>
      <c r="B41" s="44" t="s">
        <v>54</v>
      </c>
      <c r="C41" s="85"/>
      <c r="D41" s="84"/>
      <c r="E41" s="84">
        <v>1200000</v>
      </c>
    </row>
    <row r="42" spans="1:5" x14ac:dyDescent="0.25">
      <c r="A42" s="43">
        <v>22020406</v>
      </c>
      <c r="B42" s="44" t="s">
        <v>55</v>
      </c>
      <c r="C42" s="85">
        <v>1100000</v>
      </c>
      <c r="D42" s="84">
        <v>350000</v>
      </c>
      <c r="E42" s="84">
        <v>1100000</v>
      </c>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3500000</v>
      </c>
      <c r="D45" s="12">
        <f t="shared" ref="D45:E45" si="5">SUM(D46:D47)</f>
        <v>3357794</v>
      </c>
      <c r="E45" s="12">
        <f t="shared" si="5"/>
        <v>3000000</v>
      </c>
    </row>
    <row r="46" spans="1:5" x14ac:dyDescent="0.25">
      <c r="A46" s="43">
        <v>22020501</v>
      </c>
      <c r="B46" s="44" t="s">
        <v>59</v>
      </c>
      <c r="C46" s="85">
        <v>3500000</v>
      </c>
      <c r="D46" s="84">
        <v>3357794</v>
      </c>
      <c r="E46" s="84">
        <v>3000000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5000000</v>
      </c>
      <c r="D54" s="12">
        <f t="shared" ref="D54:E54" si="7">SUM(D55:D62)</f>
        <v>4923897</v>
      </c>
      <c r="E54" s="12">
        <f t="shared" si="7"/>
        <v>3000000</v>
      </c>
    </row>
    <row r="55" spans="1:5" hidden="1" x14ac:dyDescent="0.25">
      <c r="A55" s="43">
        <v>22020701</v>
      </c>
      <c r="B55" s="44" t="s">
        <v>68</v>
      </c>
      <c r="C55" s="41"/>
      <c r="D55" s="41"/>
      <c r="E55" s="41"/>
    </row>
    <row r="56" spans="1:5" hidden="1" x14ac:dyDescent="0.25">
      <c r="A56" s="43">
        <v>22020702</v>
      </c>
      <c r="B56" s="44" t="s">
        <v>69</v>
      </c>
      <c r="C56" s="41"/>
      <c r="D56" s="41"/>
      <c r="E56" s="41"/>
    </row>
    <row r="57" spans="1:5" x14ac:dyDescent="0.25">
      <c r="A57" s="43">
        <v>22020703</v>
      </c>
      <c r="B57" s="44" t="s">
        <v>70</v>
      </c>
      <c r="C57" s="85">
        <v>5000000</v>
      </c>
      <c r="D57" s="84">
        <v>4923897</v>
      </c>
      <c r="E57" s="84">
        <v>3000000</v>
      </c>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7000000</v>
      </c>
      <c r="D63" s="12">
        <f t="shared" ref="D63:E63" si="8">SUM(D64:D66)</f>
        <v>7000000</v>
      </c>
      <c r="E63" s="12">
        <f t="shared" si="8"/>
        <v>5000000</v>
      </c>
    </row>
    <row r="64" spans="1:5" x14ac:dyDescent="0.25">
      <c r="A64" s="43">
        <v>22020801</v>
      </c>
      <c r="B64" s="44" t="s">
        <v>77</v>
      </c>
      <c r="C64" s="85">
        <v>5000000</v>
      </c>
      <c r="D64" s="84">
        <v>5000000</v>
      </c>
      <c r="E64" s="84">
        <v>3000000</v>
      </c>
    </row>
    <row r="65" spans="1:5" x14ac:dyDescent="0.25">
      <c r="A65" s="43">
        <v>22020802</v>
      </c>
      <c r="B65" s="44" t="s">
        <v>78</v>
      </c>
      <c r="C65" s="85">
        <v>2000000</v>
      </c>
      <c r="D65" s="84">
        <v>2000000</v>
      </c>
      <c r="E65" s="84">
        <v>2000000</v>
      </c>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109000000</v>
      </c>
      <c r="D70" s="12">
        <f t="shared" ref="D70:E70" si="10">SUM(D71:D83)</f>
        <v>109000000</v>
      </c>
      <c r="E70" s="12">
        <f t="shared" si="10"/>
        <v>32000000</v>
      </c>
    </row>
    <row r="71" spans="1:5" x14ac:dyDescent="0.25">
      <c r="A71" s="43">
        <v>22021001</v>
      </c>
      <c r="B71" s="44" t="s">
        <v>84</v>
      </c>
      <c r="C71" s="85">
        <v>5000000</v>
      </c>
      <c r="D71" s="84">
        <v>5000000</v>
      </c>
      <c r="E71" s="84">
        <v>4000000</v>
      </c>
    </row>
    <row r="72" spans="1:5" hidden="1" x14ac:dyDescent="0.25">
      <c r="A72" s="43">
        <v>22021002</v>
      </c>
      <c r="B72" s="44" t="s">
        <v>85</v>
      </c>
      <c r="C72" s="85"/>
      <c r="D72" s="84"/>
      <c r="E72" s="84"/>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24000000</v>
      </c>
      <c r="D76" s="89">
        <v>24000000</v>
      </c>
      <c r="E76" s="88">
        <v>18000000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x14ac:dyDescent="0.25">
      <c r="A81" s="43">
        <v>22021020</v>
      </c>
      <c r="B81" s="44" t="s">
        <v>94</v>
      </c>
      <c r="C81" s="41">
        <v>60000000</v>
      </c>
      <c r="D81" s="41">
        <v>60000000</v>
      </c>
      <c r="E81" s="41">
        <v>10000000</v>
      </c>
    </row>
    <row r="82" spans="1:5" hidden="1" x14ac:dyDescent="0.25">
      <c r="A82" s="43">
        <v>22021050</v>
      </c>
      <c r="B82" s="44" t="s">
        <v>95</v>
      </c>
      <c r="C82" s="41"/>
      <c r="D82" s="41"/>
      <c r="E82" s="41"/>
    </row>
    <row r="83" spans="1:5" x14ac:dyDescent="0.25">
      <c r="A83" s="43">
        <v>22021052</v>
      </c>
      <c r="B83" s="44" t="s">
        <v>96</v>
      </c>
      <c r="C83" s="41">
        <v>20000000</v>
      </c>
      <c r="D83" s="41">
        <v>20000000</v>
      </c>
      <c r="E83" s="41">
        <v>0</v>
      </c>
    </row>
    <row r="84" spans="1:5" s="1" customFormat="1" x14ac:dyDescent="0.25">
      <c r="A84" s="4">
        <v>2204</v>
      </c>
      <c r="B84" s="5" t="s">
        <v>97</v>
      </c>
      <c r="C84" s="12">
        <f>C85</f>
        <v>100000000</v>
      </c>
      <c r="D84" s="12">
        <f t="shared" ref="D84:E84" si="11">D85</f>
        <v>75635147</v>
      </c>
      <c r="E84" s="12">
        <f t="shared" si="11"/>
        <v>30000000</v>
      </c>
    </row>
    <row r="85" spans="1:5" s="1" customFormat="1" x14ac:dyDescent="0.25">
      <c r="A85" s="4">
        <v>220401</v>
      </c>
      <c r="B85" s="5" t="s">
        <v>98</v>
      </c>
      <c r="C85" s="12">
        <f>SUM(C86:C87)</f>
        <v>100000000</v>
      </c>
      <c r="D85" s="12">
        <f>SUM(D86:D87)</f>
        <v>75635147</v>
      </c>
      <c r="E85" s="12">
        <f>SUM(E86:E87)</f>
        <v>30000000</v>
      </c>
    </row>
    <row r="86" spans="1:5" x14ac:dyDescent="0.25">
      <c r="A86" s="43">
        <v>22040105</v>
      </c>
      <c r="B86" s="44" t="s">
        <v>849</v>
      </c>
      <c r="C86" s="84">
        <v>100000000</v>
      </c>
      <c r="D86" s="85">
        <v>75635147</v>
      </c>
      <c r="E86" s="84">
        <v>30000000</v>
      </c>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Lplc8XOtRbPWfxYj/Cpm+LSVWQScscFBjKPz4S2cpML1N+39RoMYiM67KJ3n92jdvgI4nDF0ZMZL572HE4woRg==" saltValue="09KmzK8f78YBOjQZ1UMzgQ=="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75" orientation="landscape" r:id="rId1"/>
  <headerFooter>
    <oddFooter>&amp;C&amp;P</oddFooter>
  </headerFooter>
  <rowBreaks count="2" manualBreakCount="2">
    <brk id="35" max="16383" man="1"/>
    <brk id="69"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dimension ref="A1:F300"/>
  <sheetViews>
    <sheetView view="pageBreakPreview" topLeftCell="A16" zoomScale="70" zoomScaleNormal="98" zoomScaleSheetLayoutView="70" workbookViewId="0">
      <selection activeCell="A76" activeCellId="8" sqref="A8:XFD8 A31:XFD31 A34:XFD34 A38:XFD38 A40:XFD40 A43:XFD43 A57:XFD65 A69:XFD73 A76:XFD78"/>
    </sheetView>
  </sheetViews>
  <sheetFormatPr defaultColWidth="8.77734375" defaultRowHeight="15" x14ac:dyDescent="0.25"/>
  <cols>
    <col min="1" max="1" width="22.21875" style="49" bestFit="1" customWidth="1"/>
    <col min="2" max="2" width="13.21875" style="49" bestFit="1" customWidth="1"/>
    <col min="3" max="3" width="47.5546875" style="49" customWidth="1"/>
    <col min="4" max="4" width="23" style="49" customWidth="1"/>
    <col min="5" max="5" width="21.44140625" style="49" customWidth="1"/>
    <col min="6" max="6" width="25.44140625" style="49" bestFit="1" customWidth="1"/>
    <col min="7" max="16384" width="8.77734375" style="49"/>
  </cols>
  <sheetData>
    <row r="1" spans="1:6" x14ac:dyDescent="0.25">
      <c r="A1" s="166" t="s">
        <v>143</v>
      </c>
      <c r="B1" s="166"/>
      <c r="C1" s="166"/>
      <c r="D1" s="166"/>
      <c r="E1" s="166"/>
    </row>
    <row r="2" spans="1:6" x14ac:dyDescent="0.25">
      <c r="A2" s="167" t="s">
        <v>820</v>
      </c>
      <c r="B2" s="167"/>
      <c r="C2" s="167"/>
      <c r="D2" s="167"/>
      <c r="E2" s="167"/>
    </row>
    <row r="3" spans="1:6" x14ac:dyDescent="0.25">
      <c r="A3" s="167" t="s">
        <v>762</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601</v>
      </c>
      <c r="B6" s="4">
        <v>3</v>
      </c>
      <c r="C6" s="5" t="s">
        <v>113</v>
      </c>
      <c r="D6" s="11">
        <f>D7+D30+D33+D36+D42+D49+D56+D68+D75+D81</f>
        <v>820000000</v>
      </c>
      <c r="E6" s="11">
        <f>E7+E30+E33+E36+E42+E49+E56+E68+E75+E81</f>
        <v>395790137.79000002</v>
      </c>
      <c r="F6" s="11">
        <f>F7+F30+F33+F36+F42+F49+F56+F68+F75+F81</f>
        <v>1075097299.29</v>
      </c>
    </row>
    <row r="7" spans="1:6" s="1" customFormat="1" x14ac:dyDescent="0.25">
      <c r="A7" s="5"/>
      <c r="B7" s="4">
        <v>32010100</v>
      </c>
      <c r="C7" s="5" t="s">
        <v>114</v>
      </c>
      <c r="D7" s="11">
        <f>SUM(D8:D29)</f>
        <v>170000000</v>
      </c>
      <c r="E7" s="11">
        <f>SUM(E8:E29)</f>
        <v>85790137.790000007</v>
      </c>
      <c r="F7" s="11">
        <f>SUM(F8:F29)</f>
        <v>884887299.28999996</v>
      </c>
    </row>
    <row r="8" spans="1:6" hidden="1" x14ac:dyDescent="0.25">
      <c r="A8" s="42" t="s">
        <v>602</v>
      </c>
      <c r="B8" s="43">
        <v>32010101</v>
      </c>
      <c r="C8" s="44" t="s">
        <v>115</v>
      </c>
      <c r="D8" s="45"/>
      <c r="E8" s="45"/>
      <c r="F8" s="45"/>
    </row>
    <row r="9" spans="1:6" ht="27.6" x14ac:dyDescent="0.25">
      <c r="A9" s="42"/>
      <c r="B9" s="99">
        <v>32010101</v>
      </c>
      <c r="C9" s="100" t="s">
        <v>850</v>
      </c>
      <c r="D9" s="73"/>
      <c r="E9" s="74"/>
      <c r="F9" s="73">
        <v>30000000</v>
      </c>
    </row>
    <row r="10" spans="1:6" x14ac:dyDescent="0.25">
      <c r="A10" s="42"/>
      <c r="B10" s="99">
        <v>32010101</v>
      </c>
      <c r="C10" s="100" t="s">
        <v>851</v>
      </c>
      <c r="D10" s="73">
        <v>170000000</v>
      </c>
      <c r="E10" s="74">
        <v>85790137.790000007</v>
      </c>
      <c r="F10" s="73">
        <v>60000000</v>
      </c>
    </row>
    <row r="11" spans="1:6" x14ac:dyDescent="0.25">
      <c r="A11" s="42"/>
      <c r="B11" s="99">
        <v>32010101</v>
      </c>
      <c r="C11" s="100" t="s">
        <v>852</v>
      </c>
      <c r="D11" s="73"/>
      <c r="E11" s="74"/>
      <c r="F11" s="73">
        <v>120000000</v>
      </c>
    </row>
    <row r="12" spans="1:6" x14ac:dyDescent="0.25">
      <c r="A12" s="42"/>
      <c r="B12" s="99">
        <v>32010101</v>
      </c>
      <c r="C12" s="102" t="s">
        <v>853</v>
      </c>
      <c r="D12" s="101"/>
      <c r="E12" s="74"/>
      <c r="F12" s="73">
        <v>70000000</v>
      </c>
    </row>
    <row r="13" spans="1:6" x14ac:dyDescent="0.25">
      <c r="A13" s="42"/>
      <c r="B13" s="99">
        <v>32010101</v>
      </c>
      <c r="C13" s="102" t="s">
        <v>854</v>
      </c>
      <c r="D13" s="101"/>
      <c r="E13" s="74"/>
      <c r="F13" s="73">
        <v>70000000</v>
      </c>
    </row>
    <row r="14" spans="1:6" ht="27.6" x14ac:dyDescent="0.25">
      <c r="A14" s="42"/>
      <c r="B14" s="99">
        <v>32010101</v>
      </c>
      <c r="C14" s="102" t="s">
        <v>855</v>
      </c>
      <c r="D14" s="101"/>
      <c r="E14" s="74"/>
      <c r="F14" s="73">
        <v>67387299.290000007</v>
      </c>
    </row>
    <row r="15" spans="1:6" ht="27.6" x14ac:dyDescent="0.25">
      <c r="A15" s="42"/>
      <c r="B15" s="99">
        <v>32010101</v>
      </c>
      <c r="C15" s="102" t="s">
        <v>856</v>
      </c>
      <c r="D15" s="101"/>
      <c r="E15" s="74"/>
      <c r="F15" s="73">
        <v>3000000</v>
      </c>
    </row>
    <row r="16" spans="1:6" x14ac:dyDescent="0.25">
      <c r="A16" s="42"/>
      <c r="B16" s="99">
        <v>32010101</v>
      </c>
      <c r="C16" s="102" t="s">
        <v>857</v>
      </c>
      <c r="D16" s="101"/>
      <c r="E16" s="74"/>
      <c r="F16" s="73">
        <v>70000000</v>
      </c>
    </row>
    <row r="17" spans="1:6" ht="27.6" x14ac:dyDescent="0.25">
      <c r="A17" s="42"/>
      <c r="B17" s="99">
        <v>32010101</v>
      </c>
      <c r="C17" s="102" t="s">
        <v>922</v>
      </c>
      <c r="D17" s="101"/>
      <c r="E17" s="74"/>
      <c r="F17" s="73">
        <v>60000000</v>
      </c>
    </row>
    <row r="18" spans="1:6" x14ac:dyDescent="0.25">
      <c r="A18" s="42"/>
      <c r="B18" s="99">
        <v>32010101</v>
      </c>
      <c r="C18" s="102" t="s">
        <v>858</v>
      </c>
      <c r="D18" s="101"/>
      <c r="E18" s="74"/>
      <c r="F18" s="73">
        <v>5000000</v>
      </c>
    </row>
    <row r="19" spans="1:6" ht="27.6" x14ac:dyDescent="0.25">
      <c r="A19" s="42"/>
      <c r="B19" s="99">
        <v>32010101</v>
      </c>
      <c r="C19" s="102" t="s">
        <v>859</v>
      </c>
      <c r="D19" s="101"/>
      <c r="E19" s="74"/>
      <c r="F19" s="73">
        <v>2500000</v>
      </c>
    </row>
    <row r="20" spans="1:6" x14ac:dyDescent="0.25">
      <c r="A20" s="42"/>
      <c r="B20" s="99">
        <v>32010101</v>
      </c>
      <c r="C20" s="102" t="s">
        <v>860</v>
      </c>
      <c r="D20" s="101"/>
      <c r="E20" s="74"/>
      <c r="F20" s="73">
        <v>7000000</v>
      </c>
    </row>
    <row r="21" spans="1:6" ht="27.6" x14ac:dyDescent="0.25">
      <c r="A21" s="42"/>
      <c r="B21" s="99">
        <v>32010101</v>
      </c>
      <c r="C21" s="102" t="s">
        <v>861</v>
      </c>
      <c r="D21" s="101"/>
      <c r="E21" s="74"/>
      <c r="F21" s="73">
        <v>23000000</v>
      </c>
    </row>
    <row r="22" spans="1:6" ht="27.6" x14ac:dyDescent="0.25">
      <c r="A22" s="44"/>
      <c r="B22" s="99">
        <v>32010101</v>
      </c>
      <c r="C22" s="102" t="s">
        <v>923</v>
      </c>
      <c r="D22" s="101"/>
      <c r="E22" s="74"/>
      <c r="F22" s="73">
        <v>200000000</v>
      </c>
    </row>
    <row r="23" spans="1:6" ht="27.6" x14ac:dyDescent="0.25">
      <c r="A23" s="44"/>
      <c r="B23" s="99">
        <v>32010101</v>
      </c>
      <c r="C23" s="102" t="s">
        <v>924</v>
      </c>
      <c r="D23" s="101"/>
      <c r="E23" s="74"/>
      <c r="F23" s="73">
        <v>97000000</v>
      </c>
    </row>
    <row r="24" spans="1:6" hidden="1" x14ac:dyDescent="0.25">
      <c r="A24" s="44"/>
      <c r="B24" s="101"/>
      <c r="C24" s="102"/>
      <c r="D24" s="101"/>
      <c r="E24" s="74"/>
      <c r="F24" s="73"/>
    </row>
    <row r="25" spans="1:6" hidden="1" x14ac:dyDescent="0.25">
      <c r="A25" s="44"/>
      <c r="B25" s="99"/>
      <c r="C25" s="102"/>
      <c r="D25" s="101"/>
      <c r="E25" s="74"/>
      <c r="F25" s="73"/>
    </row>
    <row r="26" spans="1:6" hidden="1" x14ac:dyDescent="0.25">
      <c r="A26" s="44"/>
      <c r="B26" s="101"/>
      <c r="C26" s="102"/>
      <c r="D26" s="101"/>
      <c r="E26" s="74"/>
      <c r="F26" s="73"/>
    </row>
    <row r="27" spans="1:6" hidden="1" x14ac:dyDescent="0.25">
      <c r="A27" s="44"/>
      <c r="B27" s="99"/>
      <c r="C27" s="102"/>
      <c r="D27" s="101"/>
      <c r="E27" s="74"/>
      <c r="F27" s="73"/>
    </row>
    <row r="28" spans="1:6" hidden="1" x14ac:dyDescent="0.25">
      <c r="A28" s="44"/>
      <c r="B28" s="101"/>
      <c r="C28" s="102"/>
      <c r="D28" s="101"/>
      <c r="E28" s="74"/>
      <c r="F28" s="73"/>
    </row>
    <row r="29" spans="1:6" hidden="1" x14ac:dyDescent="0.25">
      <c r="A29" s="44"/>
      <c r="B29" s="43"/>
      <c r="C29" s="44"/>
      <c r="D29" s="45"/>
      <c r="E29" s="45"/>
      <c r="F29" s="45"/>
    </row>
    <row r="30" spans="1:6" s="1" customFormat="1" x14ac:dyDescent="0.25">
      <c r="A30" s="5"/>
      <c r="B30" s="4">
        <v>32010200</v>
      </c>
      <c r="C30" s="5" t="s">
        <v>116</v>
      </c>
      <c r="D30" s="11">
        <f>SUM(D31:D32)</f>
        <v>0</v>
      </c>
      <c r="E30" s="11">
        <f>SUM(E31:E32)</f>
        <v>0</v>
      </c>
      <c r="F30" s="11">
        <f>SUM(F31:F32)</f>
        <v>0</v>
      </c>
    </row>
    <row r="31" spans="1:6" hidden="1" x14ac:dyDescent="0.25">
      <c r="A31" s="42" t="s">
        <v>603</v>
      </c>
      <c r="B31" s="43">
        <v>32010202</v>
      </c>
      <c r="C31" s="44" t="s">
        <v>117</v>
      </c>
      <c r="D31" s="45"/>
      <c r="E31" s="45"/>
      <c r="F31" s="45"/>
    </row>
    <row r="32" spans="1:6" hidden="1" x14ac:dyDescent="0.25">
      <c r="A32" s="46"/>
      <c r="B32" s="47"/>
      <c r="C32" s="46"/>
      <c r="D32" s="45"/>
      <c r="E32" s="45"/>
      <c r="F32" s="45"/>
    </row>
    <row r="33" spans="1:6" s="1" customFormat="1" x14ac:dyDescent="0.25">
      <c r="A33" s="5"/>
      <c r="B33" s="4">
        <v>320103</v>
      </c>
      <c r="C33" s="5" t="s">
        <v>118</v>
      </c>
      <c r="D33" s="11">
        <f>SUM(D34:D35)</f>
        <v>0</v>
      </c>
      <c r="E33" s="11">
        <f>SUM(E34:E35)</f>
        <v>0</v>
      </c>
      <c r="F33" s="11">
        <f>SUM(F34:F35)</f>
        <v>10210000</v>
      </c>
    </row>
    <row r="34" spans="1:6" hidden="1" x14ac:dyDescent="0.25">
      <c r="A34" s="42" t="s">
        <v>622</v>
      </c>
      <c r="B34" s="43">
        <v>32010301</v>
      </c>
      <c r="C34" s="44" t="s">
        <v>119</v>
      </c>
      <c r="D34" s="45"/>
      <c r="E34" s="45"/>
      <c r="F34" s="45"/>
    </row>
    <row r="35" spans="1:6" x14ac:dyDescent="0.25">
      <c r="A35" s="44"/>
      <c r="B35" s="99">
        <v>32010301</v>
      </c>
      <c r="C35" s="103" t="s">
        <v>925</v>
      </c>
      <c r="D35" s="104"/>
      <c r="E35" s="74"/>
      <c r="F35" s="73">
        <v>10210000</v>
      </c>
    </row>
    <row r="36" spans="1:6" s="1" customFormat="1" x14ac:dyDescent="0.25">
      <c r="A36" s="5"/>
      <c r="B36" s="4">
        <v>32010400</v>
      </c>
      <c r="C36" s="5" t="s">
        <v>120</v>
      </c>
      <c r="D36" s="11">
        <f>SUM(D37:D41)</f>
        <v>650000000</v>
      </c>
      <c r="E36" s="11">
        <f t="shared" ref="E36:F36" si="0">SUM(E37:E41)</f>
        <v>310000000</v>
      </c>
      <c r="F36" s="11">
        <f t="shared" si="0"/>
        <v>170000000</v>
      </c>
    </row>
    <row r="37" spans="1:6" x14ac:dyDescent="0.25">
      <c r="A37" s="42" t="s">
        <v>623</v>
      </c>
      <c r="B37" s="43">
        <v>32010405</v>
      </c>
      <c r="C37" s="44" t="s">
        <v>121</v>
      </c>
      <c r="D37" s="73">
        <v>650000000</v>
      </c>
      <c r="E37" s="74">
        <v>310000000</v>
      </c>
      <c r="F37" s="73">
        <v>150000000</v>
      </c>
    </row>
    <row r="38" spans="1:6" hidden="1" x14ac:dyDescent="0.25">
      <c r="A38" s="42" t="s">
        <v>624</v>
      </c>
      <c r="B38" s="43">
        <v>32010406</v>
      </c>
      <c r="C38" s="44" t="s">
        <v>122</v>
      </c>
      <c r="D38" s="73"/>
      <c r="E38" s="74"/>
      <c r="F38" s="73"/>
    </row>
    <row r="39" spans="1:6" x14ac:dyDescent="0.25">
      <c r="A39" s="42" t="s">
        <v>625</v>
      </c>
      <c r="B39" s="43">
        <v>32010407</v>
      </c>
      <c r="C39" s="44" t="s">
        <v>123</v>
      </c>
      <c r="D39" s="73"/>
      <c r="E39" s="74"/>
      <c r="F39" s="73">
        <v>20000000</v>
      </c>
    </row>
    <row r="40" spans="1:6" hidden="1" x14ac:dyDescent="0.25">
      <c r="A40" s="42" t="s">
        <v>626</v>
      </c>
      <c r="B40" s="43">
        <v>32010408</v>
      </c>
      <c r="C40" s="44" t="s">
        <v>124</v>
      </c>
      <c r="D40" s="45"/>
      <c r="E40" s="45"/>
      <c r="F40" s="45"/>
    </row>
    <row r="41" spans="1:6" hidden="1" x14ac:dyDescent="0.25">
      <c r="A41" s="44"/>
      <c r="B41" s="43"/>
      <c r="C41" s="44"/>
      <c r="D41" s="45"/>
      <c r="E41" s="45"/>
      <c r="F41" s="45"/>
    </row>
    <row r="42" spans="1:6" s="1" customFormat="1" x14ac:dyDescent="0.25">
      <c r="A42" s="5"/>
      <c r="B42" s="4">
        <v>320105</v>
      </c>
      <c r="C42" s="5" t="s">
        <v>125</v>
      </c>
      <c r="D42" s="11">
        <f>SUM(D43:D48)</f>
        <v>0</v>
      </c>
      <c r="E42" s="11">
        <f>SUM(E43:E48)</f>
        <v>0</v>
      </c>
      <c r="F42" s="11">
        <f>SUM(F43:F48)</f>
        <v>0</v>
      </c>
    </row>
    <row r="43" spans="1:6" hidden="1" x14ac:dyDescent="0.25">
      <c r="A43" s="42" t="s">
        <v>627</v>
      </c>
      <c r="B43" s="43">
        <v>32010501</v>
      </c>
      <c r="C43" s="44" t="s">
        <v>126</v>
      </c>
      <c r="D43" s="45"/>
      <c r="E43" s="45"/>
      <c r="F43" s="73"/>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SUM(D50:D55)</f>
        <v>0</v>
      </c>
      <c r="E49" s="11">
        <f t="shared" ref="E49:F49" si="1">SUM(E50:E55)</f>
        <v>0</v>
      </c>
      <c r="F49" s="11">
        <f t="shared" si="1"/>
        <v>10000000</v>
      </c>
    </row>
    <row r="50" spans="1:6" x14ac:dyDescent="0.25">
      <c r="A50" s="42" t="s">
        <v>628</v>
      </c>
      <c r="B50" s="43">
        <v>32010601</v>
      </c>
      <c r="C50" s="44" t="s">
        <v>128</v>
      </c>
      <c r="D50" s="45"/>
      <c r="E50" s="45"/>
      <c r="F50" s="73">
        <v>5000000</v>
      </c>
    </row>
    <row r="51" spans="1:6" x14ac:dyDescent="0.25">
      <c r="A51" s="42" t="s">
        <v>629</v>
      </c>
      <c r="B51" s="43">
        <v>32010602</v>
      </c>
      <c r="C51" s="44" t="s">
        <v>129</v>
      </c>
      <c r="D51" s="45"/>
      <c r="E51" s="45"/>
      <c r="F51" s="73">
        <v>5000000</v>
      </c>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320109</v>
      </c>
      <c r="C56" s="5" t="s">
        <v>130</v>
      </c>
      <c r="D56" s="11">
        <f>SUM(D57:D67)</f>
        <v>0</v>
      </c>
      <c r="E56" s="11">
        <f t="shared" ref="E56:F56" si="2">SUM(E57:E67)</f>
        <v>0</v>
      </c>
      <c r="F56" s="11">
        <f t="shared" si="2"/>
        <v>0</v>
      </c>
    </row>
    <row r="57" spans="1:6" hidden="1" x14ac:dyDescent="0.25">
      <c r="A57" s="42" t="s">
        <v>630</v>
      </c>
      <c r="B57" s="43">
        <v>32010903</v>
      </c>
      <c r="C57" s="44" t="s">
        <v>131</v>
      </c>
      <c r="D57" s="45"/>
      <c r="E57" s="45"/>
      <c r="F57" s="45"/>
    </row>
    <row r="58" spans="1:6" hidden="1" x14ac:dyDescent="0.25">
      <c r="A58" s="44"/>
      <c r="B58" s="43"/>
      <c r="C58" s="44"/>
      <c r="D58" s="45"/>
      <c r="E58" s="45"/>
      <c r="F58" s="45"/>
    </row>
    <row r="59" spans="1:6" hidden="1" x14ac:dyDescent="0.25">
      <c r="A59" s="42" t="s">
        <v>631</v>
      </c>
      <c r="B59" s="43">
        <v>32010904</v>
      </c>
      <c r="C59" s="44" t="s">
        <v>132</v>
      </c>
      <c r="D59" s="45"/>
      <c r="E59" s="45"/>
      <c r="F59" s="45"/>
    </row>
    <row r="60" spans="1:6" hidden="1" x14ac:dyDescent="0.25">
      <c r="A60" s="44"/>
      <c r="B60" s="43"/>
      <c r="C60" s="44"/>
      <c r="D60" s="45"/>
      <c r="E60" s="45"/>
      <c r="F60" s="45"/>
    </row>
    <row r="61" spans="1:6" hidden="1" x14ac:dyDescent="0.25">
      <c r="A61" s="42" t="s">
        <v>632</v>
      </c>
      <c r="B61" s="43">
        <v>32010935</v>
      </c>
      <c r="C61" s="44" t="s">
        <v>133</v>
      </c>
      <c r="D61" s="45"/>
      <c r="E61" s="45"/>
      <c r="F61" s="45"/>
    </row>
    <row r="62" spans="1:6" hidden="1" x14ac:dyDescent="0.25">
      <c r="A62" s="44"/>
      <c r="B62" s="43"/>
      <c r="C62" s="44"/>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2" t="s">
        <v>633</v>
      </c>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3">SUM(E69:E74)</f>
        <v>0</v>
      </c>
      <c r="F68" s="11">
        <f t="shared" si="3"/>
        <v>0</v>
      </c>
    </row>
    <row r="69" spans="1:6" hidden="1" x14ac:dyDescent="0.25">
      <c r="A69" s="42" t="s">
        <v>634</v>
      </c>
      <c r="B69" s="43">
        <v>32020101</v>
      </c>
      <c r="C69" s="44" t="s">
        <v>135</v>
      </c>
      <c r="D69" s="45"/>
      <c r="E69" s="45"/>
      <c r="F69" s="45"/>
    </row>
    <row r="70" spans="1:6" hidden="1" x14ac:dyDescent="0.25">
      <c r="A70" s="44"/>
      <c r="B70" s="43"/>
      <c r="C70" s="44"/>
      <c r="D70" s="45"/>
      <c r="E70" s="45"/>
      <c r="F70" s="45"/>
    </row>
    <row r="71" spans="1:6" hidden="1" x14ac:dyDescent="0.25">
      <c r="A71" s="42" t="s">
        <v>635</v>
      </c>
      <c r="B71" s="43">
        <v>32020102</v>
      </c>
      <c r="C71" s="44" t="s">
        <v>136</v>
      </c>
      <c r="D71" s="45"/>
      <c r="E71" s="45"/>
      <c r="F71" s="45"/>
    </row>
    <row r="72" spans="1:6" hidden="1" x14ac:dyDescent="0.25">
      <c r="A72" s="44"/>
      <c r="B72" s="43"/>
      <c r="C72" s="44"/>
      <c r="D72" s="45"/>
      <c r="E72" s="45"/>
      <c r="F72" s="45"/>
    </row>
    <row r="73" spans="1:6" hidden="1" x14ac:dyDescent="0.25">
      <c r="A73" s="42" t="s">
        <v>636</v>
      </c>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0</v>
      </c>
      <c r="E75" s="11">
        <f t="shared" ref="E75:F75" si="4">SUM(E76:E80)</f>
        <v>0</v>
      </c>
      <c r="F75" s="11">
        <f t="shared" si="4"/>
        <v>0</v>
      </c>
    </row>
    <row r="76" spans="1:6" hidden="1" x14ac:dyDescent="0.25">
      <c r="A76" s="42" t="s">
        <v>637</v>
      </c>
      <c r="B76" s="43">
        <v>32030101</v>
      </c>
      <c r="C76" s="44" t="s">
        <v>139</v>
      </c>
      <c r="D76" s="45"/>
      <c r="E76" s="45"/>
      <c r="F76" s="45"/>
    </row>
    <row r="77" spans="1:6" hidden="1" x14ac:dyDescent="0.25">
      <c r="A77" s="42" t="s">
        <v>638</v>
      </c>
      <c r="B77" s="43">
        <v>32030109</v>
      </c>
      <c r="C77" s="44" t="s">
        <v>140</v>
      </c>
      <c r="D77" s="45"/>
      <c r="E77" s="45"/>
      <c r="F77" s="45"/>
    </row>
    <row r="78" spans="1:6" hidden="1" x14ac:dyDescent="0.25">
      <c r="A78" s="42" t="s">
        <v>639</v>
      </c>
      <c r="B78" s="43">
        <v>32030110</v>
      </c>
      <c r="C78" s="44" t="s">
        <v>141</v>
      </c>
      <c r="D78" s="45"/>
      <c r="E78" s="45"/>
      <c r="F78" s="45"/>
    </row>
    <row r="79" spans="1:6" hidden="1" x14ac:dyDescent="0.25">
      <c r="A79" s="46"/>
      <c r="B79" s="47"/>
      <c r="C79" s="46"/>
      <c r="D79" s="45"/>
      <c r="E79" s="45"/>
      <c r="F79" s="45"/>
    </row>
    <row r="80" spans="1:6" hidden="1" x14ac:dyDescent="0.25">
      <c r="A80" s="46"/>
      <c r="B80" s="47"/>
      <c r="C80" s="46"/>
      <c r="D80" s="45"/>
      <c r="E80" s="45"/>
      <c r="F80" s="45"/>
    </row>
    <row r="81" spans="1:6" s="1" customFormat="1" x14ac:dyDescent="0.25">
      <c r="A81" s="5"/>
      <c r="B81" s="4">
        <v>32011000</v>
      </c>
      <c r="C81" s="5" t="s">
        <v>142</v>
      </c>
      <c r="D81" s="11">
        <f>SUM(D82:D83)</f>
        <v>0</v>
      </c>
      <c r="E81" s="11">
        <f t="shared" ref="E81:F81" si="5">SUM(E82:E83)</f>
        <v>0</v>
      </c>
      <c r="F81" s="11">
        <f t="shared" si="5"/>
        <v>0</v>
      </c>
    </row>
    <row r="82" spans="1:6" hidden="1" x14ac:dyDescent="0.25">
      <c r="A82" s="42" t="s">
        <v>640</v>
      </c>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MmtnOW24VC4lR8CCdpqpJ0ndicGJMpiSnPecfbRJCpTZJ2w/5nNqEQTz4UZE7G19KTmfYaYnYMu9FVJcReQGcQ==" saltValue="1FWK9LoBGhnUvxd+nuEFl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74" orientation="landscape" r:id="rId1"/>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821</v>
      </c>
      <c r="B3" s="168"/>
      <c r="C3" s="168"/>
      <c r="D3" s="168"/>
      <c r="E3" s="168"/>
    </row>
    <row r="4" spans="1:5" x14ac:dyDescent="0.25">
      <c r="A4" s="167" t="s">
        <v>763</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12">
        <f>C8+C13+C20</f>
        <v>117070480</v>
      </c>
      <c r="D7" s="12">
        <f t="shared" ref="D7:E7" si="0">D8+D13+D20</f>
        <v>69421740</v>
      </c>
      <c r="E7" s="12">
        <f t="shared" si="0"/>
        <v>80246274</v>
      </c>
    </row>
    <row r="8" spans="1:5" s="1" customFormat="1" x14ac:dyDescent="0.25">
      <c r="A8" s="3">
        <v>2101</v>
      </c>
      <c r="B8" s="3" t="s">
        <v>5</v>
      </c>
      <c r="C8" s="12">
        <f>C9</f>
        <v>117070480</v>
      </c>
      <c r="D8" s="12">
        <f t="shared" ref="D8:E8" si="1">D9</f>
        <v>69421740</v>
      </c>
      <c r="E8" s="12">
        <f t="shared" si="1"/>
        <v>80246274</v>
      </c>
    </row>
    <row r="9" spans="1:5" s="1" customFormat="1" x14ac:dyDescent="0.25">
      <c r="A9" s="3">
        <v>210101</v>
      </c>
      <c r="B9" s="3" t="s">
        <v>6</v>
      </c>
      <c r="C9" s="12">
        <f>SUM(C10:C12)</f>
        <v>117070480</v>
      </c>
      <c r="D9" s="12">
        <f t="shared" ref="D9:E9" si="2">SUM(D10:D12)</f>
        <v>69421740</v>
      </c>
      <c r="E9" s="12">
        <f t="shared" si="2"/>
        <v>80246274</v>
      </c>
    </row>
    <row r="10" spans="1:5" x14ac:dyDescent="0.25">
      <c r="A10" s="59">
        <v>21010101</v>
      </c>
      <c r="B10" s="48" t="s">
        <v>5</v>
      </c>
      <c r="C10" s="84">
        <v>117070480</v>
      </c>
      <c r="D10" s="85">
        <v>69421740</v>
      </c>
      <c r="E10" s="84">
        <v>80246274</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yXk877wzLzTVJ3ogPxT1YsLuoFHcEjUEaNby68LqCpfDuaG9hPHfDLvUugoK3IXFaqT48EW5IuGHQoFa+ORSvA==" saltValue="o/TAdNgeYoK4/lGgWs7JfQ=="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pageSetUpPr fitToPage="1"/>
  </sheetPr>
  <dimension ref="A3:E300"/>
  <sheetViews>
    <sheetView view="pageBreakPreview" topLeftCell="A6"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822</v>
      </c>
      <c r="B4" s="168"/>
      <c r="C4" s="168"/>
      <c r="D4" s="168"/>
      <c r="E4" s="168"/>
    </row>
    <row r="5" spans="1:5" x14ac:dyDescent="0.25">
      <c r="A5" s="167" t="s">
        <v>763</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71000000</v>
      </c>
      <c r="D7" s="12">
        <f t="shared" ref="D7:E7" si="0">D8+D84+D88+D93</f>
        <v>14800000</v>
      </c>
      <c r="E7" s="12">
        <f t="shared" si="0"/>
        <v>24500000</v>
      </c>
    </row>
    <row r="8" spans="1:5" s="1" customFormat="1" x14ac:dyDescent="0.25">
      <c r="A8" s="4">
        <v>2202</v>
      </c>
      <c r="B8" s="5" t="s">
        <v>21</v>
      </c>
      <c r="C8" s="12">
        <f>C9+C14+C22+C36+C45+C48+C54+C63+C67+C70</f>
        <v>66000000</v>
      </c>
      <c r="D8" s="12">
        <f t="shared" ref="D8:E8" si="1">D9+D14+D22+D36+D45+D48+D54+D63+D67+D70</f>
        <v>14800000</v>
      </c>
      <c r="E8" s="12">
        <f t="shared" si="1"/>
        <v>23500000</v>
      </c>
    </row>
    <row r="9" spans="1:5" s="1" customFormat="1" x14ac:dyDescent="0.25">
      <c r="A9" s="4">
        <v>220201</v>
      </c>
      <c r="B9" s="5" t="s">
        <v>22</v>
      </c>
      <c r="C9" s="12">
        <f>SUM(C10:C13)</f>
        <v>1500000</v>
      </c>
      <c r="D9" s="12">
        <f t="shared" ref="D9:E9" si="2">SUM(D10:D13)</f>
        <v>1100000</v>
      </c>
      <c r="E9" s="12">
        <f t="shared" si="2"/>
        <v>2000000</v>
      </c>
    </row>
    <row r="10" spans="1:5" hidden="1" x14ac:dyDescent="0.25">
      <c r="A10" s="43">
        <v>22020101</v>
      </c>
      <c r="B10" s="44" t="s">
        <v>23</v>
      </c>
      <c r="C10" s="41"/>
      <c r="D10" s="41"/>
      <c r="E10" s="41"/>
    </row>
    <row r="11" spans="1:5" x14ac:dyDescent="0.25">
      <c r="A11" s="43">
        <v>22020102</v>
      </c>
      <c r="B11" s="44" t="s">
        <v>24</v>
      </c>
      <c r="C11" s="85">
        <v>1500000</v>
      </c>
      <c r="D11" s="84">
        <v>1100000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40500000</v>
      </c>
      <c r="D22" s="12">
        <f t="shared" ref="D22:E22" si="3">SUM(D23:D35)</f>
        <v>5800000</v>
      </c>
      <c r="E22" s="12">
        <f t="shared" si="3"/>
        <v>9500000</v>
      </c>
    </row>
    <row r="23" spans="1:5" x14ac:dyDescent="0.25">
      <c r="A23" s="43">
        <v>22020301</v>
      </c>
      <c r="B23" s="44" t="s">
        <v>36</v>
      </c>
      <c r="C23" s="85">
        <v>1500000</v>
      </c>
      <c r="D23" s="84">
        <v>0</v>
      </c>
      <c r="E23" s="84">
        <v>1500000</v>
      </c>
    </row>
    <row r="24" spans="1:5" hidden="1" x14ac:dyDescent="0.25">
      <c r="A24" s="43">
        <v>22020302</v>
      </c>
      <c r="B24" s="44" t="s">
        <v>37</v>
      </c>
      <c r="C24" s="85"/>
      <c r="D24" s="84"/>
      <c r="E24" s="84"/>
    </row>
    <row r="25" spans="1:5" hidden="1" x14ac:dyDescent="0.25">
      <c r="A25" s="43">
        <v>22020303</v>
      </c>
      <c r="B25" s="44" t="s">
        <v>38</v>
      </c>
      <c r="C25" s="85"/>
      <c r="D25" s="84"/>
      <c r="E25" s="84"/>
    </row>
    <row r="26" spans="1:5" hidden="1" x14ac:dyDescent="0.25">
      <c r="A26" s="43">
        <v>22020304</v>
      </c>
      <c r="B26" s="44" t="s">
        <v>39</v>
      </c>
      <c r="C26" s="85"/>
      <c r="D26" s="84"/>
      <c r="E26" s="84"/>
    </row>
    <row r="27" spans="1:5" ht="15.6" hidden="1" thickBot="1" x14ac:dyDescent="0.3">
      <c r="A27" s="43">
        <v>22020305</v>
      </c>
      <c r="B27" s="44" t="s">
        <v>40</v>
      </c>
      <c r="C27" s="87"/>
      <c r="D27" s="86"/>
      <c r="E27" s="86"/>
    </row>
    <row r="28" spans="1:5" hidden="1" x14ac:dyDescent="0.25">
      <c r="A28" s="43">
        <v>22020306</v>
      </c>
      <c r="B28" s="44" t="s">
        <v>41</v>
      </c>
      <c r="C28" s="89"/>
      <c r="D28" s="88"/>
      <c r="E28" s="88"/>
    </row>
    <row r="29" spans="1:5" x14ac:dyDescent="0.25">
      <c r="A29" s="43">
        <v>22020307</v>
      </c>
      <c r="B29" s="44" t="s">
        <v>42</v>
      </c>
      <c r="C29" s="85">
        <v>12000000</v>
      </c>
      <c r="D29" s="84">
        <v>2500000</v>
      </c>
      <c r="E29" s="84">
        <v>4000000</v>
      </c>
    </row>
    <row r="30" spans="1:5" x14ac:dyDescent="0.25">
      <c r="A30" s="43">
        <v>22020308</v>
      </c>
      <c r="B30" s="44" t="s">
        <v>43</v>
      </c>
      <c r="C30" s="85">
        <v>10000000</v>
      </c>
      <c r="D30" s="84">
        <v>650000</v>
      </c>
      <c r="E30" s="84">
        <v>1000000</v>
      </c>
    </row>
    <row r="31" spans="1:5" x14ac:dyDescent="0.25">
      <c r="A31" s="43">
        <v>22020309</v>
      </c>
      <c r="B31" s="44" t="s">
        <v>44</v>
      </c>
      <c r="C31" s="85">
        <v>12000000</v>
      </c>
      <c r="D31" s="84">
        <v>2650000</v>
      </c>
      <c r="E31" s="84">
        <v>2000000</v>
      </c>
    </row>
    <row r="32" spans="1:5" x14ac:dyDescent="0.25">
      <c r="A32" s="43">
        <v>22020310</v>
      </c>
      <c r="B32" s="44" t="s">
        <v>45</v>
      </c>
      <c r="C32" s="85">
        <v>5000000</v>
      </c>
      <c r="D32" s="84">
        <v>0</v>
      </c>
      <c r="E32" s="84">
        <v>1000000</v>
      </c>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8000000</v>
      </c>
      <c r="D36" s="12">
        <f t="shared" ref="D36:E36" si="4">SUM(D37:D44)</f>
        <v>1500000</v>
      </c>
      <c r="E36" s="12">
        <f t="shared" si="4"/>
        <v>3000000</v>
      </c>
    </row>
    <row r="37" spans="1:5" x14ac:dyDescent="0.25">
      <c r="A37" s="43">
        <v>22020401</v>
      </c>
      <c r="B37" s="44" t="s">
        <v>50</v>
      </c>
      <c r="C37" s="85">
        <v>3000000</v>
      </c>
      <c r="D37" s="84">
        <v>1500000</v>
      </c>
      <c r="E37" s="84">
        <v>1000000</v>
      </c>
    </row>
    <row r="38" spans="1:5" x14ac:dyDescent="0.25">
      <c r="A38" s="43">
        <v>22020402</v>
      </c>
      <c r="B38" s="44" t="s">
        <v>51</v>
      </c>
      <c r="C38" s="85">
        <v>5000000</v>
      </c>
      <c r="D38" s="84">
        <v>0</v>
      </c>
      <c r="E38" s="84">
        <v>2000000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2000000</v>
      </c>
      <c r="D45" s="12">
        <f t="shared" ref="D45:E45" si="5">SUM(D46:D47)</f>
        <v>250000</v>
      </c>
      <c r="E45" s="12">
        <f t="shared" si="5"/>
        <v>2000000</v>
      </c>
    </row>
    <row r="46" spans="1:5" x14ac:dyDescent="0.25">
      <c r="A46" s="43">
        <v>22020501</v>
      </c>
      <c r="B46" s="44" t="s">
        <v>59</v>
      </c>
      <c r="C46" s="85">
        <v>2000000</v>
      </c>
      <c r="D46" s="84">
        <v>250000</v>
      </c>
      <c r="E46" s="84">
        <v>2000000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4000000</v>
      </c>
      <c r="D63" s="12">
        <f t="shared" ref="D63:E63" si="8">SUM(D64:D66)</f>
        <v>3100000</v>
      </c>
      <c r="E63" s="12">
        <f t="shared" si="8"/>
        <v>3000000</v>
      </c>
    </row>
    <row r="64" spans="1:5" x14ac:dyDescent="0.25">
      <c r="A64" s="43">
        <v>22020801</v>
      </c>
      <c r="B64" s="44" t="s">
        <v>77</v>
      </c>
      <c r="C64" s="85">
        <v>4000000</v>
      </c>
      <c r="D64" s="84">
        <v>3100000</v>
      </c>
      <c r="E64" s="84">
        <v>3000000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10000000</v>
      </c>
      <c r="D70" s="12">
        <f t="shared" ref="D70:E70" si="10">SUM(D71:D83)</f>
        <v>3050000</v>
      </c>
      <c r="E70" s="12">
        <f t="shared" si="10"/>
        <v>4000000</v>
      </c>
    </row>
    <row r="71" spans="1:5" x14ac:dyDescent="0.25">
      <c r="A71" s="43">
        <v>22021001</v>
      </c>
      <c r="B71" s="44" t="s">
        <v>84</v>
      </c>
      <c r="C71" s="85">
        <v>2000000</v>
      </c>
      <c r="D71" s="84">
        <v>550000</v>
      </c>
      <c r="E71" s="84">
        <v>2000000</v>
      </c>
    </row>
    <row r="72" spans="1:5" x14ac:dyDescent="0.25">
      <c r="A72" s="43">
        <v>22021002</v>
      </c>
      <c r="B72" s="44" t="s">
        <v>85</v>
      </c>
      <c r="C72" s="85">
        <v>0</v>
      </c>
      <c r="D72" s="84"/>
      <c r="E72" s="84"/>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8000000</v>
      </c>
      <c r="D76" s="89">
        <v>2500000</v>
      </c>
      <c r="E76" s="88">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5000000</v>
      </c>
      <c r="D84" s="12">
        <f t="shared" ref="D84:E84" si="11">D85</f>
        <v>0</v>
      </c>
      <c r="E84" s="12">
        <f t="shared" si="11"/>
        <v>1000000</v>
      </c>
    </row>
    <row r="85" spans="1:5" s="1" customFormat="1" x14ac:dyDescent="0.25">
      <c r="A85" s="4">
        <v>220401</v>
      </c>
      <c r="B85" s="5" t="s">
        <v>98</v>
      </c>
      <c r="C85" s="12">
        <f>SUM(C86:C87)</f>
        <v>5000000</v>
      </c>
      <c r="D85" s="12">
        <f>SUM(D86:D87)</f>
        <v>0</v>
      </c>
      <c r="E85" s="12">
        <f>SUM(E86:E87)</f>
        <v>1000000</v>
      </c>
    </row>
    <row r="86" spans="1:5" hidden="1" x14ac:dyDescent="0.25">
      <c r="A86" s="43">
        <v>22040105</v>
      </c>
      <c r="B86" s="44" t="s">
        <v>99</v>
      </c>
      <c r="C86" s="41"/>
      <c r="D86" s="41"/>
      <c r="E86" s="41"/>
    </row>
    <row r="87" spans="1:5" x14ac:dyDescent="0.25">
      <c r="A87" s="43">
        <v>22040109</v>
      </c>
      <c r="B87" s="107" t="s">
        <v>862</v>
      </c>
      <c r="C87" s="41">
        <v>5000000</v>
      </c>
      <c r="D87" s="41"/>
      <c r="E87" s="41">
        <v>1000000</v>
      </c>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ZSBzFcZautVNtvMhwolOc1DakefyOQ5lP49z6zt6CdyR0uObra/S9Su22NQ96Tbh6PvqVUHdQXAYzzKZ6zourw==" saltValue="tcfm1QFuAP6YVuTk77N63g=="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79" orientation="landscape" r:id="rId1"/>
  <headerFooter>
    <oddFooter>&amp;C&amp;P</oddFooter>
  </headerFooter>
  <rowBreaks count="2" manualBreakCount="2">
    <brk id="35" max="16383" man="1"/>
    <brk id="69"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dimension ref="A1:F300"/>
  <sheetViews>
    <sheetView view="pageBreakPreview" topLeftCell="A22" zoomScale="70" zoomScaleNormal="130" zoomScaleSheetLayoutView="70" workbookViewId="0">
      <selection activeCell="C64" sqref="C64"/>
    </sheetView>
  </sheetViews>
  <sheetFormatPr defaultColWidth="8.77734375" defaultRowHeight="15" x14ac:dyDescent="0.25"/>
  <cols>
    <col min="1" max="1" width="22.21875" style="49" bestFit="1" customWidth="1"/>
    <col min="2" max="2" width="13.21875" style="49" bestFit="1" customWidth="1"/>
    <col min="3" max="3" width="45.77734375" style="49" customWidth="1"/>
    <col min="4" max="4" width="23.77734375" style="49" customWidth="1"/>
    <col min="5" max="5" width="22.21875" style="49" customWidth="1"/>
    <col min="6" max="6" width="25.44140625" style="49" bestFit="1" customWidth="1"/>
    <col min="7" max="16384" width="8.77734375" style="49"/>
  </cols>
  <sheetData>
    <row r="1" spans="1:6" x14ac:dyDescent="0.25">
      <c r="A1" s="166" t="s">
        <v>143</v>
      </c>
      <c r="B1" s="166"/>
      <c r="C1" s="166"/>
      <c r="D1" s="166"/>
      <c r="E1" s="166"/>
    </row>
    <row r="2" spans="1:6" x14ac:dyDescent="0.25">
      <c r="A2" s="167" t="s">
        <v>823</v>
      </c>
      <c r="B2" s="167"/>
      <c r="C2" s="167"/>
      <c r="D2" s="167"/>
      <c r="E2" s="167"/>
    </row>
    <row r="3" spans="1:6" x14ac:dyDescent="0.25">
      <c r="A3" s="167" t="s">
        <v>763</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604</v>
      </c>
      <c r="B6" s="4">
        <v>3</v>
      </c>
      <c r="C6" s="5" t="s">
        <v>113</v>
      </c>
      <c r="D6" s="11">
        <f>D7+D17+D28+D34+D40+D49+D55+D68+D75+D81</f>
        <v>1601912400</v>
      </c>
      <c r="E6" s="11">
        <f>E7+E17+E28+E34+E40+E49+E55+E68+E75+E81</f>
        <v>17200000</v>
      </c>
      <c r="F6" s="11">
        <f>F7+F17+F28+F34+F40+F49+F55+F68+F75+F81</f>
        <v>320000000</v>
      </c>
    </row>
    <row r="7" spans="1:6" s="1" customFormat="1" x14ac:dyDescent="0.25">
      <c r="A7" s="5"/>
      <c r="B7" s="4">
        <v>32010100</v>
      </c>
      <c r="C7" s="5" t="s">
        <v>114</v>
      </c>
      <c r="D7" s="11">
        <f>SUM(D8:D16)</f>
        <v>1373912400</v>
      </c>
      <c r="E7" s="11">
        <f t="shared" ref="E7:F7" si="0">SUM(E8:E16)</f>
        <v>0</v>
      </c>
      <c r="F7" s="11">
        <f t="shared" si="0"/>
        <v>212000000</v>
      </c>
    </row>
    <row r="8" spans="1:6" hidden="1" x14ac:dyDescent="0.25">
      <c r="A8" s="42" t="s">
        <v>605</v>
      </c>
      <c r="B8" s="43">
        <v>32010101</v>
      </c>
      <c r="C8" s="44" t="s">
        <v>115</v>
      </c>
      <c r="D8" s="45"/>
      <c r="E8" s="45"/>
      <c r="F8" s="45"/>
    </row>
    <row r="9" spans="1:6" x14ac:dyDescent="0.25">
      <c r="A9" s="44"/>
      <c r="B9" s="108">
        <v>32010101</v>
      </c>
      <c r="C9" s="109" t="s">
        <v>863</v>
      </c>
      <c r="D9" s="110">
        <v>5000000</v>
      </c>
      <c r="E9" s="74"/>
      <c r="F9" s="73">
        <v>2000000</v>
      </c>
    </row>
    <row r="10" spans="1:6" x14ac:dyDescent="0.25">
      <c r="A10" s="44"/>
      <c r="B10" s="108">
        <v>32010101</v>
      </c>
      <c r="C10" s="109" t="s">
        <v>864</v>
      </c>
      <c r="D10" s="110">
        <v>10000000</v>
      </c>
      <c r="E10" s="74"/>
      <c r="F10" s="73">
        <v>10000000</v>
      </c>
    </row>
    <row r="11" spans="1:6" x14ac:dyDescent="0.25">
      <c r="A11" s="44"/>
      <c r="B11" s="108">
        <v>32010101</v>
      </c>
      <c r="C11" s="109" t="s">
        <v>865</v>
      </c>
      <c r="D11" s="110">
        <v>300000000</v>
      </c>
      <c r="E11" s="74"/>
      <c r="F11" s="73">
        <v>100000000</v>
      </c>
    </row>
    <row r="12" spans="1:6" x14ac:dyDescent="0.25">
      <c r="A12" s="44"/>
      <c r="B12" s="108">
        <v>32010101</v>
      </c>
      <c r="C12" s="109" t="s">
        <v>866</v>
      </c>
      <c r="D12" s="110">
        <v>300000000</v>
      </c>
      <c r="E12" s="74"/>
      <c r="F12" s="73">
        <v>60000000</v>
      </c>
    </row>
    <row r="13" spans="1:6" x14ac:dyDescent="0.25">
      <c r="A13" s="44"/>
      <c r="B13" s="108">
        <v>32010101</v>
      </c>
      <c r="C13" s="109" t="s">
        <v>867</v>
      </c>
      <c r="D13" s="110">
        <v>270000000</v>
      </c>
      <c r="E13" s="74"/>
      <c r="F13" s="73">
        <v>10000000</v>
      </c>
    </row>
    <row r="14" spans="1:6" x14ac:dyDescent="0.25">
      <c r="A14" s="44"/>
      <c r="B14" s="108">
        <v>32010101</v>
      </c>
      <c r="C14" s="109" t="s">
        <v>868</v>
      </c>
      <c r="D14" s="110">
        <v>488912400</v>
      </c>
      <c r="E14" s="74"/>
      <c r="F14" s="73">
        <v>30000000</v>
      </c>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SUM(D18:D27)</f>
        <v>105000000</v>
      </c>
      <c r="E17" s="11">
        <f t="shared" ref="E17:F17" si="1">SUM(E18:E27)</f>
        <v>15000000</v>
      </c>
      <c r="F17" s="11">
        <f t="shared" si="1"/>
        <v>76000000</v>
      </c>
    </row>
    <row r="18" spans="1:6" hidden="1" x14ac:dyDescent="0.25">
      <c r="A18" s="42" t="s">
        <v>606</v>
      </c>
      <c r="B18" s="43">
        <v>32010202</v>
      </c>
      <c r="C18" s="44" t="s">
        <v>117</v>
      </c>
      <c r="D18" s="45"/>
      <c r="E18" s="45"/>
      <c r="F18" s="45"/>
    </row>
    <row r="19" spans="1:6" x14ac:dyDescent="0.25">
      <c r="A19" s="46"/>
      <c r="B19" s="108">
        <v>32010202</v>
      </c>
      <c r="C19" s="112" t="s">
        <v>869</v>
      </c>
      <c r="D19" s="110">
        <v>5000000</v>
      </c>
      <c r="E19" s="74"/>
      <c r="F19" s="73">
        <v>1000000</v>
      </c>
    </row>
    <row r="20" spans="1:6" ht="55.2" x14ac:dyDescent="0.25">
      <c r="A20" s="46"/>
      <c r="B20" s="111">
        <v>32010203</v>
      </c>
      <c r="C20" s="113" t="s">
        <v>870</v>
      </c>
      <c r="D20" s="114">
        <v>20000000</v>
      </c>
      <c r="E20" s="74"/>
      <c r="F20" s="115">
        <v>15000000</v>
      </c>
    </row>
    <row r="21" spans="1:6" ht="27.6" x14ac:dyDescent="0.25">
      <c r="A21" s="46"/>
      <c r="B21" s="108">
        <v>32010204</v>
      </c>
      <c r="C21" s="116" t="s">
        <v>871</v>
      </c>
      <c r="D21" s="76"/>
      <c r="E21" s="74"/>
      <c r="F21" s="73">
        <v>20000000</v>
      </c>
    </row>
    <row r="22" spans="1:6" ht="27.6" x14ac:dyDescent="0.25">
      <c r="A22" s="46"/>
      <c r="B22" s="111">
        <v>32010205</v>
      </c>
      <c r="C22" s="102" t="s">
        <v>872</v>
      </c>
      <c r="D22" s="73"/>
      <c r="E22" s="74"/>
      <c r="F22" s="73">
        <v>15000000</v>
      </c>
    </row>
    <row r="23" spans="1:6" ht="27.6" x14ac:dyDescent="0.25">
      <c r="A23" s="46"/>
      <c r="B23" s="108">
        <v>32010206</v>
      </c>
      <c r="C23" s="117" t="s">
        <v>873</v>
      </c>
      <c r="D23" s="118">
        <v>80000000</v>
      </c>
      <c r="E23" s="74">
        <v>15000000</v>
      </c>
      <c r="F23" s="73">
        <v>10000000</v>
      </c>
    </row>
    <row r="24" spans="1:6" ht="27.6" x14ac:dyDescent="0.25">
      <c r="A24" s="46"/>
      <c r="B24" s="111">
        <v>32010207</v>
      </c>
      <c r="C24" s="102" t="s">
        <v>874</v>
      </c>
      <c r="D24" s="73">
        <v>0</v>
      </c>
      <c r="E24" s="74">
        <v>0</v>
      </c>
      <c r="F24" s="73">
        <v>10000000</v>
      </c>
    </row>
    <row r="25" spans="1:6" ht="27.6" x14ac:dyDescent="0.25">
      <c r="A25" s="46"/>
      <c r="B25" s="108">
        <v>32010208</v>
      </c>
      <c r="C25" s="102" t="s">
        <v>875</v>
      </c>
      <c r="D25" s="73">
        <v>0</v>
      </c>
      <c r="E25" s="74">
        <v>0</v>
      </c>
      <c r="F25" s="73">
        <v>5000000</v>
      </c>
    </row>
    <row r="26" spans="1:6" hidden="1" x14ac:dyDescent="0.25">
      <c r="A26" s="46"/>
      <c r="B26" s="47"/>
      <c r="C26" s="46"/>
      <c r="D26" s="45"/>
      <c r="E26" s="45"/>
      <c r="F26" s="45"/>
    </row>
    <row r="27" spans="1:6" hidden="1" x14ac:dyDescent="0.25">
      <c r="A27" s="46"/>
      <c r="B27" s="47"/>
      <c r="C27" s="46"/>
      <c r="D27" s="45"/>
      <c r="E27" s="45"/>
      <c r="F27" s="45"/>
    </row>
    <row r="28" spans="1:6" s="1" customFormat="1" x14ac:dyDescent="0.25">
      <c r="A28" s="5"/>
      <c r="B28" s="4">
        <v>320103</v>
      </c>
      <c r="C28" s="5" t="s">
        <v>118</v>
      </c>
      <c r="D28" s="11">
        <f>SUM(D29:D33)</f>
        <v>0</v>
      </c>
      <c r="E28" s="11">
        <f t="shared" ref="E28:F28" si="2">SUM(E29:E33)</f>
        <v>0</v>
      </c>
      <c r="F28" s="11">
        <f t="shared" si="2"/>
        <v>0</v>
      </c>
    </row>
    <row r="29" spans="1:6" x14ac:dyDescent="0.25">
      <c r="A29" s="42" t="s">
        <v>641</v>
      </c>
      <c r="B29" s="43">
        <v>32010301</v>
      </c>
      <c r="C29" s="44" t="s">
        <v>119</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s="1" customFormat="1" x14ac:dyDescent="0.25">
      <c r="A34" s="5"/>
      <c r="B34" s="4">
        <v>32010400</v>
      </c>
      <c r="C34" s="5" t="s">
        <v>120</v>
      </c>
      <c r="D34" s="11">
        <f>SUM(D35:D39)</f>
        <v>0</v>
      </c>
      <c r="E34" s="11">
        <f t="shared" ref="E34:F34" si="3">SUM(E35:E39)</f>
        <v>0</v>
      </c>
      <c r="F34" s="11">
        <f t="shared" si="3"/>
        <v>0</v>
      </c>
    </row>
    <row r="35" spans="1:6" hidden="1" x14ac:dyDescent="0.25">
      <c r="A35" s="42" t="s">
        <v>642</v>
      </c>
      <c r="B35" s="43">
        <v>32010405</v>
      </c>
      <c r="C35" s="44" t="s">
        <v>121</v>
      </c>
      <c r="D35" s="45"/>
      <c r="E35" s="45"/>
      <c r="F35" s="45"/>
    </row>
    <row r="36" spans="1:6" hidden="1" x14ac:dyDescent="0.25">
      <c r="A36" s="42" t="s">
        <v>643</v>
      </c>
      <c r="B36" s="43">
        <v>32010406</v>
      </c>
      <c r="C36" s="44" t="s">
        <v>122</v>
      </c>
      <c r="D36" s="45"/>
      <c r="E36" s="45"/>
      <c r="F36" s="45"/>
    </row>
    <row r="37" spans="1:6" hidden="1" x14ac:dyDescent="0.25">
      <c r="A37" s="42" t="s">
        <v>644</v>
      </c>
      <c r="B37" s="43">
        <v>32010407</v>
      </c>
      <c r="C37" s="44" t="s">
        <v>123</v>
      </c>
      <c r="D37" s="45"/>
      <c r="E37" s="45"/>
      <c r="F37" s="45"/>
    </row>
    <row r="38" spans="1:6" hidden="1" x14ac:dyDescent="0.25">
      <c r="A38" s="42" t="s">
        <v>645</v>
      </c>
      <c r="B38" s="43">
        <v>32010408</v>
      </c>
      <c r="C38" s="44" t="s">
        <v>124</v>
      </c>
      <c r="D38" s="45"/>
      <c r="E38" s="45"/>
      <c r="F38" s="45"/>
    </row>
    <row r="39" spans="1:6" hidden="1" x14ac:dyDescent="0.25">
      <c r="A39" s="44"/>
      <c r="B39" s="43"/>
      <c r="C39" s="44"/>
      <c r="D39" s="45"/>
      <c r="E39" s="45"/>
      <c r="F39" s="45"/>
    </row>
    <row r="40" spans="1:6" s="1" customFormat="1" x14ac:dyDescent="0.25">
      <c r="A40" s="5"/>
      <c r="B40" s="4">
        <v>320105</v>
      </c>
      <c r="C40" s="5" t="s">
        <v>125</v>
      </c>
      <c r="D40" s="11">
        <f>SUM(D41:D48)</f>
        <v>0</v>
      </c>
      <c r="E40" s="11">
        <f t="shared" ref="E40:F40" si="4">SUM(E41:E48)</f>
        <v>0</v>
      </c>
      <c r="F40" s="11">
        <f t="shared" si="4"/>
        <v>0</v>
      </c>
    </row>
    <row r="41" spans="1:6" hidden="1" x14ac:dyDescent="0.25">
      <c r="A41" s="42" t="s">
        <v>646</v>
      </c>
      <c r="B41" s="43">
        <v>32010501</v>
      </c>
      <c r="C41" s="44" t="s">
        <v>126</v>
      </c>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SUM(D50:D54)</f>
        <v>0</v>
      </c>
      <c r="E49" s="11">
        <f>SUM(E50:E54)</f>
        <v>0</v>
      </c>
      <c r="F49" s="11">
        <f>SUM(F50:F54)</f>
        <v>0</v>
      </c>
    </row>
    <row r="50" spans="1:6" hidden="1" x14ac:dyDescent="0.25">
      <c r="A50" s="42" t="s">
        <v>647</v>
      </c>
      <c r="B50" s="43">
        <v>32010601</v>
      </c>
      <c r="C50" s="44" t="s">
        <v>128</v>
      </c>
      <c r="D50" s="45"/>
      <c r="E50" s="45"/>
      <c r="F50" s="45"/>
    </row>
    <row r="51" spans="1:6" hidden="1" x14ac:dyDescent="0.25">
      <c r="A51" s="42" t="s">
        <v>648</v>
      </c>
      <c r="B51" s="43">
        <v>32010602</v>
      </c>
      <c r="C51" s="44" t="s">
        <v>129</v>
      </c>
      <c r="D51" s="45"/>
      <c r="E51" s="45"/>
      <c r="F51" s="45"/>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s="1" customFormat="1" x14ac:dyDescent="0.25">
      <c r="A55" s="5"/>
      <c r="B55" s="4">
        <v>320109</v>
      </c>
      <c r="C55" s="5" t="s">
        <v>130</v>
      </c>
      <c r="D55" s="11">
        <f>SUM(D56:D67)</f>
        <v>15000000</v>
      </c>
      <c r="E55" s="11">
        <f t="shared" ref="E55:F55" si="5">SUM(E56:E67)</f>
        <v>0</v>
      </c>
      <c r="F55" s="11">
        <f t="shared" si="5"/>
        <v>9000000</v>
      </c>
    </row>
    <row r="56" spans="1:6" hidden="1" x14ac:dyDescent="0.25">
      <c r="A56" s="42" t="s">
        <v>649</v>
      </c>
      <c r="B56" s="43">
        <v>32010903</v>
      </c>
      <c r="C56" s="44" t="s">
        <v>131</v>
      </c>
      <c r="D56" s="45"/>
      <c r="E56" s="45"/>
      <c r="F56" s="45"/>
    </row>
    <row r="57" spans="1:6" hidden="1" x14ac:dyDescent="0.25">
      <c r="A57" s="44"/>
      <c r="B57" s="43"/>
      <c r="C57" s="44"/>
      <c r="D57" s="45"/>
      <c r="E57" s="45"/>
      <c r="F57" s="45"/>
    </row>
    <row r="58" spans="1:6" hidden="1" x14ac:dyDescent="0.25">
      <c r="A58" s="42" t="s">
        <v>650</v>
      </c>
      <c r="B58" s="43">
        <v>32010904</v>
      </c>
      <c r="C58" s="44" t="s">
        <v>132</v>
      </c>
      <c r="D58" s="45"/>
      <c r="E58" s="45"/>
      <c r="F58" s="45"/>
    </row>
    <row r="59" spans="1:6" hidden="1" x14ac:dyDescent="0.25">
      <c r="A59" s="44"/>
      <c r="B59" s="43"/>
      <c r="C59" s="44"/>
      <c r="D59" s="45"/>
      <c r="E59" s="45"/>
      <c r="F59" s="45"/>
    </row>
    <row r="60" spans="1:6" hidden="1" x14ac:dyDescent="0.25">
      <c r="A60" s="42" t="s">
        <v>651</v>
      </c>
      <c r="B60" s="43">
        <v>32010935</v>
      </c>
      <c r="C60" s="44" t="s">
        <v>133</v>
      </c>
      <c r="D60" s="45"/>
      <c r="E60" s="45"/>
      <c r="F60" s="45"/>
    </row>
    <row r="61" spans="1:6" x14ac:dyDescent="0.25">
      <c r="A61" s="44"/>
      <c r="B61" s="43">
        <v>32010935</v>
      </c>
      <c r="C61" s="119" t="s">
        <v>876</v>
      </c>
      <c r="D61" s="120">
        <v>10000000</v>
      </c>
      <c r="E61" s="75"/>
      <c r="F61" s="76">
        <v>2000000</v>
      </c>
    </row>
    <row r="62" spans="1:6" x14ac:dyDescent="0.25">
      <c r="A62" s="44"/>
      <c r="B62" s="43">
        <v>32010935</v>
      </c>
      <c r="C62" s="119" t="s">
        <v>877</v>
      </c>
      <c r="D62" s="120">
        <v>5000000</v>
      </c>
      <c r="E62" s="75"/>
      <c r="F62" s="76">
        <v>2000000</v>
      </c>
    </row>
    <row r="63" spans="1:6" ht="27.6" x14ac:dyDescent="0.25">
      <c r="A63" s="44"/>
      <c r="B63" s="43">
        <v>32010935</v>
      </c>
      <c r="C63" s="121" t="s">
        <v>878</v>
      </c>
      <c r="D63" s="122"/>
      <c r="E63" s="75"/>
      <c r="F63" s="76">
        <v>4000000</v>
      </c>
    </row>
    <row r="64" spans="1:6" x14ac:dyDescent="0.25">
      <c r="A64" s="44"/>
      <c r="B64" s="43">
        <v>32010935</v>
      </c>
      <c r="C64" s="102" t="s">
        <v>879</v>
      </c>
      <c r="D64" s="76"/>
      <c r="E64" s="74"/>
      <c r="F64" s="73">
        <v>1000000</v>
      </c>
    </row>
    <row r="65" spans="1:6" hidden="1" x14ac:dyDescent="0.25">
      <c r="A65" s="42" t="s">
        <v>652</v>
      </c>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6">SUM(E69:E74)</f>
        <v>0</v>
      </c>
      <c r="F68" s="11">
        <f t="shared" si="6"/>
        <v>0</v>
      </c>
    </row>
    <row r="69" spans="1:6" hidden="1" x14ac:dyDescent="0.25">
      <c r="A69" s="42" t="s">
        <v>653</v>
      </c>
      <c r="B69" s="43">
        <v>32020101</v>
      </c>
      <c r="C69" s="44" t="s">
        <v>135</v>
      </c>
      <c r="D69" s="45"/>
      <c r="E69" s="45"/>
      <c r="F69" s="45"/>
    </row>
    <row r="70" spans="1:6" hidden="1" x14ac:dyDescent="0.25">
      <c r="A70" s="44"/>
      <c r="B70" s="43"/>
      <c r="C70" s="44"/>
      <c r="D70" s="45"/>
      <c r="E70" s="45"/>
      <c r="F70" s="45"/>
    </row>
    <row r="71" spans="1:6" hidden="1" x14ac:dyDescent="0.25">
      <c r="A71" s="42" t="s">
        <v>654</v>
      </c>
      <c r="B71" s="43">
        <v>32020102</v>
      </c>
      <c r="C71" s="44" t="s">
        <v>136</v>
      </c>
      <c r="D71" s="45"/>
      <c r="E71" s="45"/>
      <c r="F71" s="45"/>
    </row>
    <row r="72" spans="1:6" hidden="1" x14ac:dyDescent="0.25">
      <c r="A72" s="44"/>
      <c r="B72" s="43"/>
      <c r="C72" s="44"/>
      <c r="D72" s="45"/>
      <c r="E72" s="45"/>
      <c r="F72" s="45"/>
    </row>
    <row r="73" spans="1:6" hidden="1" x14ac:dyDescent="0.25">
      <c r="A73" s="42" t="s">
        <v>655</v>
      </c>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108000000</v>
      </c>
      <c r="E75" s="11">
        <f t="shared" ref="E75:F75" si="7">SUM(E76:E80)</f>
        <v>2200000</v>
      </c>
      <c r="F75" s="11">
        <f t="shared" si="7"/>
        <v>23000000</v>
      </c>
    </row>
    <row r="76" spans="1:6" ht="27.6" x14ac:dyDescent="0.25">
      <c r="A76" s="42" t="s">
        <v>656</v>
      </c>
      <c r="B76" s="99">
        <v>32030101</v>
      </c>
      <c r="C76" s="100" t="s">
        <v>880</v>
      </c>
      <c r="D76" s="73">
        <v>100000000</v>
      </c>
      <c r="E76" s="74">
        <v>0</v>
      </c>
      <c r="F76" s="73">
        <v>20000000</v>
      </c>
    </row>
    <row r="77" spans="1:6" ht="27.6" x14ac:dyDescent="0.25">
      <c r="A77" s="42" t="s">
        <v>657</v>
      </c>
      <c r="B77" s="99">
        <v>32030109</v>
      </c>
      <c r="C77" s="100" t="s">
        <v>881</v>
      </c>
      <c r="D77" s="73">
        <v>3000000</v>
      </c>
      <c r="E77" s="74">
        <v>0</v>
      </c>
      <c r="F77" s="73">
        <v>1000000</v>
      </c>
    </row>
    <row r="78" spans="1:6" x14ac:dyDescent="0.25">
      <c r="A78" s="42" t="s">
        <v>658</v>
      </c>
      <c r="B78" s="99">
        <v>32030110</v>
      </c>
      <c r="C78" s="100" t="s">
        <v>882</v>
      </c>
      <c r="D78" s="73">
        <v>5000000</v>
      </c>
      <c r="E78" s="74">
        <v>2200000</v>
      </c>
      <c r="F78" s="73">
        <v>2000000</v>
      </c>
    </row>
    <row r="79" spans="1:6" hidden="1" x14ac:dyDescent="0.25">
      <c r="A79" s="46"/>
      <c r="B79" s="47"/>
      <c r="C79" s="46"/>
      <c r="D79" s="45"/>
      <c r="E79" s="45"/>
      <c r="F79" s="45"/>
    </row>
    <row r="80" spans="1:6" hidden="1" x14ac:dyDescent="0.25">
      <c r="A80" s="46"/>
      <c r="B80" s="47"/>
      <c r="C80" s="46"/>
      <c r="D80" s="45"/>
      <c r="E80" s="45"/>
      <c r="F80" s="45"/>
    </row>
    <row r="81" spans="1:6" s="1" customFormat="1" x14ac:dyDescent="0.25">
      <c r="A81" s="5"/>
      <c r="B81" s="4">
        <v>32011000</v>
      </c>
      <c r="C81" s="5" t="s">
        <v>142</v>
      </c>
      <c r="D81" s="11">
        <f>SUM(D82:D83)</f>
        <v>0</v>
      </c>
      <c r="E81" s="11">
        <f>SUM(E82:E83)</f>
        <v>0</v>
      </c>
      <c r="F81" s="11">
        <f>SUM(F82:F83)</f>
        <v>0</v>
      </c>
    </row>
    <row r="82" spans="1:6" hidden="1" x14ac:dyDescent="0.25">
      <c r="A82" s="42" t="s">
        <v>659</v>
      </c>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A1a4a50FOAHJe73PHlElayl7Tu6XuP4VkPpeHvHFvuLBbiHlVTgzpc+sfFnBnzrlg4GNkTLc3C5oyXgyOmPIWw==" saltValue="DG/eJJxn9ESGloLsoUlLOA=="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rowBreaks count="1" manualBreakCount="1">
    <brk id="54"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dimension ref="A2:E300"/>
  <sheetViews>
    <sheetView view="pageBreakPreview" zoomScale="90" zoomScaleNormal="85" zoomScaleSheetLayoutView="90" workbookViewId="0">
      <selection activeCell="A23" sqref="A2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824</v>
      </c>
      <c r="B3" s="168"/>
      <c r="C3" s="168"/>
      <c r="D3" s="168"/>
      <c r="E3" s="168"/>
    </row>
    <row r="4" spans="1:5" x14ac:dyDescent="0.25">
      <c r="A4" s="167" t="s">
        <v>764</v>
      </c>
      <c r="B4" s="167"/>
      <c r="C4" s="167"/>
      <c r="D4" s="167"/>
      <c r="E4" s="167"/>
    </row>
    <row r="6" spans="1:5" ht="45" x14ac:dyDescent="0.25">
      <c r="A6" s="58" t="s">
        <v>0</v>
      </c>
      <c r="B6" s="58" t="s">
        <v>1</v>
      </c>
      <c r="C6" s="50" t="s">
        <v>596</v>
      </c>
      <c r="D6" s="50" t="s">
        <v>597</v>
      </c>
      <c r="E6" s="50" t="s">
        <v>598</v>
      </c>
    </row>
    <row r="7" spans="1:5" s="1" customFormat="1" x14ac:dyDescent="0.25">
      <c r="A7" s="3">
        <v>21</v>
      </c>
      <c r="B7" s="3" t="s">
        <v>4</v>
      </c>
      <c r="C7" s="39">
        <f>C8+C13+C20</f>
        <v>425735387</v>
      </c>
      <c r="D7" s="39">
        <f t="shared" ref="D7:E7" si="0">D8+D13+D20</f>
        <v>423426502</v>
      </c>
      <c r="E7" s="39">
        <f t="shared" si="0"/>
        <v>602375508</v>
      </c>
    </row>
    <row r="8" spans="1:5" s="1" customFormat="1" x14ac:dyDescent="0.25">
      <c r="A8" s="3">
        <v>2101</v>
      </c>
      <c r="B8" s="3" t="s">
        <v>5</v>
      </c>
      <c r="C8" s="39">
        <f>C9</f>
        <v>77434530</v>
      </c>
      <c r="D8" s="39">
        <f t="shared" ref="D8:E8" si="1">D9</f>
        <v>76551289</v>
      </c>
      <c r="E8" s="39">
        <f t="shared" si="1"/>
        <v>80875508</v>
      </c>
    </row>
    <row r="9" spans="1:5" s="1" customFormat="1" x14ac:dyDescent="0.25">
      <c r="A9" s="3">
        <v>210101</v>
      </c>
      <c r="B9" s="3" t="s">
        <v>6</v>
      </c>
      <c r="C9" s="39">
        <f>SUM(C10:C12)</f>
        <v>77434530</v>
      </c>
      <c r="D9" s="39">
        <f t="shared" ref="D9:E9" si="2">SUM(D10:D12)</f>
        <v>76551289</v>
      </c>
      <c r="E9" s="39">
        <f t="shared" si="2"/>
        <v>80875508</v>
      </c>
    </row>
    <row r="10" spans="1:5" x14ac:dyDescent="0.25">
      <c r="A10" s="59">
        <v>21010101</v>
      </c>
      <c r="B10" s="48" t="s">
        <v>5</v>
      </c>
      <c r="C10" s="73">
        <v>77434530</v>
      </c>
      <c r="D10" s="74">
        <v>76551289</v>
      </c>
      <c r="E10" s="73">
        <v>80875508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39">
        <f>C14+C18</f>
        <v>0</v>
      </c>
      <c r="D13" s="39">
        <f t="shared" ref="D13:E13" si="3">D14+D18</f>
        <v>0</v>
      </c>
      <c r="E13" s="39">
        <f t="shared" si="3"/>
        <v>0</v>
      </c>
    </row>
    <row r="14" spans="1:5" s="1" customFormat="1" x14ac:dyDescent="0.25">
      <c r="A14" s="3">
        <v>210201</v>
      </c>
      <c r="B14" s="3" t="s">
        <v>10</v>
      </c>
      <c r="C14" s="39">
        <f>SUM(C15:C17)</f>
        <v>0</v>
      </c>
      <c r="D14" s="39">
        <f t="shared" ref="D14:E14" si="4">SUM(D15:D17)</f>
        <v>0</v>
      </c>
      <c r="E14" s="39">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39">
        <f>SUM(C19)</f>
        <v>0</v>
      </c>
      <c r="D18" s="39">
        <f t="shared" ref="D18:E18" si="5">SUM(D19)</f>
        <v>0</v>
      </c>
      <c r="E18" s="39">
        <f t="shared" si="5"/>
        <v>0</v>
      </c>
    </row>
    <row r="19" spans="1:5" hidden="1" x14ac:dyDescent="0.25">
      <c r="A19" s="59">
        <v>21020207</v>
      </c>
      <c r="B19" s="48" t="s">
        <v>15</v>
      </c>
      <c r="C19" s="41"/>
      <c r="D19" s="41"/>
      <c r="E19" s="41"/>
    </row>
    <row r="20" spans="1:5" s="1" customFormat="1" x14ac:dyDescent="0.25">
      <c r="A20" s="3">
        <v>210301</v>
      </c>
      <c r="B20" s="3" t="s">
        <v>16</v>
      </c>
      <c r="C20" s="39">
        <f>C21+C22+C27</f>
        <v>348300857</v>
      </c>
      <c r="D20" s="39">
        <f t="shared" ref="D20:E20" si="6">D21+D22+D27</f>
        <v>346875213</v>
      </c>
      <c r="E20" s="39">
        <f t="shared" si="6"/>
        <v>521500000</v>
      </c>
    </row>
    <row r="21" spans="1:5" hidden="1" x14ac:dyDescent="0.25">
      <c r="A21" s="59">
        <v>21030101</v>
      </c>
      <c r="B21" s="48" t="s">
        <v>17</v>
      </c>
      <c r="C21" s="41"/>
      <c r="D21" s="41"/>
      <c r="E21" s="41"/>
    </row>
    <row r="22" spans="1:5" s="1" customFormat="1" x14ac:dyDescent="0.25">
      <c r="A22" s="56">
        <v>21030102</v>
      </c>
      <c r="B22" s="57" t="s">
        <v>18</v>
      </c>
      <c r="C22" s="40">
        <f>SUM(C23:C26)</f>
        <v>348300857</v>
      </c>
      <c r="D22" s="40">
        <f t="shared" ref="D22:E22" si="7">SUM(D23:D26)</f>
        <v>346875213</v>
      </c>
      <c r="E22" s="40">
        <f t="shared" si="7"/>
        <v>521500000</v>
      </c>
    </row>
    <row r="23" spans="1:5" x14ac:dyDescent="0.25">
      <c r="A23" s="59">
        <v>21030102</v>
      </c>
      <c r="B23" s="48" t="s">
        <v>554</v>
      </c>
      <c r="C23" s="84">
        <v>348300857</v>
      </c>
      <c r="D23" s="85">
        <v>346875213</v>
      </c>
      <c r="E23" s="84">
        <v>152234906</v>
      </c>
    </row>
    <row r="24" spans="1:5" hidden="1" x14ac:dyDescent="0.25">
      <c r="A24" s="59">
        <v>21030102</v>
      </c>
      <c r="B24" s="48" t="s">
        <v>555</v>
      </c>
      <c r="C24" s="41"/>
      <c r="D24" s="41"/>
      <c r="E24" s="41"/>
    </row>
    <row r="25" spans="1:5" x14ac:dyDescent="0.25">
      <c r="A25" s="59">
        <v>21030102</v>
      </c>
      <c r="B25" s="48" t="s">
        <v>556</v>
      </c>
      <c r="C25" s="41"/>
      <c r="D25" s="41"/>
      <c r="E25" s="41">
        <v>369265094</v>
      </c>
    </row>
    <row r="26" spans="1:5" hidden="1" x14ac:dyDescent="0.25">
      <c r="A26" s="59">
        <v>21030102</v>
      </c>
      <c r="B26" s="48" t="s">
        <v>557</v>
      </c>
      <c r="C26" s="41"/>
      <c r="D26" s="41"/>
      <c r="E26" s="41"/>
    </row>
    <row r="27" spans="1:5" s="1" customFormat="1" x14ac:dyDescent="0.25">
      <c r="A27" s="63">
        <v>21030104</v>
      </c>
      <c r="B27" s="64" t="s">
        <v>19</v>
      </c>
      <c r="C27" s="39">
        <f t="shared" ref="C27:D27" si="8">SUM(C28:C30)</f>
        <v>0</v>
      </c>
      <c r="D27" s="39">
        <f t="shared" si="8"/>
        <v>0</v>
      </c>
      <c r="E27" s="39">
        <f>SUM(E28:E30)</f>
        <v>0</v>
      </c>
    </row>
    <row r="28" spans="1:5" hidden="1" x14ac:dyDescent="0.25">
      <c r="A28" s="59">
        <v>21030104</v>
      </c>
      <c r="B28" s="48" t="s">
        <v>773</v>
      </c>
      <c r="C28" s="41"/>
      <c r="D28" s="41"/>
      <c r="E28" s="41"/>
    </row>
    <row r="29" spans="1:5" hidden="1" x14ac:dyDescent="0.25">
      <c r="A29" s="59">
        <v>21030104</v>
      </c>
      <c r="B29" s="48" t="s">
        <v>772</v>
      </c>
      <c r="C29" s="41"/>
      <c r="D29" s="41"/>
      <c r="E29" s="41"/>
    </row>
    <row r="30" spans="1:5" hidden="1" x14ac:dyDescent="0.25">
      <c r="A30" s="59"/>
      <c r="B30" s="48"/>
      <c r="C30" s="41"/>
      <c r="D30" s="41"/>
      <c r="E30" s="41"/>
    </row>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unF7cWZumaCUvaN2ZDZxh7yF7uq6jDDmGO+Wm6o990vyS/8lVKJUCwMaRYWqV2DyhcVAi5sYEYUn3PjLheR7WQ==" saltValue="JNKrBDD0KKz2NZKt4xklXw=="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4"/>
  <dimension ref="A3:E300"/>
  <sheetViews>
    <sheetView view="pageBreakPreview" zoomScale="90" zoomScaleNormal="10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825</v>
      </c>
      <c r="B4" s="168"/>
      <c r="C4" s="168"/>
      <c r="D4" s="168"/>
      <c r="E4" s="168"/>
    </row>
    <row r="5" spans="1:5" x14ac:dyDescent="0.25">
      <c r="A5" s="167" t="s">
        <v>764</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C8+C85+C89+C94</f>
        <v>312009910</v>
      </c>
      <c r="D7" s="12">
        <f>D8+D85+D89+D94</f>
        <v>174480966</v>
      </c>
      <c r="E7" s="12">
        <f>E8+E85+E89+E94</f>
        <v>463940063</v>
      </c>
    </row>
    <row r="8" spans="1:5" s="1" customFormat="1" x14ac:dyDescent="0.25">
      <c r="A8" s="4">
        <v>2202</v>
      </c>
      <c r="B8" s="5" t="s">
        <v>21</v>
      </c>
      <c r="C8" s="12">
        <f>C9+C14+C22+C36+C45+C48+C54+C63+C67+C70</f>
        <v>210010414</v>
      </c>
      <c r="D8" s="12">
        <f t="shared" ref="D8:E8" si="0">D9+D14+D22+D36+D45+D48+D54+D63+D67+D70</f>
        <v>116685246</v>
      </c>
      <c r="E8" s="12">
        <f t="shared" si="0"/>
        <v>377135297</v>
      </c>
    </row>
    <row r="9" spans="1:5" s="1" customFormat="1" x14ac:dyDescent="0.25">
      <c r="A9" s="4">
        <v>220201</v>
      </c>
      <c r="B9" s="5" t="s">
        <v>22</v>
      </c>
      <c r="C9" s="12">
        <f>SUM(C10:C13)</f>
        <v>3000000</v>
      </c>
      <c r="D9" s="12">
        <f t="shared" ref="D9:E9" si="1">SUM(D10:D13)</f>
        <v>1920000</v>
      </c>
      <c r="E9" s="12">
        <f t="shared" si="1"/>
        <v>2000000</v>
      </c>
    </row>
    <row r="10" spans="1:5" hidden="1" x14ac:dyDescent="0.25">
      <c r="A10" s="43">
        <v>22020101</v>
      </c>
      <c r="B10" s="44" t="s">
        <v>23</v>
      </c>
      <c r="C10" s="41"/>
      <c r="D10" s="41"/>
      <c r="E10" s="41"/>
    </row>
    <row r="11" spans="1:5" x14ac:dyDescent="0.25">
      <c r="A11" s="43">
        <v>22020102</v>
      </c>
      <c r="B11" s="44" t="s">
        <v>24</v>
      </c>
      <c r="C11" s="85">
        <v>3000000</v>
      </c>
      <c r="D11" s="84">
        <v>1920000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16400000</v>
      </c>
      <c r="D22" s="12">
        <f t="shared" ref="D22:E22" si="2">SUM(D23:D35)</f>
        <v>9808837</v>
      </c>
      <c r="E22" s="12">
        <f t="shared" si="2"/>
        <v>2400000</v>
      </c>
    </row>
    <row r="23" spans="1:5" x14ac:dyDescent="0.25">
      <c r="A23" s="43">
        <v>22020301</v>
      </c>
      <c r="B23" s="44" t="s">
        <v>36</v>
      </c>
      <c r="C23" s="85">
        <v>16400000</v>
      </c>
      <c r="D23" s="84">
        <v>9808837</v>
      </c>
      <c r="E23" s="84">
        <v>2400000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6000000</v>
      </c>
      <c r="D36" s="12">
        <f t="shared" ref="D36:E36" si="3">SUM(D37:D44)</f>
        <v>1380000</v>
      </c>
      <c r="E36" s="12">
        <f t="shared" si="3"/>
        <v>2000000</v>
      </c>
    </row>
    <row r="37" spans="1:5" x14ac:dyDescent="0.25">
      <c r="A37" s="43">
        <v>22020401</v>
      </c>
      <c r="B37" s="44" t="s">
        <v>50</v>
      </c>
      <c r="C37" s="85">
        <v>6000000</v>
      </c>
      <c r="D37" s="84">
        <v>1380000</v>
      </c>
      <c r="E37" s="84">
        <v>2000000</v>
      </c>
    </row>
    <row r="38" spans="1:5" hidden="1" x14ac:dyDescent="0.25">
      <c r="A38" s="43">
        <v>22020402</v>
      </c>
      <c r="B38" s="44" t="s">
        <v>51</v>
      </c>
      <c r="C38" s="41"/>
      <c r="D38" s="41"/>
      <c r="E38" s="41"/>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25000000</v>
      </c>
      <c r="D45" s="12">
        <f t="shared" ref="D45:E45" si="4">SUM(D46:D47)</f>
        <v>8102634</v>
      </c>
      <c r="E45" s="12">
        <f t="shared" si="4"/>
        <v>1000000</v>
      </c>
    </row>
    <row r="46" spans="1:5" x14ac:dyDescent="0.25">
      <c r="A46" s="43">
        <v>22020501</v>
      </c>
      <c r="B46" s="44" t="s">
        <v>59</v>
      </c>
      <c r="C46" s="85">
        <v>25000000</v>
      </c>
      <c r="D46" s="84">
        <v>8102634</v>
      </c>
      <c r="E46" s="84">
        <v>1000000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5">SUM(D49:D53)</f>
        <v>0</v>
      </c>
      <c r="E48" s="12">
        <f t="shared" si="5"/>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4500000</v>
      </c>
      <c r="D54" s="12">
        <f t="shared" ref="D54:E54" si="6">SUM(D55:D62)</f>
        <v>1860000</v>
      </c>
      <c r="E54" s="12">
        <f t="shared" si="6"/>
        <v>2000000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x14ac:dyDescent="0.25">
      <c r="A60" s="43">
        <v>22020709</v>
      </c>
      <c r="B60" s="44" t="s">
        <v>73</v>
      </c>
      <c r="C60" s="85">
        <v>4500000</v>
      </c>
      <c r="D60" s="84">
        <v>1860000</v>
      </c>
      <c r="E60" s="84">
        <v>2000000</v>
      </c>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6000000</v>
      </c>
      <c r="D63" s="12">
        <f t="shared" ref="D63:E63" si="7">SUM(D64:D66)</f>
        <v>3860000</v>
      </c>
      <c r="E63" s="12">
        <f t="shared" si="7"/>
        <v>3000000</v>
      </c>
    </row>
    <row r="64" spans="1:5" x14ac:dyDescent="0.25">
      <c r="A64" s="43">
        <v>22020801</v>
      </c>
      <c r="B64" s="44" t="s">
        <v>77</v>
      </c>
      <c r="C64" s="85">
        <v>6000000</v>
      </c>
      <c r="D64" s="84">
        <v>3860000</v>
      </c>
      <c r="E64" s="84">
        <v>3000000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1500000</v>
      </c>
      <c r="D67" s="12">
        <f t="shared" ref="D67:E67" si="8">SUM(D68:D69)</f>
        <v>100799</v>
      </c>
      <c r="E67" s="12">
        <f t="shared" si="8"/>
        <v>1500000</v>
      </c>
    </row>
    <row r="68" spans="1:5" x14ac:dyDescent="0.25">
      <c r="A68" s="43">
        <v>22020901</v>
      </c>
      <c r="B68" s="44" t="s">
        <v>81</v>
      </c>
      <c r="C68" s="85">
        <v>1500000</v>
      </c>
      <c r="D68" s="84">
        <v>100799</v>
      </c>
      <c r="E68" s="84">
        <v>1500000</v>
      </c>
    </row>
    <row r="69" spans="1:5" hidden="1" x14ac:dyDescent="0.25">
      <c r="A69" s="43">
        <v>22020902</v>
      </c>
      <c r="B69" s="44" t="s">
        <v>82</v>
      </c>
      <c r="C69" s="41"/>
      <c r="D69" s="41"/>
      <c r="E69" s="41"/>
    </row>
    <row r="70" spans="1:5" s="1" customFormat="1" x14ac:dyDescent="0.25">
      <c r="A70" s="4">
        <v>220210</v>
      </c>
      <c r="B70" s="5" t="s">
        <v>83</v>
      </c>
      <c r="C70" s="12">
        <f>SUM(C71:C84)</f>
        <v>147610414</v>
      </c>
      <c r="D70" s="12">
        <f t="shared" ref="D70:E70" si="9">SUM(D71:D84)</f>
        <v>89652976</v>
      </c>
      <c r="E70" s="12">
        <f t="shared" si="9"/>
        <v>363235297</v>
      </c>
    </row>
    <row r="71" spans="1:5" x14ac:dyDescent="0.25">
      <c r="A71" s="43">
        <v>22021001</v>
      </c>
      <c r="B71" s="44" t="s">
        <v>84</v>
      </c>
      <c r="C71" s="85">
        <v>15800000</v>
      </c>
      <c r="D71" s="84">
        <v>1715000</v>
      </c>
      <c r="E71" s="84">
        <v>1000000</v>
      </c>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88">
        <v>35000000</v>
      </c>
      <c r="D76" s="89">
        <v>14149000</v>
      </c>
      <c r="E76" s="88">
        <v>1000000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x14ac:dyDescent="0.25">
      <c r="A80" s="43">
        <v>22021014</v>
      </c>
      <c r="B80" s="44" t="s">
        <v>93</v>
      </c>
      <c r="C80" s="84">
        <v>5000000</v>
      </c>
      <c r="D80" s="85">
        <v>5000000</v>
      </c>
      <c r="E80" s="84">
        <v>3000000</v>
      </c>
    </row>
    <row r="81" spans="1:5" hidden="1" x14ac:dyDescent="0.25">
      <c r="A81" s="43">
        <v>22021020</v>
      </c>
      <c r="B81" s="44" t="s">
        <v>94</v>
      </c>
      <c r="C81" s="41"/>
      <c r="D81" s="41"/>
      <c r="E81" s="41"/>
    </row>
    <row r="82" spans="1:5" hidden="1" x14ac:dyDescent="0.25">
      <c r="A82" s="43">
        <v>22021050</v>
      </c>
      <c r="B82" s="44" t="s">
        <v>95</v>
      </c>
      <c r="C82" s="41"/>
      <c r="D82" s="41"/>
      <c r="E82" s="41"/>
    </row>
    <row r="83" spans="1:5" x14ac:dyDescent="0.25">
      <c r="A83" s="43">
        <v>220210</v>
      </c>
      <c r="B83" s="44" t="s">
        <v>795</v>
      </c>
      <c r="C83" s="84">
        <v>91810414</v>
      </c>
      <c r="D83" s="85">
        <v>68788976</v>
      </c>
      <c r="E83" s="84">
        <v>300235297</v>
      </c>
    </row>
    <row r="84" spans="1:5" x14ac:dyDescent="0.25">
      <c r="A84" s="43">
        <v>22021052</v>
      </c>
      <c r="B84" s="44" t="s">
        <v>96</v>
      </c>
      <c r="C84" s="41"/>
      <c r="D84" s="41"/>
      <c r="E84" s="41">
        <v>58000000</v>
      </c>
    </row>
    <row r="85" spans="1:5" s="1" customFormat="1" x14ac:dyDescent="0.25">
      <c r="A85" s="4">
        <v>2204</v>
      </c>
      <c r="B85" s="5" t="s">
        <v>97</v>
      </c>
      <c r="C85" s="12">
        <f>C86</f>
        <v>101999496</v>
      </c>
      <c r="D85" s="12">
        <f t="shared" ref="D85:E85" si="10">D86</f>
        <v>57795720</v>
      </c>
      <c r="E85" s="12">
        <f t="shared" si="10"/>
        <v>86804766</v>
      </c>
    </row>
    <row r="86" spans="1:5" s="1" customFormat="1" x14ac:dyDescent="0.25">
      <c r="A86" s="4">
        <v>220401</v>
      </c>
      <c r="B86" s="5" t="s">
        <v>98</v>
      </c>
      <c r="C86" s="12">
        <f>C87+C88</f>
        <v>101999496</v>
      </c>
      <c r="D86" s="12">
        <f>D87+D88</f>
        <v>57795720</v>
      </c>
      <c r="E86" s="12">
        <f>E87+E88</f>
        <v>86804766</v>
      </c>
    </row>
    <row r="87" spans="1:5" s="38" customFormat="1" x14ac:dyDescent="0.25">
      <c r="A87" s="6">
        <v>22040105</v>
      </c>
      <c r="B87" s="7" t="s">
        <v>99</v>
      </c>
      <c r="C87" s="37">
        <f>SUM(C108:C125)</f>
        <v>96499496</v>
      </c>
      <c r="D87" s="37">
        <f>SUM(D108:D125)</f>
        <v>52295720</v>
      </c>
      <c r="E87" s="37">
        <f>SUM(E108:E125)</f>
        <v>81304766</v>
      </c>
    </row>
    <row r="88" spans="1:5" x14ac:dyDescent="0.25">
      <c r="A88" s="43">
        <v>22040109</v>
      </c>
      <c r="B88" s="44" t="s">
        <v>883</v>
      </c>
      <c r="C88" s="41">
        <v>5500000</v>
      </c>
      <c r="D88" s="41">
        <v>5500000</v>
      </c>
      <c r="E88" s="41">
        <v>5500000</v>
      </c>
    </row>
    <row r="89" spans="1:5" s="1" customFormat="1" x14ac:dyDescent="0.25">
      <c r="A89" s="4">
        <v>2205</v>
      </c>
      <c r="B89" s="5" t="s">
        <v>101</v>
      </c>
      <c r="C89" s="12">
        <f>C90</f>
        <v>0</v>
      </c>
      <c r="D89" s="12">
        <f t="shared" ref="D89:E89" si="11">D90</f>
        <v>0</v>
      </c>
      <c r="E89" s="12">
        <f t="shared" si="11"/>
        <v>0</v>
      </c>
    </row>
    <row r="90" spans="1:5" s="1" customFormat="1" x14ac:dyDescent="0.25">
      <c r="A90" s="4">
        <v>220501</v>
      </c>
      <c r="B90" s="5" t="s">
        <v>102</v>
      </c>
      <c r="C90" s="12">
        <f>SUM(C91:C93)</f>
        <v>0</v>
      </c>
      <c r="D90" s="12">
        <f t="shared" ref="D90:E90" si="12">SUM(D91:D93)</f>
        <v>0</v>
      </c>
      <c r="E90" s="12">
        <f t="shared" si="12"/>
        <v>0</v>
      </c>
    </row>
    <row r="91" spans="1:5" hidden="1" x14ac:dyDescent="0.25">
      <c r="A91" s="43">
        <v>22050105</v>
      </c>
      <c r="B91" s="44" t="s">
        <v>103</v>
      </c>
      <c r="C91" s="41"/>
      <c r="D91" s="41"/>
      <c r="E91" s="41"/>
    </row>
    <row r="92" spans="1:5" hidden="1" x14ac:dyDescent="0.25">
      <c r="A92" s="43">
        <v>22050108</v>
      </c>
      <c r="B92" s="44" t="s">
        <v>104</v>
      </c>
      <c r="C92" s="41"/>
      <c r="D92" s="41"/>
      <c r="E92" s="41"/>
    </row>
    <row r="93" spans="1:5" hidden="1" x14ac:dyDescent="0.25">
      <c r="A93" s="43">
        <v>22050110</v>
      </c>
      <c r="B93" s="44" t="s">
        <v>105</v>
      </c>
      <c r="C93" s="41"/>
      <c r="D93" s="41"/>
      <c r="E93" s="41"/>
    </row>
    <row r="94" spans="1:5" s="1" customFormat="1" x14ac:dyDescent="0.25">
      <c r="A94" s="4">
        <v>2206</v>
      </c>
      <c r="B94" s="5" t="s">
        <v>106</v>
      </c>
      <c r="C94" s="12">
        <f>C95+C97</f>
        <v>0</v>
      </c>
      <c r="D94" s="12">
        <f t="shared" ref="D94:E94" si="13">D95+D97</f>
        <v>0</v>
      </c>
      <c r="E94" s="12">
        <f t="shared" si="13"/>
        <v>0</v>
      </c>
    </row>
    <row r="95" spans="1:5" s="1" customFormat="1" x14ac:dyDescent="0.25">
      <c r="A95" s="4">
        <v>220603</v>
      </c>
      <c r="B95" s="5" t="s">
        <v>107</v>
      </c>
      <c r="C95" s="12">
        <f>C96</f>
        <v>0</v>
      </c>
      <c r="D95" s="12">
        <f t="shared" ref="D95:E95" si="14">D96</f>
        <v>0</v>
      </c>
      <c r="E95" s="12">
        <f t="shared" si="14"/>
        <v>0</v>
      </c>
    </row>
    <row r="96" spans="1:5" hidden="1" x14ac:dyDescent="0.25">
      <c r="A96" s="43">
        <v>22060301</v>
      </c>
      <c r="B96" s="44" t="s">
        <v>108</v>
      </c>
      <c r="C96" s="41"/>
      <c r="D96" s="41"/>
      <c r="E96" s="41"/>
    </row>
    <row r="97" spans="1:5" s="1" customFormat="1" x14ac:dyDescent="0.25">
      <c r="A97" s="4">
        <v>220604</v>
      </c>
      <c r="B97" s="5" t="s">
        <v>109</v>
      </c>
      <c r="C97" s="12">
        <f>SUM(C98:C99)</f>
        <v>0</v>
      </c>
      <c r="D97" s="12">
        <f t="shared" ref="D97:E97" si="15">SUM(D98:D99)</f>
        <v>0</v>
      </c>
      <c r="E97" s="12">
        <f t="shared" si="15"/>
        <v>0</v>
      </c>
    </row>
    <row r="98" spans="1:5" hidden="1" x14ac:dyDescent="0.25">
      <c r="A98" s="43">
        <v>22060401</v>
      </c>
      <c r="B98" s="44" t="s">
        <v>110</v>
      </c>
      <c r="C98" s="41"/>
      <c r="D98" s="41"/>
      <c r="E98" s="41"/>
    </row>
    <row r="99" spans="1:5" hidden="1" x14ac:dyDescent="0.25">
      <c r="A99" s="48"/>
      <c r="B99" s="48"/>
      <c r="C99" s="41"/>
      <c r="D99" s="41"/>
      <c r="E99" s="41"/>
    </row>
    <row r="100" spans="1:5" hidden="1" x14ac:dyDescent="0.25"/>
    <row r="101" spans="1:5" hidden="1" x14ac:dyDescent="0.25"/>
    <row r="102" spans="1:5" hidden="1" x14ac:dyDescent="0.25"/>
    <row r="104" spans="1:5" x14ac:dyDescent="0.25">
      <c r="A104" s="166" t="s">
        <v>793</v>
      </c>
      <c r="B104" s="166"/>
      <c r="C104" s="166"/>
      <c r="D104" s="166"/>
      <c r="E104" s="166"/>
    </row>
    <row r="105" spans="1:5" x14ac:dyDescent="0.25">
      <c r="A105" s="168" t="s">
        <v>826</v>
      </c>
      <c r="B105" s="168"/>
      <c r="C105" s="168"/>
      <c r="D105" s="168"/>
      <c r="E105" s="168"/>
    </row>
    <row r="106" spans="1:5" x14ac:dyDescent="0.25">
      <c r="A106" s="167" t="s">
        <v>764</v>
      </c>
      <c r="B106" s="167"/>
      <c r="C106" s="167"/>
      <c r="D106" s="167"/>
      <c r="E106" s="167"/>
    </row>
    <row r="107" spans="1:5" ht="45" x14ac:dyDescent="0.25">
      <c r="A107" s="58" t="s">
        <v>792</v>
      </c>
      <c r="B107" s="58" t="s">
        <v>1</v>
      </c>
      <c r="C107" s="50" t="s">
        <v>596</v>
      </c>
      <c r="D107" s="50" t="s">
        <v>597</v>
      </c>
      <c r="E107" s="50" t="s">
        <v>598</v>
      </c>
    </row>
    <row r="108" spans="1:5" x14ac:dyDescent="0.25">
      <c r="A108" s="60" t="s">
        <v>774</v>
      </c>
      <c r="B108" s="44" t="s">
        <v>560</v>
      </c>
      <c r="C108" s="84">
        <v>78965496</v>
      </c>
      <c r="D108" s="85">
        <v>41279904</v>
      </c>
      <c r="E108" s="84">
        <v>50483368</v>
      </c>
    </row>
    <row r="109" spans="1:5" x14ac:dyDescent="0.25">
      <c r="A109" s="60" t="s">
        <v>775</v>
      </c>
      <c r="B109" s="44" t="s">
        <v>561</v>
      </c>
      <c r="C109" s="84">
        <v>3000000</v>
      </c>
      <c r="D109" s="85">
        <v>3000000</v>
      </c>
      <c r="E109" s="84">
        <v>9618709</v>
      </c>
    </row>
    <row r="110" spans="1:5" x14ac:dyDescent="0.25">
      <c r="A110" s="60" t="s">
        <v>776</v>
      </c>
      <c r="B110" s="44" t="s">
        <v>559</v>
      </c>
      <c r="C110" s="84">
        <v>240000</v>
      </c>
      <c r="D110" s="85">
        <v>90000</v>
      </c>
      <c r="E110" s="84">
        <v>240000</v>
      </c>
    </row>
    <row r="111" spans="1:5" x14ac:dyDescent="0.25">
      <c r="A111" s="60" t="s">
        <v>777</v>
      </c>
      <c r="B111" s="44" t="s">
        <v>558</v>
      </c>
      <c r="C111" s="84">
        <v>360000</v>
      </c>
      <c r="D111" s="85">
        <v>270000</v>
      </c>
      <c r="E111" s="84">
        <v>360000</v>
      </c>
    </row>
    <row r="112" spans="1:5" x14ac:dyDescent="0.25">
      <c r="A112" s="60" t="s">
        <v>778</v>
      </c>
      <c r="B112" s="44" t="s">
        <v>590</v>
      </c>
      <c r="C112" s="84">
        <v>2500000</v>
      </c>
      <c r="D112" s="85">
        <v>874258</v>
      </c>
      <c r="E112" s="84">
        <v>2524178</v>
      </c>
    </row>
    <row r="113" spans="1:5" hidden="1" x14ac:dyDescent="0.25">
      <c r="A113" s="60" t="s">
        <v>779</v>
      </c>
      <c r="B113" s="44" t="s">
        <v>562</v>
      </c>
      <c r="C113" s="84"/>
      <c r="D113" s="85"/>
      <c r="E113" s="84"/>
    </row>
    <row r="114" spans="1:5" hidden="1" x14ac:dyDescent="0.25">
      <c r="A114" s="60" t="s">
        <v>780</v>
      </c>
      <c r="B114" s="44" t="s">
        <v>563</v>
      </c>
      <c r="C114" s="84"/>
      <c r="D114" s="85"/>
      <c r="E114" s="84"/>
    </row>
    <row r="115" spans="1:5" x14ac:dyDescent="0.25">
      <c r="A115" s="60" t="s">
        <v>781</v>
      </c>
      <c r="B115" s="44" t="s">
        <v>564</v>
      </c>
      <c r="C115" s="84">
        <v>500000</v>
      </c>
      <c r="D115" s="85">
        <v>361879</v>
      </c>
      <c r="E115" s="84">
        <v>500000</v>
      </c>
    </row>
    <row r="116" spans="1:5" hidden="1" x14ac:dyDescent="0.25">
      <c r="A116" s="60" t="s">
        <v>782</v>
      </c>
      <c r="B116" s="44" t="s">
        <v>565</v>
      </c>
      <c r="C116" s="84"/>
      <c r="D116" s="85"/>
      <c r="E116" s="84"/>
    </row>
    <row r="117" spans="1:5" x14ac:dyDescent="0.25">
      <c r="A117" s="60" t="s">
        <v>783</v>
      </c>
      <c r="B117" s="44" t="s">
        <v>566</v>
      </c>
      <c r="C117" s="84">
        <v>2160000</v>
      </c>
      <c r="D117" s="85">
        <v>1323529</v>
      </c>
      <c r="E117" s="84">
        <v>2160000</v>
      </c>
    </row>
    <row r="118" spans="1:5" hidden="1" x14ac:dyDescent="0.25">
      <c r="A118" s="60" t="s">
        <v>784</v>
      </c>
      <c r="B118" s="44" t="s">
        <v>567</v>
      </c>
      <c r="C118" s="84"/>
      <c r="D118" s="85"/>
      <c r="E118" s="84"/>
    </row>
    <row r="119" spans="1:5" x14ac:dyDescent="0.25">
      <c r="A119" s="60" t="s">
        <v>785</v>
      </c>
      <c r="B119" s="44" t="s">
        <v>568</v>
      </c>
      <c r="C119" s="123">
        <v>3000000</v>
      </c>
      <c r="D119" s="85">
        <v>3000000</v>
      </c>
      <c r="E119" s="84">
        <v>3000000</v>
      </c>
    </row>
    <row r="120" spans="1:5" x14ac:dyDescent="0.25">
      <c r="A120" s="60" t="s">
        <v>786</v>
      </c>
      <c r="B120" s="44" t="s">
        <v>569</v>
      </c>
      <c r="C120" s="123">
        <v>5000000</v>
      </c>
      <c r="D120" s="85">
        <v>1554209</v>
      </c>
      <c r="E120" s="84">
        <v>11644511</v>
      </c>
    </row>
    <row r="121" spans="1:5" x14ac:dyDescent="0.25">
      <c r="A121" s="60" t="s">
        <v>787</v>
      </c>
      <c r="B121" s="44" t="s">
        <v>591</v>
      </c>
      <c r="C121" s="124">
        <v>234000</v>
      </c>
      <c r="D121" s="85">
        <v>234000</v>
      </c>
      <c r="E121" s="84">
        <v>234000</v>
      </c>
    </row>
    <row r="122" spans="1:5" x14ac:dyDescent="0.25">
      <c r="A122" s="60" t="s">
        <v>788</v>
      </c>
      <c r="B122" s="44" t="s">
        <v>592</v>
      </c>
      <c r="C122" s="125">
        <v>240000</v>
      </c>
      <c r="D122" s="126">
        <v>52941</v>
      </c>
      <c r="E122" s="90">
        <v>240000</v>
      </c>
    </row>
    <row r="123" spans="1:5" x14ac:dyDescent="0.25">
      <c r="A123" s="60" t="s">
        <v>789</v>
      </c>
      <c r="B123" s="44" t="s">
        <v>593</v>
      </c>
      <c r="C123" s="127">
        <v>60000</v>
      </c>
      <c r="D123" s="92">
        <v>45000</v>
      </c>
      <c r="E123" s="91">
        <v>60000</v>
      </c>
    </row>
    <row r="124" spans="1:5" x14ac:dyDescent="0.25">
      <c r="A124" s="60" t="s">
        <v>790</v>
      </c>
      <c r="B124" s="44" t="s">
        <v>594</v>
      </c>
      <c r="C124" s="127">
        <v>120000</v>
      </c>
      <c r="D124" s="92">
        <v>90000</v>
      </c>
      <c r="E124" s="91">
        <v>120000</v>
      </c>
    </row>
    <row r="125" spans="1:5" x14ac:dyDescent="0.25">
      <c r="A125" s="60" t="s">
        <v>791</v>
      </c>
      <c r="B125" s="44" t="s">
        <v>595</v>
      </c>
      <c r="C125" s="127">
        <v>120000</v>
      </c>
      <c r="D125" s="92">
        <v>120000</v>
      </c>
      <c r="E125" s="91">
        <v>120000</v>
      </c>
    </row>
    <row r="126" spans="1:5" hidden="1" x14ac:dyDescent="0.25"/>
    <row r="127" spans="1:5" hidden="1" x14ac:dyDescent="0.25"/>
    <row r="128" spans="1:5"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DaZxlM9m5c5soZNFxQZ8kmxMnjOjc3afa/y9BnQ2nE01uKVS9p8XYP/dXjB++qAfS3oOLgjMekbm7YwHobkCWA==" saltValue="Ru6/EwO/I8/5YteHV+qnwg==" spinCount="100000" sheet="1" objects="1" scenarios="1" formatColumns="0" formatRows="0" selectLockedCells="1"/>
  <mergeCells count="6">
    <mergeCell ref="A106:E106"/>
    <mergeCell ref="A3:E3"/>
    <mergeCell ref="A4:E4"/>
    <mergeCell ref="A5:E5"/>
    <mergeCell ref="A104:E104"/>
    <mergeCell ref="A105:E105"/>
  </mergeCells>
  <pageMargins left="0.39370078740157483" right="0.39370078740157483" top="0.74803149606299213" bottom="0.74803149606299213" header="0.31496062992125984" footer="0.31496062992125984"/>
  <pageSetup scale="79" orientation="landscape" r:id="rId1"/>
  <headerFooter>
    <oddFooter>&amp;C&amp;P</oddFooter>
  </headerFooter>
  <rowBreaks count="1" manualBreakCount="1">
    <brk id="10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5"/>
  <dimension ref="A1:F300"/>
  <sheetViews>
    <sheetView view="pageBreakPreview" topLeftCell="A85" zoomScale="70" zoomScaleNormal="80" zoomScaleSheetLayoutView="70" workbookViewId="0">
      <selection activeCell="E13" sqref="E13"/>
    </sheetView>
  </sheetViews>
  <sheetFormatPr defaultColWidth="8.77734375" defaultRowHeight="15" x14ac:dyDescent="0.25"/>
  <cols>
    <col min="1" max="1" width="22.21875" style="49" bestFit="1" customWidth="1"/>
    <col min="2" max="2" width="13.21875" style="49" bestFit="1" customWidth="1"/>
    <col min="3" max="3" width="44.5546875" style="49" bestFit="1" customWidth="1"/>
    <col min="4" max="6" width="25.44140625" style="49" bestFit="1" customWidth="1"/>
    <col min="7" max="16384" width="8.77734375" style="49"/>
  </cols>
  <sheetData>
    <row r="1" spans="1:6" x14ac:dyDescent="0.25">
      <c r="A1" s="166" t="s">
        <v>143</v>
      </c>
      <c r="B1" s="166"/>
      <c r="C1" s="166"/>
      <c r="D1" s="166"/>
      <c r="E1" s="166"/>
      <c r="F1" s="166"/>
    </row>
    <row r="2" spans="1:6" x14ac:dyDescent="0.25">
      <c r="A2" s="167" t="s">
        <v>827</v>
      </c>
      <c r="B2" s="167"/>
      <c r="C2" s="167"/>
      <c r="D2" s="167"/>
      <c r="E2" s="167"/>
      <c r="F2" s="167"/>
    </row>
    <row r="3" spans="1:6" x14ac:dyDescent="0.25">
      <c r="A3" s="167" t="s">
        <v>764</v>
      </c>
      <c r="B3" s="167"/>
      <c r="C3" s="167"/>
      <c r="D3" s="167"/>
      <c r="E3" s="167"/>
      <c r="F3" s="167"/>
    </row>
    <row r="5" spans="1:6" ht="45" x14ac:dyDescent="0.25">
      <c r="A5" s="50" t="s">
        <v>145</v>
      </c>
      <c r="B5" s="50" t="s">
        <v>144</v>
      </c>
      <c r="C5" s="50" t="s">
        <v>112</v>
      </c>
      <c r="D5" s="50" t="s">
        <v>596</v>
      </c>
      <c r="E5" s="50" t="s">
        <v>597</v>
      </c>
      <c r="F5" s="50" t="s">
        <v>598</v>
      </c>
    </row>
    <row r="6" spans="1:6" s="1" customFormat="1" x14ac:dyDescent="0.25">
      <c r="A6" s="8" t="s">
        <v>607</v>
      </c>
      <c r="B6" s="4">
        <v>3</v>
      </c>
      <c r="C6" s="5" t="s">
        <v>113</v>
      </c>
      <c r="D6" s="11">
        <f>D7+D11+D16+D22+D28+D37+D44+D56+D63+D69</f>
        <v>0</v>
      </c>
      <c r="E6" s="11">
        <f>E7+E11+E16+E22+E28+E37+E44+E56+E63+E69</f>
        <v>0</v>
      </c>
      <c r="F6" s="11">
        <f>F7+F11+F16+F22+F28+F37+F44+F56+F63+F69</f>
        <v>1733144991.71</v>
      </c>
    </row>
    <row r="7" spans="1:6" s="1" customFormat="1" x14ac:dyDescent="0.25">
      <c r="A7" s="5"/>
      <c r="B7" s="4">
        <v>32010100</v>
      </c>
      <c r="C7" s="5" t="s">
        <v>114</v>
      </c>
      <c r="D7" s="11">
        <f>SUM(D8:D10)</f>
        <v>0</v>
      </c>
      <c r="E7" s="11">
        <f t="shared" ref="E7:F7" si="0">SUM(E8:E10)</f>
        <v>0</v>
      </c>
      <c r="F7" s="11">
        <f t="shared" si="0"/>
        <v>0</v>
      </c>
    </row>
    <row r="8" spans="1:6" x14ac:dyDescent="0.25">
      <c r="A8" s="42" t="s">
        <v>608</v>
      </c>
      <c r="B8" s="43">
        <v>32010101</v>
      </c>
      <c r="C8" s="44" t="s">
        <v>115</v>
      </c>
      <c r="D8" s="45"/>
      <c r="E8" s="45"/>
      <c r="F8" s="45"/>
    </row>
    <row r="9" spans="1:6" x14ac:dyDescent="0.25">
      <c r="A9" s="42"/>
      <c r="B9" s="43"/>
      <c r="C9" s="44" t="s">
        <v>796</v>
      </c>
      <c r="D9" s="45"/>
      <c r="E9" s="45"/>
      <c r="F9" s="45"/>
    </row>
    <row r="10" spans="1:6" hidden="1" x14ac:dyDescent="0.25">
      <c r="A10" s="44"/>
      <c r="B10" s="43"/>
      <c r="C10" s="44"/>
      <c r="D10" s="45"/>
      <c r="E10" s="45"/>
      <c r="F10" s="45"/>
    </row>
    <row r="11" spans="1:6" s="1" customFormat="1" x14ac:dyDescent="0.25">
      <c r="A11" s="5"/>
      <c r="B11" s="4">
        <v>32010200</v>
      </c>
      <c r="C11" s="5" t="s">
        <v>116</v>
      </c>
      <c r="D11" s="11">
        <f>SUM(D12:D14)</f>
        <v>0</v>
      </c>
      <c r="E11" s="11">
        <f t="shared" ref="E11:F11" si="1">SUM(E12:E14)</f>
        <v>0</v>
      </c>
      <c r="F11" s="11">
        <f t="shared" si="1"/>
        <v>1533144991.71</v>
      </c>
    </row>
    <row r="12" spans="1:6" x14ac:dyDescent="0.25">
      <c r="A12" s="42" t="s">
        <v>609</v>
      </c>
      <c r="B12" s="43">
        <v>32010202</v>
      </c>
      <c r="C12" s="44" t="s">
        <v>117</v>
      </c>
      <c r="D12" s="45"/>
      <c r="E12" s="45"/>
      <c r="F12" s="45"/>
    </row>
    <row r="13" spans="1:6" x14ac:dyDescent="0.25">
      <c r="A13" s="42" t="s">
        <v>660</v>
      </c>
      <c r="B13" s="43">
        <v>32010220</v>
      </c>
      <c r="C13" s="44" t="s">
        <v>570</v>
      </c>
      <c r="D13" s="45"/>
      <c r="E13" s="45"/>
      <c r="F13" s="45">
        <v>400000000</v>
      </c>
    </row>
    <row r="14" spans="1:6" s="1" customFormat="1" x14ac:dyDescent="0.25">
      <c r="A14" s="65" t="s">
        <v>661</v>
      </c>
      <c r="B14" s="6">
        <v>32010221</v>
      </c>
      <c r="C14" s="7" t="s">
        <v>771</v>
      </c>
      <c r="D14" s="66">
        <f>SUM(D78:D98)</f>
        <v>0</v>
      </c>
      <c r="E14" s="66">
        <f>SUM(E78:E98)</f>
        <v>0</v>
      </c>
      <c r="F14" s="66">
        <f>SUM(F78:F98)</f>
        <v>1133144991.71</v>
      </c>
    </row>
    <row r="15" spans="1:6" hidden="1" x14ac:dyDescent="0.25">
      <c r="A15" s="48"/>
      <c r="B15" s="48"/>
      <c r="C15" s="48"/>
      <c r="D15" s="48"/>
      <c r="E15" s="48"/>
      <c r="F15" s="48"/>
    </row>
    <row r="16" spans="1:6" s="1" customFormat="1" x14ac:dyDescent="0.25">
      <c r="A16" s="5"/>
      <c r="B16" s="4">
        <v>320103</v>
      </c>
      <c r="C16" s="5" t="s">
        <v>118</v>
      </c>
      <c r="D16" s="11">
        <f>SUM(D17:D21)</f>
        <v>0</v>
      </c>
      <c r="E16" s="11">
        <f>SUM(E17:E21)</f>
        <v>0</v>
      </c>
      <c r="F16" s="11">
        <f>SUM(F17:F21)</f>
        <v>0</v>
      </c>
    </row>
    <row r="17" spans="1:6" x14ac:dyDescent="0.25">
      <c r="A17" s="42" t="s">
        <v>662</v>
      </c>
      <c r="B17" s="43">
        <v>32010301</v>
      </c>
      <c r="C17" s="44" t="s">
        <v>119</v>
      </c>
      <c r="D17" s="45"/>
      <c r="E17" s="45"/>
      <c r="F17" s="45"/>
    </row>
    <row r="18" spans="1:6" hidden="1" x14ac:dyDescent="0.25">
      <c r="A18" s="44"/>
      <c r="B18" s="43"/>
      <c r="C18" s="44"/>
      <c r="D18" s="45"/>
      <c r="E18" s="45"/>
      <c r="F18" s="45"/>
    </row>
    <row r="19" spans="1:6" hidden="1" x14ac:dyDescent="0.25">
      <c r="A19" s="44"/>
      <c r="B19" s="43"/>
      <c r="C19" s="44"/>
      <c r="D19" s="45"/>
      <c r="E19" s="45"/>
      <c r="F19" s="45"/>
    </row>
    <row r="20" spans="1:6" hidden="1" x14ac:dyDescent="0.25">
      <c r="A20" s="44"/>
      <c r="B20" s="43"/>
      <c r="C20" s="44"/>
      <c r="D20" s="45"/>
      <c r="E20" s="45"/>
      <c r="F20" s="45"/>
    </row>
    <row r="21" spans="1:6" hidden="1" x14ac:dyDescent="0.25">
      <c r="A21" s="44"/>
      <c r="B21" s="43"/>
      <c r="C21" s="44"/>
      <c r="D21" s="45"/>
      <c r="E21" s="45"/>
      <c r="F21" s="45"/>
    </row>
    <row r="22" spans="1:6" s="1" customFormat="1" x14ac:dyDescent="0.25">
      <c r="A22" s="5"/>
      <c r="B22" s="4">
        <v>32010400</v>
      </c>
      <c r="C22" s="5" t="s">
        <v>120</v>
      </c>
      <c r="D22" s="11">
        <f>SUM(D23:D27)</f>
        <v>0</v>
      </c>
      <c r="E22" s="11">
        <f t="shared" ref="E22:F22" si="2">SUM(E23:E27)</f>
        <v>0</v>
      </c>
      <c r="F22" s="11">
        <f t="shared" si="2"/>
        <v>0</v>
      </c>
    </row>
    <row r="23" spans="1:6" x14ac:dyDescent="0.25">
      <c r="A23" s="42" t="s">
        <v>663</v>
      </c>
      <c r="B23" s="43">
        <v>32010405</v>
      </c>
      <c r="C23" s="44" t="s">
        <v>121</v>
      </c>
      <c r="D23" s="45"/>
      <c r="E23" s="45"/>
      <c r="F23" s="45"/>
    </row>
    <row r="24" spans="1:6" x14ac:dyDescent="0.25">
      <c r="A24" s="42" t="s">
        <v>664</v>
      </c>
      <c r="B24" s="43">
        <v>32010406</v>
      </c>
      <c r="C24" s="44" t="s">
        <v>122</v>
      </c>
      <c r="D24" s="45"/>
      <c r="E24" s="45"/>
      <c r="F24" s="45"/>
    </row>
    <row r="25" spans="1:6" x14ac:dyDescent="0.25">
      <c r="A25" s="42" t="s">
        <v>665</v>
      </c>
      <c r="B25" s="43">
        <v>32010407</v>
      </c>
      <c r="C25" s="44" t="s">
        <v>123</v>
      </c>
      <c r="D25" s="45"/>
      <c r="E25" s="45"/>
      <c r="F25" s="45"/>
    </row>
    <row r="26" spans="1:6" x14ac:dyDescent="0.25">
      <c r="A26" s="42" t="s">
        <v>666</v>
      </c>
      <c r="B26" s="43">
        <v>32010408</v>
      </c>
      <c r="C26" s="44" t="s">
        <v>124</v>
      </c>
      <c r="D26" s="45"/>
      <c r="E26" s="45"/>
      <c r="F26" s="45"/>
    </row>
    <row r="27" spans="1:6" hidden="1" x14ac:dyDescent="0.25">
      <c r="A27" s="44"/>
      <c r="B27" s="43"/>
      <c r="C27" s="44"/>
      <c r="D27" s="45"/>
      <c r="E27" s="45"/>
      <c r="F27" s="45"/>
    </row>
    <row r="28" spans="1:6" s="1" customFormat="1" x14ac:dyDescent="0.25">
      <c r="A28" s="5"/>
      <c r="B28" s="4">
        <v>320105</v>
      </c>
      <c r="C28" s="5" t="s">
        <v>125</v>
      </c>
      <c r="D28" s="11">
        <f>SUM(D29:D36)</f>
        <v>0</v>
      </c>
      <c r="E28" s="11">
        <f t="shared" ref="E28:F28" si="3">SUM(E29:E36)</f>
        <v>0</v>
      </c>
      <c r="F28" s="11">
        <f t="shared" si="3"/>
        <v>0</v>
      </c>
    </row>
    <row r="29" spans="1:6" x14ac:dyDescent="0.25">
      <c r="A29" s="42" t="s">
        <v>667</v>
      </c>
      <c r="B29" s="43">
        <v>32010501</v>
      </c>
      <c r="C29" s="44" t="s">
        <v>126</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hidden="1" x14ac:dyDescent="0.25">
      <c r="A34" s="46"/>
      <c r="B34" s="47"/>
      <c r="C34" s="46"/>
      <c r="D34" s="45"/>
      <c r="E34" s="45"/>
      <c r="F34" s="45"/>
    </row>
    <row r="35" spans="1:6" hidden="1" x14ac:dyDescent="0.25">
      <c r="A35" s="46"/>
      <c r="B35" s="47"/>
      <c r="C35" s="46"/>
      <c r="D35" s="45"/>
      <c r="E35" s="45"/>
      <c r="F35" s="45"/>
    </row>
    <row r="36" spans="1:6" hidden="1" x14ac:dyDescent="0.25">
      <c r="A36" s="46"/>
      <c r="B36" s="47"/>
      <c r="C36" s="46"/>
      <c r="D36" s="45"/>
      <c r="E36" s="45"/>
      <c r="F36" s="45"/>
    </row>
    <row r="37" spans="1:6" s="1" customFormat="1" x14ac:dyDescent="0.25">
      <c r="A37" s="5"/>
      <c r="B37" s="4">
        <v>320106</v>
      </c>
      <c r="C37" s="5" t="s">
        <v>127</v>
      </c>
      <c r="D37" s="11">
        <f>SUM(D38:D43)</f>
        <v>0</v>
      </c>
      <c r="E37" s="11">
        <f t="shared" ref="E37:F37" si="4">SUM(E38:E43)</f>
        <v>0</v>
      </c>
      <c r="F37" s="11">
        <f t="shared" si="4"/>
        <v>0</v>
      </c>
    </row>
    <row r="38" spans="1:6" x14ac:dyDescent="0.25">
      <c r="A38" s="42" t="s">
        <v>668</v>
      </c>
      <c r="B38" s="43">
        <v>32010601</v>
      </c>
      <c r="C38" s="44" t="s">
        <v>128</v>
      </c>
      <c r="D38" s="45"/>
      <c r="E38" s="45"/>
      <c r="F38" s="45"/>
    </row>
    <row r="39" spans="1:6" x14ac:dyDescent="0.25">
      <c r="A39" s="42" t="s">
        <v>669</v>
      </c>
      <c r="B39" s="43">
        <v>32010602</v>
      </c>
      <c r="C39" s="44" t="s">
        <v>129</v>
      </c>
      <c r="D39" s="45"/>
      <c r="E39" s="45"/>
      <c r="F39" s="45"/>
    </row>
    <row r="40" spans="1:6" hidden="1" x14ac:dyDescent="0.25">
      <c r="A40" s="44"/>
      <c r="B40" s="43"/>
      <c r="C40" s="44"/>
      <c r="D40" s="45"/>
      <c r="E40" s="45"/>
      <c r="F40" s="45"/>
    </row>
    <row r="41" spans="1:6" hidden="1" x14ac:dyDescent="0.25">
      <c r="A41" s="44"/>
      <c r="B41" s="43"/>
      <c r="C41" s="44"/>
      <c r="D41" s="45"/>
      <c r="E41" s="45"/>
      <c r="F41" s="45"/>
    </row>
    <row r="42" spans="1:6" hidden="1" x14ac:dyDescent="0.25">
      <c r="A42" s="44"/>
      <c r="B42" s="43"/>
      <c r="C42" s="44"/>
      <c r="D42" s="45"/>
      <c r="E42" s="45"/>
      <c r="F42" s="45"/>
    </row>
    <row r="43" spans="1:6" hidden="1" x14ac:dyDescent="0.25">
      <c r="A43" s="44"/>
      <c r="B43" s="43"/>
      <c r="C43" s="44"/>
      <c r="D43" s="45"/>
      <c r="E43" s="45"/>
      <c r="F43" s="45"/>
    </row>
    <row r="44" spans="1:6" s="1" customFormat="1" x14ac:dyDescent="0.25">
      <c r="A44" s="5"/>
      <c r="B44" s="4">
        <v>320109</v>
      </c>
      <c r="C44" s="5" t="s">
        <v>130</v>
      </c>
      <c r="D44" s="11">
        <f>SUM(D45:D55)</f>
        <v>0</v>
      </c>
      <c r="E44" s="11">
        <f t="shared" ref="E44:F44" si="5">SUM(E45:E55)</f>
        <v>0</v>
      </c>
      <c r="F44" s="11">
        <f t="shared" si="5"/>
        <v>0</v>
      </c>
    </row>
    <row r="45" spans="1:6" x14ac:dyDescent="0.25">
      <c r="A45" s="42" t="s">
        <v>670</v>
      </c>
      <c r="B45" s="43">
        <v>32010903</v>
      </c>
      <c r="C45" s="44" t="s">
        <v>131</v>
      </c>
      <c r="D45" s="45"/>
      <c r="E45" s="45"/>
      <c r="F45" s="45"/>
    </row>
    <row r="46" spans="1:6" hidden="1" x14ac:dyDescent="0.25">
      <c r="A46" s="44"/>
      <c r="B46" s="43"/>
      <c r="C46" s="44"/>
      <c r="D46" s="45"/>
      <c r="E46" s="45"/>
      <c r="F46" s="45"/>
    </row>
    <row r="47" spans="1:6" x14ac:dyDescent="0.25">
      <c r="A47" s="42" t="s">
        <v>671</v>
      </c>
      <c r="B47" s="43">
        <v>32010904</v>
      </c>
      <c r="C47" s="44" t="s">
        <v>132</v>
      </c>
      <c r="D47" s="45"/>
      <c r="E47" s="45"/>
      <c r="F47" s="45"/>
    </row>
    <row r="48" spans="1:6" hidden="1" x14ac:dyDescent="0.25">
      <c r="A48" s="44"/>
      <c r="B48" s="43"/>
      <c r="C48" s="44"/>
      <c r="D48" s="45"/>
      <c r="E48" s="45"/>
      <c r="F48" s="45"/>
    </row>
    <row r="49" spans="1:6" x14ac:dyDescent="0.25">
      <c r="A49" s="42" t="s">
        <v>672</v>
      </c>
      <c r="B49" s="43">
        <v>32010935</v>
      </c>
      <c r="C49" s="44" t="s">
        <v>133</v>
      </c>
      <c r="D49" s="45"/>
      <c r="E49" s="45"/>
      <c r="F49" s="45"/>
    </row>
    <row r="50" spans="1:6" hidden="1" x14ac:dyDescent="0.25">
      <c r="A50" s="44"/>
      <c r="B50" s="43"/>
      <c r="C50" s="44"/>
      <c r="D50" s="45"/>
      <c r="E50" s="45"/>
      <c r="F50" s="45"/>
    </row>
    <row r="51" spans="1:6" hidden="1" x14ac:dyDescent="0.25">
      <c r="A51" s="44"/>
      <c r="B51" s="43"/>
      <c r="C51" s="44"/>
      <c r="D51" s="45"/>
      <c r="E51" s="45"/>
      <c r="F51" s="45"/>
    </row>
    <row r="52" spans="1:6" hidden="1" x14ac:dyDescent="0.25">
      <c r="A52" s="44"/>
      <c r="B52" s="43"/>
      <c r="C52" s="44"/>
      <c r="D52" s="45"/>
      <c r="E52" s="45"/>
      <c r="F52" s="45"/>
    </row>
    <row r="53" spans="1:6" x14ac:dyDescent="0.25">
      <c r="A53" s="42" t="s">
        <v>673</v>
      </c>
      <c r="B53" s="43">
        <v>32010936</v>
      </c>
      <c r="C53" s="44" t="s">
        <v>134</v>
      </c>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320201</v>
      </c>
      <c r="C56" s="5" t="s">
        <v>146</v>
      </c>
      <c r="D56" s="11">
        <f>SUM(D57:D62)</f>
        <v>0</v>
      </c>
      <c r="E56" s="11">
        <f t="shared" ref="E56:F56" si="6">SUM(E57:E62)</f>
        <v>0</v>
      </c>
      <c r="F56" s="11">
        <f t="shared" si="6"/>
        <v>200000000</v>
      </c>
    </row>
    <row r="57" spans="1:6" x14ac:dyDescent="0.25">
      <c r="A57" s="42" t="s">
        <v>674</v>
      </c>
      <c r="B57" s="43">
        <v>32020101</v>
      </c>
      <c r="C57" s="44" t="s">
        <v>135</v>
      </c>
      <c r="D57" s="45"/>
      <c r="E57" s="45"/>
      <c r="F57" s="45"/>
    </row>
    <row r="58" spans="1:6" hidden="1" x14ac:dyDescent="0.25">
      <c r="A58" s="44"/>
      <c r="B58" s="43"/>
      <c r="C58" s="44"/>
      <c r="D58" s="45"/>
      <c r="E58" s="45"/>
      <c r="F58" s="45"/>
    </row>
    <row r="59" spans="1:6" x14ac:dyDescent="0.25">
      <c r="A59" s="42" t="s">
        <v>675</v>
      </c>
      <c r="B59" s="43">
        <v>32020102</v>
      </c>
      <c r="C59" s="44" t="s">
        <v>136</v>
      </c>
      <c r="D59" s="45"/>
      <c r="E59" s="45"/>
      <c r="F59" s="45"/>
    </row>
    <row r="60" spans="1:6" hidden="1" x14ac:dyDescent="0.25">
      <c r="A60" s="44"/>
      <c r="B60" s="43"/>
      <c r="C60" s="44"/>
      <c r="D60" s="45"/>
      <c r="E60" s="45"/>
      <c r="F60" s="45"/>
    </row>
    <row r="61" spans="1:6" x14ac:dyDescent="0.25">
      <c r="A61" s="42" t="s">
        <v>676</v>
      </c>
      <c r="B61" s="43">
        <v>32020104</v>
      </c>
      <c r="C61" s="44" t="s">
        <v>137</v>
      </c>
      <c r="D61" s="45"/>
      <c r="E61" s="45"/>
      <c r="F61" s="45">
        <v>200000000</v>
      </c>
    </row>
    <row r="62" spans="1:6" hidden="1" x14ac:dyDescent="0.25">
      <c r="A62" s="44"/>
      <c r="B62" s="43"/>
      <c r="C62" s="44"/>
      <c r="D62" s="45"/>
      <c r="E62" s="45"/>
      <c r="F62" s="45"/>
    </row>
    <row r="63" spans="1:6" s="1" customFormat="1" x14ac:dyDescent="0.25">
      <c r="A63" s="5"/>
      <c r="B63" s="4">
        <v>320301</v>
      </c>
      <c r="C63" s="5" t="s">
        <v>138</v>
      </c>
      <c r="D63" s="11">
        <f>SUM(D64:D68)</f>
        <v>0</v>
      </c>
      <c r="E63" s="11">
        <f>SUM(E64:E68)</f>
        <v>0</v>
      </c>
      <c r="F63" s="11">
        <f>SUM(F64:F68)</f>
        <v>0</v>
      </c>
    </row>
    <row r="64" spans="1:6" x14ac:dyDescent="0.25">
      <c r="A64" s="42" t="s">
        <v>677</v>
      </c>
      <c r="B64" s="43">
        <v>32030101</v>
      </c>
      <c r="C64" s="44" t="s">
        <v>139</v>
      </c>
      <c r="D64" s="45"/>
      <c r="E64" s="45"/>
      <c r="F64" s="45"/>
    </row>
    <row r="65" spans="1:6" x14ac:dyDescent="0.25">
      <c r="A65" s="42" t="s">
        <v>678</v>
      </c>
      <c r="B65" s="43">
        <v>32030109</v>
      </c>
      <c r="C65" s="44" t="s">
        <v>140</v>
      </c>
      <c r="D65" s="45"/>
      <c r="E65" s="45"/>
      <c r="F65" s="45"/>
    </row>
    <row r="66" spans="1:6" x14ac:dyDescent="0.25">
      <c r="A66" s="42" t="s">
        <v>679</v>
      </c>
      <c r="B66" s="43">
        <v>32030110</v>
      </c>
      <c r="C66" s="44" t="s">
        <v>141</v>
      </c>
      <c r="D66" s="45"/>
      <c r="E66" s="45"/>
      <c r="F66" s="45"/>
    </row>
    <row r="67" spans="1:6" hidden="1" x14ac:dyDescent="0.25">
      <c r="A67" s="46"/>
      <c r="B67" s="47"/>
      <c r="C67" s="46"/>
      <c r="D67" s="45"/>
      <c r="E67" s="45"/>
      <c r="F67" s="45"/>
    </row>
    <row r="68" spans="1:6" hidden="1" x14ac:dyDescent="0.25">
      <c r="A68" s="46"/>
      <c r="B68" s="47"/>
      <c r="C68" s="46"/>
      <c r="D68" s="45"/>
      <c r="E68" s="45"/>
      <c r="F68" s="45"/>
    </row>
    <row r="69" spans="1:6" s="1" customFormat="1" x14ac:dyDescent="0.25">
      <c r="A69" s="5"/>
      <c r="B69" s="4">
        <v>32011000</v>
      </c>
      <c r="C69" s="5" t="s">
        <v>142</v>
      </c>
      <c r="D69" s="11">
        <f>SUM(D70:D71)</f>
        <v>0</v>
      </c>
      <c r="E69" s="11">
        <f t="shared" ref="E69:F69" si="7">SUM(E70:E71)</f>
        <v>0</v>
      </c>
      <c r="F69" s="11">
        <f t="shared" si="7"/>
        <v>0</v>
      </c>
    </row>
    <row r="70" spans="1:6" hidden="1" x14ac:dyDescent="0.25">
      <c r="A70" s="42" t="s">
        <v>680</v>
      </c>
      <c r="B70" s="46"/>
      <c r="C70" s="46"/>
      <c r="D70" s="45"/>
      <c r="E70" s="45"/>
      <c r="F70" s="45"/>
    </row>
    <row r="71" spans="1:6" hidden="1" x14ac:dyDescent="0.25">
      <c r="A71" s="46"/>
      <c r="B71" s="46"/>
      <c r="C71" s="46"/>
      <c r="D71" s="45"/>
      <c r="E71" s="45"/>
      <c r="F71" s="45"/>
    </row>
    <row r="73" spans="1:6" x14ac:dyDescent="0.25">
      <c r="A73" s="166" t="s">
        <v>793</v>
      </c>
      <c r="B73" s="166"/>
      <c r="C73" s="166"/>
      <c r="D73" s="166"/>
      <c r="E73" s="166"/>
      <c r="F73" s="166"/>
    </row>
    <row r="74" spans="1:6" x14ac:dyDescent="0.25">
      <c r="A74" s="167" t="s">
        <v>828</v>
      </c>
      <c r="B74" s="167"/>
      <c r="C74" s="167"/>
      <c r="D74" s="167"/>
      <c r="E74" s="167"/>
      <c r="F74" s="167"/>
    </row>
    <row r="75" spans="1:6" x14ac:dyDescent="0.25">
      <c r="A75" s="167" t="s">
        <v>764</v>
      </c>
      <c r="B75" s="167"/>
      <c r="C75" s="167"/>
      <c r="D75" s="167"/>
      <c r="E75" s="167"/>
      <c r="F75" s="167"/>
    </row>
    <row r="77" spans="1:6" ht="45" x14ac:dyDescent="0.25">
      <c r="A77" s="50"/>
      <c r="B77" s="50" t="s">
        <v>792</v>
      </c>
      <c r="C77" s="50" t="s">
        <v>112</v>
      </c>
      <c r="D77" s="50" t="s">
        <v>596</v>
      </c>
      <c r="E77" s="50" t="s">
        <v>597</v>
      </c>
      <c r="F77" s="50" t="s">
        <v>598</v>
      </c>
    </row>
    <row r="78" spans="1:6" ht="45" x14ac:dyDescent="0.25">
      <c r="A78" s="42"/>
      <c r="B78" s="43" t="s">
        <v>774</v>
      </c>
      <c r="C78" s="44" t="s">
        <v>571</v>
      </c>
      <c r="D78" s="45"/>
      <c r="E78" s="45"/>
      <c r="F78" s="84">
        <v>205882352.94</v>
      </c>
    </row>
    <row r="79" spans="1:6" ht="30" x14ac:dyDescent="0.25">
      <c r="A79" s="42"/>
      <c r="B79" s="43" t="s">
        <v>775</v>
      </c>
      <c r="C79" s="44" t="s">
        <v>572</v>
      </c>
      <c r="D79" s="45"/>
      <c r="E79" s="45"/>
      <c r="F79" s="84">
        <v>0</v>
      </c>
    </row>
    <row r="80" spans="1:6" ht="30" x14ac:dyDescent="0.25">
      <c r="A80" s="42"/>
      <c r="B80" s="43" t="s">
        <v>776</v>
      </c>
      <c r="C80" s="44" t="s">
        <v>573</v>
      </c>
      <c r="D80" s="45"/>
      <c r="E80" s="45"/>
      <c r="F80" s="84">
        <v>58823529.409999996</v>
      </c>
    </row>
    <row r="81" spans="1:6" ht="45" x14ac:dyDescent="0.25">
      <c r="A81" s="42"/>
      <c r="B81" s="43" t="s">
        <v>777</v>
      </c>
      <c r="C81" s="44" t="s">
        <v>575</v>
      </c>
      <c r="D81" s="45"/>
      <c r="E81" s="45"/>
      <c r="F81" s="84">
        <v>68627450.980000004</v>
      </c>
    </row>
    <row r="82" spans="1:6" ht="45" x14ac:dyDescent="0.25">
      <c r="A82" s="42"/>
      <c r="B82" s="43" t="s">
        <v>778</v>
      </c>
      <c r="C82" s="44" t="s">
        <v>574</v>
      </c>
      <c r="D82" s="45"/>
      <c r="E82" s="45"/>
      <c r="F82" s="84">
        <v>6862745.0999999996</v>
      </c>
    </row>
    <row r="83" spans="1:6" ht="30" x14ac:dyDescent="0.25">
      <c r="A83" s="42"/>
      <c r="B83" s="43" t="s">
        <v>779</v>
      </c>
      <c r="C83" s="44" t="s">
        <v>576</v>
      </c>
      <c r="D83" s="45"/>
      <c r="E83" s="45"/>
      <c r="F83" s="84">
        <v>68627450.980000004</v>
      </c>
    </row>
    <row r="84" spans="1:6" ht="45" x14ac:dyDescent="0.25">
      <c r="A84" s="42"/>
      <c r="B84" s="43" t="s">
        <v>780</v>
      </c>
      <c r="C84" s="44" t="s">
        <v>577</v>
      </c>
      <c r="D84" s="45"/>
      <c r="E84" s="45"/>
      <c r="F84" s="84">
        <v>70058823.530000001</v>
      </c>
    </row>
    <row r="85" spans="1:6" ht="30" x14ac:dyDescent="0.25">
      <c r="A85" s="42"/>
      <c r="B85" s="43" t="s">
        <v>781</v>
      </c>
      <c r="C85" s="44" t="s">
        <v>578</v>
      </c>
      <c r="D85" s="45"/>
      <c r="E85" s="45"/>
      <c r="F85" s="84">
        <v>147058823.53</v>
      </c>
    </row>
    <row r="86" spans="1:6" ht="30" x14ac:dyDescent="0.25">
      <c r="A86" s="42"/>
      <c r="B86" s="43" t="s">
        <v>782</v>
      </c>
      <c r="C86" s="44" t="s">
        <v>579</v>
      </c>
      <c r="D86" s="45"/>
      <c r="E86" s="45"/>
      <c r="F86" s="90">
        <v>0</v>
      </c>
    </row>
    <row r="87" spans="1:6" ht="45" x14ac:dyDescent="0.25">
      <c r="A87" s="42"/>
      <c r="B87" s="43" t="s">
        <v>783</v>
      </c>
      <c r="C87" s="44" t="s">
        <v>580</v>
      </c>
      <c r="D87" s="45"/>
      <c r="E87" s="45"/>
      <c r="F87" s="90">
        <v>68627450.980000004</v>
      </c>
    </row>
    <row r="88" spans="1:6" ht="30" x14ac:dyDescent="0.25">
      <c r="A88" s="42"/>
      <c r="B88" s="43" t="s">
        <v>784</v>
      </c>
      <c r="C88" s="44" t="s">
        <v>581</v>
      </c>
      <c r="D88" s="45"/>
      <c r="E88" s="45"/>
      <c r="F88" s="90">
        <v>0</v>
      </c>
    </row>
    <row r="89" spans="1:6" ht="60" x14ac:dyDescent="0.25">
      <c r="A89" s="42"/>
      <c r="B89" s="43" t="s">
        <v>785</v>
      </c>
      <c r="C89" s="44" t="s">
        <v>582</v>
      </c>
      <c r="D89" s="45"/>
      <c r="E89" s="45"/>
      <c r="F89" s="90">
        <v>15500000</v>
      </c>
    </row>
    <row r="90" spans="1:6" ht="45" x14ac:dyDescent="0.25">
      <c r="A90" s="42"/>
      <c r="B90" s="43" t="s">
        <v>786</v>
      </c>
      <c r="C90" s="44" t="s">
        <v>583</v>
      </c>
      <c r="D90" s="45"/>
      <c r="E90" s="45"/>
      <c r="F90" s="90">
        <v>41176470.590000004</v>
      </c>
    </row>
    <row r="91" spans="1:6" ht="45" x14ac:dyDescent="0.25">
      <c r="A91" s="42"/>
      <c r="B91" s="43" t="s">
        <v>787</v>
      </c>
      <c r="C91" s="44" t="s">
        <v>584</v>
      </c>
      <c r="D91" s="45"/>
      <c r="E91" s="45"/>
      <c r="F91" s="90">
        <v>117647058.81999999</v>
      </c>
    </row>
    <row r="92" spans="1:6" ht="30" x14ac:dyDescent="0.25">
      <c r="A92" s="42"/>
      <c r="B92" s="43" t="s">
        <v>788</v>
      </c>
      <c r="C92" s="44" t="s">
        <v>585</v>
      </c>
      <c r="D92" s="45"/>
      <c r="E92" s="45"/>
      <c r="F92" s="128">
        <v>147058823.53</v>
      </c>
    </row>
    <row r="93" spans="1:6" ht="45" x14ac:dyDescent="0.25">
      <c r="A93" s="42"/>
      <c r="B93" s="43" t="s">
        <v>789</v>
      </c>
      <c r="C93" s="44" t="s">
        <v>586</v>
      </c>
      <c r="D93" s="45"/>
      <c r="E93" s="45"/>
      <c r="F93" s="129">
        <v>1166364.26</v>
      </c>
    </row>
    <row r="94" spans="1:6" x14ac:dyDescent="0.25">
      <c r="A94" s="42"/>
      <c r="B94" s="43" t="s">
        <v>790</v>
      </c>
      <c r="C94" s="44" t="s">
        <v>587</v>
      </c>
      <c r="D94" s="45"/>
      <c r="E94" s="45"/>
      <c r="F94" s="90">
        <v>65282352.939999998</v>
      </c>
    </row>
    <row r="95" spans="1:6" ht="30" x14ac:dyDescent="0.25">
      <c r="A95" s="42"/>
      <c r="B95" s="43" t="s">
        <v>791</v>
      </c>
      <c r="C95" s="44" t="s">
        <v>588</v>
      </c>
      <c r="D95" s="45"/>
      <c r="E95" s="45"/>
      <c r="F95" s="90">
        <v>44117647.060000002</v>
      </c>
    </row>
    <row r="96" spans="1:6" ht="45.6" thickBot="1" x14ac:dyDescent="0.3">
      <c r="A96" s="42"/>
      <c r="B96" s="43" t="s">
        <v>794</v>
      </c>
      <c r="C96" s="44" t="s">
        <v>589</v>
      </c>
      <c r="D96" s="45"/>
      <c r="E96" s="45"/>
      <c r="F96" s="86">
        <v>6627647.0599999996</v>
      </c>
    </row>
    <row r="97" spans="1:6" hidden="1" x14ac:dyDescent="0.25">
      <c r="A97" s="46"/>
      <c r="B97" s="43"/>
      <c r="C97" s="44"/>
      <c r="D97" s="45"/>
      <c r="E97" s="45"/>
      <c r="F97" s="45"/>
    </row>
    <row r="98" spans="1:6" hidden="1" x14ac:dyDescent="0.25">
      <c r="A98" s="46"/>
      <c r="B98" s="43"/>
      <c r="C98" s="44"/>
      <c r="D98" s="45"/>
      <c r="E98" s="45"/>
      <c r="F98" s="45"/>
    </row>
    <row r="99" spans="1:6" hidden="1" x14ac:dyDescent="0.25"/>
    <row r="100" spans="1:6" hidden="1" x14ac:dyDescent="0.25"/>
    <row r="101" spans="1:6" hidden="1" x14ac:dyDescent="0.25"/>
    <row r="102" spans="1:6" hidden="1" x14ac:dyDescent="0.25"/>
    <row r="103" spans="1:6" hidden="1" x14ac:dyDescent="0.25"/>
    <row r="104" spans="1:6" hidden="1" x14ac:dyDescent="0.25"/>
    <row r="105" spans="1:6" hidden="1" x14ac:dyDescent="0.25"/>
    <row r="106" spans="1:6" hidden="1" x14ac:dyDescent="0.25"/>
    <row r="107" spans="1:6" hidden="1" x14ac:dyDescent="0.25"/>
    <row r="108" spans="1:6" hidden="1" x14ac:dyDescent="0.25"/>
    <row r="109" spans="1:6" hidden="1" x14ac:dyDescent="0.25"/>
    <row r="110" spans="1:6" hidden="1" x14ac:dyDescent="0.25"/>
    <row r="111" spans="1:6" hidden="1" x14ac:dyDescent="0.25"/>
    <row r="112" spans="1:6"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bwf82yVjdf6fl4i36OA4Z+mVmRBQwUxLd70EhdpUJqTwHkS5cLs7tUd53WMKF8pxgkrap8eItXawtE1sXXT/2Q==" saltValue="wIA0WPJVzG7yYQN9v+PG3g==" spinCount="100000" sheet="1" objects="1" scenarios="1" formatColumns="0" formatRows="0" selectLockedCells="1"/>
  <mergeCells count="6">
    <mergeCell ref="A73:F73"/>
    <mergeCell ref="A74:F74"/>
    <mergeCell ref="A75:F75"/>
    <mergeCell ref="A1:F1"/>
    <mergeCell ref="A2:F2"/>
    <mergeCell ref="A3:F3"/>
  </mergeCells>
  <pageMargins left="0.39370078740157483" right="0.39370078740157483" top="0.74803149606299213" bottom="0.74803149606299213" header="0.31496062992125984" footer="0.31496062992125984"/>
  <pageSetup scale="80" orientation="landscape" r:id="rId1"/>
  <headerFooter>
    <oddFooter>&amp;C&amp;P</oddFooter>
  </headerFooter>
  <rowBreaks count="2" manualBreakCount="2">
    <brk id="71" max="16383" man="1"/>
    <brk id="87"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6"/>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829</v>
      </c>
      <c r="B3" s="168"/>
      <c r="C3" s="168"/>
      <c r="D3" s="168"/>
      <c r="E3" s="168"/>
    </row>
    <row r="4" spans="1:5" x14ac:dyDescent="0.25">
      <c r="A4" s="167" t="s">
        <v>765</v>
      </c>
      <c r="B4" s="167"/>
      <c r="C4" s="167"/>
      <c r="D4" s="167"/>
      <c r="E4" s="167"/>
    </row>
    <row r="6" spans="1:5" ht="51" customHeight="1" x14ac:dyDescent="0.25">
      <c r="A6" s="58" t="s">
        <v>0</v>
      </c>
      <c r="B6" s="58" t="s">
        <v>1</v>
      </c>
      <c r="C6" s="50" t="s">
        <v>596</v>
      </c>
      <c r="D6" s="50" t="s">
        <v>597</v>
      </c>
      <c r="E6" s="50" t="s">
        <v>598</v>
      </c>
    </row>
    <row r="7" spans="1:5" s="1" customFormat="1" x14ac:dyDescent="0.25">
      <c r="A7" s="3">
        <v>21</v>
      </c>
      <c r="B7" s="3" t="s">
        <v>4</v>
      </c>
      <c r="C7" s="12">
        <f>C8+C13+C20</f>
        <v>66709423</v>
      </c>
      <c r="D7" s="12">
        <f t="shared" ref="D7:E7" si="0">D8+D13+D20</f>
        <v>66709423</v>
      </c>
      <c r="E7" s="12">
        <f t="shared" si="0"/>
        <v>72176095</v>
      </c>
    </row>
    <row r="8" spans="1:5" s="1" customFormat="1" x14ac:dyDescent="0.25">
      <c r="A8" s="3">
        <v>2101</v>
      </c>
      <c r="B8" s="3" t="s">
        <v>5</v>
      </c>
      <c r="C8" s="12">
        <f>C9</f>
        <v>66709423</v>
      </c>
      <c r="D8" s="12">
        <f t="shared" ref="D8:E8" si="1">D9</f>
        <v>66709423</v>
      </c>
      <c r="E8" s="12">
        <f t="shared" si="1"/>
        <v>72176095</v>
      </c>
    </row>
    <row r="9" spans="1:5" s="1" customFormat="1" x14ac:dyDescent="0.25">
      <c r="A9" s="3">
        <v>210101</v>
      </c>
      <c r="B9" s="3" t="s">
        <v>6</v>
      </c>
      <c r="C9" s="12">
        <f>SUM(C10:C12)</f>
        <v>66709423</v>
      </c>
      <c r="D9" s="12">
        <f t="shared" ref="D9:E9" si="2">SUM(D10:D12)</f>
        <v>66709423</v>
      </c>
      <c r="E9" s="12">
        <f t="shared" si="2"/>
        <v>72176095</v>
      </c>
    </row>
    <row r="10" spans="1:5" x14ac:dyDescent="0.25">
      <c r="A10" s="59">
        <v>21010101</v>
      </c>
      <c r="B10" s="48" t="s">
        <v>5</v>
      </c>
      <c r="C10" s="84">
        <v>66709423</v>
      </c>
      <c r="D10" s="85">
        <v>66709423</v>
      </c>
      <c r="E10" s="84">
        <v>72176095</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Nxcz1YHoVXTK5lcp8/U9G+9NKsJcYb4nRKo7HAtBjRc9OwJcMT2KlAaNqViINUw96F6Gwi1xLWxI4RluTpIUQ==" saltValue="n3Zf3zMwh8DI8EvlraMtzQ=="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7">
    <pageSetUpPr fitToPage="1"/>
  </sheetPr>
  <dimension ref="A3:E300"/>
  <sheetViews>
    <sheetView view="pageBreakPreview"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830</v>
      </c>
      <c r="B4" s="168"/>
      <c r="C4" s="168"/>
      <c r="D4" s="168"/>
      <c r="E4" s="168"/>
    </row>
    <row r="5" spans="1:5" x14ac:dyDescent="0.25">
      <c r="A5" s="167" t="s">
        <v>765</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50000000</v>
      </c>
      <c r="D7" s="12">
        <f t="shared" ref="D7:E7" si="0">D8+D84+D88+D93</f>
        <v>13258000</v>
      </c>
      <c r="E7" s="12">
        <f t="shared" si="0"/>
        <v>20100000</v>
      </c>
    </row>
    <row r="8" spans="1:5" s="1" customFormat="1" x14ac:dyDescent="0.25">
      <c r="A8" s="4">
        <v>2202</v>
      </c>
      <c r="B8" s="5" t="s">
        <v>21</v>
      </c>
      <c r="C8" s="12">
        <f>C9+C14+C22+C36+C45+C48+C54+C63+C67+C70</f>
        <v>50000000</v>
      </c>
      <c r="D8" s="12">
        <f t="shared" ref="D8:E8" si="1">D9+D14+D22+D36+D45+D48+D54+D63+D67+D70</f>
        <v>13258000</v>
      </c>
      <c r="E8" s="12">
        <f t="shared" si="1"/>
        <v>20100000</v>
      </c>
    </row>
    <row r="9" spans="1:5" s="1" customFormat="1" x14ac:dyDescent="0.25">
      <c r="A9" s="4">
        <v>220201</v>
      </c>
      <c r="B9" s="5" t="s">
        <v>22</v>
      </c>
      <c r="C9" s="12">
        <f>SUM(C10:C13)</f>
        <v>2500000</v>
      </c>
      <c r="D9" s="12">
        <f t="shared" ref="D9:E9" si="2">SUM(D10:D13)</f>
        <v>1420000</v>
      </c>
      <c r="E9" s="12">
        <f t="shared" si="2"/>
        <v>2000000</v>
      </c>
    </row>
    <row r="10" spans="1:5" hidden="1" x14ac:dyDescent="0.25">
      <c r="A10" s="43">
        <v>22020101</v>
      </c>
      <c r="B10" s="44" t="s">
        <v>23</v>
      </c>
      <c r="C10" s="41"/>
      <c r="D10" s="41"/>
      <c r="E10" s="41"/>
    </row>
    <row r="11" spans="1:5" x14ac:dyDescent="0.25">
      <c r="A11" s="43">
        <v>22020102</v>
      </c>
      <c r="B11" s="44" t="s">
        <v>24</v>
      </c>
      <c r="C11" s="85">
        <v>2500000</v>
      </c>
      <c r="D11" s="84">
        <v>1420000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2500000</v>
      </c>
      <c r="D14" s="12">
        <f>SUM(D15:D21)</f>
        <v>1150000</v>
      </c>
      <c r="E14" s="12">
        <f>SUM(E15:E21)</f>
        <v>1500000</v>
      </c>
    </row>
    <row r="15" spans="1:5" x14ac:dyDescent="0.25">
      <c r="A15" s="43">
        <v>22020201</v>
      </c>
      <c r="B15" s="44" t="s">
        <v>28</v>
      </c>
      <c r="C15" s="85">
        <v>2500000</v>
      </c>
      <c r="D15" s="84">
        <v>1150000</v>
      </c>
      <c r="E15" s="84">
        <v>1500000</v>
      </c>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2500000</v>
      </c>
      <c r="D22" s="12">
        <f t="shared" ref="D22:E22" si="3">SUM(D23:D35)</f>
        <v>0</v>
      </c>
      <c r="E22" s="12">
        <f t="shared" si="3"/>
        <v>1500000</v>
      </c>
    </row>
    <row r="23" spans="1:5" x14ac:dyDescent="0.25">
      <c r="A23" s="43">
        <v>22020301</v>
      </c>
      <c r="B23" s="44" t="s">
        <v>36</v>
      </c>
      <c r="C23" s="85">
        <v>2500000</v>
      </c>
      <c r="D23" s="84">
        <v>0</v>
      </c>
      <c r="E23" s="84">
        <v>1500000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30500000</v>
      </c>
      <c r="D36" s="12">
        <f t="shared" ref="D36:E36" si="4">SUM(D37:D44)</f>
        <v>4853000</v>
      </c>
      <c r="E36" s="12">
        <f t="shared" si="4"/>
        <v>8100000</v>
      </c>
    </row>
    <row r="37" spans="1:5" x14ac:dyDescent="0.25">
      <c r="A37" s="43">
        <v>22020401</v>
      </c>
      <c r="B37" s="44" t="s">
        <v>50</v>
      </c>
      <c r="C37" s="85">
        <v>3500000</v>
      </c>
      <c r="D37" s="84">
        <v>530000</v>
      </c>
      <c r="E37" s="84">
        <v>2000000</v>
      </c>
    </row>
    <row r="38" spans="1:5" x14ac:dyDescent="0.25">
      <c r="A38" s="43">
        <v>22020402</v>
      </c>
      <c r="B38" s="44" t="s">
        <v>51</v>
      </c>
      <c r="C38" s="85">
        <v>1000000</v>
      </c>
      <c r="D38" s="84">
        <v>0</v>
      </c>
      <c r="E38" s="84">
        <v>100000</v>
      </c>
    </row>
    <row r="39" spans="1:5" x14ac:dyDescent="0.25">
      <c r="A39" s="43">
        <v>22020403</v>
      </c>
      <c r="B39" s="44" t="s">
        <v>52</v>
      </c>
      <c r="C39" s="85">
        <v>1000000</v>
      </c>
      <c r="D39" s="84">
        <v>0</v>
      </c>
      <c r="E39" s="84">
        <v>1000000</v>
      </c>
    </row>
    <row r="40" spans="1:5" x14ac:dyDescent="0.25">
      <c r="A40" s="43">
        <v>22020404</v>
      </c>
      <c r="B40" s="44" t="s">
        <v>53</v>
      </c>
      <c r="C40" s="85">
        <v>5000000</v>
      </c>
      <c r="D40" s="84">
        <v>0</v>
      </c>
      <c r="E40" s="84">
        <v>2000000</v>
      </c>
    </row>
    <row r="41" spans="1:5" x14ac:dyDescent="0.25">
      <c r="A41" s="43">
        <v>22020405</v>
      </c>
      <c r="B41" s="44" t="s">
        <v>54</v>
      </c>
      <c r="C41" s="85">
        <v>20000000</v>
      </c>
      <c r="D41" s="84">
        <v>4323000</v>
      </c>
      <c r="E41" s="84">
        <v>3000000</v>
      </c>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5000000</v>
      </c>
      <c r="D63" s="12">
        <f t="shared" ref="D63:E63" si="8">SUM(D64:D66)</f>
        <v>4500000</v>
      </c>
      <c r="E63" s="12">
        <f t="shared" si="8"/>
        <v>3000000</v>
      </c>
    </row>
    <row r="64" spans="1:5" x14ac:dyDescent="0.25">
      <c r="A64" s="43">
        <v>22020801</v>
      </c>
      <c r="B64" s="44" t="s">
        <v>77</v>
      </c>
      <c r="C64" s="85">
        <v>5000000</v>
      </c>
      <c r="D64" s="84">
        <v>4500000</v>
      </c>
      <c r="E64" s="84">
        <v>3000000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7000000</v>
      </c>
      <c r="D70" s="12">
        <f t="shared" ref="D70:E70" si="10">SUM(D71:D83)</f>
        <v>1335000</v>
      </c>
      <c r="E70" s="12">
        <f t="shared" si="10"/>
        <v>4000000</v>
      </c>
    </row>
    <row r="71" spans="1:5" x14ac:dyDescent="0.25">
      <c r="A71" s="43">
        <v>22021001</v>
      </c>
      <c r="B71" s="44" t="s">
        <v>84</v>
      </c>
      <c r="C71" s="85">
        <v>2000000</v>
      </c>
      <c r="D71" s="84">
        <v>1050000</v>
      </c>
      <c r="E71" s="84">
        <v>2000000</v>
      </c>
    </row>
    <row r="72" spans="1:5" hidden="1" x14ac:dyDescent="0.25">
      <c r="A72" s="43">
        <v>22021002</v>
      </c>
      <c r="B72" s="44" t="s">
        <v>85</v>
      </c>
      <c r="C72" s="85"/>
      <c r="D72" s="84"/>
      <c r="E72" s="84"/>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5000000</v>
      </c>
      <c r="D76" s="89">
        <v>285000</v>
      </c>
      <c r="E76" s="88">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85qpjkRTddxgiTZ3v6WM77W78iGb+WtJydyLr0KZyia09gHFjnrIok5sX1+KxSNsB/ObujltXFJvRRrRM0wyQw==" saltValue="YSgklnITGjtLronYHPvnEg=="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85" orientation="landscape" r:id="rId1"/>
  <headerFooter>
    <oddFooter>&amp;C&amp;P</oddFooter>
  </headerFooter>
  <rowBreaks count="2" manualBreakCount="2">
    <brk id="35" max="16383" man="1"/>
    <brk id="69"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8"/>
  <dimension ref="A1:F300"/>
  <sheetViews>
    <sheetView view="pageBreakPreview" zoomScale="70" zoomScaleNormal="130" zoomScaleSheetLayoutView="70" workbookViewId="0">
      <selection activeCell="A76" activeCellId="8" sqref="A18:XFD18 A29:XFD29 A35:XFD38 A41:XFD41 A50:XFD51 A57:XFD61 A65:XFD65 A69:XFD73 A76:XFD78"/>
    </sheetView>
  </sheetViews>
  <sheetFormatPr defaultColWidth="8.77734375" defaultRowHeight="15" x14ac:dyDescent="0.25"/>
  <cols>
    <col min="1" max="1" width="22.21875" style="49" bestFit="1" customWidth="1"/>
    <col min="2" max="2" width="13.21875" style="49" bestFit="1" customWidth="1"/>
    <col min="3" max="3" width="42.5546875" style="49" bestFit="1" customWidth="1"/>
    <col min="4" max="6" width="25.44140625" style="49" bestFit="1" customWidth="1"/>
    <col min="7" max="16384" width="8.77734375" style="49"/>
  </cols>
  <sheetData>
    <row r="1" spans="1:6" x14ac:dyDescent="0.25">
      <c r="A1" s="166" t="s">
        <v>143</v>
      </c>
      <c r="B1" s="166"/>
      <c r="C1" s="166"/>
      <c r="D1" s="166"/>
      <c r="E1" s="166"/>
    </row>
    <row r="2" spans="1:6" x14ac:dyDescent="0.25">
      <c r="A2" s="167" t="s">
        <v>831</v>
      </c>
      <c r="B2" s="167"/>
      <c r="C2" s="167"/>
      <c r="D2" s="167"/>
      <c r="E2" s="167"/>
    </row>
    <row r="3" spans="1:6" x14ac:dyDescent="0.25">
      <c r="A3" s="167" t="s">
        <v>765</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610</v>
      </c>
      <c r="B6" s="4">
        <v>3</v>
      </c>
      <c r="C6" s="5" t="s">
        <v>113</v>
      </c>
      <c r="D6" s="11">
        <f>D7+D17+D28+D34+D40+D49+D56+D68+D75+D81</f>
        <v>412500000</v>
      </c>
      <c r="E6" s="11">
        <f t="shared" ref="E6:F6" si="0">E7+E17+E28+E34+E40+E49+E56+E68+E75+E81</f>
        <v>308448378</v>
      </c>
      <c r="F6" s="11">
        <f t="shared" si="0"/>
        <v>510000000</v>
      </c>
    </row>
    <row r="7" spans="1:6" s="1" customFormat="1" x14ac:dyDescent="0.25">
      <c r="A7" s="5"/>
      <c r="B7" s="4">
        <v>32010100</v>
      </c>
      <c r="C7" s="5" t="s">
        <v>114</v>
      </c>
      <c r="D7" s="11">
        <f>SUM(D8:D16)</f>
        <v>0</v>
      </c>
      <c r="E7" s="11">
        <f t="shared" ref="E7:F7" si="1">SUM(E8:E16)</f>
        <v>0</v>
      </c>
      <c r="F7" s="11">
        <f t="shared" si="1"/>
        <v>140000000</v>
      </c>
    </row>
    <row r="8" spans="1:6" x14ac:dyDescent="0.25">
      <c r="A8" s="42" t="s">
        <v>611</v>
      </c>
      <c r="B8" s="130">
        <v>32010101</v>
      </c>
      <c r="C8" s="131" t="s">
        <v>884</v>
      </c>
      <c r="D8" s="84"/>
      <c r="E8" s="85"/>
      <c r="F8" s="84">
        <v>140000000</v>
      </c>
    </row>
    <row r="9" spans="1:6" hidden="1" x14ac:dyDescent="0.25">
      <c r="A9" s="44"/>
      <c r="B9" s="43"/>
      <c r="C9" s="44"/>
      <c r="D9" s="45"/>
      <c r="E9" s="45"/>
      <c r="F9" s="45"/>
    </row>
    <row r="10" spans="1:6" hidden="1" x14ac:dyDescent="0.25">
      <c r="A10" s="44"/>
      <c r="B10" s="43"/>
      <c r="C10" s="44"/>
      <c r="D10" s="45"/>
      <c r="E10" s="45"/>
      <c r="F10" s="45"/>
    </row>
    <row r="11" spans="1:6" hidden="1" x14ac:dyDescent="0.25">
      <c r="A11" s="44"/>
      <c r="B11" s="43"/>
      <c r="C11" s="44"/>
      <c r="D11" s="45"/>
      <c r="E11" s="45"/>
      <c r="F11" s="45"/>
    </row>
    <row r="12" spans="1:6" hidden="1" x14ac:dyDescent="0.25">
      <c r="A12" s="44"/>
      <c r="B12" s="43"/>
      <c r="C12" s="44"/>
      <c r="D12" s="45"/>
      <c r="E12" s="45"/>
      <c r="F12" s="45"/>
    </row>
    <row r="13" spans="1:6" hidden="1" x14ac:dyDescent="0.25">
      <c r="A13" s="44"/>
      <c r="B13" s="43"/>
      <c r="C13" s="44"/>
      <c r="D13" s="45"/>
      <c r="E13" s="45"/>
      <c r="F13" s="45"/>
    </row>
    <row r="14" spans="1:6" hidden="1" x14ac:dyDescent="0.25">
      <c r="A14" s="44"/>
      <c r="B14" s="43"/>
      <c r="C14" s="44"/>
      <c r="D14" s="45"/>
      <c r="E14" s="45"/>
      <c r="F14" s="45"/>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SUM(D18:D27)</f>
        <v>412500000</v>
      </c>
      <c r="E17" s="11">
        <f t="shared" ref="E17:F17" si="2">SUM(E18:E27)</f>
        <v>308448378</v>
      </c>
      <c r="F17" s="11">
        <f t="shared" si="2"/>
        <v>370000000</v>
      </c>
    </row>
    <row r="18" spans="1:6" hidden="1" x14ac:dyDescent="0.25">
      <c r="A18" s="42" t="s">
        <v>612</v>
      </c>
      <c r="B18" s="43">
        <v>32010202</v>
      </c>
      <c r="C18" s="44" t="s">
        <v>117</v>
      </c>
      <c r="D18" s="45"/>
      <c r="E18" s="45"/>
      <c r="F18" s="45"/>
    </row>
    <row r="19" spans="1:6" ht="118.8" x14ac:dyDescent="0.25">
      <c r="A19" s="46"/>
      <c r="B19" s="132">
        <v>32010202</v>
      </c>
      <c r="C19" s="133" t="s">
        <v>885</v>
      </c>
      <c r="D19" s="134">
        <v>195000000</v>
      </c>
      <c r="E19" s="135">
        <v>184227472</v>
      </c>
      <c r="F19" s="134">
        <v>125000000</v>
      </c>
    </row>
    <row r="20" spans="1:6" ht="92.4" x14ac:dyDescent="0.25">
      <c r="A20" s="46"/>
      <c r="B20" s="136">
        <v>32010203</v>
      </c>
      <c r="C20" s="133" t="s">
        <v>886</v>
      </c>
      <c r="D20" s="134">
        <v>95000000</v>
      </c>
      <c r="E20" s="135">
        <v>72587970</v>
      </c>
      <c r="F20" s="134">
        <v>125000000</v>
      </c>
    </row>
    <row r="21" spans="1:6" ht="39.6" x14ac:dyDescent="0.25">
      <c r="A21" s="46"/>
      <c r="B21" s="136">
        <v>32010204</v>
      </c>
      <c r="C21" s="133" t="s">
        <v>887</v>
      </c>
      <c r="D21" s="134">
        <v>20000000</v>
      </c>
      <c r="E21" s="135"/>
      <c r="F21" s="134">
        <v>30000000</v>
      </c>
    </row>
    <row r="22" spans="1:6" ht="39.6" x14ac:dyDescent="0.25">
      <c r="A22" s="46"/>
      <c r="B22" s="136">
        <v>32010205</v>
      </c>
      <c r="C22" s="133" t="s">
        <v>888</v>
      </c>
      <c r="D22" s="134">
        <v>100000000</v>
      </c>
      <c r="E22" s="135">
        <v>50482936</v>
      </c>
      <c r="F22" s="134">
        <v>60000000</v>
      </c>
    </row>
    <row r="23" spans="1:6" ht="26.4" x14ac:dyDescent="0.25">
      <c r="A23" s="46"/>
      <c r="B23" s="136">
        <v>32010206</v>
      </c>
      <c r="C23" s="133" t="s">
        <v>889</v>
      </c>
      <c r="D23" s="134">
        <v>2500000</v>
      </c>
      <c r="E23" s="135">
        <v>1150000</v>
      </c>
      <c r="F23" s="134">
        <v>30000000</v>
      </c>
    </row>
    <row r="24" spans="1:6" hidden="1" x14ac:dyDescent="0.25">
      <c r="A24" s="46"/>
      <c r="B24" s="136"/>
      <c r="C24" s="137"/>
      <c r="D24" s="138"/>
      <c r="E24" s="135"/>
      <c r="F24" s="134"/>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s="1" customFormat="1" x14ac:dyDescent="0.25">
      <c r="A28" s="5"/>
      <c r="B28" s="4">
        <v>320103</v>
      </c>
      <c r="C28" s="5" t="s">
        <v>118</v>
      </c>
      <c r="D28" s="11">
        <f>SUM(D29:D33)</f>
        <v>0</v>
      </c>
      <c r="E28" s="11">
        <f t="shared" ref="E28:F28" si="3">SUM(E29:E33)</f>
        <v>0</v>
      </c>
      <c r="F28" s="11">
        <f t="shared" si="3"/>
        <v>0</v>
      </c>
    </row>
    <row r="29" spans="1:6" hidden="1" x14ac:dyDescent="0.25">
      <c r="A29" s="42" t="s">
        <v>681</v>
      </c>
      <c r="B29" s="43">
        <v>32010301</v>
      </c>
      <c r="C29" s="44" t="s">
        <v>119</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s="1" customFormat="1" x14ac:dyDescent="0.25">
      <c r="A34" s="5"/>
      <c r="B34" s="4">
        <v>32010400</v>
      </c>
      <c r="C34" s="5" t="s">
        <v>120</v>
      </c>
      <c r="D34" s="11">
        <f>SUM(D35:D39)</f>
        <v>0</v>
      </c>
      <c r="E34" s="11">
        <f t="shared" ref="E34:F34" si="4">SUM(E35:E39)</f>
        <v>0</v>
      </c>
      <c r="F34" s="11">
        <f t="shared" si="4"/>
        <v>0</v>
      </c>
    </row>
    <row r="35" spans="1:6" hidden="1" x14ac:dyDescent="0.25">
      <c r="A35" s="42" t="s">
        <v>682</v>
      </c>
      <c r="B35" s="43">
        <v>32010405</v>
      </c>
      <c r="C35" s="44" t="s">
        <v>121</v>
      </c>
      <c r="D35" s="45"/>
      <c r="E35" s="45"/>
      <c r="F35" s="45"/>
    </row>
    <row r="36" spans="1:6" hidden="1" x14ac:dyDescent="0.25">
      <c r="A36" s="42" t="s">
        <v>683</v>
      </c>
      <c r="B36" s="43">
        <v>32010406</v>
      </c>
      <c r="C36" s="44" t="s">
        <v>122</v>
      </c>
      <c r="D36" s="45"/>
      <c r="E36" s="45"/>
      <c r="F36" s="45"/>
    </row>
    <row r="37" spans="1:6" hidden="1" x14ac:dyDescent="0.25">
      <c r="A37" s="42" t="s">
        <v>684</v>
      </c>
      <c r="B37" s="43">
        <v>32010407</v>
      </c>
      <c r="C37" s="44" t="s">
        <v>123</v>
      </c>
      <c r="D37" s="45"/>
      <c r="E37" s="45"/>
      <c r="F37" s="45"/>
    </row>
    <row r="38" spans="1:6" hidden="1" x14ac:dyDescent="0.25">
      <c r="A38" s="42" t="s">
        <v>685</v>
      </c>
      <c r="B38" s="43">
        <v>32010408</v>
      </c>
      <c r="C38" s="44" t="s">
        <v>124</v>
      </c>
      <c r="D38" s="45"/>
      <c r="E38" s="45"/>
      <c r="F38" s="45"/>
    </row>
    <row r="39" spans="1:6" hidden="1" x14ac:dyDescent="0.25">
      <c r="A39" s="44"/>
      <c r="B39" s="43"/>
      <c r="C39" s="44"/>
      <c r="D39" s="45"/>
      <c r="E39" s="45"/>
      <c r="F39" s="45"/>
    </row>
    <row r="40" spans="1:6" s="1" customFormat="1" x14ac:dyDescent="0.25">
      <c r="A40" s="5"/>
      <c r="B40" s="4">
        <v>320105</v>
      </c>
      <c r="C40" s="5" t="s">
        <v>125</v>
      </c>
      <c r="D40" s="11">
        <f>SUM(D41:D48)</f>
        <v>0</v>
      </c>
      <c r="E40" s="11">
        <f t="shared" ref="E40:F40" si="5">SUM(E41:E48)</f>
        <v>0</v>
      </c>
      <c r="F40" s="11">
        <f t="shared" si="5"/>
        <v>0</v>
      </c>
    </row>
    <row r="41" spans="1:6" hidden="1" x14ac:dyDescent="0.25">
      <c r="A41" s="42" t="s">
        <v>686</v>
      </c>
      <c r="B41" s="43">
        <v>32010501</v>
      </c>
      <c r="C41" s="44" t="s">
        <v>126</v>
      </c>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SUM(D50:D55)</f>
        <v>0</v>
      </c>
      <c r="E49" s="11">
        <f t="shared" ref="E49:F49" si="6">SUM(E50:E55)</f>
        <v>0</v>
      </c>
      <c r="F49" s="11">
        <f t="shared" si="6"/>
        <v>0</v>
      </c>
    </row>
    <row r="50" spans="1:6" hidden="1" x14ac:dyDescent="0.25">
      <c r="A50" s="42" t="s">
        <v>687</v>
      </c>
      <c r="B50" s="43">
        <v>32010601</v>
      </c>
      <c r="C50" s="44" t="s">
        <v>128</v>
      </c>
      <c r="D50" s="45"/>
      <c r="E50" s="45"/>
      <c r="F50" s="45"/>
    </row>
    <row r="51" spans="1:6" hidden="1" x14ac:dyDescent="0.25">
      <c r="A51" s="42" t="s">
        <v>688</v>
      </c>
      <c r="B51" s="43">
        <v>32010602</v>
      </c>
      <c r="C51" s="44" t="s">
        <v>129</v>
      </c>
      <c r="D51" s="45"/>
      <c r="E51" s="45"/>
      <c r="F51" s="45"/>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320109</v>
      </c>
      <c r="C56" s="5" t="s">
        <v>130</v>
      </c>
      <c r="D56" s="11">
        <f>SUM(D57:D67)</f>
        <v>0</v>
      </c>
      <c r="E56" s="11">
        <f t="shared" ref="E56:F56" si="7">SUM(E57:E67)</f>
        <v>0</v>
      </c>
      <c r="F56" s="11">
        <f t="shared" si="7"/>
        <v>0</v>
      </c>
    </row>
    <row r="57" spans="1:6" hidden="1" x14ac:dyDescent="0.25">
      <c r="A57" s="42" t="s">
        <v>689</v>
      </c>
      <c r="B57" s="43">
        <v>32010903</v>
      </c>
      <c r="C57" s="44" t="s">
        <v>131</v>
      </c>
      <c r="D57" s="45"/>
      <c r="E57" s="45"/>
      <c r="F57" s="45"/>
    </row>
    <row r="58" spans="1:6" hidden="1" x14ac:dyDescent="0.25">
      <c r="A58" s="44"/>
      <c r="B58" s="43"/>
      <c r="C58" s="44"/>
      <c r="D58" s="45"/>
      <c r="E58" s="45"/>
      <c r="F58" s="45"/>
    </row>
    <row r="59" spans="1:6" hidden="1" x14ac:dyDescent="0.25">
      <c r="A59" s="42" t="s">
        <v>690</v>
      </c>
      <c r="B59" s="43">
        <v>32010904</v>
      </c>
      <c r="C59" s="44" t="s">
        <v>132</v>
      </c>
      <c r="D59" s="45"/>
      <c r="E59" s="45"/>
      <c r="F59" s="45"/>
    </row>
    <row r="60" spans="1:6" hidden="1" x14ac:dyDescent="0.25">
      <c r="A60" s="44"/>
      <c r="B60" s="43"/>
      <c r="C60" s="44"/>
      <c r="D60" s="45"/>
      <c r="E60" s="45"/>
      <c r="F60" s="45"/>
    </row>
    <row r="61" spans="1:6" hidden="1" x14ac:dyDescent="0.25">
      <c r="A61" s="42" t="s">
        <v>691</v>
      </c>
      <c r="B61" s="43">
        <v>32010935</v>
      </c>
      <c r="C61" s="44" t="s">
        <v>133</v>
      </c>
      <c r="D61" s="45"/>
      <c r="E61" s="45"/>
      <c r="F61" s="45"/>
    </row>
    <row r="62" spans="1:6" hidden="1" x14ac:dyDescent="0.25">
      <c r="A62" s="44"/>
      <c r="B62" s="43"/>
      <c r="C62" s="44"/>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2" t="s">
        <v>692</v>
      </c>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8">SUM(E69:E74)</f>
        <v>0</v>
      </c>
      <c r="F68" s="11">
        <f t="shared" si="8"/>
        <v>0</v>
      </c>
    </row>
    <row r="69" spans="1:6" hidden="1" x14ac:dyDescent="0.25">
      <c r="A69" s="42" t="s">
        <v>693</v>
      </c>
      <c r="B69" s="43">
        <v>32020101</v>
      </c>
      <c r="C69" s="44" t="s">
        <v>135</v>
      </c>
      <c r="D69" s="45"/>
      <c r="E69" s="45"/>
      <c r="F69" s="45"/>
    </row>
    <row r="70" spans="1:6" hidden="1" x14ac:dyDescent="0.25">
      <c r="A70" s="44"/>
      <c r="B70" s="43"/>
      <c r="C70" s="44"/>
      <c r="D70" s="45"/>
      <c r="E70" s="45"/>
      <c r="F70" s="45"/>
    </row>
    <row r="71" spans="1:6" hidden="1" x14ac:dyDescent="0.25">
      <c r="A71" s="42" t="s">
        <v>694</v>
      </c>
      <c r="B71" s="43">
        <v>32020102</v>
      </c>
      <c r="C71" s="44" t="s">
        <v>136</v>
      </c>
      <c r="D71" s="45"/>
      <c r="E71" s="45"/>
      <c r="F71" s="45"/>
    </row>
    <row r="72" spans="1:6" hidden="1" x14ac:dyDescent="0.25">
      <c r="A72" s="44"/>
      <c r="B72" s="43"/>
      <c r="C72" s="44"/>
      <c r="D72" s="45"/>
      <c r="E72" s="45"/>
      <c r="F72" s="45"/>
    </row>
    <row r="73" spans="1:6" hidden="1" x14ac:dyDescent="0.25">
      <c r="A73" s="42" t="s">
        <v>695</v>
      </c>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0</v>
      </c>
      <c r="E75" s="11">
        <f t="shared" ref="E75:F75" si="9">SUM(E76:E80)</f>
        <v>0</v>
      </c>
      <c r="F75" s="11">
        <f t="shared" si="9"/>
        <v>0</v>
      </c>
    </row>
    <row r="76" spans="1:6" hidden="1" x14ac:dyDescent="0.25">
      <c r="A76" s="42" t="s">
        <v>696</v>
      </c>
      <c r="B76" s="43">
        <v>32030101</v>
      </c>
      <c r="C76" s="44" t="s">
        <v>139</v>
      </c>
      <c r="D76" s="45"/>
      <c r="E76" s="45"/>
      <c r="F76" s="45"/>
    </row>
    <row r="77" spans="1:6" hidden="1" x14ac:dyDescent="0.25">
      <c r="A77" s="42" t="s">
        <v>697</v>
      </c>
      <c r="B77" s="43">
        <v>32030109</v>
      </c>
      <c r="C77" s="44" t="s">
        <v>140</v>
      </c>
      <c r="D77" s="45"/>
      <c r="E77" s="45"/>
      <c r="F77" s="45"/>
    </row>
    <row r="78" spans="1:6" hidden="1" x14ac:dyDescent="0.25">
      <c r="A78" s="42" t="s">
        <v>698</v>
      </c>
      <c r="B78" s="43">
        <v>32030110</v>
      </c>
      <c r="C78" s="44" t="s">
        <v>141</v>
      </c>
      <c r="D78" s="45"/>
      <c r="E78" s="45"/>
      <c r="F78" s="45"/>
    </row>
    <row r="79" spans="1:6" hidden="1" x14ac:dyDescent="0.25">
      <c r="A79" s="46"/>
      <c r="B79" s="47"/>
      <c r="C79" s="46"/>
      <c r="D79" s="45"/>
      <c r="E79" s="45"/>
      <c r="F79" s="45"/>
    </row>
    <row r="80" spans="1:6" hidden="1" x14ac:dyDescent="0.25">
      <c r="A80" s="46"/>
      <c r="B80" s="47"/>
      <c r="C80" s="46"/>
      <c r="D80" s="45"/>
      <c r="E80" s="45"/>
      <c r="F80" s="45"/>
    </row>
    <row r="81" spans="1:6" s="1" customFormat="1" x14ac:dyDescent="0.25">
      <c r="A81" s="5"/>
      <c r="B81" s="4">
        <v>32011000</v>
      </c>
      <c r="C81" s="5" t="s">
        <v>142</v>
      </c>
      <c r="D81" s="11">
        <f>SUM(D82:D83)</f>
        <v>0</v>
      </c>
      <c r="E81" s="11">
        <f t="shared" ref="E81:F81" si="10">SUM(E82:E83)</f>
        <v>0</v>
      </c>
      <c r="F81" s="11">
        <f t="shared" si="10"/>
        <v>0</v>
      </c>
    </row>
    <row r="82" spans="1:6" hidden="1" x14ac:dyDescent="0.25">
      <c r="A82" s="42" t="s">
        <v>699</v>
      </c>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TeEYiJHBsZXa90IfzcMfO8Lcp5t1py/CpSW2DvmM11lW9DokVma1eTeRMtfc8vceJt1JKO+WlxsT5qx2GxvG8A==" saltValue="L7iksIWGeBVaWLHkINlO5A=="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9"/>
  <dimension ref="A2:E300"/>
  <sheetViews>
    <sheetView view="pageBreakPreview"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832</v>
      </c>
      <c r="B3" s="168"/>
      <c r="C3" s="168"/>
      <c r="D3" s="168"/>
      <c r="E3" s="168"/>
    </row>
    <row r="4" spans="1:5" x14ac:dyDescent="0.25">
      <c r="A4" s="167" t="s">
        <v>766</v>
      </c>
      <c r="B4" s="167"/>
      <c r="C4" s="167"/>
      <c r="D4" s="167"/>
      <c r="E4" s="167"/>
    </row>
    <row r="6" spans="1:5" ht="44.55" customHeight="1" x14ac:dyDescent="0.25">
      <c r="A6" s="58" t="s">
        <v>0</v>
      </c>
      <c r="B6" s="58" t="s">
        <v>1</v>
      </c>
      <c r="C6" s="50" t="s">
        <v>596</v>
      </c>
      <c r="D6" s="50" t="s">
        <v>597</v>
      </c>
      <c r="E6" s="50" t="s">
        <v>598</v>
      </c>
    </row>
    <row r="7" spans="1:5" s="1" customFormat="1" x14ac:dyDescent="0.25">
      <c r="A7" s="3">
        <v>21</v>
      </c>
      <c r="B7" s="3" t="s">
        <v>4</v>
      </c>
      <c r="C7" s="12">
        <f>C8+C14+C21</f>
        <v>941678758</v>
      </c>
      <c r="D7" s="12">
        <f t="shared" ref="D7:E7" si="0">D8+D14+D21</f>
        <v>716908823</v>
      </c>
      <c r="E7" s="12">
        <f t="shared" si="0"/>
        <v>1218652247</v>
      </c>
    </row>
    <row r="8" spans="1:5" s="1" customFormat="1" x14ac:dyDescent="0.25">
      <c r="A8" s="3">
        <v>2101</v>
      </c>
      <c r="B8" s="3" t="s">
        <v>5</v>
      </c>
      <c r="C8" s="12">
        <f>C9</f>
        <v>924678758</v>
      </c>
      <c r="D8" s="12">
        <f t="shared" ref="D8:E8" si="1">D9</f>
        <v>702908823</v>
      </c>
      <c r="E8" s="12">
        <f t="shared" si="1"/>
        <v>1206152247</v>
      </c>
    </row>
    <row r="9" spans="1:5" s="1" customFormat="1" x14ac:dyDescent="0.25">
      <c r="A9" s="3">
        <v>210101</v>
      </c>
      <c r="B9" s="3" t="s">
        <v>6</v>
      </c>
      <c r="C9" s="12">
        <f>SUM(C10:C13)</f>
        <v>924678758</v>
      </c>
      <c r="D9" s="12">
        <f t="shared" ref="D9:E9" si="2">SUM(D10:D13)</f>
        <v>702908823</v>
      </c>
      <c r="E9" s="12">
        <f t="shared" si="2"/>
        <v>1206152247</v>
      </c>
    </row>
    <row r="10" spans="1:5" x14ac:dyDescent="0.25">
      <c r="A10" s="59">
        <v>21010101</v>
      </c>
      <c r="B10" s="48" t="s">
        <v>800</v>
      </c>
      <c r="C10" s="84">
        <v>75537194</v>
      </c>
      <c r="D10" s="85">
        <v>75368434</v>
      </c>
      <c r="E10" s="84">
        <v>81835618</v>
      </c>
    </row>
    <row r="11" spans="1:5" x14ac:dyDescent="0.25">
      <c r="A11" s="59">
        <v>21010101</v>
      </c>
      <c r="B11" s="48" t="s">
        <v>801</v>
      </c>
      <c r="C11" s="41">
        <v>849141564</v>
      </c>
      <c r="D11" s="41">
        <v>627540389</v>
      </c>
      <c r="E11" s="84">
        <v>1124316629</v>
      </c>
    </row>
    <row r="12" spans="1:5" hidden="1" x14ac:dyDescent="0.25">
      <c r="A12" s="59">
        <v>21010102</v>
      </c>
      <c r="B12" s="48" t="s">
        <v>7</v>
      </c>
      <c r="C12" s="41"/>
      <c r="D12" s="41"/>
      <c r="E12" s="41"/>
    </row>
    <row r="13" spans="1:5" hidden="1" x14ac:dyDescent="0.25">
      <c r="A13" s="59">
        <v>21010103</v>
      </c>
      <c r="B13" s="48" t="s">
        <v>8</v>
      </c>
      <c r="C13" s="41"/>
      <c r="D13" s="41"/>
      <c r="E13" s="41"/>
    </row>
    <row r="14" spans="1:5" s="1" customFormat="1" x14ac:dyDescent="0.25">
      <c r="A14" s="3">
        <v>2102</v>
      </c>
      <c r="B14" s="3" t="s">
        <v>9</v>
      </c>
      <c r="C14" s="12">
        <f>C15+C19</f>
        <v>17000000</v>
      </c>
      <c r="D14" s="12">
        <f t="shared" ref="D14:E14" si="3">D15+D19</f>
        <v>14000000</v>
      </c>
      <c r="E14" s="12">
        <f t="shared" si="3"/>
        <v>12500000</v>
      </c>
    </row>
    <row r="15" spans="1:5" s="1" customFormat="1" x14ac:dyDescent="0.25">
      <c r="A15" s="3">
        <v>210201</v>
      </c>
      <c r="B15" s="3" t="s">
        <v>10</v>
      </c>
      <c r="C15" s="12">
        <f>SUM(C16:C18)</f>
        <v>17000000</v>
      </c>
      <c r="D15" s="12">
        <f t="shared" ref="D15:E15" si="4">SUM(D16:D18)</f>
        <v>14000000</v>
      </c>
      <c r="E15" s="12">
        <f t="shared" si="4"/>
        <v>12500000</v>
      </c>
    </row>
    <row r="16" spans="1:5" hidden="1" x14ac:dyDescent="0.25">
      <c r="A16" s="59">
        <v>21020104</v>
      </c>
      <c r="B16" s="48" t="s">
        <v>11</v>
      </c>
      <c r="C16" s="41"/>
      <c r="D16" s="41"/>
      <c r="E16" s="41"/>
    </row>
    <row r="17" spans="1:5" hidden="1" x14ac:dyDescent="0.25">
      <c r="A17" s="59">
        <v>21020108</v>
      </c>
      <c r="B17" s="48" t="s">
        <v>12</v>
      </c>
      <c r="C17" s="41"/>
      <c r="D17" s="41"/>
      <c r="E17" s="41"/>
    </row>
    <row r="18" spans="1:5" x14ac:dyDescent="0.25">
      <c r="A18" s="59">
        <v>21020109</v>
      </c>
      <c r="B18" s="48" t="s">
        <v>13</v>
      </c>
      <c r="C18" s="41">
        <v>17000000</v>
      </c>
      <c r="D18" s="41">
        <v>14000000</v>
      </c>
      <c r="E18" s="41">
        <v>12500000</v>
      </c>
    </row>
    <row r="19" spans="1:5" s="1" customFormat="1" x14ac:dyDescent="0.25">
      <c r="A19" s="3">
        <v>210202</v>
      </c>
      <c r="B19" s="3" t="s">
        <v>14</v>
      </c>
      <c r="C19" s="12">
        <f>SUM(C20)</f>
        <v>0</v>
      </c>
      <c r="D19" s="12">
        <f t="shared" ref="D19:E19" si="5">SUM(D20)</f>
        <v>0</v>
      </c>
      <c r="E19" s="12">
        <f t="shared" si="5"/>
        <v>0</v>
      </c>
    </row>
    <row r="20" spans="1:5" hidden="1" x14ac:dyDescent="0.25">
      <c r="A20" s="59">
        <v>21020207</v>
      </c>
      <c r="B20" s="48" t="s">
        <v>15</v>
      </c>
      <c r="C20" s="41"/>
      <c r="D20" s="41"/>
      <c r="E20" s="41"/>
    </row>
    <row r="21" spans="1:5" s="1" customFormat="1" x14ac:dyDescent="0.25">
      <c r="A21" s="3">
        <v>210301</v>
      </c>
      <c r="B21" s="3" t="s">
        <v>16</v>
      </c>
      <c r="C21" s="12">
        <f>SUM(C22:C24)</f>
        <v>0</v>
      </c>
      <c r="D21" s="12">
        <f t="shared" ref="D21:E21" si="6">SUM(D22:D24)</f>
        <v>0</v>
      </c>
      <c r="E21" s="12">
        <f t="shared" si="6"/>
        <v>0</v>
      </c>
    </row>
    <row r="22" spans="1:5" hidden="1" x14ac:dyDescent="0.25">
      <c r="A22" s="59">
        <v>21030101</v>
      </c>
      <c r="B22" s="48" t="s">
        <v>17</v>
      </c>
      <c r="C22" s="41"/>
      <c r="D22" s="41"/>
      <c r="E22" s="41"/>
    </row>
    <row r="23" spans="1:5" hidden="1" x14ac:dyDescent="0.25">
      <c r="A23" s="59">
        <v>21030102</v>
      </c>
      <c r="B23" s="48" t="s">
        <v>18</v>
      </c>
      <c r="C23" s="41"/>
      <c r="D23" s="41"/>
      <c r="E23" s="41"/>
    </row>
    <row r="24" spans="1:5" hidden="1" x14ac:dyDescent="0.25">
      <c r="A24" s="59">
        <v>21030104</v>
      </c>
      <c r="B24" s="48" t="s">
        <v>19</v>
      </c>
      <c r="C24" s="41"/>
      <c r="D24" s="41"/>
      <c r="E24" s="41"/>
    </row>
    <row r="25" spans="1:5" hidden="1" x14ac:dyDescent="0.25">
      <c r="A25" s="59"/>
      <c r="B25" s="48"/>
      <c r="C25" s="41"/>
      <c r="D25" s="41"/>
      <c r="E25" s="41"/>
    </row>
    <row r="26" spans="1:5" hidden="1" x14ac:dyDescent="0.25">
      <c r="A26" s="59"/>
      <c r="B26" s="48"/>
      <c r="C26" s="41"/>
      <c r="D26" s="41"/>
      <c r="E26" s="41"/>
    </row>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ysg2IOIrakQfmVyGP+IzLgVrESFUmaWF07BnSfh8gBhIqHq2PUI1B1qFg4C8fLiWUlTLPonhatC+Go7+43HO9w==" saltValue="lYDeSfVwCQX/CtchUEJKww=="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0">
    <pageSetUpPr fitToPage="1"/>
  </sheetPr>
  <dimension ref="A3:E300"/>
  <sheetViews>
    <sheetView view="pageBreakPreview" topLeftCell="A9" zoomScale="90" zoomScaleNormal="96"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833</v>
      </c>
      <c r="B4" s="168"/>
      <c r="C4" s="168"/>
      <c r="D4" s="168"/>
      <c r="E4" s="168"/>
    </row>
    <row r="5" spans="1:5" x14ac:dyDescent="0.25">
      <c r="A5" s="167" t="s">
        <v>766</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C8+C84+C89+C94</f>
        <v>508000000</v>
      </c>
      <c r="D7" s="12">
        <f t="shared" ref="D7:E7" si="0">D8+D84+D89+D94</f>
        <v>342780000</v>
      </c>
      <c r="E7" s="12">
        <f t="shared" si="0"/>
        <v>302916344</v>
      </c>
    </row>
    <row r="8" spans="1:5" s="1" customFormat="1" x14ac:dyDescent="0.25">
      <c r="A8" s="4">
        <v>2202</v>
      </c>
      <c r="B8" s="5" t="s">
        <v>21</v>
      </c>
      <c r="C8" s="12">
        <f>C9+C14+C22+C36+C45+C48+C54+C63+C67+C70</f>
        <v>48000000</v>
      </c>
      <c r="D8" s="12">
        <f t="shared" ref="D8:E8" si="1">D9+D14+D22+D36+D45+D48+D54+D63+D67+D70</f>
        <v>42435000</v>
      </c>
      <c r="E8" s="12">
        <f t="shared" si="1"/>
        <v>257053633</v>
      </c>
    </row>
    <row r="9" spans="1:5" s="1" customFormat="1" x14ac:dyDescent="0.25">
      <c r="A9" s="4">
        <v>220201</v>
      </c>
      <c r="B9" s="5" t="s">
        <v>22</v>
      </c>
      <c r="C9" s="12">
        <f>SUM(C10:C13)</f>
        <v>4000000</v>
      </c>
      <c r="D9" s="12">
        <f t="shared" ref="D9:E9" si="2">SUM(D10:D13)</f>
        <v>3930000</v>
      </c>
      <c r="E9" s="12">
        <f t="shared" si="2"/>
        <v>3000000</v>
      </c>
    </row>
    <row r="10" spans="1:5" hidden="1" x14ac:dyDescent="0.25">
      <c r="A10" s="43">
        <v>22020101</v>
      </c>
      <c r="B10" s="44" t="s">
        <v>23</v>
      </c>
      <c r="C10" s="41"/>
      <c r="D10" s="41"/>
      <c r="E10" s="41"/>
    </row>
    <row r="11" spans="1:5" x14ac:dyDescent="0.25">
      <c r="A11" s="43">
        <v>22020102</v>
      </c>
      <c r="B11" s="44" t="s">
        <v>24</v>
      </c>
      <c r="C11" s="85">
        <v>4000000</v>
      </c>
      <c r="D11" s="84">
        <v>3930000</v>
      </c>
      <c r="E11" s="84">
        <v>3000000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6000000</v>
      </c>
      <c r="D22" s="12">
        <f t="shared" ref="D22:E22" si="3">SUM(D23:D35)</f>
        <v>3260000</v>
      </c>
      <c r="E22" s="12">
        <f t="shared" si="3"/>
        <v>6000000</v>
      </c>
    </row>
    <row r="23" spans="1:5" x14ac:dyDescent="0.25">
      <c r="A23" s="43">
        <v>22020301</v>
      </c>
      <c r="B23" s="44" t="s">
        <v>36</v>
      </c>
      <c r="C23" s="85">
        <v>3000000</v>
      </c>
      <c r="D23" s="84">
        <v>1300000</v>
      </c>
      <c r="E23" s="84">
        <v>1000000</v>
      </c>
    </row>
    <row r="24" spans="1:5" x14ac:dyDescent="0.25">
      <c r="A24" s="43">
        <v>22020302</v>
      </c>
      <c r="B24" s="44" t="s">
        <v>37</v>
      </c>
      <c r="C24" s="85"/>
      <c r="D24" s="84"/>
      <c r="E24" s="84">
        <v>2000000</v>
      </c>
    </row>
    <row r="25" spans="1:5" hidden="1" x14ac:dyDescent="0.25">
      <c r="A25" s="43">
        <v>22020303</v>
      </c>
      <c r="B25" s="44" t="s">
        <v>38</v>
      </c>
      <c r="C25" s="85"/>
      <c r="D25" s="84"/>
      <c r="E25" s="84"/>
    </row>
    <row r="26" spans="1:5" hidden="1" x14ac:dyDescent="0.25">
      <c r="A26" s="43">
        <v>22020304</v>
      </c>
      <c r="B26" s="44" t="s">
        <v>39</v>
      </c>
      <c r="C26" s="85"/>
      <c r="D26" s="84"/>
      <c r="E26" s="84"/>
    </row>
    <row r="27" spans="1:5" x14ac:dyDescent="0.25">
      <c r="A27" s="43">
        <v>22020305</v>
      </c>
      <c r="B27" s="44" t="s">
        <v>40</v>
      </c>
      <c r="C27" s="97">
        <v>3000000</v>
      </c>
      <c r="D27" s="98">
        <v>1960000</v>
      </c>
      <c r="E27" s="98">
        <v>2000000</v>
      </c>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x14ac:dyDescent="0.25">
      <c r="A32" s="43">
        <v>22020310</v>
      </c>
      <c r="B32" s="44" t="s">
        <v>45</v>
      </c>
      <c r="C32" s="41"/>
      <c r="D32" s="41"/>
      <c r="E32" s="41">
        <v>1000000</v>
      </c>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8000000</v>
      </c>
      <c r="D36" s="12">
        <f t="shared" ref="D36:E36" si="4">SUM(D37:D44)</f>
        <v>5415000</v>
      </c>
      <c r="E36" s="12">
        <f t="shared" si="4"/>
        <v>6000000</v>
      </c>
    </row>
    <row r="37" spans="1:5" ht="15.6" x14ac:dyDescent="0.3">
      <c r="A37" s="43">
        <v>22020401</v>
      </c>
      <c r="B37" s="44" t="s">
        <v>50</v>
      </c>
      <c r="C37" s="106">
        <v>5000000</v>
      </c>
      <c r="D37" s="105">
        <v>4915000</v>
      </c>
      <c r="E37" s="105">
        <v>3000000</v>
      </c>
    </row>
    <row r="38" spans="1:5" ht="15.6" x14ac:dyDescent="0.3">
      <c r="A38" s="43">
        <v>22020402</v>
      </c>
      <c r="B38" s="44" t="s">
        <v>51</v>
      </c>
      <c r="C38" s="106">
        <v>3000000</v>
      </c>
      <c r="D38" s="105">
        <v>500000</v>
      </c>
      <c r="E38" s="105">
        <v>2000000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x14ac:dyDescent="0.25">
      <c r="A44" s="43">
        <v>22020411</v>
      </c>
      <c r="B44" s="44" t="s">
        <v>57</v>
      </c>
      <c r="C44" s="41"/>
      <c r="D44" s="41"/>
      <c r="E44" s="41">
        <v>1000000</v>
      </c>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2000000</v>
      </c>
    </row>
    <row r="64" spans="1:5" x14ac:dyDescent="0.25">
      <c r="A64" s="43">
        <v>22020801</v>
      </c>
      <c r="B64" s="44" t="s">
        <v>77</v>
      </c>
      <c r="C64" s="41"/>
      <c r="D64" s="41"/>
      <c r="E64" s="41">
        <v>2000000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30000000</v>
      </c>
      <c r="D70" s="12">
        <f t="shared" ref="D70:E70" si="10">SUM(D71:D83)</f>
        <v>29830000</v>
      </c>
      <c r="E70" s="12">
        <f t="shared" si="10"/>
        <v>240053633</v>
      </c>
    </row>
    <row r="71" spans="1:5" x14ac:dyDescent="0.25">
      <c r="A71" s="43">
        <v>22021001</v>
      </c>
      <c r="B71" s="44" t="s">
        <v>84</v>
      </c>
      <c r="C71" s="85">
        <v>0</v>
      </c>
      <c r="D71" s="84"/>
      <c r="E71" s="84">
        <v>1000000</v>
      </c>
    </row>
    <row r="72" spans="1:5" x14ac:dyDescent="0.25">
      <c r="A72" s="43">
        <v>22021002</v>
      </c>
      <c r="B72" s="44" t="s">
        <v>85</v>
      </c>
      <c r="C72" s="85">
        <v>0</v>
      </c>
      <c r="D72" s="84"/>
      <c r="E72" s="84"/>
    </row>
    <row r="73" spans="1:5" x14ac:dyDescent="0.25">
      <c r="A73" s="43">
        <v>22021003</v>
      </c>
      <c r="B73" s="44" t="s">
        <v>86</v>
      </c>
      <c r="C73" s="97">
        <v>0</v>
      </c>
      <c r="D73" s="98"/>
      <c r="E73" s="98">
        <v>1000000</v>
      </c>
    </row>
    <row r="74" spans="1:5" x14ac:dyDescent="0.25">
      <c r="A74" s="43">
        <v>22021004</v>
      </c>
      <c r="B74" s="44" t="s">
        <v>87</v>
      </c>
      <c r="C74" s="129">
        <v>0</v>
      </c>
      <c r="D74" s="139"/>
      <c r="E74" s="129"/>
    </row>
    <row r="75" spans="1:5" hidden="1" x14ac:dyDescent="0.25">
      <c r="A75" s="43">
        <v>22021006</v>
      </c>
      <c r="B75" s="44" t="s">
        <v>88</v>
      </c>
      <c r="C75" s="91"/>
      <c r="D75" s="91"/>
      <c r="E75" s="91"/>
    </row>
    <row r="76" spans="1:5" x14ac:dyDescent="0.25">
      <c r="A76" s="43">
        <v>22021007</v>
      </c>
      <c r="B76" s="44" t="s">
        <v>89</v>
      </c>
      <c r="C76" s="88">
        <v>30000000</v>
      </c>
      <c r="D76" s="89">
        <v>29830000</v>
      </c>
      <c r="E76" s="88">
        <v>235053633</v>
      </c>
    </row>
    <row r="77" spans="1:5" hidden="1" x14ac:dyDescent="0.25">
      <c r="A77" s="43">
        <v>22021008</v>
      </c>
      <c r="B77" s="44" t="s">
        <v>90</v>
      </c>
      <c r="C77" s="41"/>
      <c r="D77" s="41"/>
      <c r="E77" s="41"/>
    </row>
    <row r="78" spans="1:5" x14ac:dyDescent="0.25">
      <c r="A78" s="43">
        <v>22021009</v>
      </c>
      <c r="B78" s="44" t="s">
        <v>91</v>
      </c>
      <c r="C78" s="41"/>
      <c r="D78" s="41"/>
      <c r="E78" s="41">
        <v>2000000</v>
      </c>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x14ac:dyDescent="0.25">
      <c r="A83" s="43">
        <v>22021052</v>
      </c>
      <c r="B83" s="44" t="s">
        <v>96</v>
      </c>
      <c r="C83" s="41"/>
      <c r="D83" s="41"/>
      <c r="E83" s="41">
        <v>1000000</v>
      </c>
    </row>
    <row r="84" spans="1:5" s="1" customFormat="1" x14ac:dyDescent="0.25">
      <c r="A84" s="4">
        <v>2204</v>
      </c>
      <c r="B84" s="5" t="s">
        <v>97</v>
      </c>
      <c r="C84" s="12">
        <f>C85</f>
        <v>440000000</v>
      </c>
      <c r="D84" s="12">
        <f t="shared" ref="D84:E84" si="11">D85</f>
        <v>285345000</v>
      </c>
      <c r="E84" s="12">
        <f t="shared" si="11"/>
        <v>18862711</v>
      </c>
    </row>
    <row r="85" spans="1:5" s="1" customFormat="1" x14ac:dyDescent="0.25">
      <c r="A85" s="4">
        <v>220401</v>
      </c>
      <c r="B85" s="5" t="s">
        <v>98</v>
      </c>
      <c r="C85" s="12">
        <f>SUM(C86:C88)</f>
        <v>440000000</v>
      </c>
      <c r="D85" s="12">
        <f>SUM(D86:D88)</f>
        <v>285345000</v>
      </c>
      <c r="E85" s="12">
        <f>SUM(E86:E88)</f>
        <v>18862711</v>
      </c>
    </row>
    <row r="86" spans="1:5" x14ac:dyDescent="0.25">
      <c r="A86" s="43">
        <v>22040105</v>
      </c>
      <c r="B86" s="44" t="s">
        <v>99</v>
      </c>
      <c r="C86" s="41"/>
      <c r="D86" s="41"/>
      <c r="E86" s="91">
        <v>3862711</v>
      </c>
    </row>
    <row r="87" spans="1:5" x14ac:dyDescent="0.25">
      <c r="A87" s="43">
        <v>22040109</v>
      </c>
      <c r="B87" s="44" t="s">
        <v>100</v>
      </c>
      <c r="C87" s="91">
        <v>420000000</v>
      </c>
      <c r="D87" s="92">
        <v>267690000</v>
      </c>
      <c r="E87" s="91"/>
    </row>
    <row r="88" spans="1:5" x14ac:dyDescent="0.25">
      <c r="A88" s="43">
        <v>22040109</v>
      </c>
      <c r="B88" s="140" t="s">
        <v>890</v>
      </c>
      <c r="C88" s="88">
        <v>20000000</v>
      </c>
      <c r="D88" s="89">
        <v>17655000</v>
      </c>
      <c r="E88" s="88">
        <v>15000000</v>
      </c>
    </row>
    <row r="89" spans="1:5" s="1" customFormat="1" x14ac:dyDescent="0.25">
      <c r="A89" s="4">
        <v>2205</v>
      </c>
      <c r="B89" s="5" t="s">
        <v>101</v>
      </c>
      <c r="C89" s="12">
        <f>C90</f>
        <v>20000000</v>
      </c>
      <c r="D89" s="12">
        <f t="shared" ref="D89:E89" si="12">D90</f>
        <v>15000000</v>
      </c>
      <c r="E89" s="12">
        <f t="shared" si="12"/>
        <v>27000000</v>
      </c>
    </row>
    <row r="90" spans="1:5" s="1" customFormat="1" x14ac:dyDescent="0.25">
      <c r="A90" s="4">
        <v>220501</v>
      </c>
      <c r="B90" s="5" t="s">
        <v>102</v>
      </c>
      <c r="C90" s="12">
        <f>SUM(C91:C93)</f>
        <v>20000000</v>
      </c>
      <c r="D90" s="12">
        <f t="shared" ref="D90:E90" si="13">SUM(D91:D93)</f>
        <v>15000000</v>
      </c>
      <c r="E90" s="12">
        <f t="shared" si="13"/>
        <v>27000000</v>
      </c>
    </row>
    <row r="91" spans="1:5" x14ac:dyDescent="0.25">
      <c r="A91" s="43">
        <v>22050105</v>
      </c>
      <c r="B91" s="44" t="s">
        <v>103</v>
      </c>
      <c r="C91" s="41"/>
      <c r="D91" s="41"/>
      <c r="E91" s="41">
        <v>2000000</v>
      </c>
    </row>
    <row r="92" spans="1:5" x14ac:dyDescent="0.25">
      <c r="A92" s="43">
        <v>22050108</v>
      </c>
      <c r="B92" s="44" t="s">
        <v>104</v>
      </c>
      <c r="C92" s="84">
        <v>20000000</v>
      </c>
      <c r="D92" s="85">
        <v>15000000</v>
      </c>
      <c r="E92" s="84">
        <v>20000000</v>
      </c>
    </row>
    <row r="93" spans="1:5" x14ac:dyDescent="0.25">
      <c r="A93" s="43">
        <v>22050110</v>
      </c>
      <c r="B93" s="44" t="s">
        <v>105</v>
      </c>
      <c r="C93" s="84">
        <v>0</v>
      </c>
      <c r="D93" s="85"/>
      <c r="E93" s="84">
        <v>5000000</v>
      </c>
    </row>
    <row r="94" spans="1:5" s="1" customFormat="1" x14ac:dyDescent="0.25">
      <c r="A94" s="4">
        <v>2206</v>
      </c>
      <c r="B94" s="5" t="s">
        <v>106</v>
      </c>
      <c r="C94" s="12">
        <f>C95+C97</f>
        <v>0</v>
      </c>
      <c r="D94" s="12">
        <f t="shared" ref="D94:E94" si="14">D95+D97</f>
        <v>0</v>
      </c>
      <c r="E94" s="12">
        <f t="shared" si="14"/>
        <v>0</v>
      </c>
    </row>
    <row r="95" spans="1:5" s="1" customFormat="1" x14ac:dyDescent="0.25">
      <c r="A95" s="4">
        <v>220603</v>
      </c>
      <c r="B95" s="5" t="s">
        <v>107</v>
      </c>
      <c r="C95" s="12">
        <f>C96</f>
        <v>0</v>
      </c>
      <c r="D95" s="12">
        <f t="shared" ref="D95:E95" si="15">D96</f>
        <v>0</v>
      </c>
      <c r="E95" s="12">
        <f t="shared" si="15"/>
        <v>0</v>
      </c>
    </row>
    <row r="96" spans="1:5" hidden="1" x14ac:dyDescent="0.25">
      <c r="A96" s="43">
        <v>22060301</v>
      </c>
      <c r="B96" s="44" t="s">
        <v>108</v>
      </c>
      <c r="C96" s="41"/>
      <c r="D96" s="41"/>
      <c r="E96" s="41"/>
    </row>
    <row r="97" spans="1:5" s="1" customFormat="1" x14ac:dyDescent="0.25">
      <c r="A97" s="4">
        <v>220604</v>
      </c>
      <c r="B97" s="5" t="s">
        <v>109</v>
      </c>
      <c r="C97" s="12">
        <f>SUM(C98:C99)</f>
        <v>0</v>
      </c>
      <c r="D97" s="12">
        <f t="shared" ref="D97:E97" si="16">SUM(D98:D99)</f>
        <v>0</v>
      </c>
      <c r="E97" s="12">
        <f t="shared" si="16"/>
        <v>0</v>
      </c>
    </row>
    <row r="98" spans="1:5" hidden="1" x14ac:dyDescent="0.25">
      <c r="A98" s="43">
        <v>22060401</v>
      </c>
      <c r="B98" s="44" t="s">
        <v>110</v>
      </c>
      <c r="C98" s="41"/>
      <c r="D98" s="41"/>
      <c r="E98" s="41"/>
    </row>
    <row r="99" spans="1:5" hidden="1" x14ac:dyDescent="0.25">
      <c r="A99" s="48"/>
      <c r="B99" s="48"/>
      <c r="C99" s="41"/>
      <c r="D99" s="41"/>
      <c r="E99" s="41"/>
    </row>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sn1LACvwWbKlZp/HWdBZSs246xMLlkVFq3VOSsln3kbPL2gi6af2sqvbcE2GL3tRmsiuif7m9f1Kp3+9KEJHRg==" saltValue="VjDXHA0etguI7Pg/uoShPw=="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66" orientation="landscape" r:id="rId1"/>
  <headerFooter>
    <oddFooter>&amp;C&amp;P</oddFooter>
  </headerFooter>
  <rowBreaks count="2" manualBreakCount="2">
    <brk id="35" max="16383" man="1"/>
    <brk id="69"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F300"/>
  <sheetViews>
    <sheetView view="pageBreakPreview" zoomScale="70" zoomScaleNormal="130" zoomScaleSheetLayoutView="70" workbookViewId="0">
      <selection activeCell="A76" activeCellId="7" sqref="A8:XFD8 A18:XFD18 A29:XFD29 A35:XFD38 A41:XFD41 A57:XFD65 A69:XFD73 A76:XFD78"/>
    </sheetView>
  </sheetViews>
  <sheetFormatPr defaultColWidth="8.77734375" defaultRowHeight="15" x14ac:dyDescent="0.25"/>
  <cols>
    <col min="1" max="1" width="22.21875" style="49" bestFit="1" customWidth="1"/>
    <col min="2" max="2" width="13.21875" style="49" bestFit="1" customWidth="1"/>
    <col min="3" max="3" width="42.5546875" style="49" bestFit="1" customWidth="1"/>
    <col min="4" max="6" width="25.44140625" style="49" bestFit="1" customWidth="1"/>
    <col min="7" max="16384" width="8.77734375" style="49"/>
  </cols>
  <sheetData>
    <row r="1" spans="1:6" x14ac:dyDescent="0.25">
      <c r="A1" s="166" t="s">
        <v>143</v>
      </c>
      <c r="B1" s="166"/>
      <c r="C1" s="166"/>
      <c r="D1" s="166"/>
      <c r="E1" s="166"/>
    </row>
    <row r="2" spans="1:6" x14ac:dyDescent="0.25">
      <c r="A2" s="167" t="s">
        <v>834</v>
      </c>
      <c r="B2" s="167"/>
      <c r="C2" s="167"/>
      <c r="D2" s="167"/>
      <c r="E2" s="167"/>
    </row>
    <row r="3" spans="1:6" x14ac:dyDescent="0.25">
      <c r="A3" s="167" t="s">
        <v>766</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613</v>
      </c>
      <c r="B6" s="4">
        <v>3</v>
      </c>
      <c r="C6" s="5" t="s">
        <v>113</v>
      </c>
      <c r="D6" s="11">
        <f>D7+D17+D28+D34+D40+D49+D56+D68+D75+D81</f>
        <v>76503014</v>
      </c>
      <c r="E6" s="11">
        <f t="shared" ref="E6:F6" si="0">E7+E17+E28+E34+E40+E49+E56+E68+E75+E81</f>
        <v>0</v>
      </c>
      <c r="F6" s="11">
        <f t="shared" si="0"/>
        <v>390000000</v>
      </c>
    </row>
    <row r="7" spans="1:6" s="1" customFormat="1" x14ac:dyDescent="0.25">
      <c r="A7" s="5"/>
      <c r="B7" s="4">
        <v>32010100</v>
      </c>
      <c r="C7" s="5" t="s">
        <v>114</v>
      </c>
      <c r="D7" s="11">
        <f>SUM(D8:D16)</f>
        <v>53662779</v>
      </c>
      <c r="E7" s="11">
        <f t="shared" ref="E7:F7" si="1">SUM(E8:E16)</f>
        <v>0</v>
      </c>
      <c r="F7" s="11">
        <f t="shared" si="1"/>
        <v>330000000</v>
      </c>
    </row>
    <row r="8" spans="1:6" hidden="1" x14ac:dyDescent="0.25">
      <c r="A8" s="42" t="s">
        <v>614</v>
      </c>
      <c r="B8" s="43">
        <v>32010101</v>
      </c>
      <c r="C8" s="44" t="s">
        <v>115</v>
      </c>
      <c r="D8" s="45"/>
      <c r="E8" s="45"/>
      <c r="F8" s="45"/>
    </row>
    <row r="9" spans="1:6" ht="39.6" x14ac:dyDescent="0.25">
      <c r="A9" s="44"/>
      <c r="B9" s="43">
        <v>32010102</v>
      </c>
      <c r="C9" s="133" t="s">
        <v>891</v>
      </c>
      <c r="D9" s="134">
        <v>11556754</v>
      </c>
      <c r="E9" s="135"/>
      <c r="F9" s="134">
        <v>100000000</v>
      </c>
    </row>
    <row r="10" spans="1:6" ht="26.4" x14ac:dyDescent="0.25">
      <c r="A10" s="44"/>
      <c r="B10" s="43">
        <v>32010102</v>
      </c>
      <c r="C10" s="133" t="s">
        <v>892</v>
      </c>
      <c r="D10" s="134">
        <v>16048025</v>
      </c>
      <c r="E10" s="135"/>
      <c r="F10" s="134">
        <v>50000000</v>
      </c>
    </row>
    <row r="11" spans="1:6" ht="52.8" x14ac:dyDescent="0.25">
      <c r="A11" s="44"/>
      <c r="B11" s="43">
        <v>32010102</v>
      </c>
      <c r="C11" s="133" t="s">
        <v>893</v>
      </c>
      <c r="D11" s="134">
        <v>6058000</v>
      </c>
      <c r="E11" s="135"/>
      <c r="F11" s="134">
        <v>70000000</v>
      </c>
    </row>
    <row r="12" spans="1:6" x14ac:dyDescent="0.25">
      <c r="A12" s="44"/>
      <c r="B12" s="43">
        <v>32010102</v>
      </c>
      <c r="C12" s="136" t="s">
        <v>894</v>
      </c>
      <c r="D12" s="134">
        <v>0</v>
      </c>
      <c r="E12" s="135"/>
      <c r="F12" s="134">
        <v>70000000</v>
      </c>
    </row>
    <row r="13" spans="1:6" ht="26.4" x14ac:dyDescent="0.25">
      <c r="A13" s="44"/>
      <c r="B13" s="43">
        <v>32010102</v>
      </c>
      <c r="C13" s="133" t="s">
        <v>895</v>
      </c>
      <c r="D13" s="134">
        <v>20000000</v>
      </c>
      <c r="E13" s="135"/>
      <c r="F13" s="134">
        <v>40000000</v>
      </c>
    </row>
    <row r="14" spans="1:6" hidden="1" x14ac:dyDescent="0.25">
      <c r="A14" s="44"/>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SUM(D18:D27)</f>
        <v>22840235</v>
      </c>
      <c r="E17" s="11">
        <f t="shared" ref="E17:F17" si="2">SUM(E18:E27)</f>
        <v>0</v>
      </c>
      <c r="F17" s="11">
        <f t="shared" si="2"/>
        <v>56000000</v>
      </c>
    </row>
    <row r="18" spans="1:6" hidden="1" x14ac:dyDescent="0.25">
      <c r="A18" s="42" t="s">
        <v>615</v>
      </c>
      <c r="B18" s="43">
        <v>32010202</v>
      </c>
      <c r="C18" s="44" t="s">
        <v>117</v>
      </c>
      <c r="D18" s="45"/>
      <c r="E18" s="45"/>
      <c r="F18" s="45"/>
    </row>
    <row r="19" spans="1:6" ht="39.6" x14ac:dyDescent="0.25">
      <c r="A19" s="46"/>
      <c r="B19" s="43">
        <v>32010203</v>
      </c>
      <c r="C19" s="137" t="s">
        <v>896</v>
      </c>
      <c r="D19" s="138">
        <v>5696200</v>
      </c>
      <c r="E19" s="142"/>
      <c r="F19" s="138"/>
    </row>
    <row r="20" spans="1:6" x14ac:dyDescent="0.25">
      <c r="A20" s="46"/>
      <c r="B20" s="43">
        <v>32010204</v>
      </c>
      <c r="C20" s="143" t="s">
        <v>897</v>
      </c>
      <c r="D20" s="144">
        <v>1000000</v>
      </c>
      <c r="E20" s="144"/>
      <c r="F20" s="144"/>
    </row>
    <row r="21" spans="1:6" ht="22.8" x14ac:dyDescent="0.25">
      <c r="A21" s="46"/>
      <c r="B21" s="43">
        <v>32010205</v>
      </c>
      <c r="C21" s="143" t="s">
        <v>898</v>
      </c>
      <c r="D21" s="144">
        <v>10048025</v>
      </c>
      <c r="E21" s="144"/>
      <c r="F21" s="144">
        <v>30000000</v>
      </c>
    </row>
    <row r="22" spans="1:6" ht="22.8" x14ac:dyDescent="0.25">
      <c r="A22" s="46"/>
      <c r="B22" s="43">
        <v>32010206</v>
      </c>
      <c r="C22" s="145" t="s">
        <v>899</v>
      </c>
      <c r="D22" s="144">
        <v>6096010</v>
      </c>
      <c r="E22" s="144"/>
      <c r="F22" s="144">
        <v>26000000</v>
      </c>
    </row>
    <row r="23" spans="1:6" hidden="1" x14ac:dyDescent="0.25">
      <c r="A23" s="46"/>
      <c r="B23" s="47"/>
      <c r="C23" s="46"/>
      <c r="D23" s="45"/>
      <c r="E23" s="45"/>
      <c r="F23" s="45"/>
    </row>
    <row r="24" spans="1:6" hidden="1" x14ac:dyDescent="0.25">
      <c r="A24" s="46"/>
      <c r="B24" s="47"/>
      <c r="C24" s="46"/>
      <c r="D24" s="45"/>
      <c r="E24" s="45"/>
      <c r="F24" s="45"/>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s="1" customFormat="1" x14ac:dyDescent="0.25">
      <c r="A28" s="5"/>
      <c r="B28" s="4">
        <v>320103</v>
      </c>
      <c r="C28" s="5" t="s">
        <v>118</v>
      </c>
      <c r="D28" s="11">
        <f>SUM(D29:D33)</f>
        <v>0</v>
      </c>
      <c r="E28" s="11">
        <f t="shared" ref="E28:F28" si="3">SUM(E29:E33)</f>
        <v>0</v>
      </c>
      <c r="F28" s="11">
        <f t="shared" si="3"/>
        <v>0</v>
      </c>
    </row>
    <row r="29" spans="1:6" hidden="1" x14ac:dyDescent="0.25">
      <c r="A29" s="42" t="s">
        <v>701</v>
      </c>
      <c r="B29" s="43">
        <v>32010301</v>
      </c>
      <c r="C29" s="44" t="s">
        <v>119</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s="1" customFormat="1" x14ac:dyDescent="0.25">
      <c r="A34" s="5"/>
      <c r="B34" s="4">
        <v>32010400</v>
      </c>
      <c r="C34" s="5" t="s">
        <v>120</v>
      </c>
      <c r="D34" s="11">
        <f>SUM(D35:D39)</f>
        <v>0</v>
      </c>
      <c r="E34" s="11">
        <f t="shared" ref="E34:F34" si="4">SUM(E35:E39)</f>
        <v>0</v>
      </c>
      <c r="F34" s="11">
        <f t="shared" si="4"/>
        <v>0</v>
      </c>
    </row>
    <row r="35" spans="1:6" hidden="1" x14ac:dyDescent="0.25">
      <c r="A35" s="42" t="s">
        <v>702</v>
      </c>
      <c r="B35" s="43">
        <v>32010405</v>
      </c>
      <c r="C35" s="44" t="s">
        <v>121</v>
      </c>
      <c r="D35" s="45"/>
      <c r="E35" s="45"/>
      <c r="F35" s="45"/>
    </row>
    <row r="36" spans="1:6" hidden="1" x14ac:dyDescent="0.25">
      <c r="A36" s="42" t="s">
        <v>703</v>
      </c>
      <c r="B36" s="43">
        <v>32010406</v>
      </c>
      <c r="C36" s="44" t="s">
        <v>122</v>
      </c>
      <c r="D36" s="45"/>
      <c r="E36" s="45"/>
      <c r="F36" s="45"/>
    </row>
    <row r="37" spans="1:6" hidden="1" x14ac:dyDescent="0.25">
      <c r="A37" s="42" t="s">
        <v>704</v>
      </c>
      <c r="B37" s="43">
        <v>32010407</v>
      </c>
      <c r="C37" s="44" t="s">
        <v>123</v>
      </c>
      <c r="D37" s="45"/>
      <c r="E37" s="45"/>
      <c r="F37" s="45"/>
    </row>
    <row r="38" spans="1:6" hidden="1" x14ac:dyDescent="0.25">
      <c r="A38" s="42" t="s">
        <v>705</v>
      </c>
      <c r="B38" s="43">
        <v>32010408</v>
      </c>
      <c r="C38" s="44" t="s">
        <v>124</v>
      </c>
      <c r="D38" s="45"/>
      <c r="E38" s="45"/>
      <c r="F38" s="45"/>
    </row>
    <row r="39" spans="1:6" hidden="1" x14ac:dyDescent="0.25">
      <c r="A39" s="44"/>
      <c r="B39" s="43"/>
      <c r="C39" s="44"/>
      <c r="D39" s="45"/>
      <c r="E39" s="45"/>
      <c r="F39" s="45"/>
    </row>
    <row r="40" spans="1:6" s="1" customFormat="1" x14ac:dyDescent="0.25">
      <c r="A40" s="5"/>
      <c r="B40" s="4">
        <v>320105</v>
      </c>
      <c r="C40" s="5" t="s">
        <v>125</v>
      </c>
      <c r="D40" s="11">
        <f>SUM(D41:D48)</f>
        <v>0</v>
      </c>
      <c r="E40" s="11">
        <f t="shared" ref="E40:F40" si="5">SUM(E41:E48)</f>
        <v>0</v>
      </c>
      <c r="F40" s="11">
        <f t="shared" si="5"/>
        <v>0</v>
      </c>
    </row>
    <row r="41" spans="1:6" hidden="1" x14ac:dyDescent="0.25">
      <c r="A41" s="42" t="s">
        <v>706</v>
      </c>
      <c r="B41" s="43">
        <v>32010501</v>
      </c>
      <c r="C41" s="44" t="s">
        <v>126</v>
      </c>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SUM(D50:D55)</f>
        <v>0</v>
      </c>
      <c r="E49" s="11">
        <f t="shared" ref="E49:F49" si="6">SUM(E50:E55)</f>
        <v>0</v>
      </c>
      <c r="F49" s="11">
        <f t="shared" si="6"/>
        <v>4000000</v>
      </c>
    </row>
    <row r="50" spans="1:6" x14ac:dyDescent="0.25">
      <c r="A50" s="42" t="s">
        <v>707</v>
      </c>
      <c r="B50" s="43">
        <v>32010601</v>
      </c>
      <c r="C50" s="44" t="s">
        <v>128</v>
      </c>
      <c r="D50" s="45"/>
      <c r="E50" s="45"/>
      <c r="F50" s="45">
        <v>2000000</v>
      </c>
    </row>
    <row r="51" spans="1:6" x14ac:dyDescent="0.25">
      <c r="A51" s="42" t="s">
        <v>700</v>
      </c>
      <c r="B51" s="43">
        <v>32010602</v>
      </c>
      <c r="C51" s="44" t="s">
        <v>129</v>
      </c>
      <c r="D51" s="45"/>
      <c r="E51" s="45"/>
      <c r="F51" s="45">
        <v>2000000</v>
      </c>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320109</v>
      </c>
      <c r="C56" s="5" t="s">
        <v>130</v>
      </c>
      <c r="D56" s="11">
        <f>SUM(D57:D67)</f>
        <v>0</v>
      </c>
      <c r="E56" s="11">
        <f t="shared" ref="E56:F56" si="7">SUM(E57:E67)</f>
        <v>0</v>
      </c>
      <c r="F56" s="11">
        <f t="shared" si="7"/>
        <v>0</v>
      </c>
    </row>
    <row r="57" spans="1:6" hidden="1" x14ac:dyDescent="0.25">
      <c r="A57" s="42" t="s">
        <v>708</v>
      </c>
      <c r="B57" s="43">
        <v>32010903</v>
      </c>
      <c r="C57" s="44" t="s">
        <v>131</v>
      </c>
      <c r="D57" s="45"/>
      <c r="E57" s="45"/>
      <c r="F57" s="45"/>
    </row>
    <row r="58" spans="1:6" hidden="1" x14ac:dyDescent="0.25">
      <c r="A58" s="44"/>
      <c r="B58" s="43"/>
      <c r="C58" s="44"/>
      <c r="D58" s="45"/>
      <c r="E58" s="45"/>
      <c r="F58" s="45"/>
    </row>
    <row r="59" spans="1:6" hidden="1" x14ac:dyDescent="0.25">
      <c r="A59" s="42" t="s">
        <v>709</v>
      </c>
      <c r="B59" s="43">
        <v>32010904</v>
      </c>
      <c r="C59" s="44" t="s">
        <v>132</v>
      </c>
      <c r="D59" s="45"/>
      <c r="E59" s="45"/>
      <c r="F59" s="45"/>
    </row>
    <row r="60" spans="1:6" hidden="1" x14ac:dyDescent="0.25">
      <c r="A60" s="44"/>
      <c r="B60" s="43"/>
      <c r="C60" s="44"/>
      <c r="D60" s="45"/>
      <c r="E60" s="45"/>
      <c r="F60" s="45"/>
    </row>
    <row r="61" spans="1:6" hidden="1" x14ac:dyDescent="0.25">
      <c r="A61" s="42" t="s">
        <v>710</v>
      </c>
      <c r="B61" s="43">
        <v>32010935</v>
      </c>
      <c r="C61" s="44" t="s">
        <v>133</v>
      </c>
      <c r="D61" s="45"/>
      <c r="E61" s="45"/>
      <c r="F61" s="45"/>
    </row>
    <row r="62" spans="1:6" hidden="1" x14ac:dyDescent="0.25">
      <c r="A62" s="44"/>
      <c r="B62" s="43"/>
      <c r="C62" s="44"/>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2" t="s">
        <v>711</v>
      </c>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8">SUM(E69:E74)</f>
        <v>0</v>
      </c>
      <c r="F68" s="11">
        <f t="shared" si="8"/>
        <v>0</v>
      </c>
    </row>
    <row r="69" spans="1:6" hidden="1" x14ac:dyDescent="0.25">
      <c r="A69" s="42" t="s">
        <v>712</v>
      </c>
      <c r="B69" s="43">
        <v>32020101</v>
      </c>
      <c r="C69" s="44" t="s">
        <v>135</v>
      </c>
      <c r="D69" s="45"/>
      <c r="E69" s="45"/>
      <c r="F69" s="45"/>
    </row>
    <row r="70" spans="1:6" hidden="1" x14ac:dyDescent="0.25">
      <c r="A70" s="44"/>
      <c r="B70" s="43"/>
      <c r="C70" s="44"/>
      <c r="D70" s="45"/>
      <c r="E70" s="45"/>
      <c r="F70" s="45"/>
    </row>
    <row r="71" spans="1:6" hidden="1" x14ac:dyDescent="0.25">
      <c r="A71" s="42" t="s">
        <v>713</v>
      </c>
      <c r="B71" s="43">
        <v>32020102</v>
      </c>
      <c r="C71" s="44" t="s">
        <v>136</v>
      </c>
      <c r="D71" s="45"/>
      <c r="E71" s="45"/>
      <c r="F71" s="45"/>
    </row>
    <row r="72" spans="1:6" hidden="1" x14ac:dyDescent="0.25">
      <c r="A72" s="44"/>
      <c r="B72" s="43"/>
      <c r="C72" s="44"/>
      <c r="D72" s="45"/>
      <c r="E72" s="45"/>
      <c r="F72" s="45"/>
    </row>
    <row r="73" spans="1:6" hidden="1" x14ac:dyDescent="0.25">
      <c r="A73" s="42" t="s">
        <v>714</v>
      </c>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0</v>
      </c>
      <c r="E75" s="11">
        <f t="shared" ref="E75:F75" si="9">SUM(E76:E80)</f>
        <v>0</v>
      </c>
      <c r="F75" s="11">
        <f t="shared" si="9"/>
        <v>0</v>
      </c>
    </row>
    <row r="76" spans="1:6" hidden="1" x14ac:dyDescent="0.25">
      <c r="A76" s="42" t="s">
        <v>715</v>
      </c>
      <c r="B76" s="43">
        <v>32030101</v>
      </c>
      <c r="C76" s="44" t="s">
        <v>139</v>
      </c>
      <c r="D76" s="45"/>
      <c r="E76" s="45"/>
      <c r="F76" s="45"/>
    </row>
    <row r="77" spans="1:6" hidden="1" x14ac:dyDescent="0.25">
      <c r="A77" s="42" t="s">
        <v>716</v>
      </c>
      <c r="B77" s="43">
        <v>32030109</v>
      </c>
      <c r="C77" s="44" t="s">
        <v>140</v>
      </c>
      <c r="D77" s="45"/>
      <c r="E77" s="45"/>
      <c r="F77" s="45"/>
    </row>
    <row r="78" spans="1:6" hidden="1" x14ac:dyDescent="0.25">
      <c r="A78" s="42" t="s">
        <v>717</v>
      </c>
      <c r="B78" s="43">
        <v>32030110</v>
      </c>
      <c r="C78" s="44" t="s">
        <v>141</v>
      </c>
      <c r="D78" s="45"/>
      <c r="E78" s="45"/>
      <c r="F78" s="45"/>
    </row>
    <row r="79" spans="1:6" hidden="1" x14ac:dyDescent="0.25">
      <c r="A79" s="46"/>
      <c r="B79" s="47"/>
      <c r="C79" s="46"/>
      <c r="D79" s="45"/>
      <c r="E79" s="45"/>
      <c r="F79" s="45"/>
    </row>
    <row r="80" spans="1:6" hidden="1" x14ac:dyDescent="0.25">
      <c r="A80" s="46"/>
      <c r="B80" s="47"/>
      <c r="C80" s="46"/>
      <c r="D80" s="45"/>
      <c r="E80" s="45"/>
      <c r="F80" s="45"/>
    </row>
    <row r="81" spans="1:6" s="1" customFormat="1" x14ac:dyDescent="0.25">
      <c r="A81" s="5"/>
      <c r="B81" s="4">
        <v>32011000</v>
      </c>
      <c r="C81" s="5" t="s">
        <v>142</v>
      </c>
      <c r="D81" s="11">
        <f>SUM(D82:D83)</f>
        <v>0</v>
      </c>
      <c r="E81" s="11">
        <f>SUM(E82:E83)</f>
        <v>0</v>
      </c>
      <c r="F81" s="11">
        <f>SUM(F82:F83)</f>
        <v>0</v>
      </c>
    </row>
    <row r="82" spans="1:6" hidden="1" x14ac:dyDescent="0.25">
      <c r="A82" s="42" t="s">
        <v>718</v>
      </c>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C7Hjmx8llu5Fo1l7/zwO1OLJulG8pR+16jOQAn7pmuYcPPci0NA7e0cUuFywL18PdgKE6OYXED5wQKJnbLZSQA==" saltValue="sVmyXqHpeegMefzgxjYJ0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2:E300"/>
  <sheetViews>
    <sheetView view="pageBreakPreview" zoomScale="90" zoomScaleNormal="140" zoomScaleSheetLayoutView="90" workbookViewId="0">
      <selection activeCell="A17" sqref="A17"/>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835</v>
      </c>
      <c r="B3" s="168"/>
      <c r="C3" s="168"/>
      <c r="D3" s="168"/>
      <c r="E3" s="168"/>
    </row>
    <row r="4" spans="1:5" x14ac:dyDescent="0.25">
      <c r="A4" s="167" t="s">
        <v>767</v>
      </c>
      <c r="B4" s="167"/>
      <c r="C4" s="167"/>
      <c r="D4" s="167"/>
      <c r="E4" s="167"/>
    </row>
    <row r="6" spans="1:5" ht="49.2" customHeight="1" x14ac:dyDescent="0.25">
      <c r="A6" s="58" t="s">
        <v>0</v>
      </c>
      <c r="B6" s="58" t="s">
        <v>1</v>
      </c>
      <c r="C6" s="50" t="s">
        <v>596</v>
      </c>
      <c r="D6" s="50" t="s">
        <v>597</v>
      </c>
      <c r="E6" s="50" t="s">
        <v>598</v>
      </c>
    </row>
    <row r="7" spans="1:5" s="1" customFormat="1" x14ac:dyDescent="0.25">
      <c r="A7" s="3">
        <v>21</v>
      </c>
      <c r="B7" s="3" t="s">
        <v>4</v>
      </c>
      <c r="C7" s="12">
        <f>C8+C13+C20</f>
        <v>234666039</v>
      </c>
      <c r="D7" s="12">
        <f t="shared" ref="D7:E7" si="0">D8+D13+D20</f>
        <v>227056348</v>
      </c>
      <c r="E7" s="12">
        <f t="shared" si="0"/>
        <v>248673638</v>
      </c>
    </row>
    <row r="8" spans="1:5" s="1" customFormat="1" x14ac:dyDescent="0.25">
      <c r="A8" s="3">
        <v>2101</v>
      </c>
      <c r="B8" s="3" t="s">
        <v>5</v>
      </c>
      <c r="C8" s="12">
        <f>C9</f>
        <v>222666039</v>
      </c>
      <c r="D8" s="12">
        <f t="shared" ref="D8:E8" si="1">D9</f>
        <v>215056348</v>
      </c>
      <c r="E8" s="12">
        <f t="shared" si="1"/>
        <v>224673638</v>
      </c>
    </row>
    <row r="9" spans="1:5" s="1" customFormat="1" x14ac:dyDescent="0.25">
      <c r="A9" s="3">
        <v>210101</v>
      </c>
      <c r="B9" s="3" t="s">
        <v>6</v>
      </c>
      <c r="C9" s="12">
        <f>SUM(C10:C12)</f>
        <v>222666039</v>
      </c>
      <c r="D9" s="12">
        <f t="shared" ref="D9:E9" si="2">SUM(D10:D12)</f>
        <v>215056348</v>
      </c>
      <c r="E9" s="12">
        <f t="shared" si="2"/>
        <v>224673638</v>
      </c>
    </row>
    <row r="10" spans="1:5" x14ac:dyDescent="0.25">
      <c r="A10" s="59">
        <v>21010101</v>
      </c>
      <c r="B10" s="48" t="s">
        <v>5</v>
      </c>
      <c r="C10" s="84">
        <v>222666039</v>
      </c>
      <c r="D10" s="85">
        <v>215056348</v>
      </c>
      <c r="E10" s="84">
        <v>224673638</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12000000</v>
      </c>
      <c r="D13" s="12">
        <f t="shared" ref="D13:E13" si="3">D14+D18</f>
        <v>12000000</v>
      </c>
      <c r="E13" s="12">
        <f t="shared" si="3"/>
        <v>24000000</v>
      </c>
    </row>
    <row r="14" spans="1:5" s="1" customFormat="1" x14ac:dyDescent="0.25">
      <c r="A14" s="3">
        <v>210201</v>
      </c>
      <c r="B14" s="3" t="s">
        <v>10</v>
      </c>
      <c r="C14" s="12">
        <f>SUM(C15:C17)</f>
        <v>12000000</v>
      </c>
      <c r="D14" s="12">
        <f t="shared" ref="D14:E14" si="4">SUM(D15:D17)</f>
        <v>12000000</v>
      </c>
      <c r="E14" s="12">
        <f t="shared" si="4"/>
        <v>24000000</v>
      </c>
    </row>
    <row r="15" spans="1:5" hidden="1" x14ac:dyDescent="0.25">
      <c r="A15" s="59">
        <v>21020104</v>
      </c>
      <c r="B15" s="48" t="s">
        <v>11</v>
      </c>
      <c r="C15" s="41"/>
      <c r="D15" s="41"/>
      <c r="E15" s="41"/>
    </row>
    <row r="16" spans="1:5" hidden="1" x14ac:dyDescent="0.25">
      <c r="A16" s="59">
        <v>21020108</v>
      </c>
      <c r="B16" s="48" t="s">
        <v>12</v>
      </c>
      <c r="C16" s="41"/>
      <c r="D16" s="41"/>
      <c r="E16" s="41"/>
    </row>
    <row r="17" spans="1:5" x14ac:dyDescent="0.25">
      <c r="A17" s="59">
        <v>21020109</v>
      </c>
      <c r="B17" s="48" t="s">
        <v>13</v>
      </c>
      <c r="C17" s="146">
        <v>12000000</v>
      </c>
      <c r="D17" s="147">
        <v>12000000</v>
      </c>
      <c r="E17" s="146">
        <v>24000000</v>
      </c>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3ZOnAIc/XZWSXR1MV1ogDvc6GcrR37NUxeKF4MkpKPok6nQ6UxQCWc7rV7MeW7K6yiNgHMC9N4qhFNF8wZIWsg==" saltValue="foMHVRweM7ciOvM0OBm2cw=="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pageSetUpPr fitToPage="1"/>
  </sheetPr>
  <dimension ref="A3:E300"/>
  <sheetViews>
    <sheetView view="pageBreakPreview" topLeftCell="A6"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836</v>
      </c>
      <c r="B4" s="168"/>
      <c r="C4" s="168"/>
      <c r="D4" s="168"/>
      <c r="E4" s="168"/>
    </row>
    <row r="5" spans="1:5" x14ac:dyDescent="0.25">
      <c r="A5" s="167" t="s">
        <v>767</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148500000</v>
      </c>
      <c r="D7" s="12">
        <f t="shared" ref="D7:E7" si="0">D8+D84+D88+D93</f>
        <v>33156200</v>
      </c>
      <c r="E7" s="12">
        <f t="shared" si="0"/>
        <v>53500000</v>
      </c>
    </row>
    <row r="8" spans="1:5" s="1" customFormat="1" x14ac:dyDescent="0.25">
      <c r="A8" s="4">
        <v>2202</v>
      </c>
      <c r="B8" s="5" t="s">
        <v>21</v>
      </c>
      <c r="C8" s="12">
        <f>C9+C14+C22+C36+C45+C48+C54+C63+C67+C70</f>
        <v>109000000</v>
      </c>
      <c r="D8" s="12">
        <f t="shared" ref="D8:E8" si="1">D9+D14+D22+D36+D45+D48+D54+D63+D67+D70</f>
        <v>33156200</v>
      </c>
      <c r="E8" s="12">
        <f t="shared" si="1"/>
        <v>45500000</v>
      </c>
    </row>
    <row r="9" spans="1:5" s="1" customFormat="1" x14ac:dyDescent="0.25">
      <c r="A9" s="4">
        <v>220201</v>
      </c>
      <c r="B9" s="5" t="s">
        <v>22</v>
      </c>
      <c r="C9" s="12">
        <f>SUM(C10:C13)</f>
        <v>6000000</v>
      </c>
      <c r="D9" s="12">
        <f t="shared" ref="D9:E9" si="2">SUM(D10:D13)</f>
        <v>1940000</v>
      </c>
      <c r="E9" s="12">
        <f t="shared" si="2"/>
        <v>2000000</v>
      </c>
    </row>
    <row r="10" spans="1:5" hidden="1" x14ac:dyDescent="0.25">
      <c r="A10" s="43">
        <v>22020101</v>
      </c>
      <c r="B10" s="44" t="s">
        <v>23</v>
      </c>
      <c r="C10" s="41"/>
      <c r="D10" s="41"/>
      <c r="E10" s="41"/>
    </row>
    <row r="11" spans="1:5" x14ac:dyDescent="0.25">
      <c r="A11" s="43">
        <v>22020102</v>
      </c>
      <c r="B11" s="44" t="s">
        <v>24</v>
      </c>
      <c r="C11" s="85">
        <v>6000000</v>
      </c>
      <c r="D11" s="84">
        <v>1940000</v>
      </c>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53000000</v>
      </c>
      <c r="D22" s="12">
        <f t="shared" ref="D22:E22" si="3">SUM(D23:D35)</f>
        <v>27706200</v>
      </c>
      <c r="E22" s="12">
        <f t="shared" si="3"/>
        <v>22000000</v>
      </c>
    </row>
    <row r="23" spans="1:5" x14ac:dyDescent="0.25">
      <c r="A23" s="43">
        <v>22020301</v>
      </c>
      <c r="B23" s="44" t="s">
        <v>36</v>
      </c>
      <c r="C23" s="85">
        <v>3000000</v>
      </c>
      <c r="D23" s="84">
        <v>550000</v>
      </c>
      <c r="E23" s="84">
        <v>2000000</v>
      </c>
    </row>
    <row r="24" spans="1:5" hidden="1" x14ac:dyDescent="0.25">
      <c r="A24" s="43">
        <v>22020302</v>
      </c>
      <c r="B24" s="44" t="s">
        <v>37</v>
      </c>
      <c r="C24" s="85"/>
      <c r="D24" s="84"/>
      <c r="E24" s="84"/>
    </row>
    <row r="25" spans="1:5" hidden="1" x14ac:dyDescent="0.25">
      <c r="A25" s="43">
        <v>22020303</v>
      </c>
      <c r="B25" s="44" t="s">
        <v>38</v>
      </c>
      <c r="C25" s="85"/>
      <c r="D25" s="84"/>
      <c r="E25" s="84"/>
    </row>
    <row r="26" spans="1:5" hidden="1" x14ac:dyDescent="0.25">
      <c r="A26" s="43">
        <v>22020304</v>
      </c>
      <c r="B26" s="44" t="s">
        <v>39</v>
      </c>
      <c r="C26" s="85"/>
      <c r="D26" s="84"/>
      <c r="E26" s="84"/>
    </row>
    <row r="27" spans="1:5" hidden="1" x14ac:dyDescent="0.25">
      <c r="A27" s="43">
        <v>22020305</v>
      </c>
      <c r="B27" s="44" t="s">
        <v>40</v>
      </c>
      <c r="C27" s="97"/>
      <c r="D27" s="98"/>
      <c r="E27" s="98"/>
    </row>
    <row r="28" spans="1:5" hidden="1" x14ac:dyDescent="0.25">
      <c r="A28" s="43">
        <v>22020306</v>
      </c>
      <c r="B28" s="44" t="s">
        <v>41</v>
      </c>
      <c r="C28" s="89"/>
      <c r="D28" s="88"/>
      <c r="E28" s="88"/>
    </row>
    <row r="29" spans="1:5" x14ac:dyDescent="0.25">
      <c r="A29" s="43">
        <v>22020307</v>
      </c>
      <c r="B29" s="44" t="s">
        <v>42</v>
      </c>
      <c r="C29" s="85">
        <v>50000000</v>
      </c>
      <c r="D29" s="84">
        <v>27156200</v>
      </c>
      <c r="E29" s="84">
        <v>20000000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8000000</v>
      </c>
      <c r="D36" s="12">
        <f t="shared" ref="D36:E36" si="4">SUM(D37:D44)</f>
        <v>760000</v>
      </c>
      <c r="E36" s="12">
        <f t="shared" si="4"/>
        <v>4500000</v>
      </c>
    </row>
    <row r="37" spans="1:5" x14ac:dyDescent="0.25">
      <c r="A37" s="43">
        <v>22020401</v>
      </c>
      <c r="B37" s="44" t="s">
        <v>50</v>
      </c>
      <c r="C37" s="85">
        <v>3000000</v>
      </c>
      <c r="D37" s="84">
        <v>540000</v>
      </c>
      <c r="E37" s="84">
        <v>2000000</v>
      </c>
    </row>
    <row r="38" spans="1:5" x14ac:dyDescent="0.25">
      <c r="A38" s="43">
        <v>22020402</v>
      </c>
      <c r="B38" s="44" t="s">
        <v>51</v>
      </c>
      <c r="C38" s="85">
        <v>3000000</v>
      </c>
      <c r="D38" s="84">
        <v>120000</v>
      </c>
      <c r="E38" s="84">
        <v>1500000</v>
      </c>
    </row>
    <row r="39" spans="1:5" hidden="1" x14ac:dyDescent="0.25">
      <c r="A39" s="43">
        <v>22020403</v>
      </c>
      <c r="B39" s="44" t="s">
        <v>52</v>
      </c>
      <c r="C39" s="85"/>
      <c r="D39" s="84"/>
      <c r="E39" s="84"/>
    </row>
    <row r="40" spans="1:5" hidden="1" x14ac:dyDescent="0.25">
      <c r="A40" s="43">
        <v>22020404</v>
      </c>
      <c r="B40" s="44" t="s">
        <v>53</v>
      </c>
      <c r="C40" s="85"/>
      <c r="D40" s="84"/>
      <c r="E40" s="84"/>
    </row>
    <row r="41" spans="1:5" x14ac:dyDescent="0.25">
      <c r="A41" s="43">
        <v>22020405</v>
      </c>
      <c r="B41" s="44" t="s">
        <v>54</v>
      </c>
      <c r="C41" s="85">
        <v>2000000</v>
      </c>
      <c r="D41" s="84">
        <v>100000</v>
      </c>
      <c r="E41" s="84">
        <v>1000000</v>
      </c>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4000000</v>
      </c>
      <c r="D45" s="12">
        <f t="shared" ref="D45:E45" si="5">SUM(D46:D47)</f>
        <v>0</v>
      </c>
      <c r="E45" s="12">
        <f t="shared" si="5"/>
        <v>1000000</v>
      </c>
    </row>
    <row r="46" spans="1:5" x14ac:dyDescent="0.25">
      <c r="A46" s="43">
        <v>22020501</v>
      </c>
      <c r="B46" s="44" t="s">
        <v>59</v>
      </c>
      <c r="C46" s="41">
        <v>4000000</v>
      </c>
      <c r="D46" s="41"/>
      <c r="E46" s="41">
        <v>1000000</v>
      </c>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8000000</v>
      </c>
      <c r="D54" s="12">
        <f t="shared" ref="D54:E54" si="7">SUM(D55:D62)</f>
        <v>2750000</v>
      </c>
      <c r="E54" s="12">
        <f t="shared" si="7"/>
        <v>4000000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x14ac:dyDescent="0.25">
      <c r="A59" s="43">
        <v>22020708</v>
      </c>
      <c r="B59" s="44" t="s">
        <v>72</v>
      </c>
      <c r="C59" s="85">
        <v>8000000</v>
      </c>
      <c r="D59" s="84">
        <v>2750000</v>
      </c>
      <c r="E59" s="84">
        <v>4000000</v>
      </c>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0</v>
      </c>
      <c r="D63" s="12">
        <f t="shared" ref="D63:E63" si="8">SUM(D64:D66)</f>
        <v>0</v>
      </c>
      <c r="E63" s="12">
        <f t="shared" si="8"/>
        <v>0</v>
      </c>
    </row>
    <row r="64" spans="1:5" hidden="1" x14ac:dyDescent="0.25">
      <c r="A64" s="43">
        <v>22020801</v>
      </c>
      <c r="B64" s="44" t="s">
        <v>77</v>
      </c>
      <c r="C64" s="41"/>
      <c r="D64" s="41"/>
      <c r="E64" s="41"/>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30000000</v>
      </c>
      <c r="D70" s="12">
        <f t="shared" ref="D70:E70" si="10">SUM(D71:D83)</f>
        <v>0</v>
      </c>
      <c r="E70" s="12">
        <f t="shared" si="10"/>
        <v>12000000</v>
      </c>
    </row>
    <row r="71" spans="1:5" hidden="1" x14ac:dyDescent="0.25">
      <c r="A71" s="43">
        <v>22021001</v>
      </c>
      <c r="B71" s="44" t="s">
        <v>84</v>
      </c>
      <c r="C71" s="41"/>
      <c r="D71" s="41"/>
      <c r="E71" s="41"/>
    </row>
    <row r="72" spans="1:5" x14ac:dyDescent="0.25">
      <c r="A72" s="43">
        <v>22021002</v>
      </c>
      <c r="B72" s="44" t="s">
        <v>85</v>
      </c>
      <c r="C72" s="85">
        <v>5000000</v>
      </c>
      <c r="D72" s="84"/>
      <c r="E72" s="84">
        <v>2000000</v>
      </c>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25000000</v>
      </c>
      <c r="D76" s="89"/>
      <c r="E76" s="88">
        <v>10000000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39500000</v>
      </c>
      <c r="D84" s="12">
        <f t="shared" ref="D84:E84" si="11">D85</f>
        <v>0</v>
      </c>
      <c r="E84" s="12">
        <f t="shared" si="11"/>
        <v>8000000</v>
      </c>
    </row>
    <row r="85" spans="1:5" s="1" customFormat="1" x14ac:dyDescent="0.25">
      <c r="A85" s="4">
        <v>220401</v>
      </c>
      <c r="B85" s="5" t="s">
        <v>98</v>
      </c>
      <c r="C85" s="12">
        <f>SUM(C86:C87)</f>
        <v>39500000</v>
      </c>
      <c r="D85" s="12">
        <f>SUM(D86:D87)</f>
        <v>0</v>
      </c>
      <c r="E85" s="12">
        <f>SUM(E86:E87)</f>
        <v>8000000</v>
      </c>
    </row>
    <row r="86" spans="1:5" x14ac:dyDescent="0.25">
      <c r="A86" s="43">
        <v>22040105</v>
      </c>
      <c r="B86" s="44" t="s">
        <v>99</v>
      </c>
      <c r="C86" s="41">
        <v>39500000</v>
      </c>
      <c r="D86" s="41"/>
      <c r="E86" s="41">
        <v>8000000</v>
      </c>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b0pSyrLOFNZQZK45eEAD5D1Qignb1AwFlJEyn3FE+M50R62Oa94P/HhLexHsNXogn1fvGZ2PJdjYOALK6S+ciA==" saltValue="TB3RrILFD/ghLuoWr21Vtg=="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85" orientation="landscape" r:id="rId1"/>
  <headerFooter>
    <oddFooter>&amp;C&amp;P</oddFooter>
  </headerFooter>
  <rowBreaks count="2" manualBreakCount="2">
    <brk id="35" max="16383" man="1"/>
    <brk id="69"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F300"/>
  <sheetViews>
    <sheetView view="pageBreakPreview" zoomScale="80" zoomScaleNormal="130" zoomScaleSheetLayoutView="80" workbookViewId="0">
      <selection activeCell="D21" sqref="D21"/>
    </sheetView>
  </sheetViews>
  <sheetFormatPr defaultColWidth="8.77734375" defaultRowHeight="15" x14ac:dyDescent="0.25"/>
  <cols>
    <col min="1" max="1" width="22.21875" style="49" bestFit="1" customWidth="1"/>
    <col min="2" max="2" width="13.21875" style="49" bestFit="1" customWidth="1"/>
    <col min="3" max="3" width="42.5546875" style="49" bestFit="1" customWidth="1"/>
    <col min="4" max="6" width="25.44140625" style="49" bestFit="1" customWidth="1"/>
    <col min="7" max="16384" width="8.77734375" style="49"/>
  </cols>
  <sheetData>
    <row r="1" spans="1:6" x14ac:dyDescent="0.25">
      <c r="A1" s="166" t="s">
        <v>143</v>
      </c>
      <c r="B1" s="166"/>
      <c r="C1" s="166"/>
      <c r="D1" s="166"/>
      <c r="E1" s="166"/>
    </row>
    <row r="2" spans="1:6" x14ac:dyDescent="0.25">
      <c r="A2" s="167" t="s">
        <v>837</v>
      </c>
      <c r="B2" s="167"/>
      <c r="C2" s="167"/>
      <c r="D2" s="167"/>
      <c r="E2" s="167"/>
    </row>
    <row r="3" spans="1:6" x14ac:dyDescent="0.25">
      <c r="A3" s="167" t="s">
        <v>767</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616</v>
      </c>
      <c r="B6" s="4">
        <v>3</v>
      </c>
      <c r="C6" s="5" t="s">
        <v>113</v>
      </c>
      <c r="D6" s="11">
        <f>D7+D17+D28+D34+D40+D49+D56+D68+D75+D81</f>
        <v>668098933</v>
      </c>
      <c r="E6" s="11">
        <f>E7+E17+E28+E34+E40+E49+E56+E68+E75+E81</f>
        <v>0</v>
      </c>
      <c r="F6" s="11">
        <f>F7+F17+F28+F34+F40+F49+F56+F68+F75+F81</f>
        <v>150000000</v>
      </c>
    </row>
    <row r="7" spans="1:6" s="1" customFormat="1" x14ac:dyDescent="0.25">
      <c r="A7" s="5"/>
      <c r="B7" s="4">
        <v>32010100</v>
      </c>
      <c r="C7" s="5" t="s">
        <v>114</v>
      </c>
      <c r="D7" s="11">
        <f>SUM(D8:D16)</f>
        <v>99875971</v>
      </c>
      <c r="E7" s="11">
        <f>SUM(E8:E16)</f>
        <v>0</v>
      </c>
      <c r="F7" s="11">
        <f>SUM(F8:F16)</f>
        <v>50000000</v>
      </c>
    </row>
    <row r="8" spans="1:6" hidden="1" x14ac:dyDescent="0.25">
      <c r="A8" s="42" t="s">
        <v>617</v>
      </c>
      <c r="B8" s="43">
        <v>32010101</v>
      </c>
      <c r="C8" s="44" t="s">
        <v>115</v>
      </c>
      <c r="D8" s="45"/>
      <c r="E8" s="45"/>
      <c r="F8" s="45"/>
    </row>
    <row r="9" spans="1:6" x14ac:dyDescent="0.25">
      <c r="A9" s="44"/>
      <c r="B9" s="43"/>
      <c r="C9" s="148" t="s">
        <v>900</v>
      </c>
      <c r="D9" s="149">
        <v>10500000</v>
      </c>
      <c r="E9" s="135"/>
      <c r="F9" s="134">
        <v>10000000</v>
      </c>
    </row>
    <row r="10" spans="1:6" x14ac:dyDescent="0.25">
      <c r="A10" s="44"/>
      <c r="B10" s="43"/>
      <c r="C10" s="150" t="s">
        <v>901</v>
      </c>
      <c r="D10" s="151">
        <v>60000000</v>
      </c>
      <c r="E10" s="133"/>
      <c r="F10" s="134">
        <v>20000000</v>
      </c>
    </row>
    <row r="11" spans="1:6" x14ac:dyDescent="0.25">
      <c r="A11" s="44"/>
      <c r="B11" s="43"/>
      <c r="C11" s="152" t="s">
        <v>902</v>
      </c>
      <c r="D11" s="153">
        <v>29375971</v>
      </c>
      <c r="E11" s="133"/>
      <c r="F11" s="134">
        <v>20000000</v>
      </c>
    </row>
    <row r="12" spans="1:6" hidden="1" x14ac:dyDescent="0.25">
      <c r="A12" s="44"/>
      <c r="B12" s="43"/>
      <c r="C12" s="44"/>
      <c r="D12" s="45"/>
      <c r="E12" s="45"/>
      <c r="F12" s="45"/>
    </row>
    <row r="13" spans="1:6" hidden="1" x14ac:dyDescent="0.25">
      <c r="A13" s="44"/>
      <c r="B13" s="43"/>
      <c r="C13" s="44"/>
      <c r="D13" s="45"/>
      <c r="E13" s="45"/>
      <c r="F13" s="45"/>
    </row>
    <row r="14" spans="1:6" hidden="1" x14ac:dyDescent="0.25">
      <c r="A14" s="44"/>
      <c r="B14" s="43"/>
      <c r="C14" s="44"/>
      <c r="D14" s="45"/>
      <c r="E14" s="45"/>
      <c r="F14" s="45"/>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SUM(D18:D27)</f>
        <v>568222962</v>
      </c>
      <c r="E17" s="11">
        <f t="shared" ref="E17:F17" si="0">SUM(E18:E27)</f>
        <v>0</v>
      </c>
      <c r="F17" s="11">
        <f t="shared" si="0"/>
        <v>100000000</v>
      </c>
    </row>
    <row r="18" spans="1:6" hidden="1" x14ac:dyDescent="0.25">
      <c r="A18" s="42" t="s">
        <v>618</v>
      </c>
      <c r="B18" s="43">
        <v>32010202</v>
      </c>
      <c r="C18" s="44" t="s">
        <v>117</v>
      </c>
      <c r="D18" s="45"/>
      <c r="E18" s="45"/>
      <c r="F18" s="45"/>
    </row>
    <row r="19" spans="1:6" x14ac:dyDescent="0.25">
      <c r="A19" s="46"/>
      <c r="B19" s="47"/>
      <c r="C19" s="148" t="s">
        <v>903</v>
      </c>
      <c r="D19" s="134">
        <v>200000000</v>
      </c>
      <c r="E19" s="133"/>
      <c r="F19" s="134"/>
    </row>
    <row r="20" spans="1:6" ht="52.8" x14ac:dyDescent="0.25">
      <c r="A20" s="46"/>
      <c r="B20" s="47"/>
      <c r="C20" s="155" t="s">
        <v>904</v>
      </c>
      <c r="D20" s="134">
        <v>218222962</v>
      </c>
      <c r="E20" s="135"/>
      <c r="F20" s="134">
        <v>100000000</v>
      </c>
    </row>
    <row r="21" spans="1:6" ht="52.8" x14ac:dyDescent="0.25">
      <c r="A21" s="46"/>
      <c r="B21" s="47"/>
      <c r="C21" s="154" t="s">
        <v>905</v>
      </c>
      <c r="D21" s="134">
        <v>150000000</v>
      </c>
      <c r="E21" s="135"/>
      <c r="F21" s="134"/>
    </row>
    <row r="22" spans="1:6" hidden="1" x14ac:dyDescent="0.25">
      <c r="A22" s="46"/>
      <c r="B22" s="47"/>
      <c r="C22" s="46"/>
      <c r="D22" s="45"/>
      <c r="E22" s="45"/>
      <c r="F22" s="45"/>
    </row>
    <row r="23" spans="1:6" hidden="1" x14ac:dyDescent="0.25">
      <c r="A23" s="46"/>
      <c r="B23" s="47"/>
      <c r="C23" s="46"/>
      <c r="D23" s="45"/>
      <c r="E23" s="45"/>
      <c r="F23" s="45"/>
    </row>
    <row r="24" spans="1:6" hidden="1" x14ac:dyDescent="0.25">
      <c r="A24" s="46"/>
      <c r="B24" s="47"/>
      <c r="C24" s="46"/>
      <c r="D24" s="45"/>
      <c r="E24" s="45"/>
      <c r="F24" s="45"/>
    </row>
    <row r="25" spans="1:6" hidden="1" x14ac:dyDescent="0.25">
      <c r="A25" s="46"/>
      <c r="B25" s="47"/>
      <c r="C25" s="46"/>
      <c r="D25" s="45"/>
      <c r="E25" s="45"/>
      <c r="F25" s="45"/>
    </row>
    <row r="26" spans="1:6" hidden="1" x14ac:dyDescent="0.25">
      <c r="A26" s="46"/>
      <c r="B26" s="47"/>
      <c r="C26" s="46"/>
      <c r="D26" s="45"/>
      <c r="E26" s="45"/>
      <c r="F26" s="45"/>
    </row>
    <row r="27" spans="1:6" hidden="1" x14ac:dyDescent="0.25">
      <c r="A27" s="46"/>
      <c r="B27" s="47"/>
      <c r="C27" s="46"/>
      <c r="D27" s="45"/>
      <c r="E27" s="45"/>
      <c r="F27" s="45"/>
    </row>
    <row r="28" spans="1:6" s="1" customFormat="1" x14ac:dyDescent="0.25">
      <c r="A28" s="5"/>
      <c r="B28" s="4">
        <v>320103</v>
      </c>
      <c r="C28" s="5" t="s">
        <v>118</v>
      </c>
      <c r="D28" s="11">
        <f>SUM(D29:D33)</f>
        <v>0</v>
      </c>
      <c r="E28" s="11">
        <f t="shared" ref="E28:F28" si="1">SUM(E29:E33)</f>
        <v>0</v>
      </c>
      <c r="F28" s="11">
        <f t="shared" si="1"/>
        <v>0</v>
      </c>
    </row>
    <row r="29" spans="1:6" hidden="1" x14ac:dyDescent="0.25">
      <c r="A29" s="42" t="s">
        <v>722</v>
      </c>
      <c r="B29" s="43">
        <v>32010301</v>
      </c>
      <c r="C29" s="44" t="s">
        <v>119</v>
      </c>
      <c r="D29" s="45"/>
      <c r="E29" s="45"/>
      <c r="F29" s="45"/>
    </row>
    <row r="30" spans="1:6" hidden="1" x14ac:dyDescent="0.25">
      <c r="A30" s="44"/>
      <c r="B30" s="43"/>
      <c r="C30" s="44"/>
      <c r="D30" s="45"/>
      <c r="E30" s="45"/>
      <c r="F30" s="45"/>
    </row>
    <row r="31" spans="1:6" hidden="1" x14ac:dyDescent="0.25">
      <c r="A31" s="44"/>
      <c r="B31" s="43"/>
      <c r="C31" s="44"/>
      <c r="D31" s="45"/>
      <c r="E31" s="45"/>
      <c r="F31" s="45"/>
    </row>
    <row r="32" spans="1:6" hidden="1" x14ac:dyDescent="0.25">
      <c r="A32" s="44"/>
      <c r="B32" s="43"/>
      <c r="C32" s="44"/>
      <c r="D32" s="45"/>
      <c r="E32" s="45"/>
      <c r="F32" s="45"/>
    </row>
    <row r="33" spans="1:6" hidden="1" x14ac:dyDescent="0.25">
      <c r="A33" s="44"/>
      <c r="B33" s="43"/>
      <c r="C33" s="44"/>
      <c r="D33" s="45"/>
      <c r="E33" s="45"/>
      <c r="F33" s="45"/>
    </row>
    <row r="34" spans="1:6" s="1" customFormat="1" x14ac:dyDescent="0.25">
      <c r="A34" s="5"/>
      <c r="B34" s="4">
        <v>32010400</v>
      </c>
      <c r="C34" s="5" t="s">
        <v>120</v>
      </c>
      <c r="D34" s="11">
        <f>SUM(D35:D39)</f>
        <v>0</v>
      </c>
      <c r="E34" s="11">
        <f t="shared" ref="E34:F34" si="2">SUM(E35:E39)</f>
        <v>0</v>
      </c>
      <c r="F34" s="11">
        <f t="shared" si="2"/>
        <v>0</v>
      </c>
    </row>
    <row r="35" spans="1:6" hidden="1" x14ac:dyDescent="0.25">
      <c r="A35" s="42" t="s">
        <v>723</v>
      </c>
      <c r="B35" s="43">
        <v>32010405</v>
      </c>
      <c r="C35" s="44" t="s">
        <v>121</v>
      </c>
      <c r="D35" s="45"/>
      <c r="E35" s="45"/>
      <c r="F35" s="45"/>
    </row>
    <row r="36" spans="1:6" hidden="1" x14ac:dyDescent="0.25">
      <c r="A36" s="42" t="s">
        <v>724</v>
      </c>
      <c r="B36" s="43">
        <v>32010406</v>
      </c>
      <c r="C36" s="44" t="s">
        <v>122</v>
      </c>
      <c r="D36" s="45"/>
      <c r="E36" s="45"/>
      <c r="F36" s="45"/>
    </row>
    <row r="37" spans="1:6" hidden="1" x14ac:dyDescent="0.25">
      <c r="A37" s="42" t="s">
        <v>725</v>
      </c>
      <c r="B37" s="43">
        <v>32010407</v>
      </c>
      <c r="C37" s="44" t="s">
        <v>123</v>
      </c>
      <c r="D37" s="45"/>
      <c r="E37" s="45"/>
      <c r="F37" s="45"/>
    </row>
    <row r="38" spans="1:6" hidden="1" x14ac:dyDescent="0.25">
      <c r="A38" s="42" t="s">
        <v>726</v>
      </c>
      <c r="B38" s="43">
        <v>32010408</v>
      </c>
      <c r="C38" s="44" t="s">
        <v>124</v>
      </c>
      <c r="D38" s="45"/>
      <c r="E38" s="45"/>
      <c r="F38" s="45"/>
    </row>
    <row r="39" spans="1:6" hidden="1" x14ac:dyDescent="0.25">
      <c r="A39" s="44"/>
      <c r="B39" s="43"/>
      <c r="C39" s="44"/>
      <c r="D39" s="45"/>
      <c r="E39" s="45"/>
      <c r="F39" s="45"/>
    </row>
    <row r="40" spans="1:6" s="1" customFormat="1" x14ac:dyDescent="0.25">
      <c r="A40" s="5"/>
      <c r="B40" s="4">
        <v>320105</v>
      </c>
      <c r="C40" s="5" t="s">
        <v>125</v>
      </c>
      <c r="D40" s="11">
        <f>SUM(D41:D48)</f>
        <v>0</v>
      </c>
      <c r="E40" s="11">
        <f t="shared" ref="E40:F40" si="3">SUM(E41:E48)</f>
        <v>0</v>
      </c>
      <c r="F40" s="11">
        <f t="shared" si="3"/>
        <v>0</v>
      </c>
    </row>
    <row r="41" spans="1:6" hidden="1" x14ac:dyDescent="0.25">
      <c r="A41" s="42" t="s">
        <v>727</v>
      </c>
      <c r="B41" s="43">
        <v>32010501</v>
      </c>
      <c r="C41" s="44" t="s">
        <v>126</v>
      </c>
      <c r="D41" s="45"/>
      <c r="E41" s="45"/>
      <c r="F41" s="45"/>
    </row>
    <row r="42" spans="1:6" hidden="1" x14ac:dyDescent="0.25">
      <c r="A42" s="44"/>
      <c r="B42" s="43"/>
      <c r="C42" s="44"/>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6"/>
      <c r="B46" s="47"/>
      <c r="C46" s="46"/>
      <c r="D46" s="45"/>
      <c r="E46" s="45"/>
      <c r="F46" s="45"/>
    </row>
    <row r="47" spans="1:6" hidden="1" x14ac:dyDescent="0.25">
      <c r="A47" s="46"/>
      <c r="B47" s="47"/>
      <c r="C47" s="46"/>
      <c r="D47" s="45"/>
      <c r="E47" s="45"/>
      <c r="F47" s="45"/>
    </row>
    <row r="48" spans="1:6" hidden="1" x14ac:dyDescent="0.25">
      <c r="A48" s="46"/>
      <c r="B48" s="47"/>
      <c r="C48" s="46"/>
      <c r="D48" s="45"/>
      <c r="E48" s="45"/>
      <c r="F48" s="45"/>
    </row>
    <row r="49" spans="1:6" s="1" customFormat="1" x14ac:dyDescent="0.25">
      <c r="A49" s="5"/>
      <c r="B49" s="4">
        <v>320106</v>
      </c>
      <c r="C49" s="5" t="s">
        <v>127</v>
      </c>
      <c r="D49" s="11">
        <f>SUM(D50:D55)</f>
        <v>0</v>
      </c>
      <c r="E49" s="11">
        <f t="shared" ref="E49:F49" si="4">SUM(E50:E55)</f>
        <v>0</v>
      </c>
      <c r="F49" s="11">
        <f t="shared" si="4"/>
        <v>0</v>
      </c>
    </row>
    <row r="50" spans="1:6" hidden="1" x14ac:dyDescent="0.25">
      <c r="A50" s="42" t="s">
        <v>728</v>
      </c>
      <c r="B50" s="43">
        <v>32010601</v>
      </c>
      <c r="C50" s="44" t="s">
        <v>128</v>
      </c>
      <c r="D50" s="45"/>
      <c r="E50" s="45"/>
      <c r="F50" s="45"/>
    </row>
    <row r="51" spans="1:6" hidden="1" x14ac:dyDescent="0.25">
      <c r="A51" s="42" t="s">
        <v>719</v>
      </c>
      <c r="B51" s="43">
        <v>32010602</v>
      </c>
      <c r="C51" s="44" t="s">
        <v>129</v>
      </c>
      <c r="D51" s="45"/>
      <c r="E51" s="45"/>
      <c r="F51" s="45"/>
    </row>
    <row r="52" spans="1:6" hidden="1" x14ac:dyDescent="0.25">
      <c r="A52" s="44"/>
      <c r="B52" s="43"/>
      <c r="C52" s="44"/>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s="1" customFormat="1" x14ac:dyDescent="0.25">
      <c r="A56" s="5"/>
      <c r="B56" s="4">
        <v>320109</v>
      </c>
      <c r="C56" s="5" t="s">
        <v>130</v>
      </c>
      <c r="D56" s="11">
        <f>SUM(D57:D67)</f>
        <v>0</v>
      </c>
      <c r="E56" s="11">
        <f>SUM(E57:E67)</f>
        <v>0</v>
      </c>
      <c r="F56" s="11">
        <f>SUM(F57:F67)</f>
        <v>0</v>
      </c>
    </row>
    <row r="57" spans="1:6" hidden="1" x14ac:dyDescent="0.25">
      <c r="A57" s="42" t="s">
        <v>729</v>
      </c>
      <c r="B57" s="43">
        <v>32010903</v>
      </c>
      <c r="C57" s="44" t="s">
        <v>131</v>
      </c>
      <c r="D57" s="45"/>
      <c r="E57" s="45"/>
      <c r="F57" s="45"/>
    </row>
    <row r="58" spans="1:6" hidden="1" x14ac:dyDescent="0.25">
      <c r="A58" s="44"/>
      <c r="B58" s="43"/>
      <c r="C58" s="44"/>
      <c r="D58" s="45"/>
      <c r="E58" s="45"/>
      <c r="F58" s="45"/>
    </row>
    <row r="59" spans="1:6" hidden="1" x14ac:dyDescent="0.25">
      <c r="A59" s="42" t="s">
        <v>730</v>
      </c>
      <c r="B59" s="43">
        <v>32010904</v>
      </c>
      <c r="C59" s="44" t="s">
        <v>132</v>
      </c>
      <c r="D59" s="45"/>
      <c r="E59" s="45"/>
      <c r="F59" s="45"/>
    </row>
    <row r="60" spans="1:6" hidden="1" x14ac:dyDescent="0.25">
      <c r="A60" s="44"/>
      <c r="B60" s="43"/>
      <c r="C60" s="44"/>
      <c r="D60" s="45"/>
      <c r="E60" s="45"/>
      <c r="F60" s="45"/>
    </row>
    <row r="61" spans="1:6" hidden="1" x14ac:dyDescent="0.25">
      <c r="A61" s="42" t="s">
        <v>731</v>
      </c>
      <c r="B61" s="43">
        <v>32010935</v>
      </c>
      <c r="C61" s="44" t="s">
        <v>133</v>
      </c>
      <c r="D61" s="45"/>
      <c r="E61" s="45"/>
      <c r="F61" s="45"/>
    </row>
    <row r="62" spans="1:6" hidden="1" x14ac:dyDescent="0.25">
      <c r="A62" s="44"/>
      <c r="B62" s="43"/>
      <c r="C62" s="44"/>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2" t="s">
        <v>732</v>
      </c>
      <c r="B65" s="43">
        <v>32010936</v>
      </c>
      <c r="C65" s="44" t="s">
        <v>134</v>
      </c>
      <c r="D65" s="45"/>
      <c r="E65" s="45"/>
      <c r="F65" s="45"/>
    </row>
    <row r="66" spans="1:6" hidden="1" x14ac:dyDescent="0.25">
      <c r="A66" s="44"/>
      <c r="B66" s="43"/>
      <c r="C66" s="44"/>
      <c r="D66" s="45"/>
      <c r="E66" s="45"/>
      <c r="F66" s="45"/>
    </row>
    <row r="67" spans="1:6" hidden="1" x14ac:dyDescent="0.25">
      <c r="A67" s="44"/>
      <c r="B67" s="43"/>
      <c r="C67" s="44"/>
      <c r="D67" s="45"/>
      <c r="E67" s="45"/>
      <c r="F67" s="45"/>
    </row>
    <row r="68" spans="1:6" s="1" customFormat="1" x14ac:dyDescent="0.25">
      <c r="A68" s="5"/>
      <c r="B68" s="4">
        <v>320201</v>
      </c>
      <c r="C68" s="5" t="s">
        <v>146</v>
      </c>
      <c r="D68" s="11">
        <f>SUM(D69:D74)</f>
        <v>0</v>
      </c>
      <c r="E68" s="11">
        <f t="shared" ref="E68:F68" si="5">SUM(E69:E74)</f>
        <v>0</v>
      </c>
      <c r="F68" s="11">
        <f t="shared" si="5"/>
        <v>0</v>
      </c>
    </row>
    <row r="69" spans="1:6" hidden="1" x14ac:dyDescent="0.25">
      <c r="A69" s="42" t="s">
        <v>733</v>
      </c>
      <c r="B69" s="43">
        <v>32020101</v>
      </c>
      <c r="C69" s="44" t="s">
        <v>135</v>
      </c>
      <c r="D69" s="45"/>
      <c r="E69" s="45"/>
      <c r="F69" s="45"/>
    </row>
    <row r="70" spans="1:6" hidden="1" x14ac:dyDescent="0.25">
      <c r="A70" s="44"/>
      <c r="B70" s="43"/>
      <c r="C70" s="44"/>
      <c r="D70" s="45"/>
      <c r="E70" s="45"/>
      <c r="F70" s="45"/>
    </row>
    <row r="71" spans="1:6" hidden="1" x14ac:dyDescent="0.25">
      <c r="A71" s="42" t="s">
        <v>734</v>
      </c>
      <c r="B71" s="43">
        <v>32020102</v>
      </c>
      <c r="C71" s="44" t="s">
        <v>136</v>
      </c>
      <c r="D71" s="45"/>
      <c r="E71" s="45"/>
      <c r="F71" s="45"/>
    </row>
    <row r="72" spans="1:6" hidden="1" x14ac:dyDescent="0.25">
      <c r="A72" s="44"/>
      <c r="B72" s="43"/>
      <c r="C72" s="44"/>
      <c r="D72" s="45"/>
      <c r="E72" s="45"/>
      <c r="F72" s="45"/>
    </row>
    <row r="73" spans="1:6" hidden="1" x14ac:dyDescent="0.25">
      <c r="A73" s="42" t="s">
        <v>735</v>
      </c>
      <c r="B73" s="43">
        <v>32020104</v>
      </c>
      <c r="C73" s="44" t="s">
        <v>137</v>
      </c>
      <c r="D73" s="45"/>
      <c r="E73" s="45"/>
      <c r="F73" s="45"/>
    </row>
    <row r="74" spans="1:6" hidden="1" x14ac:dyDescent="0.25">
      <c r="A74" s="44"/>
      <c r="B74" s="43"/>
      <c r="C74" s="44"/>
      <c r="D74" s="45"/>
      <c r="E74" s="45"/>
      <c r="F74" s="45"/>
    </row>
    <row r="75" spans="1:6" s="1" customFormat="1" x14ac:dyDescent="0.25">
      <c r="A75" s="5"/>
      <c r="B75" s="4">
        <v>320301</v>
      </c>
      <c r="C75" s="5" t="s">
        <v>138</v>
      </c>
      <c r="D75" s="11">
        <f>SUM(D76:D80)</f>
        <v>0</v>
      </c>
      <c r="E75" s="11">
        <f t="shared" ref="E75:F75" si="6">SUM(E76:E80)</f>
        <v>0</v>
      </c>
      <c r="F75" s="11">
        <f t="shared" si="6"/>
        <v>0</v>
      </c>
    </row>
    <row r="76" spans="1:6" hidden="1" x14ac:dyDescent="0.25">
      <c r="A76" s="42" t="s">
        <v>736</v>
      </c>
      <c r="B76" s="43">
        <v>32030101</v>
      </c>
      <c r="C76" s="44" t="s">
        <v>139</v>
      </c>
      <c r="D76" s="45"/>
      <c r="E76" s="45"/>
      <c r="F76" s="45"/>
    </row>
    <row r="77" spans="1:6" hidden="1" x14ac:dyDescent="0.25">
      <c r="A77" s="42" t="s">
        <v>737</v>
      </c>
      <c r="B77" s="43">
        <v>32030109</v>
      </c>
      <c r="C77" s="44" t="s">
        <v>140</v>
      </c>
      <c r="D77" s="45"/>
      <c r="E77" s="45"/>
      <c r="F77" s="45"/>
    </row>
    <row r="78" spans="1:6" hidden="1" x14ac:dyDescent="0.25">
      <c r="A78" s="42" t="s">
        <v>721</v>
      </c>
      <c r="B78" s="43">
        <v>32030110</v>
      </c>
      <c r="C78" s="44" t="s">
        <v>141</v>
      </c>
      <c r="D78" s="45"/>
      <c r="E78" s="45"/>
      <c r="F78" s="45"/>
    </row>
    <row r="79" spans="1:6" hidden="1" x14ac:dyDescent="0.25">
      <c r="A79" s="46"/>
      <c r="B79" s="47"/>
      <c r="C79" s="46"/>
      <c r="D79" s="45"/>
      <c r="E79" s="45"/>
      <c r="F79" s="45"/>
    </row>
    <row r="80" spans="1:6" hidden="1" x14ac:dyDescent="0.25">
      <c r="A80" s="46"/>
      <c r="B80" s="47"/>
      <c r="C80" s="46"/>
      <c r="D80" s="45"/>
      <c r="E80" s="45"/>
      <c r="F80" s="45"/>
    </row>
    <row r="81" spans="1:6" s="1" customFormat="1" x14ac:dyDescent="0.25">
      <c r="A81" s="5"/>
      <c r="B81" s="4">
        <v>32011000</v>
      </c>
      <c r="C81" s="5" t="s">
        <v>142</v>
      </c>
      <c r="D81" s="11">
        <f>SUM(D82:D83)</f>
        <v>0</v>
      </c>
      <c r="E81" s="11">
        <f>SUM(E82:E83)</f>
        <v>0</v>
      </c>
      <c r="F81" s="11">
        <f>SUM(F82:F83)</f>
        <v>0</v>
      </c>
    </row>
    <row r="82" spans="1:6" hidden="1" x14ac:dyDescent="0.25">
      <c r="A82" s="42" t="s">
        <v>720</v>
      </c>
      <c r="B82" s="46"/>
      <c r="C82" s="46"/>
      <c r="D82" s="45"/>
      <c r="E82" s="45"/>
      <c r="F82" s="45"/>
    </row>
    <row r="83" spans="1:6" hidden="1" x14ac:dyDescent="0.25">
      <c r="A83" s="46"/>
      <c r="B83" s="46"/>
      <c r="C83" s="46"/>
      <c r="D83" s="45"/>
      <c r="E83" s="45"/>
      <c r="F83" s="45"/>
    </row>
    <row r="84" spans="1:6" hidden="1" x14ac:dyDescent="0.25"/>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i/ylSq3t8qACf0vhvQPl35L4DjHDxrw2SociaZxdEoDOVxu4GYu7GLHHz/hvLfD2MLlJdoMO5DAtPDjaoQNifw==" saltValue="4sTKBHgRU6hUK624jYSBT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838</v>
      </c>
      <c r="B3" s="168"/>
      <c r="C3" s="168"/>
      <c r="D3" s="168"/>
      <c r="E3" s="168"/>
    </row>
    <row r="4" spans="1:5" x14ac:dyDescent="0.25">
      <c r="A4" s="167" t="s">
        <v>769</v>
      </c>
      <c r="B4" s="167"/>
      <c r="C4" s="167"/>
      <c r="D4" s="167"/>
      <c r="E4" s="167"/>
    </row>
    <row r="6" spans="1:5" ht="49.2" customHeight="1" x14ac:dyDescent="0.25">
      <c r="A6" s="58" t="s">
        <v>0</v>
      </c>
      <c r="B6" s="58" t="s">
        <v>1</v>
      </c>
      <c r="C6" s="50" t="s">
        <v>596</v>
      </c>
      <c r="D6" s="50" t="s">
        <v>597</v>
      </c>
      <c r="E6" s="50" t="s">
        <v>598</v>
      </c>
    </row>
    <row r="7" spans="1:5" s="1" customFormat="1" x14ac:dyDescent="0.25">
      <c r="A7" s="3">
        <v>21</v>
      </c>
      <c r="B7" s="3" t="s">
        <v>4</v>
      </c>
      <c r="C7" s="12">
        <f>C8+C13+C20</f>
        <v>118831193</v>
      </c>
      <c r="D7" s="12">
        <f t="shared" ref="D7:E7" si="0">D8+D13+D20</f>
        <v>108543281</v>
      </c>
      <c r="E7" s="12">
        <f t="shared" si="0"/>
        <v>110706553</v>
      </c>
    </row>
    <row r="8" spans="1:5" s="1" customFormat="1" x14ac:dyDescent="0.25">
      <c r="A8" s="3">
        <v>2101</v>
      </c>
      <c r="B8" s="3" t="s">
        <v>5</v>
      </c>
      <c r="C8" s="12">
        <f>C9</f>
        <v>118831193</v>
      </c>
      <c r="D8" s="12">
        <f t="shared" ref="D8:E8" si="1">D9</f>
        <v>108543281</v>
      </c>
      <c r="E8" s="12">
        <f t="shared" si="1"/>
        <v>110706553</v>
      </c>
    </row>
    <row r="9" spans="1:5" s="1" customFormat="1" x14ac:dyDescent="0.25">
      <c r="A9" s="3">
        <v>210101</v>
      </c>
      <c r="B9" s="3" t="s">
        <v>6</v>
      </c>
      <c r="C9" s="12">
        <f>SUM(C10:C12)</f>
        <v>118831193</v>
      </c>
      <c r="D9" s="12">
        <f t="shared" ref="D9:E9" si="2">SUM(D10:D12)</f>
        <v>108543281</v>
      </c>
      <c r="E9" s="12">
        <f t="shared" si="2"/>
        <v>110706553</v>
      </c>
    </row>
    <row r="10" spans="1:5" x14ac:dyDescent="0.25">
      <c r="A10" s="59">
        <v>21010101</v>
      </c>
      <c r="B10" s="48" t="s">
        <v>5</v>
      </c>
      <c r="C10" s="84">
        <v>118831193</v>
      </c>
      <c r="D10" s="85">
        <v>108543281</v>
      </c>
      <c r="E10" s="84">
        <v>110706553</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TVDY7s/bAn+arVIj0PVTU7kK5DhIvA/+eu9Dc3vWnOeaWic92p5Vc8FGYF3g7J9toa+NI8kuaMb3yOCFLpbE3A==" saltValue="6cwAnq3GJpGU/1SNA1PIHg=="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pageSetUpPr fitToPage="1"/>
  </sheetPr>
  <dimension ref="A3:E300"/>
  <sheetViews>
    <sheetView view="pageBreakPreview" topLeftCell="A8" zoomScale="90" zoomScaleNormal="140" zoomScaleSheetLayoutView="90" workbookViewId="0">
      <selection activeCell="E13" sqref="E13"/>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839</v>
      </c>
      <c r="B4" s="168"/>
      <c r="C4" s="168"/>
      <c r="D4" s="168"/>
      <c r="E4" s="168"/>
    </row>
    <row r="5" spans="1:5" x14ac:dyDescent="0.25">
      <c r="A5" s="167" t="s">
        <v>769</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25500000</v>
      </c>
      <c r="D7" s="12">
        <f t="shared" ref="D7:E7" si="0">D8+D84+D88+D93</f>
        <v>5839618</v>
      </c>
      <c r="E7" s="12">
        <f t="shared" si="0"/>
        <v>13000000</v>
      </c>
    </row>
    <row r="8" spans="1:5" s="1" customFormat="1" x14ac:dyDescent="0.25">
      <c r="A8" s="4">
        <v>2202</v>
      </c>
      <c r="B8" s="5" t="s">
        <v>21</v>
      </c>
      <c r="C8" s="12">
        <f>C9+C14+C22+C36+C45+C48+C54+C63+C67+C70</f>
        <v>25500000</v>
      </c>
      <c r="D8" s="12">
        <f t="shared" ref="D8:E8" si="1">D9+D14+D22+D36+D45+D48+D54+D63+D67+D70</f>
        <v>5839618</v>
      </c>
      <c r="E8" s="12">
        <f t="shared" si="1"/>
        <v>13000000</v>
      </c>
    </row>
    <row r="9" spans="1:5" s="1" customFormat="1" x14ac:dyDescent="0.25">
      <c r="A9" s="4">
        <v>220201</v>
      </c>
      <c r="B9" s="5" t="s">
        <v>22</v>
      </c>
      <c r="C9" s="12">
        <f>SUM(C10:C13)</f>
        <v>2000000</v>
      </c>
      <c r="D9" s="12">
        <f t="shared" ref="D9:E9" si="2">SUM(D10:D13)</f>
        <v>0</v>
      </c>
      <c r="E9" s="12">
        <f t="shared" si="2"/>
        <v>2000000</v>
      </c>
    </row>
    <row r="10" spans="1:5" hidden="1" x14ac:dyDescent="0.25">
      <c r="A10" s="43">
        <v>22020101</v>
      </c>
      <c r="B10" s="44" t="s">
        <v>23</v>
      </c>
      <c r="C10" s="41"/>
      <c r="D10" s="41"/>
      <c r="E10" s="41"/>
    </row>
    <row r="11" spans="1:5" x14ac:dyDescent="0.25">
      <c r="A11" s="43">
        <v>22020102</v>
      </c>
      <c r="B11" s="44" t="s">
        <v>24</v>
      </c>
      <c r="C11" s="85">
        <v>2000000</v>
      </c>
      <c r="D11" s="84"/>
      <c r="E11" s="84">
        <v>2000000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2000000</v>
      </c>
      <c r="D22" s="12">
        <f t="shared" ref="D22:E22" si="3">SUM(D23:D35)</f>
        <v>0</v>
      </c>
      <c r="E22" s="12">
        <f t="shared" si="3"/>
        <v>2000000</v>
      </c>
    </row>
    <row r="23" spans="1:5" x14ac:dyDescent="0.25">
      <c r="A23" s="43">
        <v>22020301</v>
      </c>
      <c r="B23" s="44" t="s">
        <v>36</v>
      </c>
      <c r="C23" s="85">
        <v>1500000</v>
      </c>
      <c r="D23" s="84"/>
      <c r="E23" s="84">
        <v>1500000</v>
      </c>
    </row>
    <row r="24" spans="1:5" hidden="1" x14ac:dyDescent="0.25">
      <c r="A24" s="43">
        <v>22020302</v>
      </c>
      <c r="B24" s="44" t="s">
        <v>37</v>
      </c>
      <c r="C24" s="85"/>
      <c r="D24" s="84"/>
      <c r="E24" s="84"/>
    </row>
    <row r="25" spans="1:5" hidden="1" x14ac:dyDescent="0.25">
      <c r="A25" s="43">
        <v>22020303</v>
      </c>
      <c r="B25" s="44" t="s">
        <v>38</v>
      </c>
      <c r="C25" s="85"/>
      <c r="D25" s="84"/>
      <c r="E25" s="84"/>
    </row>
    <row r="26" spans="1:5" hidden="1" x14ac:dyDescent="0.25">
      <c r="A26" s="43">
        <v>22020304</v>
      </c>
      <c r="B26" s="44" t="s">
        <v>39</v>
      </c>
      <c r="C26" s="85"/>
      <c r="D26" s="84"/>
      <c r="E26" s="84"/>
    </row>
    <row r="27" spans="1:5" x14ac:dyDescent="0.25">
      <c r="A27" s="43">
        <v>22020305</v>
      </c>
      <c r="B27" s="44" t="s">
        <v>40</v>
      </c>
      <c r="C27" s="97">
        <v>0</v>
      </c>
      <c r="D27" s="98"/>
      <c r="E27" s="98"/>
    </row>
    <row r="28" spans="1:5" hidden="1" x14ac:dyDescent="0.25">
      <c r="A28" s="43">
        <v>22020306</v>
      </c>
      <c r="B28" s="44" t="s">
        <v>41</v>
      </c>
      <c r="C28" s="89"/>
      <c r="D28" s="88"/>
      <c r="E28" s="88"/>
    </row>
    <row r="29" spans="1:5" x14ac:dyDescent="0.25">
      <c r="A29" s="43">
        <v>22020307</v>
      </c>
      <c r="B29" s="44" t="s">
        <v>42</v>
      </c>
      <c r="C29" s="85">
        <v>500000</v>
      </c>
      <c r="D29" s="84"/>
      <c r="E29" s="84">
        <v>500000</v>
      </c>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10000000</v>
      </c>
      <c r="D36" s="12">
        <f t="shared" ref="D36:E36" si="4">SUM(D37:D44)</f>
        <v>0</v>
      </c>
      <c r="E36" s="12">
        <f t="shared" si="4"/>
        <v>4000000</v>
      </c>
    </row>
    <row r="37" spans="1:5" x14ac:dyDescent="0.25">
      <c r="A37" s="43">
        <v>22020401</v>
      </c>
      <c r="B37" s="44" t="s">
        <v>50</v>
      </c>
      <c r="C37" s="85">
        <v>6000000</v>
      </c>
      <c r="D37" s="84"/>
      <c r="E37" s="84">
        <v>2000000</v>
      </c>
    </row>
    <row r="38" spans="1:5" x14ac:dyDescent="0.25">
      <c r="A38" s="43">
        <v>22020402</v>
      </c>
      <c r="B38" s="44" t="s">
        <v>51</v>
      </c>
      <c r="C38" s="85">
        <v>4000000</v>
      </c>
      <c r="D38" s="84"/>
      <c r="E38" s="84">
        <v>2000000</v>
      </c>
    </row>
    <row r="39" spans="1:5" hidden="1" x14ac:dyDescent="0.25">
      <c r="A39" s="43">
        <v>22020403</v>
      </c>
      <c r="B39" s="44" t="s">
        <v>52</v>
      </c>
      <c r="C39" s="85"/>
      <c r="D39" s="84"/>
      <c r="E39" s="84"/>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6000000</v>
      </c>
      <c r="D48" s="12">
        <f t="shared" ref="D48:E48" si="6">SUM(D49:D53)</f>
        <v>2050000</v>
      </c>
      <c r="E48" s="12">
        <f t="shared" si="6"/>
        <v>2000000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x14ac:dyDescent="0.25">
      <c r="A53" s="43">
        <v>22020605</v>
      </c>
      <c r="B53" s="44" t="s">
        <v>66</v>
      </c>
      <c r="C53" s="85">
        <v>6000000</v>
      </c>
      <c r="D53" s="84">
        <v>2050000</v>
      </c>
      <c r="E53" s="84">
        <v>2000000</v>
      </c>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1000000</v>
      </c>
      <c r="D63" s="12">
        <f t="shared" ref="D63:E63" si="8">SUM(D64:D66)</f>
        <v>960000</v>
      </c>
      <c r="E63" s="12">
        <f t="shared" si="8"/>
        <v>1000000</v>
      </c>
    </row>
    <row r="64" spans="1:5" x14ac:dyDescent="0.25">
      <c r="A64" s="43">
        <v>22020801</v>
      </c>
      <c r="B64" s="44" t="s">
        <v>77</v>
      </c>
      <c r="C64" s="85">
        <v>1000000</v>
      </c>
      <c r="D64" s="84">
        <v>960000</v>
      </c>
      <c r="E64" s="84">
        <v>1000000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4500000</v>
      </c>
      <c r="D70" s="12">
        <f t="shared" ref="D70:E70" si="10">SUM(D71:D83)</f>
        <v>2829618</v>
      </c>
      <c r="E70" s="12">
        <f t="shared" si="10"/>
        <v>2000000</v>
      </c>
    </row>
    <row r="71" spans="1:5" hidden="1" x14ac:dyDescent="0.25">
      <c r="A71" s="43">
        <v>22021001</v>
      </c>
      <c r="B71" s="44" t="s">
        <v>84</v>
      </c>
      <c r="C71" s="41"/>
      <c r="D71" s="41"/>
      <c r="E71" s="41"/>
    </row>
    <row r="72" spans="1:5" hidden="1" x14ac:dyDescent="0.25">
      <c r="A72" s="43">
        <v>22021002</v>
      </c>
      <c r="B72" s="44" t="s">
        <v>85</v>
      </c>
      <c r="C72" s="41"/>
      <c r="D72" s="41"/>
      <c r="E72" s="41"/>
    </row>
    <row r="73" spans="1:5" hidden="1" x14ac:dyDescent="0.25">
      <c r="A73" s="43">
        <v>22021003</v>
      </c>
      <c r="B73" s="44" t="s">
        <v>86</v>
      </c>
      <c r="C73" s="41"/>
      <c r="D73" s="41"/>
      <c r="E73" s="41"/>
    </row>
    <row r="74" spans="1:5" hidden="1" x14ac:dyDescent="0.25">
      <c r="A74" s="43">
        <v>22021004</v>
      </c>
      <c r="B74" s="44" t="s">
        <v>87</v>
      </c>
      <c r="C74" s="41"/>
      <c r="D74" s="41"/>
      <c r="E74" s="41"/>
    </row>
    <row r="75" spans="1:5" hidden="1" x14ac:dyDescent="0.25">
      <c r="A75" s="43">
        <v>22021006</v>
      </c>
      <c r="B75" s="44" t="s">
        <v>88</v>
      </c>
      <c r="C75" s="41"/>
      <c r="D75" s="41"/>
      <c r="E75" s="41"/>
    </row>
    <row r="76" spans="1:5" x14ac:dyDescent="0.25">
      <c r="A76" s="43">
        <v>22021007</v>
      </c>
      <c r="B76" s="44" t="s">
        <v>89</v>
      </c>
      <c r="C76" s="88">
        <v>4500000</v>
      </c>
      <c r="D76" s="89">
        <v>2829618</v>
      </c>
      <c r="E76" s="88">
        <v>2000000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hidden="1" x14ac:dyDescent="0.25">
      <c r="A83" s="43">
        <v>22021052</v>
      </c>
      <c r="B83" s="44" t="s">
        <v>96</v>
      </c>
      <c r="C83" s="41"/>
      <c r="D83" s="41"/>
      <c r="E83" s="41"/>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PuDltAJCq/gDvLyMLdqWn6RG7HQL+0F8VKPgr/5dsEOK0/3CSG83LPXwvb399AOC2X68wW3SWYss+rWLDfXy7w==" saltValue="vRDZT2+0rcSpBlaFigekeQ=="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90" orientation="landscape" r:id="rId1"/>
  <headerFooter>
    <oddFooter>&amp;C&amp;P</oddFooter>
  </headerFooter>
  <rowBreaks count="2" manualBreakCount="2">
    <brk id="35" max="16383" man="1"/>
    <brk id="69"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F300"/>
  <sheetViews>
    <sheetView view="pageBreakPreview" zoomScale="60" zoomScaleNormal="130" workbookViewId="0">
      <selection activeCell="I22" sqref="I22"/>
    </sheetView>
  </sheetViews>
  <sheetFormatPr defaultColWidth="8.77734375" defaultRowHeight="15" x14ac:dyDescent="0.25"/>
  <cols>
    <col min="1" max="1" width="22.21875" style="49" bestFit="1" customWidth="1"/>
    <col min="2" max="2" width="13.21875" style="49" bestFit="1" customWidth="1"/>
    <col min="3" max="3" width="42.5546875" style="49" bestFit="1" customWidth="1"/>
    <col min="4" max="6" width="25.44140625" style="49" bestFit="1" customWidth="1"/>
    <col min="7" max="16384" width="8.77734375" style="49"/>
  </cols>
  <sheetData>
    <row r="1" spans="1:6" x14ac:dyDescent="0.25">
      <c r="A1" s="166" t="s">
        <v>143</v>
      </c>
      <c r="B1" s="166"/>
      <c r="C1" s="166"/>
      <c r="D1" s="166"/>
      <c r="E1" s="166"/>
    </row>
    <row r="2" spans="1:6" x14ac:dyDescent="0.25">
      <c r="A2" s="167" t="s">
        <v>840</v>
      </c>
      <c r="B2" s="167"/>
      <c r="C2" s="167"/>
      <c r="D2" s="167"/>
      <c r="E2" s="167"/>
    </row>
    <row r="3" spans="1:6" x14ac:dyDescent="0.25">
      <c r="A3" s="167" t="s">
        <v>769</v>
      </c>
      <c r="B3" s="167"/>
      <c r="C3" s="167"/>
      <c r="D3" s="167"/>
      <c r="E3" s="167"/>
    </row>
    <row r="5" spans="1:6" ht="45" x14ac:dyDescent="0.25">
      <c r="A5" s="50" t="s">
        <v>145</v>
      </c>
      <c r="B5" s="50" t="s">
        <v>144</v>
      </c>
      <c r="C5" s="50" t="s">
        <v>112</v>
      </c>
      <c r="D5" s="50" t="s">
        <v>596</v>
      </c>
      <c r="E5" s="50" t="s">
        <v>597</v>
      </c>
      <c r="F5" s="50" t="s">
        <v>598</v>
      </c>
    </row>
    <row r="6" spans="1:6" s="1" customFormat="1" x14ac:dyDescent="0.25">
      <c r="A6" s="8" t="s">
        <v>619</v>
      </c>
      <c r="B6" s="4">
        <v>3</v>
      </c>
      <c r="C6" s="5" t="s">
        <v>113</v>
      </c>
      <c r="D6" s="11">
        <f>D7+D17+D28+D35+D41+D50+D57+D69+D76+D82</f>
        <v>240000000</v>
      </c>
      <c r="E6" s="11">
        <f>E7+E17+E28+E35+E41+E50+E57+E69+E76+E82</f>
        <v>0</v>
      </c>
      <c r="F6" s="11">
        <f>F7+F17+F28+F35+F41+F50+F57+F69+F76+F82</f>
        <v>87000000</v>
      </c>
    </row>
    <row r="7" spans="1:6" s="1" customFormat="1" x14ac:dyDescent="0.25">
      <c r="A7" s="5"/>
      <c r="B7" s="4">
        <v>32010100</v>
      </c>
      <c r="C7" s="5" t="s">
        <v>114</v>
      </c>
      <c r="D7" s="11">
        <f>SUM(D8:D16)</f>
        <v>35000000</v>
      </c>
      <c r="E7" s="11">
        <f t="shared" ref="E7:F7" si="0">SUM(E8:E16)</f>
        <v>0</v>
      </c>
      <c r="F7" s="11">
        <f t="shared" si="0"/>
        <v>10000000</v>
      </c>
    </row>
    <row r="8" spans="1:6" hidden="1" x14ac:dyDescent="0.25">
      <c r="A8" s="42" t="s">
        <v>620</v>
      </c>
      <c r="B8" s="43">
        <v>32010101</v>
      </c>
      <c r="C8" s="44" t="s">
        <v>115</v>
      </c>
      <c r="D8" s="45"/>
      <c r="E8" s="45"/>
      <c r="F8" s="45"/>
    </row>
    <row r="9" spans="1:6" ht="27.6" x14ac:dyDescent="0.25">
      <c r="A9" s="44"/>
      <c r="B9" s="43">
        <v>32010102</v>
      </c>
      <c r="C9" s="101" t="s">
        <v>906</v>
      </c>
      <c r="D9" s="73">
        <v>20000000</v>
      </c>
      <c r="E9" s="74"/>
      <c r="F9" s="73">
        <v>5000000</v>
      </c>
    </row>
    <row r="10" spans="1:6" x14ac:dyDescent="0.25">
      <c r="A10" s="44"/>
      <c r="B10" s="43">
        <v>32010103</v>
      </c>
      <c r="C10" s="102" t="s">
        <v>907</v>
      </c>
      <c r="D10" s="73">
        <v>15000000</v>
      </c>
      <c r="E10" s="102"/>
      <c r="F10" s="73">
        <v>5000000</v>
      </c>
    </row>
    <row r="11" spans="1:6" hidden="1" x14ac:dyDescent="0.25">
      <c r="A11" s="44"/>
      <c r="B11" s="43"/>
      <c r="C11" s="44"/>
      <c r="D11" s="45"/>
      <c r="E11" s="45"/>
      <c r="F11" s="45"/>
    </row>
    <row r="12" spans="1:6" hidden="1" x14ac:dyDescent="0.25">
      <c r="A12" s="44"/>
      <c r="B12" s="43"/>
      <c r="C12" s="44"/>
      <c r="D12" s="45"/>
      <c r="E12" s="45"/>
      <c r="F12" s="45"/>
    </row>
    <row r="13" spans="1:6" hidden="1" x14ac:dyDescent="0.25">
      <c r="A13" s="44"/>
      <c r="B13" s="43"/>
      <c r="C13" s="44"/>
      <c r="D13" s="45"/>
      <c r="E13" s="45"/>
      <c r="F13" s="45"/>
    </row>
    <row r="14" spans="1:6" hidden="1" x14ac:dyDescent="0.25">
      <c r="A14" s="44"/>
      <c r="B14" s="43"/>
      <c r="C14" s="44"/>
      <c r="D14" s="45"/>
      <c r="E14" s="45"/>
      <c r="F14" s="45"/>
    </row>
    <row r="15" spans="1:6" hidden="1" x14ac:dyDescent="0.25">
      <c r="A15" s="44"/>
      <c r="B15" s="43"/>
      <c r="C15" s="44"/>
      <c r="D15" s="45"/>
      <c r="E15" s="45"/>
      <c r="F15" s="45"/>
    </row>
    <row r="16" spans="1:6" hidden="1" x14ac:dyDescent="0.25">
      <c r="A16" s="44"/>
      <c r="B16" s="43"/>
      <c r="C16" s="44"/>
      <c r="D16" s="45"/>
      <c r="E16" s="45"/>
      <c r="F16" s="45"/>
    </row>
    <row r="17" spans="1:6" s="1" customFormat="1" x14ac:dyDescent="0.25">
      <c r="A17" s="5"/>
      <c r="B17" s="4">
        <v>32010200</v>
      </c>
      <c r="C17" s="5" t="s">
        <v>116</v>
      </c>
      <c r="D17" s="11">
        <f>SUM(D18:D27)</f>
        <v>150000000</v>
      </c>
      <c r="E17" s="11">
        <f t="shared" ref="E17:F17" si="1">SUM(E18:E27)</f>
        <v>0</v>
      </c>
      <c r="F17" s="11">
        <f t="shared" si="1"/>
        <v>56000000</v>
      </c>
    </row>
    <row r="18" spans="1:6" hidden="1" x14ac:dyDescent="0.25">
      <c r="A18" s="42" t="s">
        <v>621</v>
      </c>
      <c r="B18" s="43">
        <v>32010202</v>
      </c>
      <c r="C18" s="44" t="s">
        <v>117</v>
      </c>
      <c r="D18" s="45"/>
      <c r="E18" s="45"/>
      <c r="F18" s="45"/>
    </row>
    <row r="19" spans="1:6" x14ac:dyDescent="0.25">
      <c r="A19" s="46"/>
      <c r="B19" s="43">
        <v>32010203</v>
      </c>
      <c r="C19" s="156" t="s">
        <v>908</v>
      </c>
      <c r="D19" s="157">
        <v>40000000</v>
      </c>
      <c r="E19" s="135"/>
      <c r="F19" s="134">
        <v>20000000</v>
      </c>
    </row>
    <row r="20" spans="1:6" x14ac:dyDescent="0.25">
      <c r="A20" s="46"/>
      <c r="B20" s="43">
        <v>32010204</v>
      </c>
      <c r="C20" s="158" t="s">
        <v>909</v>
      </c>
      <c r="D20" s="157">
        <v>8000000</v>
      </c>
      <c r="E20" s="135"/>
      <c r="F20" s="134">
        <v>10000000</v>
      </c>
    </row>
    <row r="21" spans="1:6" x14ac:dyDescent="0.25">
      <c r="A21" s="46"/>
      <c r="B21" s="43">
        <v>32010205</v>
      </c>
      <c r="C21" s="156" t="s">
        <v>910</v>
      </c>
      <c r="D21" s="157">
        <v>2000000</v>
      </c>
      <c r="E21" s="135"/>
      <c r="F21" s="134">
        <v>2000000</v>
      </c>
    </row>
    <row r="22" spans="1:6" x14ac:dyDescent="0.25">
      <c r="A22" s="46"/>
      <c r="B22" s="43">
        <v>32010206</v>
      </c>
      <c r="C22" s="156" t="s">
        <v>911</v>
      </c>
      <c r="D22" s="157">
        <v>100000000</v>
      </c>
      <c r="E22" s="135"/>
      <c r="F22" s="134">
        <v>0</v>
      </c>
    </row>
    <row r="23" spans="1:6" ht="39.6" x14ac:dyDescent="0.25">
      <c r="A23" s="46"/>
      <c r="B23" s="43">
        <v>32010207</v>
      </c>
      <c r="C23" s="159" t="s">
        <v>912</v>
      </c>
      <c r="D23" s="160">
        <v>0</v>
      </c>
      <c r="E23" s="135">
        <v>0</v>
      </c>
      <c r="F23" s="134">
        <v>5000000</v>
      </c>
    </row>
    <row r="24" spans="1:6" ht="39.6" x14ac:dyDescent="0.25">
      <c r="A24" s="46"/>
      <c r="B24" s="43">
        <v>32010208</v>
      </c>
      <c r="C24" s="159" t="s">
        <v>913</v>
      </c>
      <c r="D24" s="144">
        <v>0</v>
      </c>
      <c r="E24" s="135">
        <v>0</v>
      </c>
      <c r="F24" s="134">
        <v>4000000</v>
      </c>
    </row>
    <row r="25" spans="1:6" x14ac:dyDescent="0.25">
      <c r="A25" s="46"/>
      <c r="B25" s="43">
        <v>32010209</v>
      </c>
      <c r="C25" s="161" t="s">
        <v>914</v>
      </c>
      <c r="D25" s="144">
        <v>0</v>
      </c>
      <c r="E25" s="135">
        <v>0</v>
      </c>
      <c r="F25" s="134">
        <v>5000000</v>
      </c>
    </row>
    <row r="26" spans="1:6" ht="39.6" x14ac:dyDescent="0.25">
      <c r="A26" s="46"/>
      <c r="B26" s="43">
        <v>32010210</v>
      </c>
      <c r="C26" s="162" t="s">
        <v>915</v>
      </c>
      <c r="D26" s="141">
        <v>0</v>
      </c>
      <c r="E26" s="135">
        <v>0</v>
      </c>
      <c r="F26" s="134">
        <v>9000000</v>
      </c>
    </row>
    <row r="27" spans="1:6" x14ac:dyDescent="0.25">
      <c r="A27" s="46"/>
      <c r="B27" s="43">
        <v>32010211</v>
      </c>
      <c r="C27" s="133" t="s">
        <v>916</v>
      </c>
      <c r="D27" s="134"/>
      <c r="E27" s="135"/>
      <c r="F27" s="134">
        <v>1000000</v>
      </c>
    </row>
    <row r="28" spans="1:6" s="1" customFormat="1" x14ac:dyDescent="0.25">
      <c r="A28" s="5"/>
      <c r="B28" s="4">
        <v>320103</v>
      </c>
      <c r="C28" s="5" t="s">
        <v>118</v>
      </c>
      <c r="D28" s="11">
        <f>SUM(D29:D34)</f>
        <v>55000000</v>
      </c>
      <c r="E28" s="11">
        <f t="shared" ref="E28:F28" si="2">SUM(E29:E34)</f>
        <v>0</v>
      </c>
      <c r="F28" s="11">
        <f t="shared" si="2"/>
        <v>21000000</v>
      </c>
    </row>
    <row r="29" spans="1:6" hidden="1" x14ac:dyDescent="0.25">
      <c r="A29" s="42" t="s">
        <v>741</v>
      </c>
      <c r="B29" s="43">
        <v>32010301</v>
      </c>
      <c r="C29" s="44" t="s">
        <v>119</v>
      </c>
      <c r="D29" s="45"/>
      <c r="E29" s="45"/>
      <c r="F29" s="45"/>
    </row>
    <row r="30" spans="1:6" ht="26.4" x14ac:dyDescent="0.25">
      <c r="A30" s="44"/>
      <c r="B30" s="132">
        <v>32010301</v>
      </c>
      <c r="C30" s="163" t="s">
        <v>917</v>
      </c>
      <c r="D30" s="134">
        <v>5000000</v>
      </c>
      <c r="E30" s="135"/>
      <c r="F30" s="134">
        <v>5000000</v>
      </c>
    </row>
    <row r="31" spans="1:6" x14ac:dyDescent="0.25">
      <c r="A31" s="44"/>
      <c r="B31" s="132">
        <v>32010302</v>
      </c>
      <c r="C31" s="164" t="s">
        <v>918</v>
      </c>
      <c r="D31" s="165">
        <v>50000000</v>
      </c>
      <c r="E31" s="135"/>
      <c r="F31" s="134">
        <v>10000000</v>
      </c>
    </row>
    <row r="32" spans="1:6" ht="26.4" x14ac:dyDescent="0.25">
      <c r="A32" s="44"/>
      <c r="B32" s="132">
        <v>32010303</v>
      </c>
      <c r="C32" s="133" t="s">
        <v>919</v>
      </c>
      <c r="D32" s="134">
        <v>0</v>
      </c>
      <c r="E32" s="135">
        <v>0</v>
      </c>
      <c r="F32" s="134">
        <v>6000000</v>
      </c>
    </row>
    <row r="33" spans="1:6" hidden="1" x14ac:dyDescent="0.25">
      <c r="A33" s="44"/>
      <c r="B33" s="132">
        <v>32010304</v>
      </c>
      <c r="C33" s="133" t="s">
        <v>920</v>
      </c>
      <c r="D33" s="134">
        <v>0</v>
      </c>
      <c r="E33" s="135">
        <v>0</v>
      </c>
      <c r="F33" s="134">
        <v>0</v>
      </c>
    </row>
    <row r="34" spans="1:6" hidden="1" x14ac:dyDescent="0.25">
      <c r="A34" s="44"/>
      <c r="B34" s="132">
        <v>32010305</v>
      </c>
      <c r="C34" s="133" t="s">
        <v>921</v>
      </c>
      <c r="D34" s="134"/>
      <c r="E34" s="135"/>
      <c r="F34" s="134">
        <v>0</v>
      </c>
    </row>
    <row r="35" spans="1:6" s="1" customFormat="1" x14ac:dyDescent="0.25">
      <c r="A35" s="5"/>
      <c r="B35" s="4">
        <v>32010400</v>
      </c>
      <c r="C35" s="5" t="s">
        <v>120</v>
      </c>
      <c r="D35" s="11">
        <f>SUM(D36:D40)</f>
        <v>0</v>
      </c>
      <c r="E35" s="11">
        <f t="shared" ref="E35:F35" si="3">SUM(E36:E40)</f>
        <v>0</v>
      </c>
      <c r="F35" s="11">
        <f t="shared" si="3"/>
        <v>0</v>
      </c>
    </row>
    <row r="36" spans="1:6" hidden="1" x14ac:dyDescent="0.25">
      <c r="A36" s="42" t="s">
        <v>742</v>
      </c>
      <c r="B36" s="43">
        <v>32010405</v>
      </c>
      <c r="C36" s="44" t="s">
        <v>121</v>
      </c>
      <c r="D36" s="45"/>
      <c r="E36" s="45"/>
      <c r="F36" s="45"/>
    </row>
    <row r="37" spans="1:6" hidden="1" x14ac:dyDescent="0.25">
      <c r="A37" s="42" t="s">
        <v>743</v>
      </c>
      <c r="B37" s="43">
        <v>32010406</v>
      </c>
      <c r="C37" s="44" t="s">
        <v>122</v>
      </c>
      <c r="D37" s="45"/>
      <c r="E37" s="45"/>
      <c r="F37" s="45"/>
    </row>
    <row r="38" spans="1:6" hidden="1" x14ac:dyDescent="0.25">
      <c r="A38" s="42" t="s">
        <v>744</v>
      </c>
      <c r="B38" s="43">
        <v>32010407</v>
      </c>
      <c r="C38" s="44" t="s">
        <v>123</v>
      </c>
      <c r="D38" s="45"/>
      <c r="E38" s="45"/>
      <c r="F38" s="45"/>
    </row>
    <row r="39" spans="1:6" hidden="1" x14ac:dyDescent="0.25">
      <c r="A39" s="42" t="s">
        <v>745</v>
      </c>
      <c r="B39" s="43">
        <v>32010408</v>
      </c>
      <c r="C39" s="44" t="s">
        <v>124</v>
      </c>
      <c r="D39" s="45"/>
      <c r="E39" s="45"/>
      <c r="F39" s="45"/>
    </row>
    <row r="40" spans="1:6" hidden="1" x14ac:dyDescent="0.25">
      <c r="A40" s="44"/>
      <c r="B40" s="43"/>
      <c r="C40" s="44"/>
      <c r="D40" s="45"/>
      <c r="E40" s="45"/>
      <c r="F40" s="45"/>
    </row>
    <row r="41" spans="1:6" s="1" customFormat="1" x14ac:dyDescent="0.25">
      <c r="A41" s="5"/>
      <c r="B41" s="4">
        <v>320105</v>
      </c>
      <c r="C41" s="5" t="s">
        <v>125</v>
      </c>
      <c r="D41" s="11">
        <f>SUM(D42:D49)</f>
        <v>0</v>
      </c>
      <c r="E41" s="11">
        <f t="shared" ref="E41:F41" si="4">SUM(E42:E49)</f>
        <v>0</v>
      </c>
      <c r="F41" s="11">
        <f t="shared" si="4"/>
        <v>0</v>
      </c>
    </row>
    <row r="42" spans="1:6" hidden="1" x14ac:dyDescent="0.25">
      <c r="A42" s="42" t="s">
        <v>746</v>
      </c>
      <c r="B42" s="43">
        <v>32010501</v>
      </c>
      <c r="C42" s="44" t="s">
        <v>126</v>
      </c>
      <c r="D42" s="45"/>
      <c r="E42" s="45"/>
      <c r="F42" s="45"/>
    </row>
    <row r="43" spans="1:6" hidden="1" x14ac:dyDescent="0.25">
      <c r="A43" s="44"/>
      <c r="B43" s="43"/>
      <c r="C43" s="44"/>
      <c r="D43" s="45"/>
      <c r="E43" s="45"/>
      <c r="F43" s="45"/>
    </row>
    <row r="44" spans="1:6" hidden="1" x14ac:dyDescent="0.25">
      <c r="A44" s="44"/>
      <c r="B44" s="43"/>
      <c r="C44" s="44"/>
      <c r="D44" s="45"/>
      <c r="E44" s="45"/>
      <c r="F44" s="45"/>
    </row>
    <row r="45" spans="1:6" hidden="1" x14ac:dyDescent="0.25">
      <c r="A45" s="44"/>
      <c r="B45" s="43"/>
      <c r="C45" s="44"/>
      <c r="D45" s="45"/>
      <c r="E45" s="45"/>
      <c r="F45" s="45"/>
    </row>
    <row r="46" spans="1:6" hidden="1" x14ac:dyDescent="0.25">
      <c r="A46" s="44"/>
      <c r="B46" s="43"/>
      <c r="C46" s="44"/>
      <c r="D46" s="45"/>
      <c r="E46" s="45"/>
      <c r="F46" s="45"/>
    </row>
    <row r="47" spans="1:6" hidden="1" x14ac:dyDescent="0.25">
      <c r="A47" s="46"/>
      <c r="B47" s="47"/>
      <c r="C47" s="46"/>
      <c r="D47" s="45"/>
      <c r="E47" s="45"/>
      <c r="F47" s="45"/>
    </row>
    <row r="48" spans="1:6" hidden="1" x14ac:dyDescent="0.25">
      <c r="A48" s="46"/>
      <c r="B48" s="47"/>
      <c r="C48" s="46"/>
      <c r="D48" s="45"/>
      <c r="E48" s="45"/>
      <c r="F48" s="45"/>
    </row>
    <row r="49" spans="1:6" hidden="1" x14ac:dyDescent="0.25">
      <c r="A49" s="46"/>
      <c r="B49" s="47"/>
      <c r="C49" s="46"/>
      <c r="D49" s="45"/>
      <c r="E49" s="45"/>
      <c r="F49" s="45"/>
    </row>
    <row r="50" spans="1:6" s="1" customFormat="1" x14ac:dyDescent="0.25">
      <c r="A50" s="5"/>
      <c r="B50" s="4">
        <v>320106</v>
      </c>
      <c r="C50" s="5" t="s">
        <v>127</v>
      </c>
      <c r="D50" s="11">
        <f>SUM(D51:D56)</f>
        <v>0</v>
      </c>
      <c r="E50" s="11">
        <f t="shared" ref="E50:F50" si="5">SUM(E51:E56)</f>
        <v>0</v>
      </c>
      <c r="F50" s="11">
        <f t="shared" si="5"/>
        <v>0</v>
      </c>
    </row>
    <row r="51" spans="1:6" hidden="1" x14ac:dyDescent="0.25">
      <c r="A51" s="42" t="s">
        <v>747</v>
      </c>
      <c r="B51" s="43">
        <v>32010601</v>
      </c>
      <c r="C51" s="44" t="s">
        <v>128</v>
      </c>
      <c r="D51" s="45"/>
      <c r="E51" s="45"/>
      <c r="F51" s="45"/>
    </row>
    <row r="52" spans="1:6" hidden="1" x14ac:dyDescent="0.25">
      <c r="A52" s="42" t="s">
        <v>738</v>
      </c>
      <c r="B52" s="43">
        <v>32010602</v>
      </c>
      <c r="C52" s="44" t="s">
        <v>129</v>
      </c>
      <c r="D52" s="45"/>
      <c r="E52" s="45"/>
      <c r="F52" s="45"/>
    </row>
    <row r="53" spans="1:6" hidden="1" x14ac:dyDescent="0.25">
      <c r="A53" s="44"/>
      <c r="B53" s="43"/>
      <c r="C53" s="44"/>
      <c r="D53" s="45"/>
      <c r="E53" s="45"/>
      <c r="F53" s="45"/>
    </row>
    <row r="54" spans="1:6" hidden="1" x14ac:dyDescent="0.25">
      <c r="A54" s="44"/>
      <c r="B54" s="43"/>
      <c r="C54" s="44"/>
      <c r="D54" s="45"/>
      <c r="E54" s="45"/>
      <c r="F54" s="45"/>
    </row>
    <row r="55" spans="1:6" hidden="1" x14ac:dyDescent="0.25">
      <c r="A55" s="44"/>
      <c r="B55" s="43"/>
      <c r="C55" s="44"/>
      <c r="D55" s="45"/>
      <c r="E55" s="45"/>
      <c r="F55" s="45"/>
    </row>
    <row r="56" spans="1:6" hidden="1" x14ac:dyDescent="0.25">
      <c r="A56" s="44"/>
      <c r="B56" s="43"/>
      <c r="C56" s="44"/>
      <c r="D56" s="45"/>
      <c r="E56" s="45"/>
      <c r="F56" s="45"/>
    </row>
    <row r="57" spans="1:6" s="1" customFormat="1" x14ac:dyDescent="0.25">
      <c r="A57" s="5"/>
      <c r="B57" s="4">
        <v>320109</v>
      </c>
      <c r="C57" s="5" t="s">
        <v>130</v>
      </c>
      <c r="D57" s="11">
        <f>SUM(D58:D68)</f>
        <v>0</v>
      </c>
      <c r="E57" s="11">
        <f t="shared" ref="E57:F57" si="6">SUM(E58:E68)</f>
        <v>0</v>
      </c>
      <c r="F57" s="11">
        <f t="shared" si="6"/>
        <v>0</v>
      </c>
    </row>
    <row r="58" spans="1:6" hidden="1" x14ac:dyDescent="0.25">
      <c r="A58" s="42" t="s">
        <v>748</v>
      </c>
      <c r="B58" s="43">
        <v>32010903</v>
      </c>
      <c r="C58" s="44" t="s">
        <v>131</v>
      </c>
      <c r="D58" s="45"/>
      <c r="E58" s="45"/>
      <c r="F58" s="45"/>
    </row>
    <row r="59" spans="1:6" hidden="1" x14ac:dyDescent="0.25">
      <c r="A59" s="44"/>
      <c r="B59" s="43"/>
      <c r="C59" s="44"/>
      <c r="D59" s="45"/>
      <c r="E59" s="45"/>
      <c r="F59" s="45"/>
    </row>
    <row r="60" spans="1:6" hidden="1" x14ac:dyDescent="0.25">
      <c r="A60" s="42" t="s">
        <v>749</v>
      </c>
      <c r="B60" s="43">
        <v>32010904</v>
      </c>
      <c r="C60" s="44" t="s">
        <v>132</v>
      </c>
      <c r="D60" s="45"/>
      <c r="E60" s="45"/>
      <c r="F60" s="45"/>
    </row>
    <row r="61" spans="1:6" hidden="1" x14ac:dyDescent="0.25">
      <c r="A61" s="44"/>
      <c r="B61" s="43"/>
      <c r="C61" s="44"/>
      <c r="D61" s="45"/>
      <c r="E61" s="45"/>
      <c r="F61" s="45"/>
    </row>
    <row r="62" spans="1:6" hidden="1" x14ac:dyDescent="0.25">
      <c r="A62" s="42" t="s">
        <v>750</v>
      </c>
      <c r="B62" s="43">
        <v>32010935</v>
      </c>
      <c r="C62" s="44" t="s">
        <v>133</v>
      </c>
      <c r="D62" s="45"/>
      <c r="E62" s="45"/>
      <c r="F62" s="45"/>
    </row>
    <row r="63" spans="1:6" hidden="1" x14ac:dyDescent="0.25">
      <c r="A63" s="44"/>
      <c r="B63" s="43"/>
      <c r="C63" s="44"/>
      <c r="D63" s="45"/>
      <c r="E63" s="45"/>
      <c r="F63" s="45"/>
    </row>
    <row r="64" spans="1:6" hidden="1" x14ac:dyDescent="0.25">
      <c r="A64" s="44"/>
      <c r="B64" s="43"/>
      <c r="C64" s="44"/>
      <c r="D64" s="45"/>
      <c r="E64" s="45"/>
      <c r="F64" s="45"/>
    </row>
    <row r="65" spans="1:6" hidden="1" x14ac:dyDescent="0.25">
      <c r="A65" s="44"/>
      <c r="B65" s="43"/>
      <c r="C65" s="44"/>
      <c r="D65" s="45"/>
      <c r="E65" s="45"/>
      <c r="F65" s="45"/>
    </row>
    <row r="66" spans="1:6" hidden="1" x14ac:dyDescent="0.25">
      <c r="A66" s="42" t="s">
        <v>751</v>
      </c>
      <c r="B66" s="43">
        <v>32010936</v>
      </c>
      <c r="C66" s="44" t="s">
        <v>134</v>
      </c>
      <c r="D66" s="45"/>
      <c r="E66" s="45"/>
      <c r="F66" s="45"/>
    </row>
    <row r="67" spans="1:6" hidden="1" x14ac:dyDescent="0.25">
      <c r="A67" s="44"/>
      <c r="B67" s="43"/>
      <c r="C67" s="44"/>
      <c r="D67" s="45"/>
      <c r="E67" s="45"/>
      <c r="F67" s="45"/>
    </row>
    <row r="68" spans="1:6" hidden="1" x14ac:dyDescent="0.25">
      <c r="A68" s="44"/>
      <c r="B68" s="43"/>
      <c r="C68" s="44"/>
      <c r="D68" s="45"/>
      <c r="E68" s="45"/>
      <c r="F68" s="45"/>
    </row>
    <row r="69" spans="1:6" s="1" customFormat="1" x14ac:dyDescent="0.25">
      <c r="A69" s="5"/>
      <c r="B69" s="4">
        <v>320201</v>
      </c>
      <c r="C69" s="5" t="s">
        <v>146</v>
      </c>
      <c r="D69" s="11">
        <f>SUM(D70:D75)</f>
        <v>0</v>
      </c>
      <c r="E69" s="11">
        <f t="shared" ref="E69:F69" si="7">SUM(E70:E75)</f>
        <v>0</v>
      </c>
      <c r="F69" s="11">
        <f t="shared" si="7"/>
        <v>0</v>
      </c>
    </row>
    <row r="70" spans="1:6" hidden="1" x14ac:dyDescent="0.25">
      <c r="A70" s="42" t="s">
        <v>752</v>
      </c>
      <c r="B70" s="43">
        <v>32020101</v>
      </c>
      <c r="C70" s="44" t="s">
        <v>135</v>
      </c>
      <c r="D70" s="45"/>
      <c r="E70" s="45"/>
      <c r="F70" s="45"/>
    </row>
    <row r="71" spans="1:6" hidden="1" x14ac:dyDescent="0.25">
      <c r="A71" s="44"/>
      <c r="B71" s="43"/>
      <c r="C71" s="44"/>
      <c r="D71" s="45"/>
      <c r="E71" s="45"/>
      <c r="F71" s="45"/>
    </row>
    <row r="72" spans="1:6" hidden="1" x14ac:dyDescent="0.25">
      <c r="A72" s="42" t="s">
        <v>753</v>
      </c>
      <c r="B72" s="43">
        <v>32020102</v>
      </c>
      <c r="C72" s="44" t="s">
        <v>136</v>
      </c>
      <c r="D72" s="45"/>
      <c r="E72" s="45"/>
      <c r="F72" s="45"/>
    </row>
    <row r="73" spans="1:6" hidden="1" x14ac:dyDescent="0.25">
      <c r="A73" s="44"/>
      <c r="B73" s="43"/>
      <c r="C73" s="44"/>
      <c r="D73" s="45"/>
      <c r="E73" s="45"/>
      <c r="F73" s="45"/>
    </row>
    <row r="74" spans="1:6" hidden="1" x14ac:dyDescent="0.25">
      <c r="A74" s="42" t="s">
        <v>754</v>
      </c>
      <c r="B74" s="43">
        <v>32020104</v>
      </c>
      <c r="C74" s="44" t="s">
        <v>137</v>
      </c>
      <c r="D74" s="45"/>
      <c r="E74" s="45"/>
      <c r="F74" s="45"/>
    </row>
    <row r="75" spans="1:6" hidden="1" x14ac:dyDescent="0.25">
      <c r="A75" s="44"/>
      <c r="B75" s="43"/>
      <c r="C75" s="44"/>
      <c r="D75" s="45"/>
      <c r="E75" s="45"/>
      <c r="F75" s="45"/>
    </row>
    <row r="76" spans="1:6" s="1" customFormat="1" x14ac:dyDescent="0.25">
      <c r="A76" s="5"/>
      <c r="B76" s="4">
        <v>320301</v>
      </c>
      <c r="C76" s="5" t="s">
        <v>138</v>
      </c>
      <c r="D76" s="11">
        <f>SUM(D77:D81)</f>
        <v>0</v>
      </c>
      <c r="E76" s="11">
        <f>SUM(E77:E81)</f>
        <v>0</v>
      </c>
      <c r="F76" s="11">
        <f>SUM(F77:F81)</f>
        <v>0</v>
      </c>
    </row>
    <row r="77" spans="1:6" hidden="1" x14ac:dyDescent="0.25">
      <c r="A77" s="42" t="s">
        <v>755</v>
      </c>
      <c r="B77" s="43">
        <v>32030101</v>
      </c>
      <c r="C77" s="44" t="s">
        <v>139</v>
      </c>
      <c r="D77" s="45"/>
      <c r="E77" s="45"/>
      <c r="F77" s="45"/>
    </row>
    <row r="78" spans="1:6" hidden="1" x14ac:dyDescent="0.25">
      <c r="A78" s="42" t="s">
        <v>756</v>
      </c>
      <c r="B78" s="43">
        <v>32030109</v>
      </c>
      <c r="C78" s="44" t="s">
        <v>140</v>
      </c>
      <c r="D78" s="45"/>
      <c r="E78" s="45"/>
      <c r="F78" s="45"/>
    </row>
    <row r="79" spans="1:6" hidden="1" x14ac:dyDescent="0.25">
      <c r="A79" s="42" t="s">
        <v>740</v>
      </c>
      <c r="B79" s="43">
        <v>32030110</v>
      </c>
      <c r="C79" s="44" t="s">
        <v>141</v>
      </c>
      <c r="D79" s="45"/>
      <c r="E79" s="45"/>
      <c r="F79" s="45"/>
    </row>
    <row r="80" spans="1:6" hidden="1" x14ac:dyDescent="0.25">
      <c r="A80" s="46"/>
      <c r="B80" s="47"/>
      <c r="C80" s="46"/>
      <c r="D80" s="45"/>
      <c r="E80" s="45"/>
      <c r="F80" s="45"/>
    </row>
    <row r="81" spans="1:6" hidden="1" x14ac:dyDescent="0.25">
      <c r="A81" s="46"/>
      <c r="B81" s="47"/>
      <c r="C81" s="46"/>
      <c r="D81" s="45"/>
      <c r="E81" s="45"/>
      <c r="F81" s="45"/>
    </row>
    <row r="82" spans="1:6" s="1" customFormat="1" x14ac:dyDescent="0.25">
      <c r="A82" s="5"/>
      <c r="B82" s="4">
        <v>32011000</v>
      </c>
      <c r="C82" s="5" t="s">
        <v>142</v>
      </c>
      <c r="D82" s="11">
        <f>SUM(D83:D84)</f>
        <v>0</v>
      </c>
      <c r="E82" s="11">
        <f>SUM(E83:E84)</f>
        <v>0</v>
      </c>
      <c r="F82" s="11">
        <f>SUM(F83:F84)</f>
        <v>0</v>
      </c>
    </row>
    <row r="83" spans="1:6" hidden="1" x14ac:dyDescent="0.25">
      <c r="A83" s="42" t="s">
        <v>739</v>
      </c>
      <c r="B83" s="46"/>
      <c r="C83" s="46"/>
      <c r="D83" s="45"/>
      <c r="E83" s="45"/>
      <c r="F83" s="45"/>
    </row>
    <row r="84" spans="1:6" hidden="1" x14ac:dyDescent="0.25">
      <c r="A84" s="46"/>
      <c r="B84" s="46"/>
      <c r="C84" s="46"/>
      <c r="D84" s="45"/>
      <c r="E84" s="45"/>
      <c r="F84" s="45"/>
    </row>
    <row r="85" spans="1:6" hidden="1" x14ac:dyDescent="0.25"/>
    <row r="86" spans="1:6" hidden="1" x14ac:dyDescent="0.25"/>
    <row r="87" spans="1:6" hidden="1" x14ac:dyDescent="0.25"/>
    <row r="88" spans="1:6" hidden="1" x14ac:dyDescent="0.25"/>
    <row r="89" spans="1:6" hidden="1" x14ac:dyDescent="0.25"/>
    <row r="90" spans="1:6" hidden="1" x14ac:dyDescent="0.25"/>
    <row r="91" spans="1:6" hidden="1" x14ac:dyDescent="0.25"/>
    <row r="92" spans="1:6" hidden="1" x14ac:dyDescent="0.25"/>
    <row r="93" spans="1:6" hidden="1" x14ac:dyDescent="0.25"/>
    <row r="94" spans="1:6" hidden="1" x14ac:dyDescent="0.25"/>
    <row r="95" spans="1:6" hidden="1" x14ac:dyDescent="0.25"/>
    <row r="96" spans="1: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N/v/6+8+XOVT9rWUPksJiZsrWLwzcPvXNruAKXfBtjQN/VCPKewNB4O2lJQJ1Lt6u8AalkT+SMLpDcRoT/RS0g==" saltValue="g4Td1jy2C4lAN9iWt61Rfw==" spinCount="100000" sheet="1" objects="1" scenarios="1" formatColumns="0" formatRows="0" selectLockedCells="1"/>
  <mergeCells count="3">
    <mergeCell ref="A1:E1"/>
    <mergeCell ref="A2:E2"/>
    <mergeCell ref="A3:E3"/>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2:E300"/>
  <sheetViews>
    <sheetView view="pageBreakPreview" zoomScale="90" zoomScaleNormal="140" zoomScaleSheetLayoutView="90" workbookViewId="0">
      <selection activeCell="A301" sqref="A301"/>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2" spans="1:5" x14ac:dyDescent="0.25">
      <c r="A2" s="166" t="s">
        <v>528</v>
      </c>
      <c r="B2" s="166"/>
      <c r="C2" s="166"/>
      <c r="D2" s="166"/>
      <c r="E2" s="166"/>
    </row>
    <row r="3" spans="1:5" ht="26.55" customHeight="1" x14ac:dyDescent="0.25">
      <c r="A3" s="168" t="s">
        <v>841</v>
      </c>
      <c r="B3" s="168"/>
      <c r="C3" s="168"/>
      <c r="D3" s="168"/>
      <c r="E3" s="168"/>
    </row>
    <row r="4" spans="1:5" x14ac:dyDescent="0.25">
      <c r="A4" s="167" t="s">
        <v>770</v>
      </c>
      <c r="B4" s="167"/>
      <c r="C4" s="167"/>
      <c r="D4" s="167"/>
      <c r="E4" s="167"/>
    </row>
    <row r="6" spans="1:5" ht="51" customHeight="1" x14ac:dyDescent="0.25">
      <c r="A6" s="58" t="s">
        <v>0</v>
      </c>
      <c r="B6" s="58" t="s">
        <v>1</v>
      </c>
      <c r="C6" s="50" t="s">
        <v>596</v>
      </c>
      <c r="D6" s="50" t="s">
        <v>597</v>
      </c>
      <c r="E6" s="50" t="s">
        <v>598</v>
      </c>
    </row>
    <row r="7" spans="1:5" s="1" customFormat="1" x14ac:dyDescent="0.25">
      <c r="A7" s="3">
        <v>21</v>
      </c>
      <c r="B7" s="3" t="s">
        <v>4</v>
      </c>
      <c r="C7" s="12">
        <f>C8+C13+C20</f>
        <v>18392930</v>
      </c>
      <c r="D7" s="12">
        <f t="shared" ref="D7:E7" si="0">D8+D13+D20</f>
        <v>17614200</v>
      </c>
      <c r="E7" s="12">
        <f t="shared" si="0"/>
        <v>17814059</v>
      </c>
    </row>
    <row r="8" spans="1:5" s="1" customFormat="1" x14ac:dyDescent="0.25">
      <c r="A8" s="3">
        <v>2101</v>
      </c>
      <c r="B8" s="3" t="s">
        <v>5</v>
      </c>
      <c r="C8" s="12">
        <f>C9</f>
        <v>18392930</v>
      </c>
      <c r="D8" s="12">
        <f t="shared" ref="D8:E8" si="1">D9</f>
        <v>17614200</v>
      </c>
      <c r="E8" s="12">
        <f t="shared" si="1"/>
        <v>17814059</v>
      </c>
    </row>
    <row r="9" spans="1:5" s="1" customFormat="1" x14ac:dyDescent="0.25">
      <c r="A9" s="3">
        <v>210101</v>
      </c>
      <c r="B9" s="3" t="s">
        <v>6</v>
      </c>
      <c r="C9" s="12">
        <f>SUM(C10:C12)</f>
        <v>18392930</v>
      </c>
      <c r="D9" s="12">
        <f t="shared" ref="D9:E9" si="2">SUM(D10:D12)</f>
        <v>17614200</v>
      </c>
      <c r="E9" s="12">
        <f t="shared" si="2"/>
        <v>17814059</v>
      </c>
    </row>
    <row r="10" spans="1:5" x14ac:dyDescent="0.25">
      <c r="A10" s="59">
        <v>21010101</v>
      </c>
      <c r="B10" s="48" t="s">
        <v>5</v>
      </c>
      <c r="C10" s="84">
        <v>18392930</v>
      </c>
      <c r="D10" s="85">
        <v>17614200</v>
      </c>
      <c r="E10" s="84">
        <v>17814059</v>
      </c>
    </row>
    <row r="11" spans="1:5" hidden="1" x14ac:dyDescent="0.25">
      <c r="A11" s="59">
        <v>21010102</v>
      </c>
      <c r="B11" s="48" t="s">
        <v>7</v>
      </c>
      <c r="C11" s="41"/>
      <c r="D11" s="41"/>
      <c r="E11" s="41"/>
    </row>
    <row r="12" spans="1:5" hidden="1" x14ac:dyDescent="0.25">
      <c r="A12" s="59">
        <v>21010103</v>
      </c>
      <c r="B12" s="48" t="s">
        <v>8</v>
      </c>
      <c r="C12" s="41"/>
      <c r="D12" s="41"/>
      <c r="E12" s="41"/>
    </row>
    <row r="13" spans="1:5" s="1" customFormat="1" x14ac:dyDescent="0.25">
      <c r="A13" s="3">
        <v>2102</v>
      </c>
      <c r="B13" s="3" t="s">
        <v>9</v>
      </c>
      <c r="C13" s="12">
        <f>C14+C18</f>
        <v>0</v>
      </c>
      <c r="D13" s="12">
        <f t="shared" ref="D13:E13" si="3">D14+D18</f>
        <v>0</v>
      </c>
      <c r="E13" s="12">
        <f t="shared" si="3"/>
        <v>0</v>
      </c>
    </row>
    <row r="14" spans="1:5" s="1" customFormat="1" x14ac:dyDescent="0.25">
      <c r="A14" s="3">
        <v>210201</v>
      </c>
      <c r="B14" s="3" t="s">
        <v>10</v>
      </c>
      <c r="C14" s="12">
        <f>SUM(C15:C17)</f>
        <v>0</v>
      </c>
      <c r="D14" s="12">
        <f t="shared" ref="D14:E14" si="4">SUM(D15:D17)</f>
        <v>0</v>
      </c>
      <c r="E14" s="12">
        <f t="shared" si="4"/>
        <v>0</v>
      </c>
    </row>
    <row r="15" spans="1:5" hidden="1" x14ac:dyDescent="0.25">
      <c r="A15" s="59">
        <v>21020104</v>
      </c>
      <c r="B15" s="48" t="s">
        <v>11</v>
      </c>
      <c r="C15" s="41"/>
      <c r="D15" s="41"/>
      <c r="E15" s="41"/>
    </row>
    <row r="16" spans="1:5" hidden="1" x14ac:dyDescent="0.25">
      <c r="A16" s="59">
        <v>21020108</v>
      </c>
      <c r="B16" s="48" t="s">
        <v>12</v>
      </c>
      <c r="C16" s="41"/>
      <c r="D16" s="41"/>
      <c r="E16" s="41"/>
    </row>
    <row r="17" spans="1:5" hidden="1" x14ac:dyDescent="0.25">
      <c r="A17" s="59">
        <v>21020109</v>
      </c>
      <c r="B17" s="48" t="s">
        <v>13</v>
      </c>
      <c r="C17" s="41"/>
      <c r="D17" s="41"/>
      <c r="E17" s="41"/>
    </row>
    <row r="18" spans="1:5" s="1" customFormat="1" x14ac:dyDescent="0.25">
      <c r="A18" s="3">
        <v>210202</v>
      </c>
      <c r="B18" s="3" t="s">
        <v>14</v>
      </c>
      <c r="C18" s="12">
        <f>SUM(C19)</f>
        <v>0</v>
      </c>
      <c r="D18" s="12">
        <f t="shared" ref="D18:E18" si="5">SUM(D19)</f>
        <v>0</v>
      </c>
      <c r="E18" s="12">
        <f t="shared" si="5"/>
        <v>0</v>
      </c>
    </row>
    <row r="19" spans="1:5" hidden="1" x14ac:dyDescent="0.25">
      <c r="A19" s="59">
        <v>21020207</v>
      </c>
      <c r="B19" s="48" t="s">
        <v>15</v>
      </c>
      <c r="C19" s="41"/>
      <c r="D19" s="41"/>
      <c r="E19" s="41"/>
    </row>
    <row r="20" spans="1:5" s="1" customFormat="1" x14ac:dyDescent="0.25">
      <c r="A20" s="3">
        <v>210301</v>
      </c>
      <c r="B20" s="3" t="s">
        <v>16</v>
      </c>
      <c r="C20" s="12">
        <f>SUM(C21:C23)</f>
        <v>0</v>
      </c>
      <c r="D20" s="12">
        <f t="shared" ref="D20:E20" si="6">SUM(D21:D23)</f>
        <v>0</v>
      </c>
      <c r="E20" s="12">
        <f t="shared" si="6"/>
        <v>0</v>
      </c>
    </row>
    <row r="21" spans="1:5" hidden="1" x14ac:dyDescent="0.25">
      <c r="A21" s="59">
        <v>21030101</v>
      </c>
      <c r="B21" s="48" t="s">
        <v>17</v>
      </c>
      <c r="C21" s="41"/>
      <c r="D21" s="41"/>
      <c r="E21" s="41"/>
    </row>
    <row r="22" spans="1:5" hidden="1" x14ac:dyDescent="0.25">
      <c r="A22" s="59">
        <v>21030102</v>
      </c>
      <c r="B22" s="48" t="s">
        <v>18</v>
      </c>
      <c r="C22" s="41"/>
      <c r="D22" s="41"/>
      <c r="E22" s="41"/>
    </row>
    <row r="23" spans="1:5" hidden="1" x14ac:dyDescent="0.25">
      <c r="A23" s="59">
        <v>21030104</v>
      </c>
      <c r="B23" s="48" t="s">
        <v>19</v>
      </c>
      <c r="C23" s="41"/>
      <c r="D23" s="41"/>
      <c r="E23" s="41"/>
    </row>
    <row r="24" spans="1:5" hidden="1" x14ac:dyDescent="0.25">
      <c r="A24" s="59"/>
      <c r="B24" s="48"/>
      <c r="C24" s="41"/>
      <c r="D24" s="41"/>
      <c r="E24" s="41"/>
    </row>
    <row r="25" spans="1:5" hidden="1" x14ac:dyDescent="0.25">
      <c r="A25" s="59"/>
      <c r="B25" s="48"/>
      <c r="C25" s="41"/>
      <c r="D25" s="41"/>
      <c r="E25" s="41"/>
    </row>
    <row r="26" spans="1:5" hidden="1" x14ac:dyDescent="0.25"/>
    <row r="27" spans="1:5" hidden="1" x14ac:dyDescent="0.25"/>
    <row r="28" spans="1:5" hidden="1" x14ac:dyDescent="0.25"/>
    <row r="29" spans="1:5" hidden="1" x14ac:dyDescent="0.25"/>
    <row r="30" spans="1:5" hidden="1" x14ac:dyDescent="0.25"/>
    <row r="31" spans="1:5" hidden="1" x14ac:dyDescent="0.25"/>
    <row r="32" spans="1:5"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idden="1" x14ac:dyDescent="0.25"/>
    <row r="46" hidden="1" x14ac:dyDescent="0.25"/>
    <row r="47" hidden="1" x14ac:dyDescent="0.25"/>
    <row r="48" hidden="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idden="1" x14ac:dyDescent="0.25"/>
    <row r="77" hidden="1" x14ac:dyDescent="0.25"/>
    <row r="78" hidden="1" x14ac:dyDescent="0.25"/>
    <row r="79" hidden="1" x14ac:dyDescent="0.25"/>
    <row r="80" hidden="1" x14ac:dyDescent="0.25"/>
    <row r="81" hidden="1" x14ac:dyDescent="0.25"/>
    <row r="82" hidden="1" x14ac:dyDescent="0.25"/>
    <row r="83" hidden="1" x14ac:dyDescent="0.25"/>
    <row r="84" hidden="1" x14ac:dyDescent="0.25"/>
    <row r="85" hidden="1" x14ac:dyDescent="0.25"/>
    <row r="86" hidden="1" x14ac:dyDescent="0.25"/>
    <row r="87" hidden="1" x14ac:dyDescent="0.25"/>
    <row r="88" hidden="1" x14ac:dyDescent="0.25"/>
    <row r="89" hidden="1" x14ac:dyDescent="0.25"/>
    <row r="90" hidden="1" x14ac:dyDescent="0.25"/>
    <row r="91" hidden="1" x14ac:dyDescent="0.25"/>
    <row r="92" hidden="1" x14ac:dyDescent="0.25"/>
    <row r="93" hidden="1" x14ac:dyDescent="0.25"/>
    <row r="94" hidden="1" x14ac:dyDescent="0.25"/>
    <row r="95" hidden="1" x14ac:dyDescent="0.25"/>
    <row r="96" hidden="1" x14ac:dyDescent="0.25"/>
    <row r="97" hidden="1" x14ac:dyDescent="0.25"/>
    <row r="98" hidden="1" x14ac:dyDescent="0.25"/>
    <row r="99" hidden="1" x14ac:dyDescent="0.25"/>
    <row r="100" hidden="1" x14ac:dyDescent="0.25"/>
    <row r="101" hidden="1" x14ac:dyDescent="0.25"/>
    <row r="102" hidden="1" x14ac:dyDescent="0.25"/>
    <row r="103" hidden="1" x14ac:dyDescent="0.25"/>
    <row r="104" hidden="1" x14ac:dyDescent="0.25"/>
    <row r="105" hidden="1" x14ac:dyDescent="0.25"/>
    <row r="106" hidden="1" x14ac:dyDescent="0.25"/>
    <row r="107" hidden="1" x14ac:dyDescent="0.25"/>
    <row r="108" hidden="1" x14ac:dyDescent="0.25"/>
    <row r="109" hidden="1" x14ac:dyDescent="0.25"/>
    <row r="110" hidden="1" x14ac:dyDescent="0.25"/>
    <row r="111" hidden="1" x14ac:dyDescent="0.25"/>
    <row r="112"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WEOqEcM1hx5Po291oyd2zrDkNJ0/QIeVIb5rw8TVvaptosQImg9/jZaPUq+0qOTvTYnttIwOYYLj6HdxP64j/Q==" saltValue="IdjsSM8PIEg6trWszRgnDA==" spinCount="100000" sheet="1" objects="1" scenarios="1" formatColumns="0" formatRows="0" selectLockedCells="1"/>
  <mergeCells count="3">
    <mergeCell ref="A2:E2"/>
    <mergeCell ref="A3:E3"/>
    <mergeCell ref="A4:E4"/>
  </mergeCells>
  <pageMargins left="0.39370078740157483" right="0.39370078740157483" top="0.74803149606299213" bottom="0.74803149606299213" header="0.31496062992125984" footer="0.31496062992125984"/>
  <pageSetup scale="80" orientation="landscape" r:id="rId1"/>
  <headerFooter>
    <oddFooter>&amp;C&amp;P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pageSetUpPr fitToPage="1"/>
  </sheetPr>
  <dimension ref="A3:E300"/>
  <sheetViews>
    <sheetView view="pageBreakPreview" zoomScale="90" zoomScaleNormal="130" zoomScaleSheetLayoutView="90" workbookViewId="0">
      <selection activeCell="A5" sqref="A5:E5"/>
    </sheetView>
  </sheetViews>
  <sheetFormatPr defaultColWidth="8.77734375" defaultRowHeight="15" x14ac:dyDescent="0.25"/>
  <cols>
    <col min="1" max="1" width="15" style="49" customWidth="1"/>
    <col min="2" max="2" width="52" style="49" bestFit="1" customWidth="1"/>
    <col min="3" max="5" width="25" style="49" bestFit="1" customWidth="1"/>
    <col min="6" max="16384" width="8.77734375" style="49"/>
  </cols>
  <sheetData>
    <row r="3" spans="1:5" x14ac:dyDescent="0.25">
      <c r="A3" s="166" t="s">
        <v>529</v>
      </c>
      <c r="B3" s="166"/>
      <c r="C3" s="166"/>
      <c r="D3" s="166"/>
      <c r="E3" s="166"/>
    </row>
    <row r="4" spans="1:5" ht="28.95" customHeight="1" x14ac:dyDescent="0.25">
      <c r="A4" s="168" t="s">
        <v>842</v>
      </c>
      <c r="B4" s="168"/>
      <c r="C4" s="168"/>
      <c r="D4" s="168"/>
      <c r="E4" s="168"/>
    </row>
    <row r="5" spans="1:5" x14ac:dyDescent="0.25">
      <c r="A5" s="167" t="s">
        <v>770</v>
      </c>
      <c r="B5" s="167"/>
      <c r="C5" s="167"/>
      <c r="D5" s="167"/>
      <c r="E5" s="167"/>
    </row>
    <row r="6" spans="1:5" ht="45" x14ac:dyDescent="0.25">
      <c r="A6" s="58" t="s">
        <v>0</v>
      </c>
      <c r="B6" s="58" t="s">
        <v>1</v>
      </c>
      <c r="C6" s="50" t="s">
        <v>596</v>
      </c>
      <c r="D6" s="50" t="s">
        <v>597</v>
      </c>
      <c r="E6" s="50" t="s">
        <v>598</v>
      </c>
    </row>
    <row r="7" spans="1:5" s="1" customFormat="1" x14ac:dyDescent="0.25">
      <c r="A7" s="4">
        <v>2</v>
      </c>
      <c r="B7" s="5" t="s">
        <v>20</v>
      </c>
      <c r="C7" s="12">
        <f>C8+C84+C88+C93</f>
        <v>35000000</v>
      </c>
      <c r="D7" s="12">
        <f t="shared" ref="D7:E7" si="0">D8+D84+D88+D93</f>
        <v>2060000</v>
      </c>
      <c r="E7" s="12">
        <f t="shared" si="0"/>
        <v>14500000</v>
      </c>
    </row>
    <row r="8" spans="1:5" s="1" customFormat="1" x14ac:dyDescent="0.25">
      <c r="A8" s="4">
        <v>2202</v>
      </c>
      <c r="B8" s="5" t="s">
        <v>21</v>
      </c>
      <c r="C8" s="12">
        <f>C9+C14+C22+C36+C45+C48+C54+C63+C67+C70</f>
        <v>35000000</v>
      </c>
      <c r="D8" s="12">
        <f t="shared" ref="D8:E8" si="1">D9+D14+D22+D36+D45+D48+D54+D63+D67+D70</f>
        <v>2060000</v>
      </c>
      <c r="E8" s="12">
        <f t="shared" si="1"/>
        <v>14500000</v>
      </c>
    </row>
    <row r="9" spans="1:5" s="1" customFormat="1" x14ac:dyDescent="0.25">
      <c r="A9" s="4">
        <v>220201</v>
      </c>
      <c r="B9" s="5" t="s">
        <v>22</v>
      </c>
      <c r="C9" s="12">
        <f>SUM(C10:C13)</f>
        <v>1500000</v>
      </c>
      <c r="D9" s="12">
        <f t="shared" ref="D9:E9" si="2">SUM(D10:D13)</f>
        <v>0</v>
      </c>
      <c r="E9" s="12">
        <f t="shared" si="2"/>
        <v>1500000</v>
      </c>
    </row>
    <row r="10" spans="1:5" hidden="1" x14ac:dyDescent="0.25">
      <c r="A10" s="43">
        <v>22020101</v>
      </c>
      <c r="B10" s="44" t="s">
        <v>23</v>
      </c>
      <c r="C10" s="41"/>
      <c r="D10" s="41"/>
      <c r="E10" s="41"/>
    </row>
    <row r="11" spans="1:5" ht="15.6" x14ac:dyDescent="0.3">
      <c r="A11" s="43">
        <v>22020102</v>
      </c>
      <c r="B11" s="44" t="s">
        <v>24</v>
      </c>
      <c r="C11" s="106">
        <v>1500000</v>
      </c>
      <c r="D11" s="105"/>
      <c r="E11" s="105">
        <v>1500000</v>
      </c>
    </row>
    <row r="12" spans="1:5" hidden="1" x14ac:dyDescent="0.25">
      <c r="A12" s="43">
        <v>22020103</v>
      </c>
      <c r="B12" s="44" t="s">
        <v>25</v>
      </c>
      <c r="C12" s="41"/>
      <c r="D12" s="41"/>
      <c r="E12" s="41"/>
    </row>
    <row r="13" spans="1:5" hidden="1" x14ac:dyDescent="0.25">
      <c r="A13" s="43">
        <v>22020104</v>
      </c>
      <c r="B13" s="44" t="s">
        <v>26</v>
      </c>
      <c r="C13" s="41"/>
      <c r="D13" s="41"/>
      <c r="E13" s="41"/>
    </row>
    <row r="14" spans="1:5" s="1" customFormat="1" x14ac:dyDescent="0.25">
      <c r="A14" s="4">
        <v>220202</v>
      </c>
      <c r="B14" s="5" t="s">
        <v>27</v>
      </c>
      <c r="C14" s="12">
        <f>SUM(C15:C21)</f>
        <v>0</v>
      </c>
      <c r="D14" s="12">
        <f>SUM(D15:D21)</f>
        <v>0</v>
      </c>
      <c r="E14" s="12">
        <f>SUM(E15:E21)</f>
        <v>0</v>
      </c>
    </row>
    <row r="15" spans="1:5" hidden="1" x14ac:dyDescent="0.25">
      <c r="A15" s="43">
        <v>22020201</v>
      </c>
      <c r="B15" s="44" t="s">
        <v>28</v>
      </c>
      <c r="C15" s="41"/>
      <c r="D15" s="41"/>
      <c r="E15" s="41"/>
    </row>
    <row r="16" spans="1:5" hidden="1" x14ac:dyDescent="0.25">
      <c r="A16" s="43">
        <v>22020202</v>
      </c>
      <c r="B16" s="44" t="s">
        <v>29</v>
      </c>
      <c r="C16" s="41"/>
      <c r="D16" s="41"/>
      <c r="E16" s="41"/>
    </row>
    <row r="17" spans="1:5" hidden="1" x14ac:dyDescent="0.25">
      <c r="A17" s="43">
        <v>22020203</v>
      </c>
      <c r="B17" s="44" t="s">
        <v>30</v>
      </c>
      <c r="C17" s="41"/>
      <c r="D17" s="41"/>
      <c r="E17" s="41"/>
    </row>
    <row r="18" spans="1:5" hidden="1" x14ac:dyDescent="0.25">
      <c r="A18" s="43">
        <v>22020204</v>
      </c>
      <c r="B18" s="44" t="s">
        <v>31</v>
      </c>
      <c r="C18" s="41"/>
      <c r="D18" s="41"/>
      <c r="E18" s="41"/>
    </row>
    <row r="19" spans="1:5" hidden="1" x14ac:dyDescent="0.25">
      <c r="A19" s="43">
        <v>22020205</v>
      </c>
      <c r="B19" s="44" t="s">
        <v>32</v>
      </c>
      <c r="C19" s="41"/>
      <c r="D19" s="41"/>
      <c r="E19" s="41"/>
    </row>
    <row r="20" spans="1:5" hidden="1" x14ac:dyDescent="0.25">
      <c r="A20" s="43">
        <v>22020206</v>
      </c>
      <c r="B20" s="44" t="s">
        <v>33</v>
      </c>
      <c r="C20" s="41"/>
      <c r="D20" s="41"/>
      <c r="E20" s="41"/>
    </row>
    <row r="21" spans="1:5" hidden="1" x14ac:dyDescent="0.25">
      <c r="A21" s="43">
        <v>22020210</v>
      </c>
      <c r="B21" s="44" t="s">
        <v>34</v>
      </c>
      <c r="C21" s="41"/>
      <c r="D21" s="41"/>
      <c r="E21" s="41"/>
    </row>
    <row r="22" spans="1:5" s="1" customFormat="1" x14ac:dyDescent="0.25">
      <c r="A22" s="4">
        <v>220203</v>
      </c>
      <c r="B22" s="5" t="s">
        <v>35</v>
      </c>
      <c r="C22" s="12">
        <f>SUM(C23:C35)</f>
        <v>1000000</v>
      </c>
      <c r="D22" s="12">
        <f t="shared" ref="D22:E22" si="3">SUM(D23:D35)</f>
        <v>0</v>
      </c>
      <c r="E22" s="12">
        <f t="shared" si="3"/>
        <v>1000000</v>
      </c>
    </row>
    <row r="23" spans="1:5" x14ac:dyDescent="0.25">
      <c r="A23" s="43">
        <v>22020301</v>
      </c>
      <c r="B23" s="44" t="s">
        <v>36</v>
      </c>
      <c r="C23" s="41">
        <v>1000000</v>
      </c>
      <c r="D23" s="41"/>
      <c r="E23" s="41">
        <v>1000000</v>
      </c>
    </row>
    <row r="24" spans="1:5" hidden="1" x14ac:dyDescent="0.25">
      <c r="A24" s="43">
        <v>22020302</v>
      </c>
      <c r="B24" s="44" t="s">
        <v>37</v>
      </c>
      <c r="C24" s="41"/>
      <c r="D24" s="41"/>
      <c r="E24" s="41"/>
    </row>
    <row r="25" spans="1:5" hidden="1" x14ac:dyDescent="0.25">
      <c r="A25" s="43">
        <v>22020303</v>
      </c>
      <c r="B25" s="44" t="s">
        <v>38</v>
      </c>
      <c r="C25" s="41"/>
      <c r="D25" s="41"/>
      <c r="E25" s="41"/>
    </row>
    <row r="26" spans="1:5" hidden="1" x14ac:dyDescent="0.25">
      <c r="A26" s="43">
        <v>22020304</v>
      </c>
      <c r="B26" s="44" t="s">
        <v>39</v>
      </c>
      <c r="C26" s="41"/>
      <c r="D26" s="41"/>
      <c r="E26" s="41"/>
    </row>
    <row r="27" spans="1:5" hidden="1" x14ac:dyDescent="0.25">
      <c r="A27" s="43">
        <v>22020305</v>
      </c>
      <c r="B27" s="44" t="s">
        <v>40</v>
      </c>
      <c r="C27" s="41"/>
      <c r="D27" s="41"/>
      <c r="E27" s="41"/>
    </row>
    <row r="28" spans="1:5" hidden="1" x14ac:dyDescent="0.25">
      <c r="A28" s="43">
        <v>22020306</v>
      </c>
      <c r="B28" s="44" t="s">
        <v>41</v>
      </c>
      <c r="C28" s="41"/>
      <c r="D28" s="41"/>
      <c r="E28" s="41"/>
    </row>
    <row r="29" spans="1:5" hidden="1" x14ac:dyDescent="0.25">
      <c r="A29" s="43">
        <v>22020307</v>
      </c>
      <c r="B29" s="44" t="s">
        <v>42</v>
      </c>
      <c r="C29" s="41"/>
      <c r="D29" s="41"/>
      <c r="E29" s="41"/>
    </row>
    <row r="30" spans="1:5" hidden="1" x14ac:dyDescent="0.25">
      <c r="A30" s="43">
        <v>22020308</v>
      </c>
      <c r="B30" s="44" t="s">
        <v>43</v>
      </c>
      <c r="C30" s="41"/>
      <c r="D30" s="41"/>
      <c r="E30" s="41"/>
    </row>
    <row r="31" spans="1:5" hidden="1" x14ac:dyDescent="0.25">
      <c r="A31" s="43">
        <v>22020309</v>
      </c>
      <c r="B31" s="44" t="s">
        <v>44</v>
      </c>
      <c r="C31" s="41"/>
      <c r="D31" s="41"/>
      <c r="E31" s="41"/>
    </row>
    <row r="32" spans="1:5" hidden="1" x14ac:dyDescent="0.25">
      <c r="A32" s="43">
        <v>22020310</v>
      </c>
      <c r="B32" s="44" t="s">
        <v>45</v>
      </c>
      <c r="C32" s="41"/>
      <c r="D32" s="41"/>
      <c r="E32" s="41"/>
    </row>
    <row r="33" spans="1:5" hidden="1" x14ac:dyDescent="0.25">
      <c r="A33" s="43">
        <v>22020311</v>
      </c>
      <c r="B33" s="44" t="s">
        <v>46</v>
      </c>
      <c r="C33" s="41"/>
      <c r="D33" s="41"/>
      <c r="E33" s="41"/>
    </row>
    <row r="34" spans="1:5" hidden="1" x14ac:dyDescent="0.25">
      <c r="A34" s="43">
        <v>22020312</v>
      </c>
      <c r="B34" s="44" t="s">
        <v>47</v>
      </c>
      <c r="C34" s="41"/>
      <c r="D34" s="41"/>
      <c r="E34" s="41"/>
    </row>
    <row r="35" spans="1:5" hidden="1" x14ac:dyDescent="0.25">
      <c r="A35" s="43">
        <v>22020313</v>
      </c>
      <c r="B35" s="44" t="s">
        <v>48</v>
      </c>
      <c r="C35" s="41"/>
      <c r="D35" s="41"/>
      <c r="E35" s="41"/>
    </row>
    <row r="36" spans="1:5" s="1" customFormat="1" x14ac:dyDescent="0.25">
      <c r="A36" s="4">
        <v>220204</v>
      </c>
      <c r="B36" s="5" t="s">
        <v>49</v>
      </c>
      <c r="C36" s="12">
        <f>SUM(C37:C44)</f>
        <v>3500000</v>
      </c>
      <c r="D36" s="12">
        <f t="shared" ref="D36:E36" si="4">SUM(D37:D44)</f>
        <v>0</v>
      </c>
      <c r="E36" s="12">
        <f t="shared" si="4"/>
        <v>3500000</v>
      </c>
    </row>
    <row r="37" spans="1:5" x14ac:dyDescent="0.25">
      <c r="A37" s="43">
        <v>22020401</v>
      </c>
      <c r="B37" s="44" t="s">
        <v>50</v>
      </c>
      <c r="C37" s="85">
        <v>2500000</v>
      </c>
      <c r="D37" s="84"/>
      <c r="E37" s="84">
        <v>2500000</v>
      </c>
    </row>
    <row r="38" spans="1:5" x14ac:dyDescent="0.25">
      <c r="A38" s="43">
        <v>22020402</v>
      </c>
      <c r="B38" s="44" t="s">
        <v>51</v>
      </c>
      <c r="C38" s="85">
        <v>1000000</v>
      </c>
      <c r="D38" s="84"/>
      <c r="E38" s="84">
        <v>1000000</v>
      </c>
    </row>
    <row r="39" spans="1:5" hidden="1" x14ac:dyDescent="0.25">
      <c r="A39" s="43">
        <v>22020403</v>
      </c>
      <c r="B39" s="44" t="s">
        <v>52</v>
      </c>
      <c r="C39" s="41"/>
      <c r="D39" s="41"/>
      <c r="E39" s="41"/>
    </row>
    <row r="40" spans="1:5" hidden="1" x14ac:dyDescent="0.25">
      <c r="A40" s="43">
        <v>22020404</v>
      </c>
      <c r="B40" s="44" t="s">
        <v>53</v>
      </c>
      <c r="C40" s="41"/>
      <c r="D40" s="41"/>
      <c r="E40" s="41"/>
    </row>
    <row r="41" spans="1:5" hidden="1" x14ac:dyDescent="0.25">
      <c r="A41" s="43">
        <v>22020405</v>
      </c>
      <c r="B41" s="44" t="s">
        <v>54</v>
      </c>
      <c r="C41" s="41"/>
      <c r="D41" s="41"/>
      <c r="E41" s="41"/>
    </row>
    <row r="42" spans="1:5" hidden="1" x14ac:dyDescent="0.25">
      <c r="A42" s="43">
        <v>22020406</v>
      </c>
      <c r="B42" s="44" t="s">
        <v>55</v>
      </c>
      <c r="C42" s="41"/>
      <c r="D42" s="41"/>
      <c r="E42" s="41"/>
    </row>
    <row r="43" spans="1:5" hidden="1" x14ac:dyDescent="0.25">
      <c r="A43" s="43">
        <v>22020410</v>
      </c>
      <c r="B43" s="44" t="s">
        <v>56</v>
      </c>
      <c r="C43" s="41"/>
      <c r="D43" s="41"/>
      <c r="E43" s="41"/>
    </row>
    <row r="44" spans="1:5" hidden="1" x14ac:dyDescent="0.25">
      <c r="A44" s="43">
        <v>22020411</v>
      </c>
      <c r="B44" s="44" t="s">
        <v>57</v>
      </c>
      <c r="C44" s="41"/>
      <c r="D44" s="41"/>
      <c r="E44" s="41"/>
    </row>
    <row r="45" spans="1:5" s="1" customFormat="1" x14ac:dyDescent="0.25">
      <c r="A45" s="4">
        <v>220205</v>
      </c>
      <c r="B45" s="5" t="s">
        <v>58</v>
      </c>
      <c r="C45" s="12">
        <f>SUM(C46:C47)</f>
        <v>0</v>
      </c>
      <c r="D45" s="12">
        <f t="shared" ref="D45:E45" si="5">SUM(D46:D47)</f>
        <v>0</v>
      </c>
      <c r="E45" s="12">
        <f t="shared" si="5"/>
        <v>0</v>
      </c>
    </row>
    <row r="46" spans="1:5" hidden="1" x14ac:dyDescent="0.25">
      <c r="A46" s="43">
        <v>22020501</v>
      </c>
      <c r="B46" s="44" t="s">
        <v>59</v>
      </c>
      <c r="C46" s="41"/>
      <c r="D46" s="41"/>
      <c r="E46" s="41"/>
    </row>
    <row r="47" spans="1:5" hidden="1" x14ac:dyDescent="0.25">
      <c r="A47" s="43">
        <v>22020502</v>
      </c>
      <c r="B47" s="44" t="s">
        <v>60</v>
      </c>
      <c r="C47" s="41"/>
      <c r="D47" s="41"/>
      <c r="E47" s="41"/>
    </row>
    <row r="48" spans="1:5" s="1" customFormat="1" x14ac:dyDescent="0.25">
      <c r="A48" s="4">
        <v>220206</v>
      </c>
      <c r="B48" s="5" t="s">
        <v>61</v>
      </c>
      <c r="C48" s="12">
        <f>SUM(C49:C53)</f>
        <v>0</v>
      </c>
      <c r="D48" s="12">
        <f t="shared" ref="D48:E48" si="6">SUM(D49:D53)</f>
        <v>0</v>
      </c>
      <c r="E48" s="12">
        <f t="shared" si="6"/>
        <v>0</v>
      </c>
    </row>
    <row r="49" spans="1:5" hidden="1" x14ac:dyDescent="0.25">
      <c r="A49" s="43">
        <v>22020601</v>
      </c>
      <c r="B49" s="44" t="s">
        <v>62</v>
      </c>
      <c r="C49" s="41"/>
      <c r="D49" s="41"/>
      <c r="E49" s="41"/>
    </row>
    <row r="50" spans="1:5" hidden="1" x14ac:dyDescent="0.25">
      <c r="A50" s="43">
        <v>22020602</v>
      </c>
      <c r="B50" s="44" t="s">
        <v>63</v>
      </c>
      <c r="C50" s="41"/>
      <c r="D50" s="41"/>
      <c r="E50" s="41"/>
    </row>
    <row r="51" spans="1:5" hidden="1" x14ac:dyDescent="0.25">
      <c r="A51" s="43">
        <v>22020603</v>
      </c>
      <c r="B51" s="44" t="s">
        <v>64</v>
      </c>
      <c r="C51" s="41"/>
      <c r="D51" s="41"/>
      <c r="E51" s="41"/>
    </row>
    <row r="52" spans="1:5" hidden="1" x14ac:dyDescent="0.25">
      <c r="A52" s="43">
        <v>22020604</v>
      </c>
      <c r="B52" s="44" t="s">
        <v>65</v>
      </c>
      <c r="C52" s="41"/>
      <c r="D52" s="41"/>
      <c r="E52" s="41"/>
    </row>
    <row r="53" spans="1:5" hidden="1" x14ac:dyDescent="0.25">
      <c r="A53" s="43">
        <v>22020605</v>
      </c>
      <c r="B53" s="44" t="s">
        <v>66</v>
      </c>
      <c r="C53" s="41"/>
      <c r="D53" s="41"/>
      <c r="E53" s="41"/>
    </row>
    <row r="54" spans="1:5" s="1" customFormat="1" x14ac:dyDescent="0.25">
      <c r="A54" s="4">
        <v>220207</v>
      </c>
      <c r="B54" s="5" t="s">
        <v>67</v>
      </c>
      <c r="C54" s="12">
        <f>SUM(C55:C62)</f>
        <v>0</v>
      </c>
      <c r="D54" s="12">
        <f t="shared" ref="D54:E54" si="7">SUM(D55:D62)</f>
        <v>0</v>
      </c>
      <c r="E54" s="12">
        <f t="shared" si="7"/>
        <v>0</v>
      </c>
    </row>
    <row r="55" spans="1:5" hidden="1" x14ac:dyDescent="0.25">
      <c r="A55" s="43">
        <v>22020701</v>
      </c>
      <c r="B55" s="44" t="s">
        <v>68</v>
      </c>
      <c r="C55" s="41"/>
      <c r="D55" s="41"/>
      <c r="E55" s="41"/>
    </row>
    <row r="56" spans="1:5" hidden="1" x14ac:dyDescent="0.25">
      <c r="A56" s="43">
        <v>22020702</v>
      </c>
      <c r="B56" s="44" t="s">
        <v>69</v>
      </c>
      <c r="C56" s="41"/>
      <c r="D56" s="41"/>
      <c r="E56" s="41"/>
    </row>
    <row r="57" spans="1:5" hidden="1" x14ac:dyDescent="0.25">
      <c r="A57" s="43">
        <v>22020703</v>
      </c>
      <c r="B57" s="44" t="s">
        <v>70</v>
      </c>
      <c r="C57" s="41"/>
      <c r="D57" s="41"/>
      <c r="E57" s="41"/>
    </row>
    <row r="58" spans="1:5" hidden="1" x14ac:dyDescent="0.25">
      <c r="A58" s="43">
        <v>22020707</v>
      </c>
      <c r="B58" s="44" t="s">
        <v>71</v>
      </c>
      <c r="C58" s="41"/>
      <c r="D58" s="41"/>
      <c r="E58" s="41"/>
    </row>
    <row r="59" spans="1:5" hidden="1" x14ac:dyDescent="0.25">
      <c r="A59" s="43">
        <v>22020708</v>
      </c>
      <c r="B59" s="44" t="s">
        <v>72</v>
      </c>
      <c r="C59" s="41"/>
      <c r="D59" s="41"/>
      <c r="E59" s="41"/>
    </row>
    <row r="60" spans="1:5" hidden="1" x14ac:dyDescent="0.25">
      <c r="A60" s="43">
        <v>22020709</v>
      </c>
      <c r="B60" s="44" t="s">
        <v>73</v>
      </c>
      <c r="C60" s="41"/>
      <c r="D60" s="41"/>
      <c r="E60" s="41"/>
    </row>
    <row r="61" spans="1:5" hidden="1" x14ac:dyDescent="0.25">
      <c r="A61" s="43">
        <v>22020711</v>
      </c>
      <c r="B61" s="44" t="s">
        <v>74</v>
      </c>
      <c r="C61" s="41"/>
      <c r="D61" s="41"/>
      <c r="E61" s="41"/>
    </row>
    <row r="62" spans="1:5" hidden="1" x14ac:dyDescent="0.25">
      <c r="A62" s="43">
        <v>22020712</v>
      </c>
      <c r="B62" s="44" t="s">
        <v>75</v>
      </c>
      <c r="C62" s="41"/>
      <c r="D62" s="41"/>
      <c r="E62" s="41"/>
    </row>
    <row r="63" spans="1:5" s="1" customFormat="1" x14ac:dyDescent="0.25">
      <c r="A63" s="4">
        <v>220208</v>
      </c>
      <c r="B63" s="5" t="s">
        <v>76</v>
      </c>
      <c r="C63" s="12">
        <f>SUM(C64:C66)</f>
        <v>1000000</v>
      </c>
      <c r="D63" s="12">
        <f t="shared" ref="D63:E63" si="8">SUM(D64:D66)</f>
        <v>800000</v>
      </c>
      <c r="E63" s="12">
        <f t="shared" si="8"/>
        <v>2500000</v>
      </c>
    </row>
    <row r="64" spans="1:5" x14ac:dyDescent="0.25">
      <c r="A64" s="43">
        <v>22020801</v>
      </c>
      <c r="B64" s="44" t="s">
        <v>77</v>
      </c>
      <c r="C64" s="85">
        <v>1000000</v>
      </c>
      <c r="D64" s="84">
        <v>800000</v>
      </c>
      <c r="E64" s="84">
        <v>2500000</v>
      </c>
    </row>
    <row r="65" spans="1:5" hidden="1" x14ac:dyDescent="0.25">
      <c r="A65" s="43">
        <v>22020802</v>
      </c>
      <c r="B65" s="44" t="s">
        <v>78</v>
      </c>
      <c r="C65" s="41"/>
      <c r="D65" s="41"/>
      <c r="E65" s="41"/>
    </row>
    <row r="66" spans="1:5" hidden="1" x14ac:dyDescent="0.25">
      <c r="A66" s="43">
        <v>22020803</v>
      </c>
      <c r="B66" s="44" t="s">
        <v>79</v>
      </c>
      <c r="C66" s="41"/>
      <c r="D66" s="41"/>
      <c r="E66" s="41"/>
    </row>
    <row r="67" spans="1:5" s="1" customFormat="1" x14ac:dyDescent="0.25">
      <c r="A67" s="4">
        <v>220209</v>
      </c>
      <c r="B67" s="5" t="s">
        <v>80</v>
      </c>
      <c r="C67" s="12">
        <f>SUM(C68:C69)</f>
        <v>0</v>
      </c>
      <c r="D67" s="12">
        <f t="shared" ref="D67:E67" si="9">SUM(D68:D69)</f>
        <v>0</v>
      </c>
      <c r="E67" s="12">
        <f t="shared" si="9"/>
        <v>0</v>
      </c>
    </row>
    <row r="68" spans="1:5" hidden="1" x14ac:dyDescent="0.25">
      <c r="A68" s="43">
        <v>22020901</v>
      </c>
      <c r="B68" s="44" t="s">
        <v>81</v>
      </c>
      <c r="C68" s="41"/>
      <c r="D68" s="41"/>
      <c r="E68" s="41"/>
    </row>
    <row r="69" spans="1:5" hidden="1" x14ac:dyDescent="0.25">
      <c r="A69" s="43">
        <v>22020902</v>
      </c>
      <c r="B69" s="44" t="s">
        <v>82</v>
      </c>
      <c r="C69" s="41"/>
      <c r="D69" s="41"/>
      <c r="E69" s="41"/>
    </row>
    <row r="70" spans="1:5" s="1" customFormat="1" x14ac:dyDescent="0.25">
      <c r="A70" s="4">
        <v>220210</v>
      </c>
      <c r="B70" s="5" t="s">
        <v>83</v>
      </c>
      <c r="C70" s="12">
        <f>SUM(C71:C83)</f>
        <v>28000000</v>
      </c>
      <c r="D70" s="12">
        <f t="shared" ref="D70:E70" si="10">SUM(D71:D83)</f>
        <v>1260000</v>
      </c>
      <c r="E70" s="12">
        <f t="shared" si="10"/>
        <v>6000000</v>
      </c>
    </row>
    <row r="71" spans="1:5" x14ac:dyDescent="0.25">
      <c r="A71" s="43">
        <v>22021001</v>
      </c>
      <c r="B71" s="44" t="s">
        <v>84</v>
      </c>
      <c r="C71" s="85">
        <v>1000000</v>
      </c>
      <c r="D71" s="84"/>
      <c r="E71" s="84">
        <v>1000000</v>
      </c>
    </row>
    <row r="72" spans="1:5" x14ac:dyDescent="0.25">
      <c r="A72" s="43">
        <v>22021002</v>
      </c>
      <c r="B72" s="44" t="s">
        <v>85</v>
      </c>
      <c r="C72" s="85">
        <v>1000000</v>
      </c>
      <c r="D72" s="84"/>
      <c r="E72" s="84">
        <v>1000000</v>
      </c>
    </row>
    <row r="73" spans="1:5" hidden="1" x14ac:dyDescent="0.25">
      <c r="A73" s="43">
        <v>22021003</v>
      </c>
      <c r="B73" s="44" t="s">
        <v>86</v>
      </c>
      <c r="C73" s="97"/>
      <c r="D73" s="98"/>
      <c r="E73" s="98"/>
    </row>
    <row r="74" spans="1:5" hidden="1" x14ac:dyDescent="0.25">
      <c r="A74" s="43">
        <v>22021004</v>
      </c>
      <c r="B74" s="44" t="s">
        <v>87</v>
      </c>
      <c r="C74" s="88"/>
      <c r="D74" s="89"/>
      <c r="E74" s="88"/>
    </row>
    <row r="75" spans="1:5" hidden="1" x14ac:dyDescent="0.25">
      <c r="A75" s="43">
        <v>22021006</v>
      </c>
      <c r="B75" s="44" t="s">
        <v>88</v>
      </c>
      <c r="C75" s="98"/>
      <c r="D75" s="98"/>
      <c r="E75" s="98"/>
    </row>
    <row r="76" spans="1:5" x14ac:dyDescent="0.25">
      <c r="A76" s="43">
        <v>22021007</v>
      </c>
      <c r="B76" s="44" t="s">
        <v>89</v>
      </c>
      <c r="C76" s="88">
        <v>6000000</v>
      </c>
      <c r="D76" s="89">
        <v>1260000</v>
      </c>
      <c r="E76" s="88">
        <v>3000000</v>
      </c>
    </row>
    <row r="77" spans="1:5" hidden="1" x14ac:dyDescent="0.25">
      <c r="A77" s="43">
        <v>22021008</v>
      </c>
      <c r="B77" s="44" t="s">
        <v>90</v>
      </c>
      <c r="C77" s="41"/>
      <c r="D77" s="41"/>
      <c r="E77" s="41"/>
    </row>
    <row r="78" spans="1:5" hidden="1" x14ac:dyDescent="0.25">
      <c r="A78" s="43">
        <v>22021009</v>
      </c>
      <c r="B78" s="44" t="s">
        <v>91</v>
      </c>
      <c r="C78" s="41"/>
      <c r="D78" s="41"/>
      <c r="E78" s="41"/>
    </row>
    <row r="79" spans="1:5" hidden="1" x14ac:dyDescent="0.25">
      <c r="A79" s="43">
        <v>22021010</v>
      </c>
      <c r="B79" s="44" t="s">
        <v>92</v>
      </c>
      <c r="C79" s="41"/>
      <c r="D79" s="41"/>
      <c r="E79" s="41"/>
    </row>
    <row r="80" spans="1:5" hidden="1" x14ac:dyDescent="0.25">
      <c r="A80" s="43">
        <v>22021014</v>
      </c>
      <c r="B80" s="44" t="s">
        <v>93</v>
      </c>
      <c r="C80" s="41"/>
      <c r="D80" s="41"/>
      <c r="E80" s="41"/>
    </row>
    <row r="81" spans="1:5" hidden="1" x14ac:dyDescent="0.25">
      <c r="A81" s="43">
        <v>22021020</v>
      </c>
      <c r="B81" s="44" t="s">
        <v>94</v>
      </c>
      <c r="C81" s="41"/>
      <c r="D81" s="41"/>
      <c r="E81" s="41"/>
    </row>
    <row r="82" spans="1:5" hidden="1" x14ac:dyDescent="0.25">
      <c r="A82" s="43">
        <v>22021050</v>
      </c>
      <c r="B82" s="44" t="s">
        <v>95</v>
      </c>
      <c r="C82" s="41"/>
      <c r="D82" s="41"/>
      <c r="E82" s="41"/>
    </row>
    <row r="83" spans="1:5" x14ac:dyDescent="0.25">
      <c r="A83" s="43">
        <v>22021052</v>
      </c>
      <c r="B83" s="44" t="s">
        <v>96</v>
      </c>
      <c r="C83" s="41">
        <v>20000000</v>
      </c>
      <c r="D83" s="41"/>
      <c r="E83" s="41">
        <v>1000000</v>
      </c>
    </row>
    <row r="84" spans="1:5" s="1" customFormat="1" x14ac:dyDescent="0.25">
      <c r="A84" s="4">
        <v>2204</v>
      </c>
      <c r="B84" s="5" t="s">
        <v>97</v>
      </c>
      <c r="C84" s="12">
        <f>C85</f>
        <v>0</v>
      </c>
      <c r="D84" s="12">
        <f t="shared" ref="D84:E84" si="11">D85</f>
        <v>0</v>
      </c>
      <c r="E84" s="12">
        <f t="shared" si="11"/>
        <v>0</v>
      </c>
    </row>
    <row r="85" spans="1:5" s="1" customFormat="1" x14ac:dyDescent="0.25">
      <c r="A85" s="4">
        <v>220401</v>
      </c>
      <c r="B85" s="5" t="s">
        <v>98</v>
      </c>
      <c r="C85" s="12">
        <f>SUM(C86:C87)</f>
        <v>0</v>
      </c>
      <c r="D85" s="12">
        <f>SUM(D86:D87)</f>
        <v>0</v>
      </c>
      <c r="E85" s="12">
        <f>SUM(E86:E87)</f>
        <v>0</v>
      </c>
    </row>
    <row r="86" spans="1:5" hidden="1" x14ac:dyDescent="0.25">
      <c r="A86" s="43">
        <v>22040105</v>
      </c>
      <c r="B86" s="44" t="s">
        <v>99</v>
      </c>
      <c r="C86" s="41"/>
      <c r="D86" s="41"/>
      <c r="E86" s="41"/>
    </row>
    <row r="87" spans="1:5" hidden="1" x14ac:dyDescent="0.25">
      <c r="A87" s="43">
        <v>22040109</v>
      </c>
      <c r="B87" s="44" t="s">
        <v>100</v>
      </c>
      <c r="C87" s="41"/>
      <c r="D87" s="41"/>
      <c r="E87" s="41"/>
    </row>
    <row r="88" spans="1:5" s="1" customFormat="1" x14ac:dyDescent="0.25">
      <c r="A88" s="4">
        <v>2205</v>
      </c>
      <c r="B88" s="5" t="s">
        <v>101</v>
      </c>
      <c r="C88" s="12">
        <f>C89</f>
        <v>0</v>
      </c>
      <c r="D88" s="12">
        <f t="shared" ref="D88:E88" si="12">D89</f>
        <v>0</v>
      </c>
      <c r="E88" s="12">
        <f t="shared" si="12"/>
        <v>0</v>
      </c>
    </row>
    <row r="89" spans="1:5" s="1" customFormat="1" x14ac:dyDescent="0.25">
      <c r="A89" s="4">
        <v>220501</v>
      </c>
      <c r="B89" s="5" t="s">
        <v>102</v>
      </c>
      <c r="C89" s="12">
        <f>SUM(C90:C92)</f>
        <v>0</v>
      </c>
      <c r="D89" s="12">
        <f t="shared" ref="D89:E89" si="13">SUM(D90:D92)</f>
        <v>0</v>
      </c>
      <c r="E89" s="12">
        <f t="shared" si="13"/>
        <v>0</v>
      </c>
    </row>
    <row r="90" spans="1:5" hidden="1" x14ac:dyDescent="0.25">
      <c r="A90" s="43">
        <v>22050105</v>
      </c>
      <c r="B90" s="44" t="s">
        <v>103</v>
      </c>
      <c r="C90" s="41"/>
      <c r="D90" s="41"/>
      <c r="E90" s="41"/>
    </row>
    <row r="91" spans="1:5" hidden="1" x14ac:dyDescent="0.25">
      <c r="A91" s="43">
        <v>22050108</v>
      </c>
      <c r="B91" s="44" t="s">
        <v>104</v>
      </c>
      <c r="C91" s="41"/>
      <c r="D91" s="41"/>
      <c r="E91" s="41"/>
    </row>
    <row r="92" spans="1:5" hidden="1" x14ac:dyDescent="0.25">
      <c r="A92" s="43">
        <v>22050110</v>
      </c>
      <c r="B92" s="44" t="s">
        <v>105</v>
      </c>
      <c r="C92" s="41"/>
      <c r="D92" s="41"/>
      <c r="E92" s="41"/>
    </row>
    <row r="93" spans="1:5" s="1" customFormat="1" x14ac:dyDescent="0.25">
      <c r="A93" s="4">
        <v>2206</v>
      </c>
      <c r="B93" s="5" t="s">
        <v>106</v>
      </c>
      <c r="C93" s="12">
        <f>C94+C96</f>
        <v>0</v>
      </c>
      <c r="D93" s="12">
        <f t="shared" ref="D93:E93" si="14">D94+D96</f>
        <v>0</v>
      </c>
      <c r="E93" s="12">
        <f t="shared" si="14"/>
        <v>0</v>
      </c>
    </row>
    <row r="94" spans="1:5" s="1" customFormat="1" x14ac:dyDescent="0.25">
      <c r="A94" s="4">
        <v>220603</v>
      </c>
      <c r="B94" s="5" t="s">
        <v>107</v>
      </c>
      <c r="C94" s="12">
        <f>C95</f>
        <v>0</v>
      </c>
      <c r="D94" s="12">
        <f t="shared" ref="D94:E94" si="15">D95</f>
        <v>0</v>
      </c>
      <c r="E94" s="12">
        <f t="shared" si="15"/>
        <v>0</v>
      </c>
    </row>
    <row r="95" spans="1:5" hidden="1" x14ac:dyDescent="0.25">
      <c r="A95" s="43">
        <v>22060301</v>
      </c>
      <c r="B95" s="44" t="s">
        <v>108</v>
      </c>
      <c r="C95" s="41"/>
      <c r="D95" s="41"/>
      <c r="E95" s="41"/>
    </row>
    <row r="96" spans="1:5" s="1" customFormat="1" x14ac:dyDescent="0.25">
      <c r="A96" s="4">
        <v>220604</v>
      </c>
      <c r="B96" s="5" t="s">
        <v>109</v>
      </c>
      <c r="C96" s="12">
        <f>SUM(C97:C98)</f>
        <v>0</v>
      </c>
      <c r="D96" s="12">
        <f t="shared" ref="D96:E96" si="16">SUM(D97:D98)</f>
        <v>0</v>
      </c>
      <c r="E96" s="12">
        <f t="shared" si="16"/>
        <v>0</v>
      </c>
    </row>
    <row r="97" spans="1:5" hidden="1" x14ac:dyDescent="0.25">
      <c r="A97" s="43">
        <v>22060401</v>
      </c>
      <c r="B97" s="44" t="s">
        <v>110</v>
      </c>
      <c r="C97" s="41"/>
      <c r="D97" s="41"/>
      <c r="E97" s="41"/>
    </row>
    <row r="98" spans="1:5" hidden="1" x14ac:dyDescent="0.25">
      <c r="A98" s="48"/>
      <c r="B98" s="48"/>
      <c r="C98" s="41"/>
      <c r="D98" s="41"/>
      <c r="E98" s="41"/>
    </row>
    <row r="99" spans="1:5" hidden="1" x14ac:dyDescent="0.25"/>
    <row r="100" spans="1:5" hidden="1" x14ac:dyDescent="0.25"/>
    <row r="101" spans="1:5" hidden="1" x14ac:dyDescent="0.25"/>
    <row r="102" spans="1:5" hidden="1" x14ac:dyDescent="0.25"/>
    <row r="103" spans="1:5" hidden="1" x14ac:dyDescent="0.25"/>
    <row r="104" spans="1:5" hidden="1" x14ac:dyDescent="0.25"/>
    <row r="105" spans="1:5" hidden="1" x14ac:dyDescent="0.25"/>
    <row r="106" spans="1:5" hidden="1" x14ac:dyDescent="0.25"/>
    <row r="107" spans="1:5" hidden="1" x14ac:dyDescent="0.25"/>
    <row r="108" spans="1:5" hidden="1" x14ac:dyDescent="0.25"/>
    <row r="109" spans="1:5" hidden="1" x14ac:dyDescent="0.25"/>
    <row r="110" spans="1:5" hidden="1" x14ac:dyDescent="0.25"/>
    <row r="111" spans="1:5" hidden="1" x14ac:dyDescent="0.25"/>
    <row r="112" spans="1:5" hidden="1" x14ac:dyDescent="0.25"/>
    <row r="113" hidden="1" x14ac:dyDescent="0.25"/>
    <row r="114" hidden="1" x14ac:dyDescent="0.25"/>
    <row r="115" hidden="1" x14ac:dyDescent="0.25"/>
    <row r="116" hidden="1" x14ac:dyDescent="0.25"/>
    <row r="117" hidden="1" x14ac:dyDescent="0.25"/>
    <row r="118" hidden="1" x14ac:dyDescent="0.25"/>
    <row r="119" hidden="1" x14ac:dyDescent="0.25"/>
    <row r="120" hidden="1" x14ac:dyDescent="0.25"/>
    <row r="121" hidden="1" x14ac:dyDescent="0.25"/>
    <row r="122" hidden="1" x14ac:dyDescent="0.25"/>
    <row r="123" hidden="1" x14ac:dyDescent="0.25"/>
    <row r="124" hidden="1" x14ac:dyDescent="0.25"/>
    <row r="125" hidden="1" x14ac:dyDescent="0.25"/>
    <row r="126" hidden="1" x14ac:dyDescent="0.25"/>
    <row r="127" hidden="1" x14ac:dyDescent="0.25"/>
    <row r="128"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row r="197" hidden="1" x14ac:dyDescent="0.25"/>
    <row r="198" hidden="1" x14ac:dyDescent="0.25"/>
    <row r="199" hidden="1" x14ac:dyDescent="0.25"/>
    <row r="200" hidden="1" x14ac:dyDescent="0.25"/>
    <row r="201" hidden="1" x14ac:dyDescent="0.25"/>
    <row r="202" hidden="1" x14ac:dyDescent="0.25"/>
    <row r="203" hidden="1" x14ac:dyDescent="0.25"/>
    <row r="204" hidden="1" x14ac:dyDescent="0.25"/>
    <row r="205" hidden="1" x14ac:dyDescent="0.25"/>
    <row r="206" hidden="1" x14ac:dyDescent="0.25"/>
    <row r="207" hidden="1" x14ac:dyDescent="0.25"/>
    <row r="208" hidden="1" x14ac:dyDescent="0.25"/>
    <row r="209" hidden="1" x14ac:dyDescent="0.25"/>
    <row r="210" hidden="1" x14ac:dyDescent="0.25"/>
    <row r="211" hidden="1" x14ac:dyDescent="0.25"/>
    <row r="212" hidden="1" x14ac:dyDescent="0.25"/>
    <row r="213" hidden="1" x14ac:dyDescent="0.25"/>
    <row r="214" hidden="1" x14ac:dyDescent="0.25"/>
    <row r="215" hidden="1" x14ac:dyDescent="0.25"/>
    <row r="216" hidden="1" x14ac:dyDescent="0.25"/>
    <row r="217" hidden="1" x14ac:dyDescent="0.25"/>
    <row r="218" hidden="1" x14ac:dyDescent="0.25"/>
    <row r="219" hidden="1" x14ac:dyDescent="0.25"/>
    <row r="220" hidden="1" x14ac:dyDescent="0.25"/>
    <row r="221" hidden="1" x14ac:dyDescent="0.25"/>
    <row r="222" hidden="1" x14ac:dyDescent="0.25"/>
    <row r="223" hidden="1" x14ac:dyDescent="0.25"/>
    <row r="224" hidden="1" x14ac:dyDescent="0.25"/>
    <row r="225" hidden="1" x14ac:dyDescent="0.25"/>
    <row r="226" hidden="1" x14ac:dyDescent="0.25"/>
    <row r="227" hidden="1" x14ac:dyDescent="0.25"/>
    <row r="228" hidden="1" x14ac:dyDescent="0.25"/>
    <row r="229" hidden="1" x14ac:dyDescent="0.25"/>
    <row r="230" hidden="1" x14ac:dyDescent="0.25"/>
    <row r="231" hidden="1" x14ac:dyDescent="0.25"/>
    <row r="232" hidden="1" x14ac:dyDescent="0.25"/>
    <row r="233" hidden="1" x14ac:dyDescent="0.25"/>
    <row r="234" hidden="1" x14ac:dyDescent="0.25"/>
    <row r="235" hidden="1" x14ac:dyDescent="0.25"/>
    <row r="236" hidden="1" x14ac:dyDescent="0.25"/>
    <row r="237" hidden="1" x14ac:dyDescent="0.25"/>
    <row r="238" hidden="1" x14ac:dyDescent="0.25"/>
    <row r="239" hidden="1" x14ac:dyDescent="0.25"/>
    <row r="240" hidden="1" x14ac:dyDescent="0.25"/>
    <row r="241" hidden="1" x14ac:dyDescent="0.25"/>
    <row r="242" hidden="1" x14ac:dyDescent="0.25"/>
    <row r="243" hidden="1" x14ac:dyDescent="0.25"/>
    <row r="244" hidden="1" x14ac:dyDescent="0.25"/>
    <row r="245" hidden="1" x14ac:dyDescent="0.25"/>
    <row r="246" hidden="1" x14ac:dyDescent="0.25"/>
    <row r="247" hidden="1" x14ac:dyDescent="0.25"/>
    <row r="248" hidden="1" x14ac:dyDescent="0.25"/>
    <row r="249" hidden="1" x14ac:dyDescent="0.25"/>
    <row r="250" hidden="1" x14ac:dyDescent="0.25"/>
    <row r="251" hidden="1" x14ac:dyDescent="0.25"/>
    <row r="252" hidden="1" x14ac:dyDescent="0.25"/>
    <row r="253" hidden="1" x14ac:dyDescent="0.25"/>
    <row r="254" hidden="1" x14ac:dyDescent="0.25"/>
    <row r="255" hidden="1" x14ac:dyDescent="0.25"/>
    <row r="256" hidden="1" x14ac:dyDescent="0.25"/>
    <row r="257" hidden="1" x14ac:dyDescent="0.25"/>
    <row r="258" hidden="1" x14ac:dyDescent="0.25"/>
    <row r="259" hidden="1" x14ac:dyDescent="0.25"/>
    <row r="260" hidden="1" x14ac:dyDescent="0.25"/>
    <row r="261" hidden="1" x14ac:dyDescent="0.25"/>
    <row r="262" hidden="1" x14ac:dyDescent="0.25"/>
    <row r="263" hidden="1" x14ac:dyDescent="0.25"/>
    <row r="264" hidden="1" x14ac:dyDescent="0.25"/>
    <row r="265" hidden="1" x14ac:dyDescent="0.25"/>
    <row r="266" hidden="1" x14ac:dyDescent="0.25"/>
    <row r="267" hidden="1" x14ac:dyDescent="0.25"/>
    <row r="268" hidden="1" x14ac:dyDescent="0.25"/>
    <row r="269" hidden="1" x14ac:dyDescent="0.25"/>
    <row r="270" hidden="1" x14ac:dyDescent="0.25"/>
    <row r="271" hidden="1" x14ac:dyDescent="0.25"/>
    <row r="272" hidden="1" x14ac:dyDescent="0.25"/>
    <row r="273" hidden="1" x14ac:dyDescent="0.25"/>
    <row r="274" hidden="1" x14ac:dyDescent="0.25"/>
    <row r="275" hidden="1" x14ac:dyDescent="0.25"/>
    <row r="276" hidden="1" x14ac:dyDescent="0.25"/>
    <row r="277" hidden="1" x14ac:dyDescent="0.25"/>
    <row r="278" hidden="1" x14ac:dyDescent="0.25"/>
    <row r="279" hidden="1" x14ac:dyDescent="0.25"/>
    <row r="280" hidden="1" x14ac:dyDescent="0.25"/>
    <row r="281" hidden="1" x14ac:dyDescent="0.25"/>
    <row r="282" hidden="1" x14ac:dyDescent="0.25"/>
    <row r="283" hidden="1" x14ac:dyDescent="0.25"/>
    <row r="284" hidden="1" x14ac:dyDescent="0.25"/>
    <row r="285" hidden="1" x14ac:dyDescent="0.25"/>
    <row r="286" hidden="1" x14ac:dyDescent="0.25"/>
    <row r="287" hidden="1" x14ac:dyDescent="0.25"/>
    <row r="288" hidden="1" x14ac:dyDescent="0.25"/>
    <row r="289" hidden="1" x14ac:dyDescent="0.25"/>
    <row r="290" hidden="1" x14ac:dyDescent="0.25"/>
    <row r="291" hidden="1" x14ac:dyDescent="0.25"/>
    <row r="292" hidden="1" x14ac:dyDescent="0.25"/>
    <row r="293" hidden="1" x14ac:dyDescent="0.25"/>
    <row r="294" hidden="1" x14ac:dyDescent="0.25"/>
    <row r="295" hidden="1" x14ac:dyDescent="0.25"/>
    <row r="296" hidden="1" x14ac:dyDescent="0.25"/>
    <row r="297" hidden="1" x14ac:dyDescent="0.25"/>
    <row r="298" hidden="1" x14ac:dyDescent="0.25"/>
    <row r="299" hidden="1" x14ac:dyDescent="0.25"/>
    <row r="300" hidden="1" x14ac:dyDescent="0.25"/>
  </sheetData>
  <sheetProtection algorithmName="SHA-512" hashValue="ZBYFMBmV+3KeNP0P+yfrZXYvsFOG4ZZ9mlnR9xoJdRP0YiS6ghK+0Ce55VBS3BLiIPjmC1kJwEKZCLBR+RCPCg==" saltValue="FBG6z9aoHHb4n68lIELIpg==" spinCount="100000" sheet="1" objects="1" scenarios="1" formatColumns="0" formatRows="0" selectLockedCells="1"/>
  <mergeCells count="3">
    <mergeCell ref="A3:E3"/>
    <mergeCell ref="A4:E4"/>
    <mergeCell ref="A5:E5"/>
  </mergeCells>
  <pageMargins left="0.39370078740157483" right="0.39370078740157483" top="0.74803149606299213" bottom="0.74803149606299213" header="0.31496062992125984" footer="0.31496062992125984"/>
  <pageSetup scale="90" orientation="landscape" r:id="rId1"/>
  <headerFooter>
    <oddFooter>&amp;C&amp;P</oddFooter>
  </headerFooter>
  <rowBreaks count="2" manualBreakCount="2">
    <brk id="35" max="16383" man="1"/>
    <brk id="6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38</vt:i4>
      </vt:variant>
    </vt:vector>
  </HeadingPairs>
  <TitlesOfParts>
    <vt:vector size="38" baseType="lpstr">
      <vt:lpstr>PROPOSED BUDGET SUMMARY F.i</vt:lpstr>
      <vt:lpstr>CONS. MASTER B. SUMMARY F.ii</vt:lpstr>
      <vt:lpstr>SUMMARY OF REVENUE F.iii</vt:lpstr>
      <vt:lpstr>SUMMARY OF EXP F.iv</vt:lpstr>
      <vt:lpstr>SUMMARY OF EXP SECTOR F.v</vt:lpstr>
      <vt:lpstr>SUMMARY OF REC. EXP DEPT F.vi</vt:lpstr>
      <vt:lpstr>SUMMARY OF RECURRENT EXP F.vii</vt:lpstr>
      <vt:lpstr>SUMMARY OF CAPITAL EXP F.viii</vt:lpstr>
      <vt:lpstr>SUMMARY OF CAP. EXP DEPT F.ix</vt:lpstr>
      <vt:lpstr>CHAIR PERSONNEL COST F.x</vt:lpstr>
      <vt:lpstr>CHAIR OVERHEAD COST F.xi</vt:lpstr>
      <vt:lpstr>SLT PERSONNEL COST F.x</vt:lpstr>
      <vt:lpstr>SLT OVERHEAD COST F.xi</vt:lpstr>
      <vt:lpstr>COUNCIL PERSONNEL COST F.x</vt:lpstr>
      <vt:lpstr>COUNCIL OVERHEAD COST F.xi</vt:lpstr>
      <vt:lpstr>PMD PERSONNEL COST F.x</vt:lpstr>
      <vt:lpstr>PMD OVERHEAD COST F.xi</vt:lpstr>
      <vt:lpstr>PMD CAPITAL EXP F.xii</vt:lpstr>
      <vt:lpstr>AGRIC PERSONNEL COST F.x</vt:lpstr>
      <vt:lpstr>AGRIC OVERHEAD COST F.xi</vt:lpstr>
      <vt:lpstr>AGRIC CAPITAL EXP F.xii</vt:lpstr>
      <vt:lpstr>FINANCE PERSONNEL COST F.x</vt:lpstr>
      <vt:lpstr>FINANCE OVERHEAD COST F.xi</vt:lpstr>
      <vt:lpstr>FINANCE CAPITAL EXP F.xii</vt:lpstr>
      <vt:lpstr>WORKS PERSONNEL COST F.x</vt:lpstr>
      <vt:lpstr>WORKS OVERHEAD COST F.xi</vt:lpstr>
      <vt:lpstr>WORKS CAPITAL EXP F.xii</vt:lpstr>
      <vt:lpstr>ESD PERSONNEL COST F.x</vt:lpstr>
      <vt:lpstr>ESD OVERHEAD COST F.xi</vt:lpstr>
      <vt:lpstr>ESD CAPITAL EXP F.xii</vt:lpstr>
      <vt:lpstr>PHC PERSONNEL COST F.x</vt:lpstr>
      <vt:lpstr>PHC OVERHEAD COST F.xi</vt:lpstr>
      <vt:lpstr>PHC CAPITAL EXP F.xii</vt:lpstr>
      <vt:lpstr>WATSAN PERSONNEL COST F.x</vt:lpstr>
      <vt:lpstr>WATSAN OVERHEAD COST F.xi</vt:lpstr>
      <vt:lpstr>WATSAN CAPITAL EXP F.xii</vt:lpstr>
      <vt:lpstr>TRADITIONAL PERSONNEL COST F.x</vt:lpstr>
      <vt:lpstr>TRADITIONAL OVERHEAD COST F.xi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ZAHRADDEEN</dc:creator>
  <cp:lastModifiedBy>Zahraddeen Bashir</cp:lastModifiedBy>
  <cp:lastPrinted>2026-07-11T15:11:33Z</cp:lastPrinted>
  <dcterms:created xsi:type="dcterms:W3CDTF">2025-11-07T19:59:01Z</dcterms:created>
  <dcterms:modified xsi:type="dcterms:W3CDTF">2026-07-11T15:12:52Z</dcterms:modified>
</cp:coreProperties>
</file>