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-108" yWindow="-108" windowWidth="19428" windowHeight="10308" firstSheet="35" activeTab="37"/>
  </bookViews>
  <sheets>
    <sheet name="PROPOSED BUDGET SUMMARY F.i" sheetId="8" r:id="rId1"/>
    <sheet name="CONS. MASTER B. SUMMARY F.ii" sheetId="7" r:id="rId2"/>
    <sheet name="SUMMARY OF REVENUE F.iii" sheetId="9" r:id="rId3"/>
    <sheet name="SUMMARY OF EXP F.iv" sheetId="6" r:id="rId4"/>
    <sheet name="SUMMARY OF EXP SECTOR F.v" sheetId="10" r:id="rId5"/>
    <sheet name="SUMMARY OF REC. EXP DEPT F.vi" sheetId="11" r:id="rId6"/>
    <sheet name="SUMMARY OF RECURRENT EXP F.vii" sheetId="12" r:id="rId7"/>
    <sheet name="SUMMARY OF CAPITAL EXP F.viii" sheetId="13" r:id="rId8"/>
    <sheet name="SUMMARY OF CAP. EXP DEPT F.ix" sheetId="14" r:id="rId9"/>
    <sheet name="CHAIR PERSONNEL COST F.x" sheetId="4" r:id="rId10"/>
    <sheet name="CHAIR OVERHEAD COST F.xi" sheetId="5" r:id="rId11"/>
    <sheet name="SLT PERSONNEL COST F.x" sheetId="17" r:id="rId12"/>
    <sheet name="SLT OVERHEAD COST F.xi" sheetId="18" r:id="rId13"/>
    <sheet name="COUNCIL PERSONNEL COST F.x" sheetId="19" r:id="rId14"/>
    <sheet name="COUNCIL OVERHEAD COST F.xi" sheetId="20" r:id="rId15"/>
    <sheet name="PMD PERSONNEL COST F.x" sheetId="15" r:id="rId16"/>
    <sheet name="PMD OVERHEAD COST F.xi" sheetId="16" r:id="rId17"/>
    <sheet name="PMD CAPITAL EXP F.xii" sheetId="3" r:id="rId18"/>
    <sheet name="AGRIC PERSONNEL COST F.x" sheetId="23" r:id="rId19"/>
    <sheet name="AGRIC OVERHEAD COST F.xi" sheetId="24" r:id="rId20"/>
    <sheet name="AGRIC CAPITAL EXP F.xii" sheetId="25" r:id="rId21"/>
    <sheet name="FINANCE PERSONNEL COST F.x" sheetId="26" r:id="rId22"/>
    <sheet name="FINANCE OVERHEAD COST F.xi" sheetId="27" r:id="rId23"/>
    <sheet name="FINANCE CAPITAL EXP F.xii" sheetId="28" r:id="rId24"/>
    <sheet name="WORKS PERSONNEL COST F.x" sheetId="29" r:id="rId25"/>
    <sheet name="WORKS OVERHEAD COST F.xi" sheetId="30" r:id="rId26"/>
    <sheet name="WORKS CAPITAL EXP F.xii" sheetId="31" r:id="rId27"/>
    <sheet name="ESD PERSONNEL COST F.x" sheetId="32" r:id="rId28"/>
    <sheet name="ESD OVERHEAD COST F.xi" sheetId="33" r:id="rId29"/>
    <sheet name="ESD CAPITAL EXP F.xii" sheetId="34" r:id="rId30"/>
    <sheet name="PHC PERSONNEL COST F.x" sheetId="35" r:id="rId31"/>
    <sheet name="PHC OVERHEAD COST F.xi" sheetId="36" r:id="rId32"/>
    <sheet name="PHC CAPITAL EXP F.xii" sheetId="37" r:id="rId33"/>
    <sheet name="WATSAN PERSONNEL COST F.x" sheetId="38" r:id="rId34"/>
    <sheet name="WATSAN OVERHEAD COST F.xi" sheetId="39" r:id="rId35"/>
    <sheet name="WATSAN CAPITAL EXP F.xii" sheetId="40" r:id="rId36"/>
    <sheet name="TRADITIONAL PERSONNEL COST F.x" sheetId="21" r:id="rId37"/>
    <sheet name="TRADITIONAL OVERHEAD COST F.xi" sheetId="22" r:id="rId38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6" l="1"/>
  <c r="E15" i="6"/>
  <c r="E10" i="6"/>
  <c r="D76" i="6" l="1"/>
  <c r="D65" i="6"/>
  <c r="E65" i="6"/>
  <c r="C65" i="6"/>
  <c r="D64" i="6"/>
  <c r="E64" i="6"/>
  <c r="C64" i="6"/>
  <c r="D29" i="6"/>
  <c r="E29" i="6"/>
  <c r="D28" i="6"/>
  <c r="E28" i="6"/>
  <c r="D45" i="27"/>
  <c r="E45" i="27"/>
  <c r="C45" i="27"/>
  <c r="A51" i="16" l="1"/>
  <c r="E101" i="6" l="1"/>
  <c r="D101" i="6"/>
  <c r="C101" i="6"/>
  <c r="D10" i="6"/>
  <c r="D22" i="7" s="1"/>
  <c r="C10" i="6"/>
  <c r="D8" i="9"/>
  <c r="C8" i="9"/>
  <c r="E8" i="9"/>
  <c r="E42" i="28"/>
  <c r="E11" i="28" s="1"/>
  <c r="F42" i="28"/>
  <c r="F11" i="28" s="1"/>
  <c r="D42" i="28"/>
  <c r="D11" i="28" s="1"/>
  <c r="D22" i="26"/>
  <c r="E22" i="26"/>
  <c r="C22" i="26"/>
  <c r="D27" i="26"/>
  <c r="C27" i="26"/>
  <c r="E27" i="26"/>
  <c r="C20" i="26" l="1"/>
  <c r="C88" i="27"/>
  <c r="C87" i="27" s="1"/>
  <c r="D22" i="6"/>
  <c r="E20" i="26"/>
  <c r="E22" i="6"/>
  <c r="E95" i="28"/>
  <c r="F95" i="28"/>
  <c r="D95" i="28"/>
  <c r="E76" i="28"/>
  <c r="F76" i="28"/>
  <c r="D76" i="28"/>
  <c r="D54" i="28"/>
  <c r="E47" i="28"/>
  <c r="F47" i="28"/>
  <c r="D47" i="28"/>
  <c r="E7" i="28"/>
  <c r="F7" i="28"/>
  <c r="D7" i="28"/>
  <c r="E74" i="25"/>
  <c r="F74" i="25"/>
  <c r="E117" i="31"/>
  <c r="F117" i="31"/>
  <c r="E114" i="34"/>
  <c r="F114" i="34"/>
  <c r="E80" i="37"/>
  <c r="F80" i="37"/>
  <c r="E93" i="40"/>
  <c r="F93" i="40"/>
  <c r="E74" i="3"/>
  <c r="F74" i="3"/>
  <c r="D74" i="25"/>
  <c r="D117" i="31"/>
  <c r="D114" i="34"/>
  <c r="D80" i="37"/>
  <c r="D93" i="40"/>
  <c r="D74" i="3"/>
  <c r="E54" i="25"/>
  <c r="F54" i="25"/>
  <c r="E98" i="31"/>
  <c r="F98" i="31"/>
  <c r="E95" i="34"/>
  <c r="F95" i="34"/>
  <c r="E61" i="37"/>
  <c r="F61" i="37"/>
  <c r="E74" i="40"/>
  <c r="F74" i="40"/>
  <c r="E54" i="3"/>
  <c r="F54" i="3"/>
  <c r="D54" i="25"/>
  <c r="D98" i="31"/>
  <c r="D95" i="34"/>
  <c r="D61" i="37"/>
  <c r="D74" i="40"/>
  <c r="D54" i="3"/>
  <c r="E28" i="25"/>
  <c r="F28" i="25"/>
  <c r="E70" i="31"/>
  <c r="F70" i="31"/>
  <c r="E70" i="34"/>
  <c r="F70" i="34"/>
  <c r="E31" i="37"/>
  <c r="F31" i="37"/>
  <c r="E46" i="40"/>
  <c r="F46" i="40"/>
  <c r="E26" i="3"/>
  <c r="F26" i="3"/>
  <c r="D28" i="25"/>
  <c r="D70" i="31"/>
  <c r="D70" i="34"/>
  <c r="D31" i="37"/>
  <c r="D46" i="40"/>
  <c r="D26" i="3"/>
  <c r="E17" i="25"/>
  <c r="F17" i="25"/>
  <c r="E17" i="31"/>
  <c r="F17" i="31"/>
  <c r="E38" i="34"/>
  <c r="F38" i="34"/>
  <c r="E20" i="37"/>
  <c r="F20" i="37"/>
  <c r="E17" i="40"/>
  <c r="F17" i="40"/>
  <c r="E15" i="3"/>
  <c r="F15" i="3"/>
  <c r="D17" i="25"/>
  <c r="D17" i="31"/>
  <c r="D38" i="34"/>
  <c r="D20" i="37"/>
  <c r="D17" i="40"/>
  <c r="D15" i="3"/>
  <c r="E7" i="25"/>
  <c r="F7" i="25"/>
  <c r="E7" i="31"/>
  <c r="F7" i="31"/>
  <c r="E7" i="34"/>
  <c r="F7" i="34"/>
  <c r="E7" i="37"/>
  <c r="F7" i="37"/>
  <c r="E7" i="40"/>
  <c r="F7" i="40"/>
  <c r="E7" i="3"/>
  <c r="F7" i="3"/>
  <c r="D7" i="25"/>
  <c r="D7" i="31"/>
  <c r="D7" i="34"/>
  <c r="D7" i="37"/>
  <c r="D7" i="40"/>
  <c r="D7" i="3"/>
  <c r="D106" i="6"/>
  <c r="E106" i="6"/>
  <c r="C106" i="6"/>
  <c r="D88" i="27"/>
  <c r="D87" i="27" s="1"/>
  <c r="E88" i="27"/>
  <c r="E105" i="6" s="1"/>
  <c r="C32" i="7"/>
  <c r="E128" i="9"/>
  <c r="E11" i="7" s="1"/>
  <c r="E20" i="8" s="1"/>
  <c r="D128" i="9"/>
  <c r="D11" i="7" s="1"/>
  <c r="D20" i="8" s="1"/>
  <c r="C128" i="9"/>
  <c r="C11" i="7" s="1"/>
  <c r="C20" i="8" s="1"/>
  <c r="E7" i="8"/>
  <c r="C7" i="8"/>
  <c r="D17" i="7"/>
  <c r="E17" i="7"/>
  <c r="C17" i="7"/>
  <c r="C105" i="6" l="1"/>
  <c r="C22" i="6"/>
  <c r="D105" i="6"/>
  <c r="E87" i="27"/>
  <c r="D20" i="26"/>
  <c r="D116" i="6"/>
  <c r="D115" i="6" s="1"/>
  <c r="E116" i="6"/>
  <c r="E115" i="6" s="1"/>
  <c r="C116" i="6"/>
  <c r="C115" i="6" s="1"/>
  <c r="D114" i="6"/>
  <c r="D113" i="6" s="1"/>
  <c r="E114" i="6"/>
  <c r="E113" i="6" s="1"/>
  <c r="C114" i="6"/>
  <c r="C113" i="6" s="1"/>
  <c r="D109" i="6"/>
  <c r="E109" i="6"/>
  <c r="D110" i="6"/>
  <c r="E110" i="6"/>
  <c r="D111" i="6"/>
  <c r="E111" i="6"/>
  <c r="C110" i="6"/>
  <c r="C111" i="6"/>
  <c r="C109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2" i="6"/>
  <c r="E102" i="6"/>
  <c r="C90" i="6"/>
  <c r="C91" i="6"/>
  <c r="C92" i="6"/>
  <c r="C93" i="6"/>
  <c r="C94" i="6"/>
  <c r="C95" i="6"/>
  <c r="C96" i="6"/>
  <c r="C97" i="6"/>
  <c r="C98" i="6"/>
  <c r="C99" i="6"/>
  <c r="C100" i="6"/>
  <c r="C102" i="6"/>
  <c r="C89" i="6"/>
  <c r="D86" i="6"/>
  <c r="E86" i="6"/>
  <c r="D87" i="6"/>
  <c r="E87" i="6"/>
  <c r="C87" i="6"/>
  <c r="C86" i="6"/>
  <c r="D82" i="6"/>
  <c r="E82" i="6"/>
  <c r="D83" i="6"/>
  <c r="E83" i="6"/>
  <c r="D84" i="6"/>
  <c r="E84" i="6"/>
  <c r="C83" i="6"/>
  <c r="C84" i="6"/>
  <c r="C82" i="6"/>
  <c r="D73" i="6"/>
  <c r="E73" i="6"/>
  <c r="D74" i="6"/>
  <c r="E74" i="6"/>
  <c r="D75" i="6"/>
  <c r="E75" i="6"/>
  <c r="E76" i="6"/>
  <c r="E77" i="6"/>
  <c r="D78" i="6"/>
  <c r="E78" i="6"/>
  <c r="D79" i="6"/>
  <c r="E79" i="6"/>
  <c r="D80" i="6"/>
  <c r="E80" i="6"/>
  <c r="C74" i="6"/>
  <c r="C75" i="6"/>
  <c r="C76" i="6"/>
  <c r="C77" i="6"/>
  <c r="C78" i="6"/>
  <c r="C79" i="6"/>
  <c r="C80" i="6"/>
  <c r="C73" i="6"/>
  <c r="D67" i="6"/>
  <c r="E67" i="6"/>
  <c r="D68" i="6"/>
  <c r="E68" i="6"/>
  <c r="D69" i="6"/>
  <c r="E69" i="6"/>
  <c r="D70" i="6"/>
  <c r="E70" i="6"/>
  <c r="D71" i="6"/>
  <c r="E71" i="6"/>
  <c r="C68" i="6"/>
  <c r="C69" i="6"/>
  <c r="C70" i="6"/>
  <c r="C71" i="6"/>
  <c r="C67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C56" i="6"/>
  <c r="C57" i="6"/>
  <c r="C58" i="6"/>
  <c r="C59" i="6"/>
  <c r="C60" i="6"/>
  <c r="C61" i="6"/>
  <c r="C62" i="6"/>
  <c r="C55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C42" i="6"/>
  <c r="C43" i="6"/>
  <c r="C44" i="6"/>
  <c r="C45" i="6"/>
  <c r="C46" i="6"/>
  <c r="C47" i="6"/>
  <c r="C48" i="6"/>
  <c r="C49" i="6"/>
  <c r="C50" i="6"/>
  <c r="C51" i="6"/>
  <c r="C52" i="6"/>
  <c r="C53" i="6"/>
  <c r="C41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31" i="6"/>
  <c r="E31" i="6"/>
  <c r="D30" i="6"/>
  <c r="E30" i="6"/>
  <c r="C34" i="6"/>
  <c r="C35" i="6"/>
  <c r="C36" i="6"/>
  <c r="C37" i="6"/>
  <c r="C38" i="6"/>
  <c r="C39" i="6"/>
  <c r="C33" i="6"/>
  <c r="C29" i="6"/>
  <c r="C30" i="6"/>
  <c r="C31" i="6"/>
  <c r="C28" i="6"/>
  <c r="D21" i="6"/>
  <c r="D23" i="6"/>
  <c r="E23" i="6"/>
  <c r="C23" i="6"/>
  <c r="C21" i="6"/>
  <c r="D19" i="6"/>
  <c r="E19" i="6"/>
  <c r="C19" i="6"/>
  <c r="D15" i="6"/>
  <c r="D16" i="6"/>
  <c r="E16" i="6"/>
  <c r="D17" i="6"/>
  <c r="E17" i="6"/>
  <c r="C16" i="6"/>
  <c r="C17" i="6"/>
  <c r="C15" i="6"/>
  <c r="D11" i="6"/>
  <c r="E11" i="6"/>
  <c r="D12" i="6"/>
  <c r="E12" i="6"/>
  <c r="C11" i="6"/>
  <c r="C12" i="6"/>
  <c r="D20" i="17"/>
  <c r="E20" i="17"/>
  <c r="D20" i="19"/>
  <c r="E20" i="19"/>
  <c r="D20" i="15"/>
  <c r="E20" i="15"/>
  <c r="D20" i="23"/>
  <c r="E20" i="23"/>
  <c r="D20" i="29"/>
  <c r="E20" i="29"/>
  <c r="D21" i="32"/>
  <c r="E21" i="32"/>
  <c r="D20" i="35"/>
  <c r="E20" i="35"/>
  <c r="D20" i="38"/>
  <c r="E20" i="38"/>
  <c r="D20" i="21"/>
  <c r="E20" i="21"/>
  <c r="D20" i="4"/>
  <c r="E20" i="4"/>
  <c r="E32" i="7"/>
  <c r="E7" i="10"/>
  <c r="G7" i="10" s="1"/>
  <c r="E8" i="10"/>
  <c r="G8" i="10" s="1"/>
  <c r="C85" i="6" l="1"/>
  <c r="C20" i="6"/>
  <c r="E108" i="6"/>
  <c r="E107" i="6" s="1"/>
  <c r="E85" i="6"/>
  <c r="D85" i="6"/>
  <c r="D108" i="6"/>
  <c r="D107" i="6" s="1"/>
  <c r="E20" i="6"/>
  <c r="D20" i="6"/>
  <c r="C108" i="6"/>
  <c r="C107" i="6" s="1"/>
  <c r="C112" i="6"/>
  <c r="D112" i="6"/>
  <c r="E112" i="6"/>
  <c r="F98" i="40"/>
  <c r="E98" i="40"/>
  <c r="D98" i="40"/>
  <c r="F86" i="40"/>
  <c r="E86" i="40"/>
  <c r="D86" i="40"/>
  <c r="F67" i="40"/>
  <c r="E67" i="40"/>
  <c r="D67" i="40"/>
  <c r="F58" i="40"/>
  <c r="E58" i="40"/>
  <c r="D58" i="40"/>
  <c r="F52" i="40"/>
  <c r="E52" i="40"/>
  <c r="D52" i="40"/>
  <c r="E96" i="39"/>
  <c r="D96" i="39"/>
  <c r="C96" i="39"/>
  <c r="E94" i="39"/>
  <c r="D94" i="39"/>
  <c r="C94" i="39"/>
  <c r="E89" i="39"/>
  <c r="E88" i="39" s="1"/>
  <c r="D89" i="39"/>
  <c r="D88" i="39" s="1"/>
  <c r="C89" i="39"/>
  <c r="C88" i="39" s="1"/>
  <c r="E85" i="39"/>
  <c r="E84" i="39" s="1"/>
  <c r="D85" i="39"/>
  <c r="D84" i="39" s="1"/>
  <c r="C85" i="39"/>
  <c r="C84" i="39" s="1"/>
  <c r="E70" i="39"/>
  <c r="D70" i="39"/>
  <c r="C70" i="39"/>
  <c r="E67" i="39"/>
  <c r="D67" i="39"/>
  <c r="C67" i="39"/>
  <c r="E63" i="39"/>
  <c r="D63" i="39"/>
  <c r="C63" i="39"/>
  <c r="E54" i="39"/>
  <c r="D54" i="39"/>
  <c r="C54" i="39"/>
  <c r="E48" i="39"/>
  <c r="D48" i="39"/>
  <c r="C48" i="39"/>
  <c r="E45" i="39"/>
  <c r="D45" i="39"/>
  <c r="C45" i="39"/>
  <c r="E36" i="39"/>
  <c r="D36" i="39"/>
  <c r="C36" i="39"/>
  <c r="E22" i="39"/>
  <c r="D22" i="39"/>
  <c r="C22" i="39"/>
  <c r="E14" i="39"/>
  <c r="D14" i="39"/>
  <c r="C14" i="39"/>
  <c r="E9" i="39"/>
  <c r="D9" i="39"/>
  <c r="C9" i="39"/>
  <c r="C20" i="38"/>
  <c r="E18" i="38"/>
  <c r="D18" i="38"/>
  <c r="C18" i="38"/>
  <c r="E14" i="38"/>
  <c r="D14" i="38"/>
  <c r="C14" i="38"/>
  <c r="E9" i="38"/>
  <c r="E8" i="38" s="1"/>
  <c r="D9" i="38"/>
  <c r="D8" i="38" s="1"/>
  <c r="C9" i="38"/>
  <c r="C8" i="38" s="1"/>
  <c r="F86" i="37"/>
  <c r="E86" i="37"/>
  <c r="D86" i="37"/>
  <c r="F73" i="37"/>
  <c r="E73" i="37"/>
  <c r="D73" i="37"/>
  <c r="F54" i="37"/>
  <c r="E54" i="37"/>
  <c r="D54" i="37"/>
  <c r="F45" i="37"/>
  <c r="E45" i="37"/>
  <c r="D45" i="37"/>
  <c r="F39" i="37"/>
  <c r="E39" i="37"/>
  <c r="D39" i="37"/>
  <c r="E97" i="36"/>
  <c r="D97" i="36"/>
  <c r="C97" i="36"/>
  <c r="E94" i="36"/>
  <c r="D94" i="36"/>
  <c r="C94" i="36"/>
  <c r="E89" i="36"/>
  <c r="E88" i="36" s="1"/>
  <c r="D89" i="36"/>
  <c r="D88" i="36" s="1"/>
  <c r="C89" i="36"/>
  <c r="C88" i="36" s="1"/>
  <c r="E85" i="36"/>
  <c r="E84" i="36" s="1"/>
  <c r="D85" i="36"/>
  <c r="D84" i="36" s="1"/>
  <c r="C85" i="36"/>
  <c r="C84" i="36" s="1"/>
  <c r="E70" i="36"/>
  <c r="D70" i="36"/>
  <c r="C70" i="36"/>
  <c r="E67" i="36"/>
  <c r="D67" i="36"/>
  <c r="C67" i="36"/>
  <c r="E63" i="36"/>
  <c r="D63" i="36"/>
  <c r="C63" i="36"/>
  <c r="E54" i="36"/>
  <c r="D54" i="36"/>
  <c r="C54" i="36"/>
  <c r="E48" i="36"/>
  <c r="D48" i="36"/>
  <c r="C48" i="36"/>
  <c r="E45" i="36"/>
  <c r="D45" i="36"/>
  <c r="C45" i="36"/>
  <c r="E36" i="36"/>
  <c r="D36" i="36"/>
  <c r="C36" i="36"/>
  <c r="E22" i="36"/>
  <c r="D22" i="36"/>
  <c r="C22" i="36"/>
  <c r="E14" i="36"/>
  <c r="D14" i="36"/>
  <c r="C14" i="36"/>
  <c r="E9" i="36"/>
  <c r="D9" i="36"/>
  <c r="C9" i="36"/>
  <c r="C20" i="35"/>
  <c r="E18" i="35"/>
  <c r="D18" i="35"/>
  <c r="C18" i="35"/>
  <c r="E14" i="35"/>
  <c r="D14" i="35"/>
  <c r="C14" i="35"/>
  <c r="E9" i="35"/>
  <c r="E8" i="35" s="1"/>
  <c r="D9" i="35"/>
  <c r="D8" i="35" s="1"/>
  <c r="C9" i="35"/>
  <c r="C8" i="35" s="1"/>
  <c r="F120" i="34"/>
  <c r="E120" i="34"/>
  <c r="D120" i="34"/>
  <c r="F107" i="34"/>
  <c r="E107" i="34"/>
  <c r="D107" i="34"/>
  <c r="F88" i="34"/>
  <c r="E88" i="34"/>
  <c r="D88" i="34"/>
  <c r="F82" i="34"/>
  <c r="E82" i="34"/>
  <c r="D82" i="34"/>
  <c r="F76" i="34"/>
  <c r="E76" i="34"/>
  <c r="D76" i="34"/>
  <c r="E96" i="33"/>
  <c r="D96" i="33"/>
  <c r="C96" i="33"/>
  <c r="E94" i="33"/>
  <c r="D94" i="33"/>
  <c r="C94" i="33"/>
  <c r="E89" i="33"/>
  <c r="E88" i="33" s="1"/>
  <c r="D89" i="33"/>
  <c r="D88" i="33" s="1"/>
  <c r="C89" i="33"/>
  <c r="C88" i="33" s="1"/>
  <c r="E85" i="33"/>
  <c r="E84" i="33" s="1"/>
  <c r="D85" i="33"/>
  <c r="D84" i="33" s="1"/>
  <c r="C85" i="33"/>
  <c r="C84" i="33" s="1"/>
  <c r="E70" i="33"/>
  <c r="D70" i="33"/>
  <c r="C70" i="33"/>
  <c r="E67" i="33"/>
  <c r="D67" i="33"/>
  <c r="C67" i="33"/>
  <c r="E63" i="33"/>
  <c r="D63" i="33"/>
  <c r="C63" i="33"/>
  <c r="E54" i="33"/>
  <c r="D54" i="33"/>
  <c r="C54" i="33"/>
  <c r="E48" i="33"/>
  <c r="D48" i="33"/>
  <c r="C48" i="33"/>
  <c r="E45" i="33"/>
  <c r="D45" i="33"/>
  <c r="C45" i="33"/>
  <c r="E36" i="33"/>
  <c r="D36" i="33"/>
  <c r="C36" i="33"/>
  <c r="E22" i="33"/>
  <c r="D22" i="33"/>
  <c r="C22" i="33"/>
  <c r="E14" i="33"/>
  <c r="D14" i="33"/>
  <c r="C14" i="33"/>
  <c r="E9" i="33"/>
  <c r="D9" i="33"/>
  <c r="C9" i="33"/>
  <c r="C21" i="32"/>
  <c r="E19" i="32"/>
  <c r="D19" i="32"/>
  <c r="C19" i="32"/>
  <c r="E15" i="32"/>
  <c r="D15" i="32"/>
  <c r="C15" i="32"/>
  <c r="E9" i="32"/>
  <c r="E8" i="32" s="1"/>
  <c r="D9" i="32"/>
  <c r="D8" i="32" s="1"/>
  <c r="C9" i="32"/>
  <c r="C8" i="32" s="1"/>
  <c r="F123" i="31"/>
  <c r="E123" i="31"/>
  <c r="D123" i="31"/>
  <c r="F110" i="31"/>
  <c r="E110" i="31"/>
  <c r="D110" i="31"/>
  <c r="F91" i="31"/>
  <c r="E91" i="31"/>
  <c r="D91" i="31"/>
  <c r="F82" i="31"/>
  <c r="E82" i="31"/>
  <c r="D82" i="31"/>
  <c r="F76" i="31"/>
  <c r="E76" i="31"/>
  <c r="D76" i="31"/>
  <c r="E97" i="30"/>
  <c r="D97" i="30"/>
  <c r="C97" i="30"/>
  <c r="E95" i="30"/>
  <c r="D95" i="30"/>
  <c r="C95" i="30"/>
  <c r="E90" i="30"/>
  <c r="E89" i="30" s="1"/>
  <c r="D90" i="30"/>
  <c r="D89" i="30" s="1"/>
  <c r="C90" i="30"/>
  <c r="C89" i="30" s="1"/>
  <c r="E86" i="30"/>
  <c r="E85" i="30" s="1"/>
  <c r="D86" i="30"/>
  <c r="D85" i="30" s="1"/>
  <c r="C86" i="30"/>
  <c r="C85" i="30" s="1"/>
  <c r="E71" i="30"/>
  <c r="D71" i="30"/>
  <c r="C71" i="30"/>
  <c r="E68" i="30"/>
  <c r="D68" i="30"/>
  <c r="C68" i="30"/>
  <c r="E64" i="30"/>
  <c r="D64" i="30"/>
  <c r="C64" i="30"/>
  <c r="E54" i="30"/>
  <c r="D54" i="30"/>
  <c r="C54" i="30"/>
  <c r="E48" i="30"/>
  <c r="D48" i="30"/>
  <c r="C48" i="30"/>
  <c r="E45" i="30"/>
  <c r="D45" i="30"/>
  <c r="C45" i="30"/>
  <c r="E36" i="30"/>
  <c r="D36" i="30"/>
  <c r="C36" i="30"/>
  <c r="E22" i="30"/>
  <c r="D22" i="30"/>
  <c r="C22" i="30"/>
  <c r="E14" i="30"/>
  <c r="D14" i="30"/>
  <c r="C14" i="30"/>
  <c r="E9" i="30"/>
  <c r="D9" i="30"/>
  <c r="C9" i="30"/>
  <c r="C20" i="29"/>
  <c r="E18" i="29"/>
  <c r="D18" i="29"/>
  <c r="C18" i="29"/>
  <c r="E14" i="29"/>
  <c r="D14" i="29"/>
  <c r="C14" i="29"/>
  <c r="E9" i="29"/>
  <c r="E8" i="29" s="1"/>
  <c r="D9" i="29"/>
  <c r="D8" i="29" s="1"/>
  <c r="C9" i="29"/>
  <c r="C8" i="29" s="1"/>
  <c r="F101" i="28"/>
  <c r="E101" i="28"/>
  <c r="D101" i="28"/>
  <c r="E13" i="13"/>
  <c r="E162" i="6" s="1"/>
  <c r="D13" i="13"/>
  <c r="D162" i="6" s="1"/>
  <c r="C13" i="13"/>
  <c r="C162" i="6" s="1"/>
  <c r="F88" i="28"/>
  <c r="E88" i="28"/>
  <c r="D88" i="28"/>
  <c r="E11" i="13"/>
  <c r="E151" i="6" s="1"/>
  <c r="D11" i="13"/>
  <c r="D151" i="6" s="1"/>
  <c r="C11" i="13"/>
  <c r="C151" i="6" s="1"/>
  <c r="F69" i="28"/>
  <c r="E69" i="28"/>
  <c r="D69" i="28"/>
  <c r="F60" i="28"/>
  <c r="E60" i="28"/>
  <c r="D60" i="28"/>
  <c r="F54" i="28"/>
  <c r="E54" i="28"/>
  <c r="E7" i="13"/>
  <c r="E138" i="6" s="1"/>
  <c r="D7" i="13"/>
  <c r="D138" i="6" s="1"/>
  <c r="C7" i="13"/>
  <c r="C138" i="6" s="1"/>
  <c r="E6" i="13"/>
  <c r="E125" i="6" s="1"/>
  <c r="C6" i="13"/>
  <c r="C125" i="6" s="1"/>
  <c r="E5" i="13"/>
  <c r="E121" i="6" s="1"/>
  <c r="D5" i="13"/>
  <c r="D121" i="6" s="1"/>
  <c r="C5" i="13"/>
  <c r="C121" i="6" s="1"/>
  <c r="E98" i="27"/>
  <c r="D98" i="27"/>
  <c r="C98" i="27"/>
  <c r="E96" i="27"/>
  <c r="D96" i="27"/>
  <c r="C96" i="27"/>
  <c r="E91" i="27"/>
  <c r="E90" i="27" s="1"/>
  <c r="D91" i="27"/>
  <c r="D90" i="27" s="1"/>
  <c r="C91" i="27"/>
  <c r="C90" i="27" s="1"/>
  <c r="E86" i="27"/>
  <c r="D86" i="27"/>
  <c r="C86" i="27"/>
  <c r="E71" i="27"/>
  <c r="D71" i="27"/>
  <c r="C71" i="27"/>
  <c r="E68" i="27"/>
  <c r="D68" i="27"/>
  <c r="C68" i="27"/>
  <c r="E64" i="27"/>
  <c r="D64" i="27"/>
  <c r="C64" i="27"/>
  <c r="E55" i="27"/>
  <c r="D55" i="27"/>
  <c r="C55" i="27"/>
  <c r="E49" i="27"/>
  <c r="D49" i="27"/>
  <c r="C49" i="27"/>
  <c r="E36" i="27"/>
  <c r="D36" i="27"/>
  <c r="C36" i="27"/>
  <c r="E22" i="27"/>
  <c r="D22" i="27"/>
  <c r="C22" i="27"/>
  <c r="E14" i="27"/>
  <c r="D14" i="27"/>
  <c r="C14" i="27"/>
  <c r="E9" i="27"/>
  <c r="D9" i="27"/>
  <c r="C9" i="27"/>
  <c r="E18" i="26"/>
  <c r="D18" i="26"/>
  <c r="C18" i="26"/>
  <c r="E14" i="26"/>
  <c r="D14" i="26"/>
  <c r="C14" i="26"/>
  <c r="E9" i="26"/>
  <c r="E8" i="26" s="1"/>
  <c r="D9" i="26"/>
  <c r="D8" i="26" s="1"/>
  <c r="C9" i="26"/>
  <c r="C8" i="26" s="1"/>
  <c r="F80" i="25"/>
  <c r="E80" i="25"/>
  <c r="D80" i="25"/>
  <c r="F67" i="25"/>
  <c r="E67" i="25"/>
  <c r="D67" i="25"/>
  <c r="F47" i="25"/>
  <c r="E47" i="25"/>
  <c r="D47" i="25"/>
  <c r="F40" i="25"/>
  <c r="E40" i="25"/>
  <c r="D40" i="25"/>
  <c r="F34" i="25"/>
  <c r="E34" i="25"/>
  <c r="D34" i="25"/>
  <c r="E96" i="24"/>
  <c r="D96" i="24"/>
  <c r="C96" i="24"/>
  <c r="E94" i="24"/>
  <c r="D94" i="24"/>
  <c r="C94" i="24"/>
  <c r="E89" i="24"/>
  <c r="E88" i="24" s="1"/>
  <c r="D89" i="24"/>
  <c r="D88" i="24" s="1"/>
  <c r="C89" i="24"/>
  <c r="C88" i="24" s="1"/>
  <c r="E85" i="24"/>
  <c r="E84" i="24" s="1"/>
  <c r="D85" i="24"/>
  <c r="D84" i="24" s="1"/>
  <c r="C85" i="24"/>
  <c r="C84" i="24" s="1"/>
  <c r="E70" i="24"/>
  <c r="D70" i="24"/>
  <c r="C70" i="24"/>
  <c r="E67" i="24"/>
  <c r="D67" i="24"/>
  <c r="C67" i="24"/>
  <c r="E63" i="24"/>
  <c r="D63" i="24"/>
  <c r="C63" i="24"/>
  <c r="E54" i="24"/>
  <c r="D54" i="24"/>
  <c r="C54" i="24"/>
  <c r="E48" i="24"/>
  <c r="D48" i="24"/>
  <c r="C48" i="24"/>
  <c r="E45" i="24"/>
  <c r="D45" i="24"/>
  <c r="C45" i="24"/>
  <c r="E36" i="24"/>
  <c r="D36" i="24"/>
  <c r="C36" i="24"/>
  <c r="E22" i="24"/>
  <c r="D22" i="24"/>
  <c r="C22" i="24"/>
  <c r="E14" i="24"/>
  <c r="D14" i="24"/>
  <c r="C14" i="24"/>
  <c r="E9" i="24"/>
  <c r="D9" i="24"/>
  <c r="C9" i="24"/>
  <c r="C20" i="23"/>
  <c r="E18" i="23"/>
  <c r="D18" i="23"/>
  <c r="C18" i="23"/>
  <c r="E14" i="23"/>
  <c r="D14" i="23"/>
  <c r="C14" i="23"/>
  <c r="E9" i="23"/>
  <c r="E8" i="23" s="1"/>
  <c r="D9" i="23"/>
  <c r="D8" i="23" s="1"/>
  <c r="C9" i="23"/>
  <c r="C8" i="23" s="1"/>
  <c r="E96" i="22"/>
  <c r="D96" i="22"/>
  <c r="C96" i="22"/>
  <c r="E94" i="22"/>
  <c r="D94" i="22"/>
  <c r="C94" i="22"/>
  <c r="E89" i="22"/>
  <c r="E88" i="22" s="1"/>
  <c r="D89" i="22"/>
  <c r="D88" i="22" s="1"/>
  <c r="C89" i="22"/>
  <c r="C88" i="22" s="1"/>
  <c r="E85" i="22"/>
  <c r="E84" i="22" s="1"/>
  <c r="D85" i="22"/>
  <c r="D84" i="22" s="1"/>
  <c r="C85" i="22"/>
  <c r="C84" i="22" s="1"/>
  <c r="E70" i="22"/>
  <c r="D70" i="22"/>
  <c r="C70" i="22"/>
  <c r="E67" i="22"/>
  <c r="D67" i="22"/>
  <c r="C67" i="22"/>
  <c r="E63" i="22"/>
  <c r="D63" i="22"/>
  <c r="C63" i="22"/>
  <c r="E54" i="22"/>
  <c r="D54" i="22"/>
  <c r="C54" i="22"/>
  <c r="E48" i="22"/>
  <c r="D48" i="22"/>
  <c r="C48" i="22"/>
  <c r="E45" i="22"/>
  <c r="D45" i="22"/>
  <c r="C45" i="22"/>
  <c r="E36" i="22"/>
  <c r="D36" i="22"/>
  <c r="C36" i="22"/>
  <c r="E22" i="22"/>
  <c r="D22" i="22"/>
  <c r="C22" i="22"/>
  <c r="E14" i="22"/>
  <c r="D14" i="22"/>
  <c r="C14" i="22"/>
  <c r="E9" i="22"/>
  <c r="D9" i="22"/>
  <c r="C9" i="22"/>
  <c r="C20" i="21"/>
  <c r="E18" i="21"/>
  <c r="D18" i="21"/>
  <c r="C18" i="21"/>
  <c r="E14" i="21"/>
  <c r="D14" i="21"/>
  <c r="C14" i="21"/>
  <c r="E9" i="21"/>
  <c r="E8" i="21" s="1"/>
  <c r="D9" i="21"/>
  <c r="D8" i="21" s="1"/>
  <c r="C9" i="21"/>
  <c r="C8" i="21" s="1"/>
  <c r="E96" i="20"/>
  <c r="D96" i="20"/>
  <c r="C96" i="20"/>
  <c r="E94" i="20"/>
  <c r="D94" i="20"/>
  <c r="C94" i="20"/>
  <c r="E89" i="20"/>
  <c r="E88" i="20" s="1"/>
  <c r="D89" i="20"/>
  <c r="D88" i="20" s="1"/>
  <c r="C89" i="20"/>
  <c r="C88" i="20" s="1"/>
  <c r="E85" i="20"/>
  <c r="E84" i="20" s="1"/>
  <c r="D85" i="20"/>
  <c r="D84" i="20" s="1"/>
  <c r="C85" i="20"/>
  <c r="C84" i="20" s="1"/>
  <c r="E70" i="20"/>
  <c r="D70" i="20"/>
  <c r="C70" i="20"/>
  <c r="E67" i="20"/>
  <c r="D67" i="20"/>
  <c r="C67" i="20"/>
  <c r="E63" i="20"/>
  <c r="D63" i="20"/>
  <c r="C63" i="20"/>
  <c r="E54" i="20"/>
  <c r="D54" i="20"/>
  <c r="C54" i="20"/>
  <c r="E48" i="20"/>
  <c r="D48" i="20"/>
  <c r="C48" i="20"/>
  <c r="E45" i="20"/>
  <c r="D45" i="20"/>
  <c r="C45" i="20"/>
  <c r="E36" i="20"/>
  <c r="D36" i="20"/>
  <c r="C36" i="20"/>
  <c r="E22" i="20"/>
  <c r="D22" i="20"/>
  <c r="C22" i="20"/>
  <c r="E14" i="20"/>
  <c r="D14" i="20"/>
  <c r="C14" i="20"/>
  <c r="E9" i="20"/>
  <c r="D9" i="20"/>
  <c r="C9" i="20"/>
  <c r="C20" i="19"/>
  <c r="E18" i="19"/>
  <c r="D18" i="19"/>
  <c r="C18" i="19"/>
  <c r="E14" i="19"/>
  <c r="D14" i="19"/>
  <c r="C14" i="19"/>
  <c r="E9" i="19"/>
  <c r="E8" i="19" s="1"/>
  <c r="D9" i="19"/>
  <c r="D8" i="19" s="1"/>
  <c r="C9" i="19"/>
  <c r="C8" i="19" s="1"/>
  <c r="E96" i="18"/>
  <c r="D96" i="18"/>
  <c r="C96" i="18"/>
  <c r="E94" i="18"/>
  <c r="D94" i="18"/>
  <c r="C94" i="18"/>
  <c r="E89" i="18"/>
  <c r="E88" i="18" s="1"/>
  <c r="D89" i="18"/>
  <c r="D88" i="18" s="1"/>
  <c r="C89" i="18"/>
  <c r="C88" i="18" s="1"/>
  <c r="E85" i="18"/>
  <c r="E84" i="18" s="1"/>
  <c r="D85" i="18"/>
  <c r="D84" i="18" s="1"/>
  <c r="C85" i="18"/>
  <c r="C84" i="18" s="1"/>
  <c r="E70" i="18"/>
  <c r="D70" i="18"/>
  <c r="C70" i="18"/>
  <c r="E67" i="18"/>
  <c r="D67" i="18"/>
  <c r="C67" i="18"/>
  <c r="E63" i="18"/>
  <c r="D63" i="18"/>
  <c r="C63" i="18"/>
  <c r="E54" i="18"/>
  <c r="D54" i="18"/>
  <c r="C54" i="18"/>
  <c r="E48" i="18"/>
  <c r="D48" i="18"/>
  <c r="C48" i="18"/>
  <c r="E45" i="18"/>
  <c r="D45" i="18"/>
  <c r="C45" i="18"/>
  <c r="E36" i="18"/>
  <c r="D36" i="18"/>
  <c r="C36" i="18"/>
  <c r="E22" i="18"/>
  <c r="D22" i="18"/>
  <c r="C22" i="18"/>
  <c r="E14" i="18"/>
  <c r="D14" i="18"/>
  <c r="C14" i="18"/>
  <c r="E9" i="18"/>
  <c r="D9" i="18"/>
  <c r="C9" i="18"/>
  <c r="C20" i="17"/>
  <c r="E18" i="17"/>
  <c r="D18" i="17"/>
  <c r="C18" i="17"/>
  <c r="E14" i="17"/>
  <c r="D14" i="17"/>
  <c r="C14" i="17"/>
  <c r="E9" i="17"/>
  <c r="E8" i="17" s="1"/>
  <c r="D9" i="17"/>
  <c r="D8" i="17" s="1"/>
  <c r="C9" i="17"/>
  <c r="C8" i="17" s="1"/>
  <c r="E96" i="16"/>
  <c r="D96" i="16"/>
  <c r="C96" i="16"/>
  <c r="E94" i="16"/>
  <c r="D94" i="16"/>
  <c r="C94" i="16"/>
  <c r="E89" i="16"/>
  <c r="E88" i="16" s="1"/>
  <c r="D89" i="16"/>
  <c r="D88" i="16" s="1"/>
  <c r="C89" i="16"/>
  <c r="C88" i="16" s="1"/>
  <c r="E85" i="16"/>
  <c r="E84" i="16" s="1"/>
  <c r="D85" i="16"/>
  <c r="D84" i="16" s="1"/>
  <c r="C85" i="16"/>
  <c r="C84" i="16" s="1"/>
  <c r="E70" i="16"/>
  <c r="D70" i="16"/>
  <c r="C70" i="16"/>
  <c r="E67" i="16"/>
  <c r="D67" i="16"/>
  <c r="C67" i="16"/>
  <c r="E63" i="16"/>
  <c r="D63" i="16"/>
  <c r="C63" i="16"/>
  <c r="E54" i="16"/>
  <c r="D54" i="16"/>
  <c r="C54" i="16"/>
  <c r="E48" i="16"/>
  <c r="D48" i="16"/>
  <c r="C48" i="16"/>
  <c r="E45" i="16"/>
  <c r="D45" i="16"/>
  <c r="C45" i="16"/>
  <c r="E36" i="16"/>
  <c r="D36" i="16"/>
  <c r="C36" i="16"/>
  <c r="E22" i="16"/>
  <c r="D22" i="16"/>
  <c r="C22" i="16"/>
  <c r="E14" i="16"/>
  <c r="D14" i="16"/>
  <c r="C14" i="16"/>
  <c r="E9" i="16"/>
  <c r="D9" i="16"/>
  <c r="C9" i="16"/>
  <c r="C20" i="15"/>
  <c r="E18" i="15"/>
  <c r="D18" i="15"/>
  <c r="C18" i="15"/>
  <c r="E14" i="15"/>
  <c r="D14" i="15"/>
  <c r="C14" i="15"/>
  <c r="E9" i="15"/>
  <c r="E8" i="15" s="1"/>
  <c r="D9" i="15"/>
  <c r="D8" i="15" s="1"/>
  <c r="C9" i="15"/>
  <c r="C8" i="15" s="1"/>
  <c r="E126" i="9"/>
  <c r="E125" i="9" s="1"/>
  <c r="D126" i="9"/>
  <c r="D125" i="9" s="1"/>
  <c r="E123" i="9"/>
  <c r="D123" i="9"/>
  <c r="E120" i="9"/>
  <c r="D120" i="9"/>
  <c r="E116" i="9"/>
  <c r="D116" i="9"/>
  <c r="E113" i="9"/>
  <c r="D113" i="9"/>
  <c r="E111" i="9"/>
  <c r="D111" i="9"/>
  <c r="E109" i="9"/>
  <c r="D109" i="9"/>
  <c r="E105" i="9"/>
  <c r="D105" i="9"/>
  <c r="E95" i="9"/>
  <c r="D95" i="9"/>
  <c r="E81" i="9"/>
  <c r="D81" i="9"/>
  <c r="E79" i="9"/>
  <c r="D79" i="9"/>
  <c r="E53" i="9"/>
  <c r="D53" i="9"/>
  <c r="E24" i="9"/>
  <c r="D24" i="9"/>
  <c r="E18" i="9"/>
  <c r="E17" i="9" s="1"/>
  <c r="D18" i="9"/>
  <c r="D17" i="9" s="1"/>
  <c r="E13" i="9"/>
  <c r="D13" i="9"/>
  <c r="E11" i="9"/>
  <c r="D11" i="9"/>
  <c r="C11" i="9"/>
  <c r="C13" i="9"/>
  <c r="C18" i="9"/>
  <c r="C17" i="9" s="1"/>
  <c r="C24" i="9"/>
  <c r="C53" i="9"/>
  <c r="C79" i="9"/>
  <c r="C81" i="9"/>
  <c r="C95" i="9"/>
  <c r="C105" i="9"/>
  <c r="C109" i="9"/>
  <c r="C111" i="9"/>
  <c r="C113" i="9"/>
  <c r="C116" i="9"/>
  <c r="C120" i="9"/>
  <c r="C123" i="9"/>
  <c r="C126" i="9"/>
  <c r="C125" i="9" s="1"/>
  <c r="D13" i="19" l="1"/>
  <c r="D7" i="19" s="1"/>
  <c r="C93" i="39"/>
  <c r="D6" i="40"/>
  <c r="C14" i="14" s="1"/>
  <c r="D6" i="37"/>
  <c r="C13" i="14" s="1"/>
  <c r="D93" i="22"/>
  <c r="E93" i="24"/>
  <c r="E93" i="22"/>
  <c r="C14" i="32"/>
  <c r="C7" i="32" s="1"/>
  <c r="D14" i="32"/>
  <c r="D7" i="32" s="1"/>
  <c r="E14" i="32"/>
  <c r="E7" i="32" s="1"/>
  <c r="C13" i="15"/>
  <c r="C7" i="15" s="1"/>
  <c r="C23" i="9"/>
  <c r="D6" i="31"/>
  <c r="C11" i="14" s="1"/>
  <c r="D6" i="34"/>
  <c r="D6" i="25"/>
  <c r="C9" i="14" s="1"/>
  <c r="E6" i="34"/>
  <c r="E6" i="40"/>
  <c r="D14" i="14" s="1"/>
  <c r="E6" i="31"/>
  <c r="D11" i="14" s="1"/>
  <c r="F6" i="40"/>
  <c r="E14" i="14" s="1"/>
  <c r="F6" i="31"/>
  <c r="E11" i="14" s="1"/>
  <c r="F6" i="37"/>
  <c r="E13" i="14" s="1"/>
  <c r="F6" i="25"/>
  <c r="E9" i="14" s="1"/>
  <c r="F6" i="34"/>
  <c r="E6" i="37"/>
  <c r="D13" i="14" s="1"/>
  <c r="E6" i="25"/>
  <c r="D9" i="14" s="1"/>
  <c r="C93" i="22"/>
  <c r="E93" i="16"/>
  <c r="C93" i="18"/>
  <c r="C8" i="33"/>
  <c r="C93" i="36"/>
  <c r="C93" i="24"/>
  <c r="C8" i="36"/>
  <c r="C8" i="39"/>
  <c r="C8" i="16"/>
  <c r="C8" i="22"/>
  <c r="C8" i="20"/>
  <c r="C8" i="30"/>
  <c r="C8" i="18"/>
  <c r="C8" i="24"/>
  <c r="E93" i="20"/>
  <c r="D93" i="24"/>
  <c r="D93" i="36"/>
  <c r="D93" i="16"/>
  <c r="D8" i="39"/>
  <c r="D8" i="16"/>
  <c r="D8" i="33"/>
  <c r="E8" i="16"/>
  <c r="E7" i="16" s="1"/>
  <c r="E8" i="22"/>
  <c r="D8" i="20"/>
  <c r="D8" i="30"/>
  <c r="D8" i="22"/>
  <c r="E8" i="39"/>
  <c r="E8" i="33"/>
  <c r="E8" i="20"/>
  <c r="E8" i="30"/>
  <c r="D8" i="18"/>
  <c r="D8" i="24"/>
  <c r="D7" i="24" s="1"/>
  <c r="D8" i="36"/>
  <c r="E8" i="18"/>
  <c r="E8" i="24"/>
  <c r="E8" i="36"/>
  <c r="D23" i="9"/>
  <c r="E23" i="9"/>
  <c r="E13" i="26"/>
  <c r="E7" i="26" s="1"/>
  <c r="D13" i="35"/>
  <c r="D7" i="35" s="1"/>
  <c r="E6" i="28"/>
  <c r="D6" i="13"/>
  <c r="D125" i="6" s="1"/>
  <c r="F6" i="28"/>
  <c r="D6" i="28"/>
  <c r="D8" i="27"/>
  <c r="C95" i="27"/>
  <c r="C8" i="27"/>
  <c r="D95" i="27"/>
  <c r="E8" i="27"/>
  <c r="D93" i="20"/>
  <c r="E93" i="33"/>
  <c r="E93" i="36"/>
  <c r="D93" i="18"/>
  <c r="D94" i="30"/>
  <c r="E93" i="39"/>
  <c r="C93" i="16"/>
  <c r="E93" i="18"/>
  <c r="E94" i="30"/>
  <c r="C93" i="33"/>
  <c r="E95" i="27"/>
  <c r="C93" i="20"/>
  <c r="C94" i="30"/>
  <c r="D93" i="33"/>
  <c r="D93" i="39"/>
  <c r="C13" i="38"/>
  <c r="C7" i="38" s="1"/>
  <c r="C13" i="23"/>
  <c r="C7" i="23" s="1"/>
  <c r="D13" i="15"/>
  <c r="D7" i="15" s="1"/>
  <c r="C13" i="35"/>
  <c r="C7" i="35" s="1"/>
  <c r="D13" i="17"/>
  <c r="D7" i="17" s="1"/>
  <c r="D13" i="23"/>
  <c r="D7" i="23" s="1"/>
  <c r="C13" i="29"/>
  <c r="C7" i="29" s="1"/>
  <c r="E13" i="17"/>
  <c r="E7" i="17" s="1"/>
  <c r="E13" i="23"/>
  <c r="E7" i="23" s="1"/>
  <c r="D13" i="29"/>
  <c r="D7" i="29" s="1"/>
  <c r="E13" i="21"/>
  <c r="E7" i="21" s="1"/>
  <c r="E13" i="38"/>
  <c r="E7" i="38" s="1"/>
  <c r="C13" i="17"/>
  <c r="C7" i="17" s="1"/>
  <c r="C13" i="26"/>
  <c r="C7" i="26" s="1"/>
  <c r="E13" i="29"/>
  <c r="E7" i="29" s="1"/>
  <c r="C13" i="21"/>
  <c r="C7" i="21" s="1"/>
  <c r="D13" i="26"/>
  <c r="D7" i="26" s="1"/>
  <c r="C13" i="19"/>
  <c r="C7" i="19" s="1"/>
  <c r="E13" i="15"/>
  <c r="E7" i="15" s="1"/>
  <c r="E13" i="19"/>
  <c r="E7" i="19" s="1"/>
  <c r="D13" i="21"/>
  <c r="E13" i="35"/>
  <c r="E7" i="35" s="1"/>
  <c r="D13" i="38"/>
  <c r="D7" i="38" s="1"/>
  <c r="C7" i="9"/>
  <c r="C6" i="9" s="1"/>
  <c r="D119" i="9"/>
  <c r="D118" i="9" s="1"/>
  <c r="E119" i="9"/>
  <c r="E118" i="9" s="1"/>
  <c r="E7" i="9"/>
  <c r="E6" i="9" s="1"/>
  <c r="D7" i="9"/>
  <c r="D6" i="9" s="1"/>
  <c r="C119" i="9"/>
  <c r="C118" i="9" s="1"/>
  <c r="C10" i="7" s="1"/>
  <c r="E161" i="6"/>
  <c r="D161" i="6"/>
  <c r="C161" i="6"/>
  <c r="E104" i="6"/>
  <c r="E103" i="6" s="1"/>
  <c r="D104" i="6"/>
  <c r="D103" i="6" s="1"/>
  <c r="C104" i="6"/>
  <c r="C103" i="6" s="1"/>
  <c r="E88" i="6"/>
  <c r="D88" i="6"/>
  <c r="C88" i="6"/>
  <c r="E81" i="6"/>
  <c r="D81" i="6"/>
  <c r="C81" i="6"/>
  <c r="E72" i="6"/>
  <c r="D72" i="6"/>
  <c r="C72" i="6"/>
  <c r="E66" i="6"/>
  <c r="D66" i="6"/>
  <c r="C66" i="6"/>
  <c r="E63" i="6"/>
  <c r="D63" i="6"/>
  <c r="C63" i="6"/>
  <c r="E54" i="6"/>
  <c r="D54" i="6"/>
  <c r="C54" i="6"/>
  <c r="E40" i="6"/>
  <c r="D40" i="6"/>
  <c r="C40" i="6"/>
  <c r="E32" i="6"/>
  <c r="D32" i="6"/>
  <c r="C32" i="6"/>
  <c r="E27" i="6"/>
  <c r="D27" i="6"/>
  <c r="C27" i="6"/>
  <c r="E18" i="6"/>
  <c r="D18" i="6"/>
  <c r="C18" i="6"/>
  <c r="E14" i="6"/>
  <c r="D14" i="6"/>
  <c r="C14" i="6"/>
  <c r="E9" i="6"/>
  <c r="E8" i="6" s="1"/>
  <c r="E20" i="7" s="1"/>
  <c r="E14" i="8" s="1"/>
  <c r="D9" i="6"/>
  <c r="C9" i="6"/>
  <c r="C8" i="6" s="1"/>
  <c r="C20" i="7" s="1"/>
  <c r="E96" i="5"/>
  <c r="D96" i="5"/>
  <c r="C96" i="5"/>
  <c r="E94" i="5"/>
  <c r="D94" i="5"/>
  <c r="C94" i="5"/>
  <c r="E89" i="5"/>
  <c r="E88" i="5" s="1"/>
  <c r="E23" i="12" s="1"/>
  <c r="D89" i="5"/>
  <c r="D88" i="5" s="1"/>
  <c r="D23" i="12" s="1"/>
  <c r="C89" i="5"/>
  <c r="C88" i="5" s="1"/>
  <c r="C23" i="12" s="1"/>
  <c r="E85" i="5"/>
  <c r="E84" i="5" s="1"/>
  <c r="E22" i="12" s="1"/>
  <c r="D85" i="5"/>
  <c r="D84" i="5" s="1"/>
  <c r="D22" i="12" s="1"/>
  <c r="C85" i="5"/>
  <c r="C84" i="5" s="1"/>
  <c r="C22" i="12" s="1"/>
  <c r="E70" i="5"/>
  <c r="E21" i="12" s="1"/>
  <c r="D70" i="5"/>
  <c r="D21" i="12" s="1"/>
  <c r="C70" i="5"/>
  <c r="C21" i="12" s="1"/>
  <c r="E67" i="5"/>
  <c r="E20" i="12" s="1"/>
  <c r="D67" i="5"/>
  <c r="D20" i="12" s="1"/>
  <c r="C67" i="5"/>
  <c r="C20" i="12" s="1"/>
  <c r="E63" i="5"/>
  <c r="E19" i="12" s="1"/>
  <c r="D63" i="5"/>
  <c r="D19" i="12" s="1"/>
  <c r="C63" i="5"/>
  <c r="C19" i="12" s="1"/>
  <c r="E54" i="5"/>
  <c r="E18" i="12" s="1"/>
  <c r="D54" i="5"/>
  <c r="D18" i="12" s="1"/>
  <c r="C54" i="5"/>
  <c r="C18" i="12" s="1"/>
  <c r="E48" i="5"/>
  <c r="E17" i="12" s="1"/>
  <c r="D48" i="5"/>
  <c r="D17" i="12" s="1"/>
  <c r="C48" i="5"/>
  <c r="C17" i="12" s="1"/>
  <c r="E45" i="5"/>
  <c r="E16" i="12" s="1"/>
  <c r="D45" i="5"/>
  <c r="D16" i="12" s="1"/>
  <c r="C45" i="5"/>
  <c r="C16" i="12" s="1"/>
  <c r="E36" i="5"/>
  <c r="E15" i="12" s="1"/>
  <c r="D36" i="5"/>
  <c r="D15" i="12" s="1"/>
  <c r="C36" i="5"/>
  <c r="C15" i="12" s="1"/>
  <c r="E22" i="5"/>
  <c r="E14" i="12" s="1"/>
  <c r="D22" i="5"/>
  <c r="D14" i="12" s="1"/>
  <c r="C22" i="5"/>
  <c r="C14" i="12" s="1"/>
  <c r="E14" i="5"/>
  <c r="E13" i="12" s="1"/>
  <c r="D14" i="5"/>
  <c r="D13" i="12" s="1"/>
  <c r="C14" i="5"/>
  <c r="C13" i="12" s="1"/>
  <c r="E9" i="5"/>
  <c r="D9" i="5"/>
  <c r="C9" i="5"/>
  <c r="D10" i="12"/>
  <c r="C20" i="4"/>
  <c r="E18" i="4"/>
  <c r="E9" i="12" s="1"/>
  <c r="D18" i="4"/>
  <c r="D9" i="12" s="1"/>
  <c r="C18" i="4"/>
  <c r="C9" i="12" s="1"/>
  <c r="E14" i="4"/>
  <c r="E8" i="12" s="1"/>
  <c r="D14" i="4"/>
  <c r="D8" i="12" s="1"/>
  <c r="C14" i="4"/>
  <c r="C8" i="12" s="1"/>
  <c r="E9" i="4"/>
  <c r="D9" i="4"/>
  <c r="C9" i="4"/>
  <c r="F79" i="3"/>
  <c r="E14" i="13" s="1"/>
  <c r="E171" i="6" s="1"/>
  <c r="E79" i="3"/>
  <c r="D14" i="13" s="1"/>
  <c r="D171" i="6" s="1"/>
  <c r="D79" i="3"/>
  <c r="C14" i="13" s="1"/>
  <c r="C171" i="6" s="1"/>
  <c r="F66" i="3"/>
  <c r="E12" i="13" s="1"/>
  <c r="E157" i="6" s="1"/>
  <c r="E156" i="6" s="1"/>
  <c r="E66" i="3"/>
  <c r="D12" i="13" s="1"/>
  <c r="D157" i="6" s="1"/>
  <c r="D156" i="6" s="1"/>
  <c r="D66" i="3"/>
  <c r="C12" i="13" s="1"/>
  <c r="C157" i="6" s="1"/>
  <c r="C156" i="6" s="1"/>
  <c r="F47" i="3"/>
  <c r="E10" i="13" s="1"/>
  <c r="E147" i="6" s="1"/>
  <c r="E47" i="3"/>
  <c r="D10" i="13" s="1"/>
  <c r="D147" i="6" s="1"/>
  <c r="D47" i="3"/>
  <c r="C10" i="13" s="1"/>
  <c r="C147" i="6" s="1"/>
  <c r="F38" i="3"/>
  <c r="E9" i="13" s="1"/>
  <c r="E143" i="6" s="1"/>
  <c r="E38" i="3"/>
  <c r="D9" i="13" s="1"/>
  <c r="D143" i="6" s="1"/>
  <c r="D38" i="3"/>
  <c r="C9" i="13" s="1"/>
  <c r="C143" i="6" s="1"/>
  <c r="F32" i="3"/>
  <c r="E8" i="13" s="1"/>
  <c r="E32" i="3"/>
  <c r="D8" i="13" s="1"/>
  <c r="D141" i="6" s="1"/>
  <c r="D32" i="3"/>
  <c r="C8" i="13" s="1"/>
  <c r="C141" i="6" s="1"/>
  <c r="D7" i="22" l="1"/>
  <c r="C7" i="39"/>
  <c r="E7" i="30"/>
  <c r="C25" i="7"/>
  <c r="C7" i="18"/>
  <c r="C6" i="11" s="1"/>
  <c r="D8" i="6"/>
  <c r="D20" i="7" s="1"/>
  <c r="D14" i="8" s="1"/>
  <c r="D21" i="7"/>
  <c r="D7" i="36"/>
  <c r="D13" i="11" s="1"/>
  <c r="C7" i="24"/>
  <c r="C9" i="11" s="1"/>
  <c r="E7" i="24"/>
  <c r="E9" i="11" s="1"/>
  <c r="E7" i="22"/>
  <c r="E15" i="11" s="1"/>
  <c r="E26" i="7"/>
  <c r="D12" i="14"/>
  <c r="D26" i="7"/>
  <c r="C12" i="14"/>
  <c r="C26" i="7"/>
  <c r="C7" i="36"/>
  <c r="C13" i="11" s="1"/>
  <c r="D10" i="14"/>
  <c r="D25" i="7"/>
  <c r="E10" i="14"/>
  <c r="E25" i="7"/>
  <c r="C8" i="7"/>
  <c r="C28" i="13"/>
  <c r="C9" i="10"/>
  <c r="C7" i="22"/>
  <c r="C15" i="11" s="1"/>
  <c r="C14" i="11"/>
  <c r="C6" i="10"/>
  <c r="F6" i="10"/>
  <c r="F9" i="10"/>
  <c r="E12" i="14"/>
  <c r="E141" i="6"/>
  <c r="E120" i="6" s="1"/>
  <c r="E119" i="6" s="1"/>
  <c r="E118" i="6" s="1"/>
  <c r="E28" i="13"/>
  <c r="E7" i="39"/>
  <c r="E14" i="11" s="1"/>
  <c r="C7" i="20"/>
  <c r="C7" i="11" s="1"/>
  <c r="C12" i="12"/>
  <c r="C8" i="5"/>
  <c r="C7" i="16"/>
  <c r="C8" i="11" s="1"/>
  <c r="D7" i="33"/>
  <c r="D12" i="11" s="1"/>
  <c r="D7" i="16"/>
  <c r="D8" i="11" s="1"/>
  <c r="C7" i="30"/>
  <c r="C11" i="11" s="1"/>
  <c r="C7" i="33"/>
  <c r="C12" i="11" s="1"/>
  <c r="E7" i="20"/>
  <c r="E7" i="11" s="1"/>
  <c r="D7" i="20"/>
  <c r="D7" i="11" s="1"/>
  <c r="D7" i="18"/>
  <c r="D6" i="11" s="1"/>
  <c r="E7" i="33"/>
  <c r="E12" i="11" s="1"/>
  <c r="D7" i="39"/>
  <c r="D14" i="11" s="1"/>
  <c r="E7" i="18"/>
  <c r="E6" i="11" s="1"/>
  <c r="E7" i="36"/>
  <c r="D9" i="11"/>
  <c r="D7" i="30"/>
  <c r="D11" i="11" s="1"/>
  <c r="D12" i="12"/>
  <c r="D8" i="5"/>
  <c r="E12" i="12"/>
  <c r="E8" i="5"/>
  <c r="D8" i="7"/>
  <c r="D7" i="21"/>
  <c r="D15" i="11" s="1"/>
  <c r="D28" i="13"/>
  <c r="E7" i="27"/>
  <c r="E10" i="11" s="1"/>
  <c r="C10" i="14"/>
  <c r="C7" i="27"/>
  <c r="D7" i="27"/>
  <c r="D10" i="11" s="1"/>
  <c r="E16" i="9"/>
  <c r="E5" i="9" s="1"/>
  <c r="E19" i="8"/>
  <c r="E18" i="8" s="1"/>
  <c r="E10" i="7"/>
  <c r="D16" i="9"/>
  <c r="D9" i="7" s="1"/>
  <c r="D19" i="8"/>
  <c r="D10" i="7"/>
  <c r="C16" i="9"/>
  <c r="C9" i="7" s="1"/>
  <c r="C19" i="8"/>
  <c r="C18" i="8" s="1"/>
  <c r="D9" i="8"/>
  <c r="E9" i="8"/>
  <c r="E8" i="7"/>
  <c r="C9" i="8"/>
  <c r="E26" i="6"/>
  <c r="E25" i="6" s="1"/>
  <c r="D26" i="6"/>
  <c r="D25" i="6" s="1"/>
  <c r="C26" i="6"/>
  <c r="C25" i="6" s="1"/>
  <c r="E11" i="11"/>
  <c r="E8" i="11"/>
  <c r="E8" i="4"/>
  <c r="E7" i="12"/>
  <c r="E10" i="12"/>
  <c r="C10" i="12"/>
  <c r="C8" i="4"/>
  <c r="C7" i="12"/>
  <c r="D8" i="4"/>
  <c r="D7" i="12"/>
  <c r="D6" i="12" s="1"/>
  <c r="E93" i="5"/>
  <c r="C13" i="4"/>
  <c r="D13" i="4"/>
  <c r="E13" i="4"/>
  <c r="D13" i="6"/>
  <c r="C13" i="6"/>
  <c r="C7" i="6" s="1"/>
  <c r="C19" i="7" s="1"/>
  <c r="C13" i="8" s="1"/>
  <c r="D120" i="6"/>
  <c r="D119" i="6" s="1"/>
  <c r="D118" i="6" s="1"/>
  <c r="C120" i="6"/>
  <c r="C119" i="6" s="1"/>
  <c r="C118" i="6" s="1"/>
  <c r="E13" i="6"/>
  <c r="E7" i="6" s="1"/>
  <c r="E19" i="7" s="1"/>
  <c r="E13" i="8" s="1"/>
  <c r="C93" i="5"/>
  <c r="D93" i="5"/>
  <c r="D6" i="3"/>
  <c r="E6" i="3"/>
  <c r="F6" i="3"/>
  <c r="E24" i="7" s="1"/>
  <c r="D7" i="6" l="1"/>
  <c r="D19" i="7" s="1"/>
  <c r="D13" i="8" s="1"/>
  <c r="E9" i="7"/>
  <c r="E12" i="7" s="1"/>
  <c r="E13" i="7" s="1"/>
  <c r="D8" i="14"/>
  <c r="D25" i="14" s="1"/>
  <c r="D24" i="7"/>
  <c r="C8" i="14"/>
  <c r="C25" i="14" s="1"/>
  <c r="C24" i="7"/>
  <c r="F9" i="8"/>
  <c r="C7" i="4"/>
  <c r="C5" i="9"/>
  <c r="F5" i="10"/>
  <c r="F23" i="10" s="1"/>
  <c r="E8" i="14"/>
  <c r="E25" i="14" s="1"/>
  <c r="D6" i="10"/>
  <c r="E6" i="10" s="1"/>
  <c r="G6" i="10" s="1"/>
  <c r="D9" i="10"/>
  <c r="E9" i="10" s="1"/>
  <c r="G9" i="10" s="1"/>
  <c r="D7" i="5"/>
  <c r="E13" i="11"/>
  <c r="C7" i="5"/>
  <c r="E7" i="5"/>
  <c r="D5" i="10" s="1"/>
  <c r="D18" i="8"/>
  <c r="F18" i="8" s="1"/>
  <c r="F19" i="8"/>
  <c r="D5" i="9"/>
  <c r="D7" i="4"/>
  <c r="E7" i="4"/>
  <c r="C5" i="10" s="1"/>
  <c r="C14" i="8"/>
  <c r="D10" i="8"/>
  <c r="E10" i="8"/>
  <c r="E8" i="8" s="1"/>
  <c r="E24" i="8" s="1"/>
  <c r="C10" i="11"/>
  <c r="C12" i="7"/>
  <c r="C13" i="7" s="1"/>
  <c r="C10" i="8"/>
  <c r="C8" i="8" s="1"/>
  <c r="C24" i="8" s="1"/>
  <c r="D12" i="7"/>
  <c r="D13" i="7" s="1"/>
  <c r="C6" i="12"/>
  <c r="E24" i="12"/>
  <c r="E11" i="12" s="1"/>
  <c r="D24" i="12"/>
  <c r="D11" i="12" s="1"/>
  <c r="D5" i="12" s="1"/>
  <c r="D27" i="12" s="1"/>
  <c r="C24" i="12"/>
  <c r="C11" i="12" s="1"/>
  <c r="E6" i="12"/>
  <c r="C6" i="6"/>
  <c r="C5" i="6" s="1"/>
  <c r="E6" i="6"/>
  <c r="E5" i="6" s="1"/>
  <c r="D6" i="6" l="1"/>
  <c r="D5" i="6" s="1"/>
  <c r="D5" i="11"/>
  <c r="D28" i="11" s="1"/>
  <c r="C5" i="11"/>
  <c r="C28" i="11" s="1"/>
  <c r="E5" i="11"/>
  <c r="E28" i="11" s="1"/>
  <c r="F13" i="8"/>
  <c r="C21" i="7"/>
  <c r="D27" i="7"/>
  <c r="D22" i="8" s="1"/>
  <c r="C27" i="7"/>
  <c r="C22" i="8" s="1"/>
  <c r="E27" i="7"/>
  <c r="E22" i="8" s="1"/>
  <c r="F14" i="8"/>
  <c r="D8" i="8"/>
  <c r="F8" i="8" s="1"/>
  <c r="F10" i="8"/>
  <c r="E21" i="7"/>
  <c r="C5" i="12"/>
  <c r="C27" i="12" s="1"/>
  <c r="E5" i="12"/>
  <c r="E27" i="12" s="1"/>
  <c r="D23" i="10"/>
  <c r="C23" i="10"/>
  <c r="E12" i="8"/>
  <c r="D12" i="8"/>
  <c r="C12" i="8"/>
  <c r="F22" i="8" l="1"/>
  <c r="F12" i="8"/>
  <c r="D24" i="8"/>
  <c r="F24" i="8" s="1"/>
  <c r="E26" i="8"/>
  <c r="E25" i="8"/>
  <c r="D25" i="8"/>
  <c r="C25" i="8"/>
  <c r="E5" i="10"/>
  <c r="G5" i="10" s="1"/>
  <c r="G23" i="10" s="1"/>
  <c r="D28" i="7"/>
  <c r="E22" i="7"/>
  <c r="E28" i="7" s="1"/>
  <c r="E29" i="7" s="1"/>
  <c r="C22" i="7"/>
  <c r="C28" i="7" s="1"/>
  <c r="E23" i="10" l="1"/>
  <c r="F25" i="8"/>
  <c r="E33" i="7"/>
</calcChain>
</file>

<file path=xl/sharedStrings.xml><?xml version="1.0" encoding="utf-8"?>
<sst xmlns="http://schemas.openxmlformats.org/spreadsheetml/2006/main" count="2659" uniqueCount="991">
  <si>
    <t>Code</t>
  </si>
  <si>
    <t>DETAILS</t>
  </si>
  <si>
    <t>Total Expenditure</t>
  </si>
  <si>
    <t>Recurrent Expenditure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</si>
  <si>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</si>
  <si>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</si>
  <si>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</si>
  <si>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</si>
  <si>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</si>
  <si>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</si>
  <si>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</si>
  <si>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</si>
  <si>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</si>
  <si>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</si>
  <si>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</si>
  <si>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>Contribution By LGAs</t>
  </si>
  <si>
    <t>Social Benefits</t>
  </si>
  <si>
    <t>Gratuity</t>
  </si>
  <si>
    <t>Pension</t>
  </si>
  <si>
    <t>Other Benefits</t>
  </si>
  <si>
    <t>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</si>
  <si>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</si>
  <si>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</si>
  <si>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</si>
  <si>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</si>
  <si>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</si>
  <si>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</si>
  <si>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</si>
  <si>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</si>
  <si>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</si>
  <si>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</si>
  <si>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</si>
  <si>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</si>
  <si>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</si>
  <si>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</si>
  <si>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</si>
  <si>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Stationaries And 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</si>
  <si>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</si>
  <si>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</si>
  <si>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</si>
  <si>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</si>
  <si>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</si>
  <si>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</si>
  <si>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</si>
  <si>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</si>
  <si>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</si>
  <si>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</si>
  <si>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Production, Of Financial Statements</t>
  </si>
  <si>
    <t xml:space="preserve">Production Of Annual Reports To Public </t>
  </si>
  <si>
    <t>Maintenance Services – General</t>
  </si>
  <si>
    <t>Maintenance Of Motor Vehicle/ Equipment</t>
  </si>
  <si>
    <t>Maintenance Of Office Furniture</t>
  </si>
  <si>
    <t>Maintenance Of Buildings</t>
  </si>
  <si>
    <t>Maintenance Of Office / It Equipment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</si>
  <si>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</si>
  <si>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</si>
  <si>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</si>
  <si>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</si>
  <si>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</si>
  <si>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</si>
  <si>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</si>
  <si>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</si>
  <si>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</si>
  <si>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Office Rent</t>
  </si>
  <si>
    <t>Residential Rent</t>
  </si>
  <si>
    <t>Security Vote (Including Operations)</t>
  </si>
  <si>
    <t>Cleaning &amp; Fumigation Services</t>
  </si>
  <si>
    <t>Consulting &amp; Professional Services</t>
  </si>
  <si>
    <t>Financial Consulting</t>
  </si>
  <si>
    <t>Information Technology Consulting</t>
  </si>
  <si>
    <t>Legal Services</t>
  </si>
  <si>
    <t>Agricultural Consulting</t>
  </si>
  <si>
    <t>Medical Consulting</t>
  </si>
  <si>
    <t>Auditing Of Accounts</t>
  </si>
  <si>
    <t>Media Relation Services</t>
  </si>
  <si>
    <t>Other Consulting Services</t>
  </si>
  <si>
    <t>Fuel &amp; Lubricants – General</t>
  </si>
  <si>
    <t>Motor Vehicle Fuel Cost</t>
  </si>
  <si>
    <t>Other Transport Equipment Fuel Cost</t>
  </si>
  <si>
    <t>Plant / Generator Fuel Cost</t>
  </si>
  <si>
    <t>Financial Charges – General</t>
  </si>
  <si>
    <t>Bank Charges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</si>
  <si>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</si>
  <si>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</si>
  <si>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</si>
  <si>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</si>
  <si>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</si>
  <si>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</si>
  <si>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</si>
  <si>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</si>
  <si>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</si>
  <si>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</si>
  <si>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</si>
  <si>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>Annual Budget Expenses &amp; Administration</t>
  </si>
  <si>
    <t>Election-Logistics Support</t>
  </si>
  <si>
    <t>Medical Expenses-International</t>
  </si>
  <si>
    <t>Special Days/Celebrations</t>
  </si>
  <si>
    <t>Grants And Contributions General</t>
  </si>
  <si>
    <t>Local Grants And Contributions</t>
  </si>
  <si>
    <t xml:space="preserve">Grants To Government/Agencies </t>
  </si>
  <si>
    <t>Grants To Communities/Ngos</t>
  </si>
  <si>
    <t>Subsidies General</t>
  </si>
  <si>
    <t>Subsidy To Public/Public Institutions</t>
  </si>
  <si>
    <t>Education Subsidy</t>
  </si>
  <si>
    <t>Religious Pilgrimage Subsidy</t>
  </si>
  <si>
    <t>Exams Fees Subsidy</t>
  </si>
  <si>
    <t>Public Debt Charges</t>
  </si>
  <si>
    <t>Foreign Principal</t>
  </si>
  <si>
    <t>Foreign Principal - Short Term Borrowings</t>
  </si>
  <si>
    <t>Domestic Principal</t>
  </si>
  <si>
    <t>Domestic Principal - Short Term Borrowings</t>
  </si>
  <si>
    <t>Economic</t>
  </si>
  <si>
    <t>Details</t>
  </si>
  <si>
    <t>Assets (Capital Expenditure)</t>
  </si>
  <si>
    <t>Land &amp; Building – General</t>
  </si>
  <si>
    <t>Land And Buildings - Office</t>
  </si>
  <si>
    <t>Infrastructure – General</t>
  </si>
  <si>
    <t>Roads And Drainages</t>
  </si>
  <si>
    <t>Plant &amp; Machinery – General</t>
  </si>
  <si>
    <t>Earthmoving Equipment – Tractors</t>
  </si>
  <si>
    <t>Fixed Assets – General</t>
  </si>
  <si>
    <t>Motor Vehicles</t>
  </si>
  <si>
    <t>Tricycles</t>
  </si>
  <si>
    <t>Motor Cycles</t>
  </si>
  <si>
    <t xml:space="preserve">Bicycles </t>
  </si>
  <si>
    <t>Office Equipment – General</t>
  </si>
  <si>
    <t>Computers</t>
  </si>
  <si>
    <t>Furniture &amp; Fittings – General</t>
  </si>
  <si>
    <t>Chairs</t>
  </si>
  <si>
    <t>Tables</t>
  </si>
  <si>
    <t>Other Specialised Assets-Gen</t>
  </si>
  <si>
    <t>Biological Assets/Livestock</t>
  </si>
  <si>
    <t>Laboratory/Medical Equipment</t>
  </si>
  <si>
    <t>Agricultural Equipment</t>
  </si>
  <si>
    <t>Educational Materials/Equipment</t>
  </si>
  <si>
    <t>Land &amp; Buildings – Administrative</t>
  </si>
  <si>
    <t>Land &amp; Buildings – Residential</t>
  </si>
  <si>
    <t>Other Investment Property</t>
  </si>
  <si>
    <t>Intangible Assets</t>
  </si>
  <si>
    <t>Goodwill (Acquired)</t>
  </si>
  <si>
    <t>Research &amp; Development</t>
  </si>
  <si>
    <t>Trade fair and Exhibitions</t>
  </si>
  <si>
    <t>Asset Under Construction</t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</si>
  <si>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F.xii</t>
    </r>
  </si>
  <si>
    <t>Economic
Code</t>
  </si>
  <si>
    <t>Program
Code</t>
  </si>
  <si>
    <t>Investment - Land &amp; Building - Gen</t>
  </si>
  <si>
    <t>EXPENDITURES</t>
  </si>
  <si>
    <t>PERSONNEL COST</t>
  </si>
  <si>
    <t>SALARY</t>
  </si>
  <si>
    <t>SALARIES AND WAGES</t>
  </si>
  <si>
    <t>OVER TIME PAYMENTS</t>
  </si>
  <si>
    <t>CONSOLIDATED REVENUE FUND CHARGE- SALARIES</t>
  </si>
  <si>
    <t>ALLOWANCES AND SOCIAL CONTRIBUTION</t>
  </si>
  <si>
    <t>ALLOWANCES</t>
  </si>
  <si>
    <t>FURNITURE ALLOWANCE</t>
  </si>
  <si>
    <t>SEVERANCE ALLOWANCE</t>
  </si>
  <si>
    <t>OTHER ALLOWANCES</t>
  </si>
  <si>
    <t>SOCIAL CONTRIBUTIONS</t>
  </si>
  <si>
    <t xml:space="preserve">CONTRIBUTION BY LGAs </t>
  </si>
  <si>
    <t>SOCIAL BENEFITS</t>
  </si>
  <si>
    <t>GRATUITY</t>
  </si>
  <si>
    <t>PENSION</t>
  </si>
  <si>
    <t>OTHER RECURRENT COSTS</t>
  </si>
  <si>
    <t>OVERHEAD COST</t>
  </si>
  <si>
    <t>TRAVEL &amp; TRANSPORT – GENERAL</t>
  </si>
  <si>
    <t>LOCAL TRAVEL &amp; TRANSPORT: TRAINING</t>
  </si>
  <si>
    <t>LOCAL TRAVEL &amp; TRANSPORT: OTHERS</t>
  </si>
  <si>
    <t>INTERNATIONAL TRAVEL &amp; TRANSPORT: TRAINING</t>
  </si>
  <si>
    <t>INTERNATIONAL TRAVEL &amp; TRANSPORT: OTHERS</t>
  </si>
  <si>
    <t>UTILITIES – GENERAL</t>
  </si>
  <si>
    <t>ELECTRICITY CHARGES</t>
  </si>
  <si>
    <t>TELEPHONE CHARGES</t>
  </si>
  <si>
    <t>INTERNET ACCESS CHARGES</t>
  </si>
  <si>
    <t>DSTV SUBSCRIPTION CHARGES</t>
  </si>
  <si>
    <t>WATER RATES</t>
  </si>
  <si>
    <t>SEWAGE CHARGES</t>
  </si>
  <si>
    <t>SOFTWARE CHARGES/ LICENCE RENEWAL</t>
  </si>
  <si>
    <t>MATERIALS &amp; SUPPLIES – GENERAL</t>
  </si>
  <si>
    <t>OFFICE STATIONERIES/CONSUMABLES</t>
  </si>
  <si>
    <t>BOOKS</t>
  </si>
  <si>
    <t>NEWSPAPERS</t>
  </si>
  <si>
    <t>MAGAZINES &amp; PERIODICALS</t>
  </si>
  <si>
    <t>PRINTING OF NON-SECURITY DOCUMENTS</t>
  </si>
  <si>
    <t>PRINTING OF SECURITY DOCUMENTS</t>
  </si>
  <si>
    <t>DRUGS/LABORATORY/MEDICAL SUPPLIES</t>
  </si>
  <si>
    <t>FIELD &amp; CAMPING MATERIALS SUPPLIES</t>
  </si>
  <si>
    <t>UNIFORMS/ROBES &amp; OTHER CLOTHING</t>
  </si>
  <si>
    <t>TEACHING AIDS / INSTRUCTION MATERIALS</t>
  </si>
  <si>
    <t>FOOD STUFF / CATERING MATERIALS SUPPLIES</t>
  </si>
  <si>
    <t>PRODUCTION OF FINANCIAL STATEMENTS</t>
  </si>
  <si>
    <t xml:space="preserve">PRODUCTION OF REPORTS TO PUBLIC </t>
  </si>
  <si>
    <t>MAINTENANCE SERVICES – GENERAL</t>
  </si>
  <si>
    <t>MAINTENANCE OF MOTOR VEHICLE</t>
  </si>
  <si>
    <t>MAINTENANCE OF OFFICE FURNITURE</t>
  </si>
  <si>
    <t>MAINTENANCE OF OFFICE BUILDING / RESIDENTIAL QTRS</t>
  </si>
  <si>
    <t>MAINTENANCE OF OFFICE / IT EQUIPMENTS</t>
  </si>
  <si>
    <t>MAINTENANCE OF PLANTS/GENERATORS</t>
  </si>
  <si>
    <t>OTHER MAINTENANCE SERVICES</t>
  </si>
  <si>
    <t>MAINTENANCE OF STREET LIGHTINGS</t>
  </si>
  <si>
    <t>MAINTENANCE OF COMMUNICATION EQUIPMENT</t>
  </si>
  <si>
    <t>TRAINING – GENERAL</t>
  </si>
  <si>
    <t>LOCAL TRAINING</t>
  </si>
  <si>
    <t>INTERNATIONAL TRAINING</t>
  </si>
  <si>
    <t>OTHER SERVICES – GENERAL</t>
  </si>
  <si>
    <t>SECURITY SERVICES</t>
  </si>
  <si>
    <t>RESIDENTIAL RENT</t>
  </si>
  <si>
    <t>SECURITY VOTE (INCLUDING OPERATIONS)</t>
  </si>
  <si>
    <t>CLEANING &amp; FUMIGATION SERVICES</t>
  </si>
  <si>
    <t>CONSULTING &amp; PROFESSIONAL SERVICES – GENERAL</t>
  </si>
  <si>
    <t>FINANCIAL CONSULTING</t>
  </si>
  <si>
    <t>INFORMATION TECHNOLOGY CONSULTING</t>
  </si>
  <si>
    <t>LEGAL SERVICES</t>
  </si>
  <si>
    <t>AGRICULTURAL CONSULTING</t>
  </si>
  <si>
    <t>MEDICAL CONSULTING</t>
  </si>
  <si>
    <t>FUEL &amp; LUBRICANTS – GENERAL</t>
  </si>
  <si>
    <t>MOTOR VEHICLE FUEL COST</t>
  </si>
  <si>
    <t>OTHER TRANSPORT EQUIPMENT FUEL COST</t>
  </si>
  <si>
    <t>PLANT / GENERATOR FUEL COST</t>
  </si>
  <si>
    <t>FINANCIAL CHARGES - GENERAL</t>
  </si>
  <si>
    <t>INSURANCE PREMIUM</t>
  </si>
  <si>
    <t>MISCELLANEOUS EXPENSES GENERAL</t>
  </si>
  <si>
    <t>REFRESHMENT &amp; MEALS</t>
  </si>
  <si>
    <t>HONORARIUM &amp; SITTING ALLOWANCE</t>
  </si>
  <si>
    <t>PUBLICITY &amp; ADVERTISEMENTS</t>
  </si>
  <si>
    <t>MEDICAL EXPENSES-LOCAL</t>
  </si>
  <si>
    <t>POSTAGES &amp; COURIER SERVICES</t>
  </si>
  <si>
    <t>WELFARE PACKAGES</t>
  </si>
  <si>
    <t>SUBSCRIPTION TO PROFESSIONAL BODIES</t>
  </si>
  <si>
    <t>SPORTING ACTIVITIES</t>
  </si>
  <si>
    <t>DIRECT TEACHING &amp; LABORATORY COST</t>
  </si>
  <si>
    <t xml:space="preserve">ANNUAL BUDGET EXPENSES </t>
  </si>
  <si>
    <t>ELECTION-LOGISTICS SUPPORT</t>
  </si>
  <si>
    <t>SPECIAL DAYS/CELEBRATIONS</t>
  </si>
  <si>
    <t>GRANTS AND CONTRIBUTIONS</t>
  </si>
  <si>
    <t>LOCAL GRANTS AND CONTRIBUTIONS</t>
  </si>
  <si>
    <t>GRANTS TO GOVERNMENT AGENCIES</t>
  </si>
  <si>
    <t>GRANTS TO COMMUNITIES/NGOs</t>
  </si>
  <si>
    <t>ASSETS (CAPITAL EXPENDITURE)</t>
  </si>
  <si>
    <t>NON-CURRENT (FIXED) ASSETS</t>
  </si>
  <si>
    <t>FIXED ASSETS - PROPERTY, PLANT &amp; EQUIPMENT</t>
  </si>
  <si>
    <t>LAND &amp; BUILDING – GENERAL</t>
  </si>
  <si>
    <t>LAND &amp; BUILDINGS – ADMINISTRATIVE</t>
  </si>
  <si>
    <t>LAND &amp; BUILDINGS – RESIDENTIAL</t>
  </si>
  <si>
    <t>OTHER STORAGE FACILITIES</t>
  </si>
  <si>
    <t>INFRASTRUCTURE – GENERAL</t>
  </si>
  <si>
    <t>ROADS &amp; BRIDGES</t>
  </si>
  <si>
    <t>ZOOS, PARKS &amp; RESERVES</t>
  </si>
  <si>
    <t>SECURITY INSTALLATIONS/ EQUIPMENT</t>
  </si>
  <si>
    <t>ELECTRICITY TRANSMISSION NETWORK</t>
  </si>
  <si>
    <t>WATER DISTRIBUTION NETWORK</t>
  </si>
  <si>
    <t>SEWAGE/ DRAINAGE NETWORK</t>
  </si>
  <si>
    <t>DAMS</t>
  </si>
  <si>
    <t>SPECIALISED SECURITY EQUIPMENT (E.G. SATELLITE)</t>
  </si>
  <si>
    <t>MONUMENTS</t>
  </si>
  <si>
    <t>HERITAGE ASSETS</t>
  </si>
  <si>
    <t>BOREHOLES &amp; OTHER WATER FACILITIES</t>
  </si>
  <si>
    <t>WASTE DISPOSAL EQUIPMENTS</t>
  </si>
  <si>
    <t>PLANT &amp; MACHINERY – GENERAL</t>
  </si>
  <si>
    <t xml:space="preserve">POWER PLANTS </t>
  </si>
  <si>
    <t>POWER GENERATING SETS</t>
  </si>
  <si>
    <t>FIXED ASSETS – GENERAL</t>
  </si>
  <si>
    <t>MOTOR VEHICLES</t>
  </si>
  <si>
    <t>OFFICE EQUIPMENT – GENERAL</t>
  </si>
  <si>
    <t>COMPUTERS</t>
  </si>
  <si>
    <t>PRINTERS</t>
  </si>
  <si>
    <t>OTHER EQUIPMENTS</t>
  </si>
  <si>
    <t>FURNITURE &amp; FITTINGS – GENERAL</t>
  </si>
  <si>
    <t>CHAIRS</t>
  </si>
  <si>
    <t>TABLES</t>
  </si>
  <si>
    <t>SAFES/ FILE CABINETS/ CUPBOARDS</t>
  </si>
  <si>
    <t>SPECIALISED ASSETS-GENERAL</t>
  </si>
  <si>
    <t>BIOLOGICAL ASSETS</t>
  </si>
  <si>
    <t>LABORATORY/MEDICAL EQUIPMENTS</t>
  </si>
  <si>
    <t>AGRICULTURAL MATERIALS AND EQUIPMENTS</t>
  </si>
  <si>
    <t>EDUCATIONAL MATERIALS/EQUIPMENTS</t>
  </si>
  <si>
    <t>INVESTMENT PROPERTY</t>
  </si>
  <si>
    <t>INVESTMENT - LAND &amp; BUILDING – GEN</t>
  </si>
  <si>
    <t>LAND &amp; BUILDINGS - ADMINISTRATIVE INVESTMENT PROPERTY</t>
  </si>
  <si>
    <t>LAND &amp; BUILDINGS - RESIDENTIAL INVESTMENT PROPERTY</t>
  </si>
  <si>
    <t>OTHER STORAGE FACILITIES INVESTMENT PROPERTY</t>
  </si>
  <si>
    <t>INTANGIBLE ASSETS</t>
  </si>
  <si>
    <t>GOODWILL (ACQUIRED)</t>
  </si>
  <si>
    <t>PATENT RIGHT</t>
  </si>
  <si>
    <t>TRADE MARK</t>
  </si>
  <si>
    <t>FRANCHISE</t>
  </si>
  <si>
    <t>RESEARCH &amp; DEVELOPMENT</t>
  </si>
  <si>
    <t>BROADCAST RIGHTS</t>
  </si>
  <si>
    <t>CONTINGENCY</t>
  </si>
  <si>
    <t>SOFTWARE</t>
  </si>
  <si>
    <t>S/N</t>
  </si>
  <si>
    <t>OPENING BALANCE</t>
  </si>
  <si>
    <t>RECEIPTS:</t>
  </si>
  <si>
    <t>LG SHARE OF FAAC</t>
  </si>
  <si>
    <t>INDEPENDENT REVENUE</t>
  </si>
  <si>
    <t>AID &amp; GRANTS</t>
  </si>
  <si>
    <t>OTHER CAPITAL RECEIPTS</t>
  </si>
  <si>
    <t>TOTAL CURRENT YEAR RECEIPTS</t>
  </si>
  <si>
    <t>TOTAL PROJECTED FUNDS AVAILABLE</t>
  </si>
  <si>
    <t>EXPENDITURE:</t>
  </si>
  <si>
    <t>A:  RECURRENT DEBT</t>
  </si>
  <si>
    <t xml:space="preserve"> LOANS REPAYMENT</t>
  </si>
  <si>
    <t>TOTAL RECURRENT DEBT</t>
  </si>
  <si>
    <t>B:  RECURRENT EXPENDITURE - NON-DEBT</t>
  </si>
  <si>
    <t>PERSONNEL COSTS</t>
  </si>
  <si>
    <t>OVERHEAD COSTS</t>
  </si>
  <si>
    <t>TOTAL RECURRENT NON-DEBT</t>
  </si>
  <si>
    <t>TOTAL RECURRENT EXPENDITURE</t>
  </si>
  <si>
    <t>C:  CAPITAL EXPENDITURE BY SECTORS</t>
  </si>
  <si>
    <t>ADMINISTRATION SECTOR</t>
  </si>
  <si>
    <t>ECONOMIC SECTOR</t>
  </si>
  <si>
    <t>SOCIAL SECTOR</t>
  </si>
  <si>
    <t>TOTAL CAPITAL EXPENDITURE</t>
  </si>
  <si>
    <t>TOTAL EXPENDITURE (BUDGET SIZE)</t>
  </si>
  <si>
    <t>BUDGET SURPLUS/(DEFICIT)</t>
  </si>
  <si>
    <t>FINANCE DEFICIT BY:</t>
  </si>
  <si>
    <t>INTERNAL LOANS/BORROWINGS</t>
  </si>
  <si>
    <t>TOTAL LOANS</t>
  </si>
  <si>
    <t>CLOSING BALANCE</t>
  </si>
  <si>
    <t xml:space="preserve">Item </t>
  </si>
  <si>
    <t>%</t>
  </si>
  <si>
    <t>A</t>
  </si>
  <si>
    <t>Opening Balance</t>
  </si>
  <si>
    <t>B</t>
  </si>
  <si>
    <t>Recurrent Revenue</t>
  </si>
  <si>
    <t>D</t>
  </si>
  <si>
    <t>Transfer to Capital Account</t>
  </si>
  <si>
    <t>C</t>
  </si>
  <si>
    <t>Capital Receipts</t>
  </si>
  <si>
    <t>E</t>
  </si>
  <si>
    <t>3200 - ASSETS (CAPITAL EXPENDITURE)</t>
  </si>
  <si>
    <t>F</t>
  </si>
  <si>
    <t xml:space="preserve">Total Revenue </t>
  </si>
  <si>
    <t>G</t>
  </si>
  <si>
    <t>Budget Surplus /(Deficit) =A+B+C-D-E</t>
  </si>
  <si>
    <r>
      <t>1100</t>
    </r>
    <r>
      <rPr>
        <sz val="12"/>
        <color theme="1"/>
        <rFont val="Tahoma"/>
        <family val="2"/>
      </rPr>
      <t xml:space="preserve"> -LOCAL GOVERNMENT SHARE OF FAAC</t>
    </r>
  </si>
  <si>
    <r>
      <t>1200</t>
    </r>
    <r>
      <rPr>
        <sz val="12"/>
        <color theme="1"/>
        <rFont val="Tahoma"/>
        <family val="2"/>
      </rPr>
      <t>-INDEPENDENT REVENUE</t>
    </r>
  </si>
  <si>
    <r>
      <t>2100</t>
    </r>
    <r>
      <rPr>
        <sz val="12"/>
        <color theme="1"/>
        <rFont val="Tahoma"/>
        <family val="2"/>
      </rPr>
      <t xml:space="preserve"> - PERSONNEL COST</t>
    </r>
  </si>
  <si>
    <r>
      <t>2200</t>
    </r>
    <r>
      <rPr>
        <sz val="12"/>
        <color theme="1"/>
        <rFont val="Tahoma"/>
        <family val="2"/>
      </rPr>
      <t xml:space="preserve"> - OTHER RECURRENT COST</t>
    </r>
  </si>
  <si>
    <r>
      <t>1300</t>
    </r>
    <r>
      <rPr>
        <sz val="12"/>
        <color theme="1"/>
        <rFont val="Tahoma"/>
        <family val="2"/>
      </rPr>
      <t xml:space="preserve"> - AID AND GRANTS</t>
    </r>
  </si>
  <si>
    <r>
      <t>1400</t>
    </r>
    <r>
      <rPr>
        <sz val="12"/>
        <color theme="1"/>
        <rFont val="Tahoma"/>
        <family val="2"/>
      </rPr>
      <t>- OTHER CAPITAL RECEIPTS</t>
    </r>
  </si>
  <si>
    <t xml:space="preserve"> </t>
  </si>
  <si>
    <r>
      <t>REVENUE</t>
    </r>
    <r>
      <rPr>
        <sz val="11"/>
        <color rgb="FF000000"/>
        <rFont val="Tahoma"/>
        <family val="2"/>
      </rPr>
      <t xml:space="preserve"> </t>
    </r>
  </si>
  <si>
    <r>
      <t>GOVERNMENT SHARE OF FAAC</t>
    </r>
    <r>
      <rPr>
        <sz val="11"/>
        <color rgb="FF000000"/>
        <rFont val="Tahoma"/>
        <family val="2"/>
      </rPr>
      <t xml:space="preserve"> </t>
    </r>
  </si>
  <si>
    <r>
      <t>LG GOVERNMENT SHARE OF STATUTORY REVENUE</t>
    </r>
    <r>
      <rPr>
        <sz val="11"/>
        <color rgb="FF000000"/>
        <rFont val="Tahoma"/>
        <family val="2"/>
      </rPr>
      <t xml:space="preserve"> </t>
    </r>
  </si>
  <si>
    <r>
      <t>LG GOVERNMENT SHARE OF VAT</t>
    </r>
    <r>
      <rPr>
        <sz val="11"/>
        <color rgb="FF000000"/>
        <rFont val="Tahoma"/>
        <family val="2"/>
      </rPr>
      <t xml:space="preserve"> </t>
    </r>
  </si>
  <si>
    <t xml:space="preserve">LG SHARE OF VAT </t>
  </si>
  <si>
    <r>
      <t>LG GOVERNMENT SHARE OF OTHER REVENUE</t>
    </r>
    <r>
      <rPr>
        <sz val="11"/>
        <color rgb="FF000000"/>
        <rFont val="Tahoma"/>
        <family val="2"/>
      </rPr>
      <t xml:space="preserve"> </t>
    </r>
  </si>
  <si>
    <t xml:space="preserve">EXCESS CRUDE </t>
  </si>
  <si>
    <t xml:space="preserve">LG SPECIAL ALLOCATIONS </t>
  </si>
  <si>
    <r>
      <t>INDEPENDENT REVENUE</t>
    </r>
    <r>
      <rPr>
        <sz val="11"/>
        <color rgb="FF000000"/>
        <rFont val="Tahoma"/>
        <family val="2"/>
      </rPr>
      <t xml:space="preserve"> </t>
    </r>
  </si>
  <si>
    <r>
      <t>TAX REVENUE</t>
    </r>
    <r>
      <rPr>
        <sz val="11"/>
        <color rgb="FF000000"/>
        <rFont val="Tahoma"/>
        <family val="2"/>
      </rPr>
      <t xml:space="preserve"> </t>
    </r>
  </si>
  <si>
    <r>
      <t>OTHER TAXES</t>
    </r>
    <r>
      <rPr>
        <sz val="11"/>
        <color rgb="FF000000"/>
        <rFont val="Tahoma"/>
        <family val="2"/>
      </rPr>
      <t xml:space="preserve"> </t>
    </r>
  </si>
  <si>
    <t xml:space="preserve">STAMP DUTY </t>
  </si>
  <si>
    <t xml:space="preserve">DEVELOPMENT TAX/LEVY </t>
  </si>
  <si>
    <t xml:space="preserve">LIVESTOCK TAX </t>
  </si>
  <si>
    <t xml:space="preserve">OTHER SERVICE TAXES </t>
  </si>
  <si>
    <r>
      <t>NON-TAX REVENUE</t>
    </r>
    <r>
      <rPr>
        <sz val="11"/>
        <color rgb="FF000000"/>
        <rFont val="Tahoma"/>
        <family val="2"/>
      </rPr>
      <t xml:space="preserve"> </t>
    </r>
  </si>
  <si>
    <r>
      <t>LICENCES – GENERAL</t>
    </r>
    <r>
      <rPr>
        <sz val="11"/>
        <color rgb="FF000000"/>
        <rFont val="Tahoma"/>
        <family val="2"/>
      </rPr>
      <t xml:space="preserve"> </t>
    </r>
  </si>
  <si>
    <r>
      <t>RADIO/TELEVISION STATION LICENCES</t>
    </r>
    <r>
      <rPr>
        <b/>
        <sz val="11"/>
        <color rgb="FF000000"/>
        <rFont val="Tahoma"/>
        <family val="2"/>
      </rPr>
      <t xml:space="preserve"> </t>
    </r>
  </si>
  <si>
    <r>
      <t>REGISTATION OF VOLUNTARY ORGANIZATIONS</t>
    </r>
    <r>
      <rPr>
        <b/>
        <sz val="11"/>
        <color rgb="FF000000"/>
        <rFont val="Tahoma"/>
        <family val="2"/>
      </rPr>
      <t xml:space="preserve"> </t>
    </r>
  </si>
  <si>
    <r>
      <t>BAKE HOUSE LICENCE</t>
    </r>
    <r>
      <rPr>
        <b/>
        <sz val="11"/>
        <color rgb="FF000000"/>
        <rFont val="Tahoma"/>
        <family val="2"/>
      </rPr>
      <t xml:space="preserve"> </t>
    </r>
  </si>
  <si>
    <r>
      <t>BRICKMAKING, ETC LICENCE</t>
    </r>
    <r>
      <rPr>
        <b/>
        <sz val="11"/>
        <color rgb="FF000000"/>
        <rFont val="Tahoma"/>
        <family val="2"/>
      </rPr>
      <t xml:space="preserve"> </t>
    </r>
  </si>
  <si>
    <r>
      <t>CART LICENCES</t>
    </r>
    <r>
      <rPr>
        <b/>
        <sz val="11"/>
        <color rgb="FF000000"/>
        <rFont val="Tahoma"/>
        <family val="2"/>
      </rPr>
      <t xml:space="preserve"> </t>
    </r>
  </si>
  <si>
    <r>
      <t>DANE GUN LICENCES</t>
    </r>
    <r>
      <rPr>
        <b/>
        <sz val="11"/>
        <color rgb="FF000000"/>
        <rFont val="Tahoma"/>
        <family val="2"/>
      </rPr>
      <t xml:space="preserve"> </t>
    </r>
  </si>
  <si>
    <r>
      <t>CATTLE DEALER LICENCES</t>
    </r>
    <r>
      <rPr>
        <b/>
        <sz val="11"/>
        <color rgb="FF000000"/>
        <rFont val="Tahoma"/>
        <family val="2"/>
      </rPr>
      <t xml:space="preserve"> </t>
    </r>
  </si>
  <si>
    <r>
      <t>DRIED FISH &amp; MEAT LICENCES</t>
    </r>
    <r>
      <rPr>
        <b/>
        <sz val="11"/>
        <color rgb="FF000000"/>
        <rFont val="Tahoma"/>
        <family val="2"/>
      </rPr>
      <t xml:space="preserve"> </t>
    </r>
  </si>
  <si>
    <r>
      <t>PET (DOG) LICENCES</t>
    </r>
    <r>
      <rPr>
        <b/>
        <sz val="11"/>
        <color rgb="FF000000"/>
        <rFont val="Tahoma"/>
        <family val="2"/>
      </rPr>
      <t xml:space="preserve"> </t>
    </r>
  </si>
  <si>
    <r>
      <t>FISHING PERMITS</t>
    </r>
    <r>
      <rPr>
        <b/>
        <sz val="11"/>
        <color rgb="FF000000"/>
        <rFont val="Tahoma"/>
        <family val="2"/>
      </rPr>
      <t xml:space="preserve"> </t>
    </r>
  </si>
  <si>
    <r>
      <t>HAWKER'S PERMITS</t>
    </r>
    <r>
      <rPr>
        <b/>
        <sz val="11"/>
        <color rgb="FF000000"/>
        <rFont val="Tahoma"/>
        <family val="2"/>
      </rPr>
      <t xml:space="preserve"> </t>
    </r>
  </si>
  <si>
    <r>
      <t>HUNTING PERMITS</t>
    </r>
    <r>
      <rPr>
        <b/>
        <sz val="11"/>
        <color rgb="FF000000"/>
        <rFont val="Tahoma"/>
        <family val="2"/>
      </rPr>
      <t xml:space="preserve"> </t>
    </r>
  </si>
  <si>
    <r>
      <t>PRODUCE BUYING LICENCES</t>
    </r>
    <r>
      <rPr>
        <b/>
        <sz val="11"/>
        <color rgb="FF000000"/>
        <rFont val="Tahoma"/>
        <family val="2"/>
      </rPr>
      <t xml:space="preserve"> </t>
    </r>
  </si>
  <si>
    <t xml:space="preserve">ABBATOIR/SLAUGHTER LICENSES </t>
  </si>
  <si>
    <r>
      <t>TRACTOR HIRING SERVICES</t>
    </r>
    <r>
      <rPr>
        <b/>
        <sz val="11"/>
        <color rgb="FF000000"/>
        <rFont val="Tahoma"/>
        <family val="2"/>
      </rPr>
      <t xml:space="preserve"> </t>
    </r>
  </si>
  <si>
    <r>
      <t>BOREHOLE DRILLING LICENCES</t>
    </r>
    <r>
      <rPr>
        <b/>
        <sz val="11"/>
        <color rgb="FF000000"/>
        <rFont val="Tahoma"/>
        <family val="2"/>
      </rPr>
      <t xml:space="preserve"> </t>
    </r>
  </si>
  <si>
    <r>
      <t>POOL BETTING &amp; CASINO LICENCES/GAMING</t>
    </r>
    <r>
      <rPr>
        <b/>
        <sz val="11"/>
        <color rgb="FF000000"/>
        <rFont val="Tahoma"/>
        <family val="2"/>
      </rPr>
      <t xml:space="preserve"> </t>
    </r>
  </si>
  <si>
    <t xml:space="preserve">CINEMATOGRAPH LICENCES </t>
  </si>
  <si>
    <r>
      <t>MOTOR VEHICLE LICENCES</t>
    </r>
    <r>
      <rPr>
        <b/>
        <sz val="11"/>
        <color rgb="FF000000"/>
        <rFont val="Tahoma"/>
        <family val="2"/>
      </rPr>
      <t xml:space="preserve"> </t>
    </r>
  </si>
  <si>
    <r>
      <t>PATENT MEDICINE &amp; DRUG STORES LICENCES</t>
    </r>
    <r>
      <rPr>
        <b/>
        <sz val="11"/>
        <color rgb="FF000000"/>
        <rFont val="Tahoma"/>
        <family val="2"/>
      </rPr>
      <t xml:space="preserve"> </t>
    </r>
  </si>
  <si>
    <r>
      <t>PRIVATE SCHOOLS LICENCES</t>
    </r>
    <r>
      <rPr>
        <b/>
        <sz val="11"/>
        <color rgb="FF000000"/>
        <rFont val="Tahoma"/>
        <family val="2"/>
      </rPr>
      <t xml:space="preserve"> </t>
    </r>
  </si>
  <si>
    <r>
      <t>HEALTH FACILITIES LICENCES</t>
    </r>
    <r>
      <rPr>
        <b/>
        <sz val="11"/>
        <color rgb="FF000000"/>
        <rFont val="Tahoma"/>
        <family val="2"/>
      </rPr>
      <t xml:space="preserve"> </t>
    </r>
  </si>
  <si>
    <r>
      <t>TRADE PERMIT LICENCES</t>
    </r>
    <r>
      <rPr>
        <b/>
        <sz val="11"/>
        <color rgb="FF000000"/>
        <rFont val="Tahoma"/>
        <family val="2"/>
      </rPr>
      <t xml:space="preserve"> </t>
    </r>
  </si>
  <si>
    <r>
      <t>FORESTRY/TIMBER LICENCE</t>
    </r>
    <r>
      <rPr>
        <b/>
        <sz val="11"/>
        <color rgb="FF000000"/>
        <rFont val="Tahoma"/>
        <family val="2"/>
      </rPr>
      <t xml:space="preserve"> </t>
    </r>
  </si>
  <si>
    <r>
      <t>TRICYCLE DEALERSHIP LICENCES</t>
    </r>
    <r>
      <rPr>
        <b/>
        <sz val="11"/>
        <color rgb="FF000000"/>
        <rFont val="Tahoma"/>
        <family val="2"/>
      </rPr>
      <t xml:space="preserve"> </t>
    </r>
  </si>
  <si>
    <r>
      <t>MOTORCYCLE DEALERSHIP LICENCES</t>
    </r>
    <r>
      <rPr>
        <b/>
        <sz val="11"/>
        <color rgb="FF000000"/>
        <rFont val="Tahoma"/>
        <family val="2"/>
      </rPr>
      <t xml:space="preserve"> </t>
    </r>
  </si>
  <si>
    <r>
      <t>HIDES AND SKIN LICENCES</t>
    </r>
    <r>
      <rPr>
        <b/>
        <sz val="11"/>
        <color rgb="FF000000"/>
        <rFont val="Tahoma"/>
        <family val="2"/>
      </rPr>
      <t xml:space="preserve"> </t>
    </r>
  </si>
  <si>
    <r>
      <t>RENEWAL OF LICENCES</t>
    </r>
    <r>
      <rPr>
        <b/>
        <sz val="11"/>
        <color rgb="FF000000"/>
        <rFont val="Tahoma"/>
        <family val="2"/>
      </rPr>
      <t xml:space="preserve"> </t>
    </r>
  </si>
  <si>
    <r>
      <t>FEES – GENERAL</t>
    </r>
    <r>
      <rPr>
        <sz val="11"/>
        <color rgb="FF000000"/>
        <rFont val="Tahoma"/>
        <family val="2"/>
      </rPr>
      <t xml:space="preserve"> </t>
    </r>
  </si>
  <si>
    <t xml:space="preserve">WEIGHTAND MEASURE FEES </t>
  </si>
  <si>
    <t xml:space="preserve">CONTRACTOR REGISTRATION FEES </t>
  </si>
  <si>
    <t xml:space="preserve">TENDER FEES </t>
  </si>
  <si>
    <t xml:space="preserve">FIRE SAFETY CERTIFICATE FEES </t>
  </si>
  <si>
    <t xml:space="preserve">PROFESSIONAL REGISTRATION FEES </t>
  </si>
  <si>
    <t xml:space="preserve">BILL BOARD ADVERTISEMENT FEES </t>
  </si>
  <si>
    <t xml:space="preserve">SURVEY/ PLANNING/ BUILDING FEES </t>
  </si>
  <si>
    <t xml:space="preserve">LABORATORY FEES </t>
  </si>
  <si>
    <t xml:space="preserve">ASSOCIATION FEES </t>
  </si>
  <si>
    <t xml:space="preserve">BIRTH AND DEATH REGISTRATION FEE </t>
  </si>
  <si>
    <t xml:space="preserve">CHANGE OF OWNERSHIP FEES </t>
  </si>
  <si>
    <t xml:space="preserve">AGRICULTURAL/VETINARY SERVICES FEES </t>
  </si>
  <si>
    <t xml:space="preserve">LAND USE FEES </t>
  </si>
  <si>
    <t xml:space="preserve">DEVELOPMENT LEVIES </t>
  </si>
  <si>
    <t xml:space="preserve">BUSINESS/TRADE OPERATING FEES </t>
  </si>
  <si>
    <t xml:space="preserve">INSPECTION FEES </t>
  </si>
  <si>
    <t xml:space="preserve">TIMBER AND FOREST FALLING FEE </t>
  </si>
  <si>
    <t xml:space="preserve">APPLICATIONS FEES </t>
  </si>
  <si>
    <t xml:space="preserve">INDIGENSHIP REGISTRATION FEES </t>
  </si>
  <si>
    <t xml:space="preserve">FARMLAND REGISTRATION FEES </t>
  </si>
  <si>
    <t xml:space="preserve">PROCESSING FEE </t>
  </si>
  <si>
    <r>
      <t>FINES – GENERAL</t>
    </r>
    <r>
      <rPr>
        <sz val="11"/>
        <color rgb="FF000000"/>
        <rFont val="Tahoma"/>
        <family val="2"/>
      </rPr>
      <t xml:space="preserve"> </t>
    </r>
  </si>
  <si>
    <t xml:space="preserve">FINES/PENALTIES </t>
  </si>
  <si>
    <r>
      <t>SALES – GENERAL</t>
    </r>
    <r>
      <rPr>
        <sz val="11"/>
        <color rgb="FF000000"/>
        <rFont val="Tahoma"/>
        <family val="2"/>
      </rPr>
      <t xml:space="preserve"> </t>
    </r>
  </si>
  <si>
    <t xml:space="preserve">SALES OF JOURNAL &amp; PUBLICATIONS </t>
  </si>
  <si>
    <t xml:space="preserve">SALES OF BOOKS </t>
  </si>
  <si>
    <t xml:space="preserve">SALES OF ID CARDS </t>
  </si>
  <si>
    <t xml:space="preserve">SALES OF STORES/SCRAPS/UNSERVICABLE ITEMS </t>
  </si>
  <si>
    <t xml:space="preserve">SALES OF IMPROVED SEEDS/CHEMICAL </t>
  </si>
  <si>
    <t xml:space="preserve">PROCEEDS FROM SALES OF FARM PRODUCE </t>
  </si>
  <si>
    <t xml:space="preserve">PROCEEDS FROM SALES OF GOVT. VEHICLES </t>
  </si>
  <si>
    <t xml:space="preserve">PROCEEDS FROM SALES OF DRUGS AND MEDICATIONS </t>
  </si>
  <si>
    <t xml:space="preserve">PROCEEDS FROM SALES OF GOVT. BUILDING </t>
  </si>
  <si>
    <t xml:space="preserve">SALES OF UNIFORMS </t>
  </si>
  <si>
    <t xml:space="preserve">SALES OF FORMS </t>
  </si>
  <si>
    <t xml:space="preserve">SALES OF PLAN PHOSTAT PRINT/MAP </t>
  </si>
  <si>
    <t xml:space="preserve">SALES OF REAGENTS &amp; CHEMICALS </t>
  </si>
  <si>
    <r>
      <t>EARNINGS – GENERAL</t>
    </r>
    <r>
      <rPr>
        <sz val="11"/>
        <color rgb="FF000000"/>
        <rFont val="Tahoma"/>
        <family val="2"/>
      </rPr>
      <t xml:space="preserve"> </t>
    </r>
  </si>
  <si>
    <t xml:space="preserve">EARNINGS FROM CONSULTANCY SERVICES </t>
  </si>
  <si>
    <t xml:space="preserve">EARNINGS FROM LABORATORY SERVICES </t>
  </si>
  <si>
    <t xml:space="preserve">EARNINGS FROM HIRE OF PLANTS &amp; EQUIPMENT </t>
  </si>
  <si>
    <t xml:space="preserve">EARNINGS FROM THE USE OF GOVT. VEHICLES </t>
  </si>
  <si>
    <t xml:space="preserve">EARNINGS FROM THE USE OF GOVT. HALLS/OTHERS </t>
  </si>
  <si>
    <t xml:space="preserve">EARNINGS FROM MEDICAL SERVICES </t>
  </si>
  <si>
    <t xml:space="preserve">EARNINGS FROM AGRICULTURAL PRODUCE </t>
  </si>
  <si>
    <t xml:space="preserve">EARNINGS FROM TOURISM/CULTURE/ARTS CENTRES </t>
  </si>
  <si>
    <t xml:space="preserve">EARNINGS FROM COMMERCIAL ACTIVITIES </t>
  </si>
  <si>
    <r>
      <t>RENT ON GOVERNMENT BUILDINGS – GENERAL</t>
    </r>
    <r>
      <rPr>
        <sz val="11"/>
        <color rgb="FF000000"/>
        <rFont val="Tahoma"/>
        <family val="2"/>
      </rPr>
      <t xml:space="preserve"> </t>
    </r>
  </si>
  <si>
    <t xml:space="preserve">RENT ON GOVT.QUARTERS </t>
  </si>
  <si>
    <t xml:space="preserve">RENT ON GOVT BUILDINGS </t>
  </si>
  <si>
    <t xml:space="preserve">RENT ON CONFERENCE CENTRES/HALLS </t>
  </si>
  <si>
    <r>
      <t>RENT ON LAND &amp; OTHERS – GENERAL</t>
    </r>
    <r>
      <rPr>
        <sz val="11"/>
        <color rgb="FF000000"/>
        <rFont val="Tahoma"/>
        <family val="2"/>
      </rPr>
      <t xml:space="preserve"> </t>
    </r>
  </si>
  <si>
    <t xml:space="preserve">RENT ON GOVT. LAND </t>
  </si>
  <si>
    <r>
      <t>REPAYMENTS – GENERAL</t>
    </r>
    <r>
      <rPr>
        <sz val="11"/>
        <color rgb="FF000000"/>
        <rFont val="Tahoma"/>
        <family val="2"/>
      </rPr>
      <t xml:space="preserve"> </t>
    </r>
  </si>
  <si>
    <t xml:space="preserve">OTHER REPAYMENTS </t>
  </si>
  <si>
    <r>
      <t>INVESTMENT INCOME</t>
    </r>
    <r>
      <rPr>
        <sz val="11"/>
        <color rgb="FF000000"/>
        <rFont val="Tahoma"/>
        <family val="2"/>
      </rPr>
      <t xml:space="preserve"> </t>
    </r>
  </si>
  <si>
    <t xml:space="preserve">DIVIDEND RECEIVED </t>
  </si>
  <si>
    <t xml:space="preserve">OTHER INVESTMENT INCOME </t>
  </si>
  <si>
    <r>
      <t>INTEREST EARNED</t>
    </r>
    <r>
      <rPr>
        <sz val="11"/>
        <color rgb="FF000000"/>
        <rFont val="Tahoma"/>
        <family val="2"/>
      </rPr>
      <t xml:space="preserve"> </t>
    </r>
  </si>
  <si>
    <t xml:space="preserve">BANK INTEREST </t>
  </si>
  <si>
    <r>
      <t>AID AND GRANTS</t>
    </r>
    <r>
      <rPr>
        <sz val="11"/>
        <color rgb="FF000000"/>
        <rFont val="Tahoma"/>
        <family val="2"/>
      </rPr>
      <t xml:space="preserve"> </t>
    </r>
  </si>
  <si>
    <r>
      <t>AID</t>
    </r>
    <r>
      <rPr>
        <sz val="11"/>
        <color rgb="FF000000"/>
        <rFont val="Tahoma"/>
        <family val="2"/>
      </rPr>
      <t xml:space="preserve"> </t>
    </r>
  </si>
  <si>
    <r>
      <t>DOMESTIC AIDS</t>
    </r>
    <r>
      <rPr>
        <sz val="11"/>
        <color rgb="FF000000"/>
        <rFont val="Tahoma"/>
        <family val="2"/>
      </rPr>
      <t xml:space="preserve"> </t>
    </r>
  </si>
  <si>
    <t xml:space="preserve">CURRENT DOMESTIC AIDS </t>
  </si>
  <si>
    <t xml:space="preserve">CAPITAL DOMESTIC AIDS </t>
  </si>
  <si>
    <r>
      <t>FOREIGN AIDS</t>
    </r>
    <r>
      <rPr>
        <sz val="11"/>
        <color rgb="FF000000"/>
        <rFont val="Tahoma"/>
        <family val="2"/>
      </rPr>
      <t xml:space="preserve"> </t>
    </r>
  </si>
  <si>
    <t xml:space="preserve">CAPITAL FOREIGN AIDS </t>
  </si>
  <si>
    <r>
      <t>DOMESTIC GRANTS</t>
    </r>
    <r>
      <rPr>
        <sz val="11"/>
        <color rgb="FF000000"/>
        <rFont val="Tahoma"/>
        <family val="2"/>
      </rPr>
      <t xml:space="preserve"> </t>
    </r>
  </si>
  <si>
    <t xml:space="preserve">CAPITAL GRANTS FROM OTHER SOURCES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</si>
  <si>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</si>
  <si>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</si>
  <si>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</si>
  <si>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F.iv</t>
    </r>
  </si>
  <si>
    <r>
      <t>PERSONNEL COST</t>
    </r>
    <r>
      <rPr>
        <sz val="12"/>
        <color rgb="FF000000"/>
        <rFont val="Tahoma"/>
        <family val="2"/>
      </rPr>
      <t xml:space="preserve"> </t>
    </r>
  </si>
  <si>
    <t xml:space="preserve">INTANGIBLE ASSETS </t>
  </si>
  <si>
    <t xml:space="preserve">Code </t>
  </si>
  <si>
    <t xml:space="preserve">Sector </t>
  </si>
  <si>
    <t xml:space="preserve">Administrative sector </t>
  </si>
  <si>
    <t xml:space="preserve">Economic sector </t>
  </si>
  <si>
    <t xml:space="preserve">Law and Justice </t>
  </si>
  <si>
    <t xml:space="preserve">Regional Sector </t>
  </si>
  <si>
    <t xml:space="preserve">Social Sector </t>
  </si>
  <si>
    <t xml:space="preserve">TOTAL </t>
  </si>
  <si>
    <t>Personnel cost
N</t>
  </si>
  <si>
    <t>Overhead cost
N</t>
  </si>
  <si>
    <t>Total
Recurrent
N</t>
  </si>
  <si>
    <t>Capital
Expenditure
N</t>
  </si>
  <si>
    <t>Total
Expenditure
N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</si>
  <si>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</t>
    </r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</si>
  <si>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</t>
    </r>
  </si>
  <si>
    <t>Department</t>
  </si>
  <si>
    <t xml:space="preserve">OFFICE OF THE LG CHAIRMAN </t>
  </si>
  <si>
    <t xml:space="preserve">OFFICE OF THE LG SECRETARY </t>
  </si>
  <si>
    <t xml:space="preserve">THE COUNCIL </t>
  </si>
  <si>
    <t xml:space="preserve">AGRICULTURE AND NATURAL RESOURCES </t>
  </si>
  <si>
    <t xml:space="preserve">FINANCE DEPARTMENT </t>
  </si>
  <si>
    <t xml:space="preserve">WORKS DEPARTMENT </t>
  </si>
  <si>
    <t xml:space="preserve">EDUCATION AND SOCIAL SERVICES </t>
  </si>
  <si>
    <t xml:space="preserve">WATER AND SANITATION DEPARTMENT </t>
  </si>
  <si>
    <t xml:space="preserve">TRADITIONAL RULERS OFFICE 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</si>
  <si>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F.vii</t>
    </r>
  </si>
  <si>
    <t>Economic Items</t>
  </si>
  <si>
    <t xml:space="preserve">SALARIES AND WAGES </t>
  </si>
  <si>
    <t xml:space="preserve">ALLOWANCES </t>
  </si>
  <si>
    <t xml:space="preserve">SOCIAL CONTRIBUTIONS </t>
  </si>
  <si>
    <t xml:space="preserve">SOCIAL BENEFITS </t>
  </si>
  <si>
    <t xml:space="preserve">OTHER RECURRENT </t>
  </si>
  <si>
    <t xml:space="preserve">TRAVEL &amp; TRANSPORT – GENERAL </t>
  </si>
  <si>
    <t xml:space="preserve">UTILITIES – GENERAL </t>
  </si>
  <si>
    <t xml:space="preserve">MATERIALS &amp; SUPPLIES – GENERAL </t>
  </si>
  <si>
    <t xml:space="preserve">MAINTENANCE SERVICES – GENERAL </t>
  </si>
  <si>
    <t xml:space="preserve">TRAINING – GENERAL </t>
  </si>
  <si>
    <t xml:space="preserve">OTHER SERVICES – GENERAL </t>
  </si>
  <si>
    <t xml:space="preserve">CONSULTING &amp; PROFESSIONAL SERVICES – GEN </t>
  </si>
  <si>
    <t xml:space="preserve">FUEL &amp; LUBRICANTS – GENERAL </t>
  </si>
  <si>
    <t xml:space="preserve">FINANCIAL CHARGES – GENERAL </t>
  </si>
  <si>
    <t xml:space="preserve">MISCELLANEOUS EXPENSES GENERAL </t>
  </si>
  <si>
    <t xml:space="preserve">GRANTS AND CONTRIBUTIONS GENERAL </t>
  </si>
  <si>
    <t xml:space="preserve">LAND AND BUILDINGS GENERAL </t>
  </si>
  <si>
    <t xml:space="preserve">PLANT AND MACHINERY </t>
  </si>
  <si>
    <t xml:space="preserve">FIXED ASSETS GENERAL </t>
  </si>
  <si>
    <t xml:space="preserve">OFFICE EQUIPMENT </t>
  </si>
  <si>
    <t xml:space="preserve">FURNITURE AND FITTINGS </t>
  </si>
  <si>
    <t xml:space="preserve">SPECIALISED ASSETS </t>
  </si>
  <si>
    <t xml:space="preserve">LAND AND BUILDINGS - INVESTMENT  </t>
  </si>
  <si>
    <r>
      <t>TOTAL</t>
    </r>
    <r>
      <rPr>
        <sz val="12"/>
        <color rgb="FF000000"/>
        <rFont val="Tahoma"/>
        <family val="2"/>
      </rPr>
      <t xml:space="preserve"> </t>
    </r>
  </si>
  <si>
    <t>011100100100</t>
  </si>
  <si>
    <t>011101300100</t>
  </si>
  <si>
    <t>011200300100</t>
  </si>
  <si>
    <t>012500100100</t>
  </si>
  <si>
    <t>021500100100</t>
  </si>
  <si>
    <t>022000100100</t>
  </si>
  <si>
    <t>023400100100</t>
  </si>
  <si>
    <t>051700100100</t>
  </si>
  <si>
    <t>052100100100</t>
  </si>
  <si>
    <t>053500100100</t>
  </si>
  <si>
    <t>055100200100</t>
  </si>
  <si>
    <r>
      <t xml:space="preserve">KATSINA STATE MINISTRY FOR LOCAL GOVERNMENT AND EMIRATE AFFAIRS                </t>
    </r>
    <r>
      <rPr>
        <b/>
        <i/>
        <sz val="12"/>
        <color theme="1"/>
        <rFont val="Tahoma"/>
        <family val="2"/>
      </rPr>
      <t>F.ix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</si>
  <si>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</t>
    </r>
  </si>
  <si>
    <r>
      <t xml:space="preserve">KATSINA STATE MINISTRY FOR LOCAL GOVERNMENT AND CHIEFTANCY AFFAIRS                </t>
    </r>
    <r>
      <rPr>
        <b/>
        <i/>
        <sz val="12"/>
        <color theme="1"/>
        <rFont val="Tahoma"/>
        <family val="2"/>
      </rPr>
      <t>F.xi</t>
    </r>
  </si>
  <si>
    <t>01000000000</t>
  </si>
  <si>
    <t>02000000000</t>
  </si>
  <si>
    <t>03000000000</t>
  </si>
  <si>
    <t>04000000000</t>
  </si>
  <si>
    <t>05000000000</t>
  </si>
  <si>
    <t>SUBSIDIES - GENERAL</t>
  </si>
  <si>
    <t>PUBLIC DEBT CHARGES</t>
  </si>
  <si>
    <t>OFFICE RENT</t>
  </si>
  <si>
    <t>BANK CHARGES</t>
  </si>
  <si>
    <t>OTHER BENEFITS</t>
  </si>
  <si>
    <t>AUDITING OF ACCOUNTS</t>
  </si>
  <si>
    <t>MEDIA RELATION SERVICES</t>
  </si>
  <si>
    <t>OTHER CONSULTING SERVICES</t>
  </si>
  <si>
    <t>MEDICAL EXPENSES-INTERNATIONAL</t>
  </si>
  <si>
    <t>SUBSIDIES GENERAL</t>
  </si>
  <si>
    <t>SUBSIDY TO PUBLIC/PUBLIC INSTITUTION</t>
  </si>
  <si>
    <t>EDUCATION SUBSIDY</t>
  </si>
  <si>
    <t>RELIGIOUS PILGRIMAGE SUBSIDY</t>
  </si>
  <si>
    <t>EXAMS FEES SUBSIDY</t>
  </si>
  <si>
    <t>FOREIGN PRINCIPAL</t>
  </si>
  <si>
    <t>FOREIGN PRINCIPAL - SHORT TERM BORROWINGS</t>
  </si>
  <si>
    <t>DOMESTIC PRINCIPAL</t>
  </si>
  <si>
    <t>ASSET UNDER CONSTRUCTION</t>
  </si>
  <si>
    <t>Pension: Employer Contribution LGC</t>
  </si>
  <si>
    <t>Pension: Employer Contribution LEA</t>
  </si>
  <si>
    <t>Pension: Accrued Rights LGC</t>
  </si>
  <si>
    <t>Pension: Accrued Rights LEA</t>
  </si>
  <si>
    <t>Katsina State Radio</t>
  </si>
  <si>
    <t>Katsina StateTelevision Authority</t>
  </si>
  <si>
    <t>Emirate Council</t>
  </si>
  <si>
    <t>LEA</t>
  </si>
  <si>
    <t>Local Govt Service Commission</t>
  </si>
  <si>
    <t>Security Contribution</t>
  </si>
  <si>
    <t>Islamic &amp; Arabic Education Bureau</t>
  </si>
  <si>
    <t>MBASE-WAEC/NECO</t>
  </si>
  <si>
    <t>KYCV-School Feeding</t>
  </si>
  <si>
    <t>KSTSB-Local Scholarship</t>
  </si>
  <si>
    <t>SPHCA-Training Fund</t>
  </si>
  <si>
    <t>MFLGA-Administrative Expenses</t>
  </si>
  <si>
    <t>Capital Augmentation</t>
  </si>
  <si>
    <t>KASEDA: KASEDA MSME CORIDOR MAPPING EMPOWEMENT PROGRAMME SUPPORT</t>
  </si>
  <si>
    <t>KASEDA: GRADUATE ENTERPRENURSHIP FUND(GKEF)</t>
  </si>
  <si>
    <t>CDP: 34 LGAS CONTRIBUTION FOR CDP PROGRAMME</t>
  </si>
  <si>
    <t>HISBAH BOARD: PURCHASE &amp; DISTRIBUTION OF ONE CUP/FULL MEASURES HISBAH</t>
  </si>
  <si>
    <t>MIN. FOR RELIGIOUS AFFAIRS: FEEDING PROGRAMME COUNTER PART FUNDING FROM LGAS</t>
  </si>
  <si>
    <t>SA OUT OF SCHOOL CHILDREN: TSANGAYA SCHOOLS</t>
  </si>
  <si>
    <t>IRRIGATION AUTHORITY: DEVELOPMENT OF IRRIGATIONS ACROSS THE STATE (361 WARD TOWNHALL MEETING-CDP)</t>
  </si>
  <si>
    <t>LIVESTOCK &amp; GRAZING RESERVE: SUPPORT TO POSTURALIST</t>
  </si>
  <si>
    <t>FASCOT: 34NO LGA CONTRIBUTION FOR THE PROCUREMENT OF FERTILIZER</t>
  </si>
  <si>
    <t>RURAL ELECTRIFICATION BOARD: ELECTRIFICATION PROJECT ACROSS 34NO. LGAS</t>
  </si>
  <si>
    <t>KASROMA: CONSTRUCTION AND MANTEINANCE OF ACCESS ROADS (CDP)</t>
  </si>
  <si>
    <t>RUWASSA: NUT. WASH.3.2: STATE AND 34LGAS PROGRAMMES ON RURAL WATER SUPPLY &amp; SANITATION INTERVENTION PROJECTS</t>
  </si>
  <si>
    <t>SCHOLARSHIP BOARD: 34NO. LGAS CONTRIBUTIONS TO FOREIGN SCHOLARSHIP</t>
  </si>
  <si>
    <t>SCHOLARSHIP BOARD: 34NO. LGAS CONTRIBUTIONS SEED FUND FOR SCHOLARSHIP TRUST FUND</t>
  </si>
  <si>
    <t>SPHCA: UPGRADING OF PHC TO FUNCTIONAL PHC'S</t>
  </si>
  <si>
    <t>SPHCA: NUT.SP.4.3: FREE MEDICARE SCHEME FOR PREGNANT &amp; CHILDREN UNDERC. 5YRS (KTSG N60,343,615.00)</t>
  </si>
  <si>
    <t>KEWMA: ECOLOGICAL PROJECTS</t>
  </si>
  <si>
    <t>DEPT OF CLIMATE CHANGE: COMPRESSED NATURAL GAS PROJECT CNG EU/NCCRP</t>
  </si>
  <si>
    <t>DEPT OF COMMUNITY DEVELOPMENT: COMMUNITY DEVT PROJECT (KTSG 40%, COMMUNITY 40%, &amp; LGAS 20%)</t>
  </si>
  <si>
    <t>Office of the Auditor General</t>
  </si>
  <si>
    <t>Katsina State Water Board</t>
  </si>
  <si>
    <t>Companion FM Radio Katsina</t>
  </si>
  <si>
    <t>TBL Control Unit</t>
  </si>
  <si>
    <t>Othman Fodio Institute Katsina</t>
  </si>
  <si>
    <t>Madarasatu Luwa'ul Islam</t>
  </si>
  <si>
    <t>2025 Revised
Budget
N</t>
  </si>
  <si>
    <t>2025 Budget
Performance
N</t>
  </si>
  <si>
    <t>2026 Proposed
Budget
N</t>
  </si>
  <si>
    <t>LOANS AND BORROWINGS</t>
  </si>
  <si>
    <t xml:space="preserve">INFRASTRUCTURE GENERAL </t>
  </si>
  <si>
    <t>13250000000000</t>
  </si>
  <si>
    <t>13250000000001</t>
  </si>
  <si>
    <t>13250000000002</t>
  </si>
  <si>
    <t>01150000000000</t>
  </si>
  <si>
    <t>1150000000001</t>
  </si>
  <si>
    <t>1150000000002</t>
  </si>
  <si>
    <t>13200000000000</t>
  </si>
  <si>
    <t>13200000000001</t>
  </si>
  <si>
    <t>13200000000002</t>
  </si>
  <si>
    <t>17340000000000</t>
  </si>
  <si>
    <t>17340000000001</t>
  </si>
  <si>
    <t>17340000000002</t>
  </si>
  <si>
    <t>05170000000000</t>
  </si>
  <si>
    <t>05170000000001</t>
  </si>
  <si>
    <t>05170000000002</t>
  </si>
  <si>
    <t>04210000000000</t>
  </si>
  <si>
    <t>04210000000001</t>
  </si>
  <si>
    <t>04210000000002</t>
  </si>
  <si>
    <t>10350000000000</t>
  </si>
  <si>
    <t>10350000000001</t>
  </si>
  <si>
    <t>10350000000002</t>
  </si>
  <si>
    <t>13250000000004</t>
  </si>
  <si>
    <t>13250000000005</t>
  </si>
  <si>
    <t>13250000000006</t>
  </si>
  <si>
    <t>13250000000007</t>
  </si>
  <si>
    <t>13250000000008</t>
  </si>
  <si>
    <t>13250000000009</t>
  </si>
  <si>
    <t>13250000000010</t>
  </si>
  <si>
    <t>13250000000011</t>
  </si>
  <si>
    <t>13250000000012</t>
  </si>
  <si>
    <t>13250000000013</t>
  </si>
  <si>
    <t>13250000000014</t>
  </si>
  <si>
    <t>13250000000015</t>
  </si>
  <si>
    <t>13250000000016</t>
  </si>
  <si>
    <t>13250000000017</t>
  </si>
  <si>
    <t>13250000000018</t>
  </si>
  <si>
    <t>13250000000019</t>
  </si>
  <si>
    <t>13250000000020</t>
  </si>
  <si>
    <t>13250000000021</t>
  </si>
  <si>
    <t>1150000000003</t>
  </si>
  <si>
    <t>1150000000004</t>
  </si>
  <si>
    <t>1150000000005</t>
  </si>
  <si>
    <t>1150000000006</t>
  </si>
  <si>
    <t>1150000000007</t>
  </si>
  <si>
    <t>1150000000008</t>
  </si>
  <si>
    <t>1150000000009</t>
  </si>
  <si>
    <t>1150000000010</t>
  </si>
  <si>
    <t>1150000000011</t>
  </si>
  <si>
    <t>1150000000012</t>
  </si>
  <si>
    <t>1150000000013</t>
  </si>
  <si>
    <t>1150000000014</t>
  </si>
  <si>
    <t>1150000000015</t>
  </si>
  <si>
    <t>1150000000016</t>
  </si>
  <si>
    <t>1150000000017</t>
  </si>
  <si>
    <t>1150000000018</t>
  </si>
  <si>
    <t>1150000000019</t>
  </si>
  <si>
    <t>1150000000020</t>
  </si>
  <si>
    <t>1150000000021</t>
  </si>
  <si>
    <t>13200000000003</t>
  </si>
  <si>
    <t>13200000000004</t>
  </si>
  <si>
    <t>13200000000024</t>
  </si>
  <si>
    <t>13200000000025</t>
  </si>
  <si>
    <t>13200000000026</t>
  </si>
  <si>
    <t>13200000000027</t>
  </si>
  <si>
    <t>13200000000028</t>
  </si>
  <si>
    <t>13200000000029</t>
  </si>
  <si>
    <t>13200000000030</t>
  </si>
  <si>
    <t>13200000000031</t>
  </si>
  <si>
    <t>13200000000032</t>
  </si>
  <si>
    <t>13200000000033</t>
  </si>
  <si>
    <t>13200000000034</t>
  </si>
  <si>
    <t>13200000000035</t>
  </si>
  <si>
    <t>13200000000036</t>
  </si>
  <si>
    <t>13200000000037</t>
  </si>
  <si>
    <t>13200000000038</t>
  </si>
  <si>
    <t>13200000000039</t>
  </si>
  <si>
    <t>13200000000040</t>
  </si>
  <si>
    <t>13200000000041</t>
  </si>
  <si>
    <t>13200000000042</t>
  </si>
  <si>
    <t>17340000000003</t>
  </si>
  <si>
    <t>17340000000004</t>
  </si>
  <si>
    <t>17340000000005</t>
  </si>
  <si>
    <t>17340000000006</t>
  </si>
  <si>
    <t>17340000000007</t>
  </si>
  <si>
    <t>17340000000008</t>
  </si>
  <si>
    <t>17340000000009</t>
  </si>
  <si>
    <t>17340000000010</t>
  </si>
  <si>
    <t>17340000000011</t>
  </si>
  <si>
    <t>17340000000012</t>
  </si>
  <si>
    <t>17340000000013</t>
  </si>
  <si>
    <t>17340000000014</t>
  </si>
  <si>
    <t>17340000000015</t>
  </si>
  <si>
    <t>17340000000016</t>
  </si>
  <si>
    <t>17340000000017</t>
  </si>
  <si>
    <t>17340000000018</t>
  </si>
  <si>
    <t>17340000000019</t>
  </si>
  <si>
    <t>17340000000020</t>
  </si>
  <si>
    <t>17340000000021</t>
  </si>
  <si>
    <t>05170000000010</t>
  </si>
  <si>
    <t>05170000000003</t>
  </si>
  <si>
    <t>05170000000004</t>
  </si>
  <si>
    <t>05170000000005</t>
  </si>
  <si>
    <t>05170000000006</t>
  </si>
  <si>
    <t>05170000000007</t>
  </si>
  <si>
    <t>05170000000008</t>
  </si>
  <si>
    <t>05170000000009</t>
  </si>
  <si>
    <t>05170000000011</t>
  </si>
  <si>
    <t>05170000000012</t>
  </si>
  <si>
    <t>05170000000013</t>
  </si>
  <si>
    <t>05170000000014</t>
  </si>
  <si>
    <t>05170000000015</t>
  </si>
  <si>
    <t>05170000000016</t>
  </si>
  <si>
    <t>05170000000017</t>
  </si>
  <si>
    <t>05170000000018</t>
  </si>
  <si>
    <t>05170000000019</t>
  </si>
  <si>
    <t>05170000000020</t>
  </si>
  <si>
    <t>05170000000021</t>
  </si>
  <si>
    <t>04210000000010</t>
  </si>
  <si>
    <t>04210000000021</t>
  </si>
  <si>
    <t>04210000000020</t>
  </si>
  <si>
    <t>04210000000003</t>
  </si>
  <si>
    <t>04210000000004</t>
  </si>
  <si>
    <t>04210000000005</t>
  </si>
  <si>
    <t>04210000000006</t>
  </si>
  <si>
    <t>04210000000007</t>
  </si>
  <si>
    <t>04210000000008</t>
  </si>
  <si>
    <t>04210000000009</t>
  </si>
  <si>
    <t>04210000000011</t>
  </si>
  <si>
    <t>04210000000012</t>
  </si>
  <si>
    <t>04210000000013</t>
  </si>
  <si>
    <t>04210000000014</t>
  </si>
  <si>
    <t>04210000000015</t>
  </si>
  <si>
    <t>04210000000016</t>
  </si>
  <si>
    <t>04210000000017</t>
  </si>
  <si>
    <t>04210000000018</t>
  </si>
  <si>
    <t>04210000000019</t>
  </si>
  <si>
    <t>10350000000010</t>
  </si>
  <si>
    <t>10350000000021</t>
  </si>
  <si>
    <t>10350000000020</t>
  </si>
  <si>
    <t>10350000000003</t>
  </si>
  <si>
    <t>10350000000004</t>
  </si>
  <si>
    <t>10350000000005</t>
  </si>
  <si>
    <t>10350000000006</t>
  </si>
  <si>
    <t>10350000000007</t>
  </si>
  <si>
    <t>10350000000008</t>
  </si>
  <si>
    <t>10350000000009</t>
  </si>
  <si>
    <t>10350000000011</t>
  </si>
  <si>
    <t>10350000000012</t>
  </si>
  <si>
    <t>10350000000013</t>
  </si>
  <si>
    <t>10350000000014</t>
  </si>
  <si>
    <t>10350000000015</t>
  </si>
  <si>
    <t>10350000000016</t>
  </si>
  <si>
    <t>10350000000017</t>
  </si>
  <si>
    <t>10350000000018</t>
  </si>
  <si>
    <t>10350000000019</t>
  </si>
  <si>
    <t xml:space="preserve">PERSONNEL MANAGEMENT DEPARTMENT </t>
  </si>
  <si>
    <t>ADMIN CODE: 011100100100</t>
  </si>
  <si>
    <t>ADMIN CODE: 011101300100</t>
  </si>
  <si>
    <t>ADMIN CODE: 011200300100</t>
  </si>
  <si>
    <t>PERSONNEL MANAGEMENT DEPARTMENT</t>
  </si>
  <si>
    <t>PERSONNEL MANAGEMENT DEPARTMENT - ADMIN CODE: 012500100100</t>
  </si>
  <si>
    <t>AGRICULTURE AND NATURAL RESOURCES DEPARTMENT - ADMIN CODE: 021500100100</t>
  </si>
  <si>
    <t>FINANCE DEPARTMENT - ADMIN CODE: 022000100100</t>
  </si>
  <si>
    <t>WORKS DEPARTMENT - ADMIN CODE: 023400100100</t>
  </si>
  <si>
    <t>EDUCATION AND SOCIAL SERVICES DEPARTMENT - ADMIN CODE: 051700100100</t>
  </si>
  <si>
    <t>PRIMARY HEALTH CARE DEPARTMENT - ADMIN CODE: 052100100100</t>
  </si>
  <si>
    <t xml:space="preserve">PRIMARY HEALTH CARE DEPARTMENT </t>
  </si>
  <si>
    <t>WATER AND SANITATION DEPARTMENT - ADMIN CODE: 053500100100</t>
  </si>
  <si>
    <t>TRADITIONAL RULERS OFFICE - ADMIN CODE: 055100200100</t>
  </si>
  <si>
    <t>Joint/ Common Capital Project</t>
  </si>
  <si>
    <t>KATCHIMA LGEA</t>
  </si>
  <si>
    <t>KATCHIMA LGC Contribution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</si>
  <si>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</si>
  <si>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</si>
  <si>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</si>
  <si>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</si>
  <si>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</si>
  <si>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</si>
  <si>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</si>
  <si>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</si>
  <si>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</si>
  <si>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</si>
  <si>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</si>
  <si>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</si>
  <si>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</si>
  <si>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</si>
  <si>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</si>
  <si>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</si>
  <si>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</si>
  <si>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</si>
  <si>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Serial No</t>
  </si>
  <si>
    <t>KATSINA STATE MINISTRY FOR LOCAL GOVERNMENT AND CHIEFTANCY AFFAIRS</t>
  </si>
  <si>
    <t>19</t>
  </si>
  <si>
    <t>Recurrent Adjustment</t>
  </si>
  <si>
    <t>Building of Chairman office</t>
  </si>
  <si>
    <r>
      <t xml:space="preserve">STATUTORY ALLOCATION: </t>
    </r>
    <r>
      <rPr>
        <b/>
        <sz val="11"/>
        <color rgb="FF000000"/>
        <rFont val="Tahoma"/>
        <family val="2"/>
      </rPr>
      <t>FAAC</t>
    </r>
  </si>
  <si>
    <r>
      <t xml:space="preserve">STATUTORY ALLOCATION: </t>
    </r>
    <r>
      <rPr>
        <b/>
        <sz val="11"/>
        <color rgb="FF000000"/>
        <rFont val="Tahoma"/>
        <family val="2"/>
      </rPr>
      <t>STATE IGR</t>
    </r>
  </si>
  <si>
    <t>GRANTS</t>
  </si>
  <si>
    <r>
      <t xml:space="preserve">Salary: </t>
    </r>
    <r>
      <rPr>
        <b/>
        <sz val="12"/>
        <color theme="1"/>
        <rFont val="Tahoma"/>
        <family val="2"/>
      </rPr>
      <t>ESD</t>
    </r>
  </si>
  <si>
    <r>
      <t xml:space="preserve">Salary: </t>
    </r>
    <r>
      <rPr>
        <b/>
        <sz val="12"/>
        <color theme="1"/>
        <rFont val="Tahoma"/>
        <family val="2"/>
      </rPr>
      <t>LEA</t>
    </r>
  </si>
  <si>
    <t>RECURRENT ADJUSTMENT</t>
  </si>
  <si>
    <t>DANDUME LOCAL GOVERNMENT COUNCIL – 2026 PROPOSED BUDGET SUMMARY</t>
  </si>
  <si>
    <t>DANDUME LOCAL GOVERNMENT COUNCIL – 2026 CONSOLIDATED MASTER BUDGET SUMMARY</t>
  </si>
  <si>
    <t>DANDUME LOCAL GOVERNMENT COUNCIL – 2026 BUDGET - SUMMARY OF REVENUE</t>
  </si>
  <si>
    <t>DANDUME LOCAL GOVERNMENT COUNCIL – 2026 BUDGET - SUMMARY OF EXPENDITURE</t>
  </si>
  <si>
    <t>DANDUME LOCAL GOVERNMENT COUNCIL – 2026 BUDGET - SUMMARY OF EXPENDITURE BY SECTOR</t>
  </si>
  <si>
    <t>DANDUME LOCAL GOVERNMENT COUNCIL – 2026 PROPOSED BUDGET - SUMMARY OF RECURRENT EXPENDITURE BY DEPARTMENT</t>
  </si>
  <si>
    <t>DANDUME LOCAL GOVERNMENT COUNCIL – 2026 BUDGET - SUMMARY OF RECURRENT EXPENDITURE</t>
  </si>
  <si>
    <t>DANDUME LOCAL GOVERNMENT COUNCIL – 2026 PROPOSED BUDGET - SUMMARY OF CAPITAL EXPENDITURE</t>
  </si>
  <si>
    <t>DANDUME LOCAL GOVERNMENT COUNCIL – 2026 BUDGET - SUMMARY OF CAPITAL EXPENDITURE BY DEPARTMENT</t>
  </si>
  <si>
    <t>DANDUME LOCAL GOVERNMENT COUNCIL – OFFICE OF THE CHAIRMAN PERSONNEL COST BUDGET</t>
  </si>
  <si>
    <t>DANDUME LOCAL GOVERNMENT COUNCIL – OFFICE OF THE CHAIRMAN OVERHEAD COST BUDGET</t>
  </si>
  <si>
    <t>DANDUME LOCAL GOVERNMENT COUNCIL – OFFICE OF THE LG SECRETARY PERSONNEL COST BUDGET</t>
  </si>
  <si>
    <t>DANDUME LOCAL GOVERNMENT COUNCIL – OFFICE OF THE LG SECRETARY OVERHEAD COST BUDGET</t>
  </si>
  <si>
    <t>DANDUME LOCAL GOVERNMENT COUNCIL – THE COUNCIL PERSONNEL COST BUDGET</t>
  </si>
  <si>
    <t>DANDUME LOCAL GOVERNMENT COUNCIL – THE COUNCIL OVERHEAD COST BUDGET</t>
  </si>
  <si>
    <t>DANDUME LOCAL GOVERNMENT COUNCIL – PMD PERSONNEL COST BUDGET</t>
  </si>
  <si>
    <t>DANDUME LOCAL GOVERNMENT COUNCIL – PMD OVERHEAD COST BUDGET</t>
  </si>
  <si>
    <t>DANDUME LOCAL GOVERNMENT COUNCIL – PMD CAPITAL EXPENDITURE</t>
  </si>
  <si>
    <t>DANDUME LOCAL GOVERNMENT COUNCIL – AGRIC PERSONNEL COST BUDGET</t>
  </si>
  <si>
    <t>DANDUME LOCAL GOVERNMENT COUNCIL – AGRIC OVERHEAD COST BUDGET</t>
  </si>
  <si>
    <t>DANDUME LOCAL GOVERNMENT COUNCIL – AGRIC CAPITAL EXPENDITURE</t>
  </si>
  <si>
    <t>DANDUME LOCAL GOVERNMENT COUNCIL – FINANCE PERSONNEL COST BUDGET</t>
  </si>
  <si>
    <t>DANDUME LOCAL GOVERNMENT COUNCIL – FINANCE OVERHEAD COST BUDGET</t>
  </si>
  <si>
    <t>DANDUME LOCAL GOVERNMENT COUNCIL  –  GRANTS AND CONTRIBUTIONS TO GOVERNMENT AGENCIES  -  22040105</t>
  </si>
  <si>
    <t>DANDUME LOCAL GOVERNMENT COUNCIL – FINANCE CAPITAL EXPENDITURE</t>
  </si>
  <si>
    <t>DANDUME LOCAL GOVERNMENT COUNCIL   –   JOINT / COMMON CAPITAL PROJECTS  -  32010221</t>
  </si>
  <si>
    <t>DANDUME LOCAL GOVERNMENT COUNCIL – WORKS PERSONNEL COST BUDGET</t>
  </si>
  <si>
    <t>DANDUME LOCAL GOVERNMENT COUNCIL – WORKS OVERHEAD COST BUDGET</t>
  </si>
  <si>
    <t>DANDUME LOCAL GOVERNMENT COUNCIL – WORKS CAPITAL EXPENDITURE</t>
  </si>
  <si>
    <t>DANDUME LOCAL GOVERNMENT COUNCIL – ESD PERSONNEL COST BUDGET</t>
  </si>
  <si>
    <t>DANDUME LOCAL GOVERNMENT COUNCIL – ESD OVERHEAD COST BUDGET</t>
  </si>
  <si>
    <t>DANDUME LOCAL GOVERNMENT COUNCIL – ESD CAPITAL EXPENDITURE</t>
  </si>
  <si>
    <t>DANDUME LOCAL GOVERNMENT COUNCIL – PHC PERSONNEL COST BUDGET</t>
  </si>
  <si>
    <t>DANDUME LOCAL GOVERNMENT COUNCIL – PHC OVERHEAD COST BUDGET</t>
  </si>
  <si>
    <t>DANDUME LOCAL GOVERNMENT COUNCIL – PHC CAPITAL EXPENDITURE</t>
  </si>
  <si>
    <t>DANDUME LOCAL GOVERNMENT COUNCIL – WATSAN PERSONNEL COST BUDGET</t>
  </si>
  <si>
    <t>DANDUME LOCAL GOVERNMENT COUNCIL – WATSAN OVERHEAD COST BUDGET</t>
  </si>
  <si>
    <t>DANDUME LOCAL GOVERNMENT COUNCIL – WATSAN CAPITAL EXPENDITURE</t>
  </si>
  <si>
    <t>DANDUME LOCAL GOVERNMENT COUNCIL – TRAD PERSONNEL COST BUDGET</t>
  </si>
  <si>
    <t>DANDUME LOCAL GOVERNMENT COUNCIL – TRAD OVERHEAD COST BUDGET</t>
  </si>
  <si>
    <t>-</t>
  </si>
  <si>
    <t>Rehabilitation of Distric Head House Dandume</t>
  </si>
  <si>
    <t xml:space="preserve">Construction of Tomato market at Dantankari </t>
  </si>
  <si>
    <t>ox and bulls</t>
  </si>
  <si>
    <t>purchase of irrigatiion materials</t>
  </si>
  <si>
    <t xml:space="preserve"> purchase of fertilizer</t>
  </si>
  <si>
    <t>esterblishment of District plantation</t>
  </si>
  <si>
    <t>tree seedling 11 ward</t>
  </si>
  <si>
    <t xml:space="preserve">esterblishment and improvement of forest reserve </t>
  </si>
  <si>
    <t>Trade fair and Exhibitions/Agric show</t>
  </si>
  <si>
    <t>Food Stuff / Catering Materials Supplies/purchase of grains</t>
  </si>
  <si>
    <t>RUWASSA</t>
  </si>
  <si>
    <t>KTCHMA contribution LGC</t>
  </si>
  <si>
    <t>KTCHMA contribution LGEA</t>
  </si>
  <si>
    <t>engineering services</t>
  </si>
  <si>
    <t>electrification extentions at Mahuta A,B,C.</t>
  </si>
  <si>
    <t>Rehabilitation of electrification from Dantankari-Dansoda-M/wando-Ang/Namaska-S/Gida</t>
  </si>
  <si>
    <t>rehabilitation of Worin hanau-Kwakware-Ang/saiduS/Anguwa</t>
  </si>
  <si>
    <t xml:space="preserve"> Gyazama-atikawa road project</t>
  </si>
  <si>
    <t>Gyazama town Drainages and culvert project</t>
  </si>
  <si>
    <t>Drainages and culvert at m/wando A</t>
  </si>
  <si>
    <t>construction of 6km at Gyazama-Baraje</t>
  </si>
  <si>
    <t>construction of drainages and culvert at dandume grains market</t>
  </si>
  <si>
    <t xml:space="preserve">onstruction of culvert and drainages at dandume town </t>
  </si>
  <si>
    <t>contruction of drainages and culvert at m/wando B</t>
  </si>
  <si>
    <t>construction of drainages and culvert at mahuta C</t>
  </si>
  <si>
    <t>contruction of drainages and culvert at tumburkai B</t>
  </si>
  <si>
    <t>Construction of culvvert at tumburkai A</t>
  </si>
  <si>
    <t>Contruction of  Ni,yasu-Dantankari</t>
  </si>
  <si>
    <t>Contruction of Drainages and culvert at Nasarawa</t>
  </si>
  <si>
    <t>Construction 3km road maikwama junction-maikwama</t>
  </si>
  <si>
    <t xml:space="preserve">Provision of solar street light across 11 ward   </t>
  </si>
  <si>
    <t>upgrade of islamiyya/tudun Ali</t>
  </si>
  <si>
    <t xml:space="preserve">Grants To Communities/Ngos SHAWN </t>
  </si>
  <si>
    <t>drilling of bohole at Dandume A</t>
  </si>
  <si>
    <t>drilling of bohole at Mahuta C</t>
  </si>
  <si>
    <t>water disposal services at public facilities</t>
  </si>
  <si>
    <t>water and sanitation facilities at yantumaturi market dantankari</t>
  </si>
  <si>
    <t>drilling of bohole at Dantankari A</t>
  </si>
  <si>
    <t xml:space="preserve">drilling of bohole at Nasarawa </t>
  </si>
  <si>
    <t>establishment of community sanitation program at Dandume A</t>
  </si>
  <si>
    <t>waste disposal at PHC Dandume A</t>
  </si>
  <si>
    <t>sewage &amp; decelitation of drainages</t>
  </si>
  <si>
    <t>Drugs/Laboratory/Medical Supplies/circumsion materials</t>
  </si>
  <si>
    <t>Medical Consulting/midwife/doctors services</t>
  </si>
  <si>
    <t>investment</t>
  </si>
  <si>
    <t>rehabilitation of market stall at mahuta</t>
  </si>
  <si>
    <t>Rehabilitation of VIP &amp; constructinon of Meeting Hall at VIP Dandume</t>
  </si>
  <si>
    <t>Construction of 1km road at gyazamar Titi=Gyazamar bare-bari</t>
  </si>
  <si>
    <t>construction of culvert and drainages atmahuta A,B,C</t>
  </si>
  <si>
    <t>rehabilitaion of electric poles at Gyazamar lalle-Gyazamar bare-bari</t>
  </si>
  <si>
    <t>Construction of road at mahuta - ung dakare13km</t>
  </si>
  <si>
    <t>MARRIAGE AND DIVORCE FEES</t>
  </si>
  <si>
    <t>PARKING FEES</t>
  </si>
  <si>
    <t>RIGHT OF OCCUPANCY</t>
  </si>
  <si>
    <t>BUILDING PLANT APPROVAL FEES</t>
  </si>
  <si>
    <t>Expansion of Dandume cattle market</t>
  </si>
  <si>
    <t>construction of road at tashar inusa -kadawar magajin aska</t>
  </si>
  <si>
    <t>Drainages and culvert at Dandume town</t>
  </si>
  <si>
    <t>Contruction of Road Nasarawa-Tashar takaici</t>
  </si>
  <si>
    <t>Earthmoving Equipment – Excavator</t>
  </si>
  <si>
    <t>Busines. Empower/Empower. To less previlage</t>
  </si>
  <si>
    <t>Nutration and Save the Child Programme</t>
  </si>
  <si>
    <t>Earthmoving Equipment</t>
  </si>
  <si>
    <t>BUSINESS EMPOWERMENT TO LESS PREVILAGE</t>
  </si>
  <si>
    <t>Renovation of Gyazama Health Clinic</t>
  </si>
  <si>
    <t>Renovation of Giruwa HC</t>
  </si>
  <si>
    <t>Upgrading of PHC Dandume</t>
  </si>
  <si>
    <t>Renovation of Gwaigwayin Zangamawa HC</t>
  </si>
  <si>
    <t xml:space="preserve">provision of grave yard fencing at Dandume </t>
  </si>
  <si>
    <t>provision of grave yard fencing at mahuta</t>
  </si>
  <si>
    <t>Rehab. of Islamiyya at Magaji wando A</t>
  </si>
  <si>
    <t>Rehab. of Islamiyya at Tunburkai A</t>
  </si>
  <si>
    <t>Rehab. of Islamiyya at Tunburkai B</t>
  </si>
  <si>
    <t>Rehab. of Islamiyya at Magaji wando B</t>
  </si>
  <si>
    <t xml:space="preserve">Rehab. of Islamiyya at Dantankari </t>
  </si>
  <si>
    <t>Nasarawa</t>
  </si>
  <si>
    <t>Rehab. of Islamiyya at Mahuta A</t>
  </si>
  <si>
    <t>Rehab. of Islamiyya at Mahuta B</t>
  </si>
  <si>
    <t>Rehab. of Islamiyya at Mahuta C</t>
  </si>
  <si>
    <t>Rehab. of Islamiyya at Dandume A</t>
  </si>
  <si>
    <t>Rehab. of Islamiyya at Dandume B</t>
  </si>
  <si>
    <r>
      <t>re</t>
    </r>
    <r>
      <rPr>
        <sz val="12"/>
        <color theme="1"/>
        <rFont val="Tahoma"/>
        <family val="2"/>
      </rPr>
      <t>hab. of women centre at Dandume</t>
    </r>
  </si>
  <si>
    <t>rehabilitation of housing at dandume</t>
  </si>
  <si>
    <t>PROVISION OF ELECTRICITY AT GYAZAMA TUDU</t>
  </si>
  <si>
    <t>ELECTRICITY AT U/DANATIKU, U/ALKASIM, U/DAUDU, U/BABAN AUDU, ZAGAMAWA</t>
  </si>
  <si>
    <t>ELECTRICITY AT U/AYUBA,U/HANAU/U/SAIDU &amp; KWAKWAR</t>
  </si>
  <si>
    <t>CONST- OF FEEDER ROAD KADISAU TO S/UNGUWA</t>
  </si>
  <si>
    <t>CONSTRUCTION OF DRAINAGE AT DANSODA</t>
  </si>
  <si>
    <t>CONT. OF DRAINAGE AT ABASAWA BAKIN TITI</t>
  </si>
  <si>
    <t>CONT. OF DRAINAGE AT LAYIN S/GARIN ABASAWA</t>
  </si>
  <si>
    <t>CONT. OF DRAINAGE AT LAYIN KASUWAR MATA</t>
  </si>
  <si>
    <t>CONT. OF DRAINAGE FROM TUDUN ALI TO MAIN ROAD</t>
  </si>
  <si>
    <t>CONST. OF DRAINAGE AT U/ALI</t>
  </si>
  <si>
    <t>CONST. OF DRAINAGE AT LAYIN KADANYA</t>
  </si>
  <si>
    <t xml:space="preserve">REHABILITATION/REPAIRS - ELECTRICITY AT LAYIN NAK PURE WATER </t>
  </si>
  <si>
    <t>REHABILITAION OF FEEDER ROAD FROM R/ADAMU-UNG. DUKA TANTANKARI</t>
  </si>
  <si>
    <t>const. of pri.  schools at duskuru</t>
  </si>
  <si>
    <t>rehabilitation of islamiyya school at dansoda</t>
  </si>
  <si>
    <t>rehabilitation of islamiyya school at unguwar inda</t>
  </si>
  <si>
    <t>rahab. of islamiyya school at l/kadaya</t>
  </si>
  <si>
    <t>rahab. of primary school at ung m/haji</t>
  </si>
  <si>
    <t>rahab. of primary school at sabon gida</t>
  </si>
  <si>
    <t>rehab. of kachilo tibu primary school</t>
  </si>
  <si>
    <t>rahab. of primary school kudu dandume gangare</t>
  </si>
  <si>
    <t>rahab. of primary school at ilalla</t>
  </si>
  <si>
    <t>PURCHASE OF  GENERATOR AT PHC DANDUME</t>
  </si>
  <si>
    <t>PURCHASE OF MOTORCYCLES FOR IMMUNIZATION INSPECTION</t>
  </si>
  <si>
    <t xml:space="preserve">PURCHASE OF OFFICE FURNITURE &amp; FITTINGS </t>
  </si>
  <si>
    <t xml:space="preserve">PURCHASE OF MINIMUM STANDARD EQUIPMENT </t>
  </si>
  <si>
    <t>REHABILITATION OF POWER GENERATING SET AT DANDUME CHC</t>
  </si>
  <si>
    <t>construction of clinics and mch at kudancin dandume</t>
  </si>
  <si>
    <t>construction of doctors quarters at jiruwa</t>
  </si>
  <si>
    <t>construction of doctors quarters at magaji wando</t>
  </si>
  <si>
    <t>construction of doctors quarters at dantankari</t>
  </si>
  <si>
    <t xml:space="preserve">upgrading/repairs &amp; renovation of health facilities </t>
  </si>
  <si>
    <t>(ii) magaji wando hc</t>
  </si>
  <si>
    <t>(iii) phc dantankari</t>
  </si>
  <si>
    <t>rehabilitation of clinics at unguwar mujiya dantankari 'b</t>
  </si>
  <si>
    <t>rehabilitation of clinics at dungun sambo</t>
  </si>
  <si>
    <t>upgrading of u/rimi hc to chc</t>
  </si>
  <si>
    <t>CONSTRUCTION OF SOLAR BOREHOLE AT UNGUWAR BARAJE</t>
  </si>
  <si>
    <t xml:space="preserve"> SOLAR BOREHOLE AT KOFAR GIDAN  L/LAWAL MAI AGOGO</t>
  </si>
  <si>
    <t>CONSTRUCTION OF SOLAR BOREHOLE AT GYAZAMA TUDU</t>
  </si>
  <si>
    <t>CONST. OF HAND BOREHOLE AT GIDAN MANGURA</t>
  </si>
  <si>
    <t>CONSTRUCTION OF SOLAR BOREHOLE AT UNGUWAR INDA</t>
  </si>
  <si>
    <t>CONSTRUCTION OF SOLAR BOREHOLE AT KUDU PRIMARY SCH.</t>
  </si>
  <si>
    <t>CONT. OF BOREHOLE AT 3 LOCATIONS OF MAHUTA B</t>
  </si>
  <si>
    <t>CONT. OF BOREHOLE AT UNG HAL</t>
  </si>
  <si>
    <t>CONSTRUCTION OF 2NO. VIP TOILETS AT HEALTH CENTER</t>
  </si>
  <si>
    <t>MAINTENANCE OF EXISTING BOREHOLES AND HAND PUMPS AT IRRIGATION UNIT DANDUME</t>
  </si>
  <si>
    <t>DECELTATION OF DRAINAGES AT SANITATION UNIT DANDUME</t>
  </si>
  <si>
    <t>CONST. OF DRAINAGE AT LAYIN GARDI</t>
  </si>
  <si>
    <t>CONST. OF CULVERT AT U/ALKASIM</t>
  </si>
  <si>
    <t>CONST.OF DRAINAGE ALONG YUSUF MAI KAYAN MIYA NASARAWA</t>
  </si>
  <si>
    <t>DRAINAGE CONST. AT LAYIN MASALLACIN JUMAA</t>
  </si>
  <si>
    <t>CONST. DRAINAGE AT LAYIN MAKABARTA BADOLE</t>
  </si>
  <si>
    <t>CONST. OF DRAINAGE AT NIYASU DANTANKARI</t>
  </si>
  <si>
    <t>CONST.OF DRAINAGE AT U/JIKA TUNBURKAI</t>
  </si>
  <si>
    <t>CONST. DRAINAGE AT DANDUME M/MARKEET</t>
  </si>
  <si>
    <t>CONST. OF DRAINAGE AT ABASAWA</t>
  </si>
  <si>
    <t>CONST.OF DRAINAGE AT MAGAJI WANDO</t>
  </si>
  <si>
    <t>SOLAR SECURITY LIGHT AT DANDUME TOWN</t>
  </si>
  <si>
    <t>CONST. DRAINAGE AT LAYIN HASSAN MAHUTA B</t>
  </si>
  <si>
    <t>CONST. OF DRAINAGE AT U/JIKA TUNBURKAI</t>
  </si>
  <si>
    <t>CONST OF DRAINAGE AT BADOLE</t>
  </si>
  <si>
    <t>CONST.OF DRAINAGE AT MAHUTA C</t>
  </si>
  <si>
    <t>Hc at Dansoda</t>
  </si>
  <si>
    <t>Rehab. Of Mosque</t>
  </si>
  <si>
    <t>Rehab of mosque at takalmawa</t>
  </si>
  <si>
    <t>Rehab. Of Mosque at mahuta c</t>
  </si>
  <si>
    <t>CONST. OF RURAL WATER SUPPLY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</si>
</sst>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Calibri"/>
      <family val="2"/>
      <scheme val="minor"/>
    </font>
    <font>
      <b/>
      <i/>
      <sz val="12"/>
      <color theme="1"/>
      <name val="Tahoma"/>
      <family val="2"/>
    </font>
    <font>
      <b/>
      <u/>
      <sz val="12"/>
      <color theme="1"/>
      <name val="Tahoma"/>
      <family val="2"/>
    </font>
    <font>
      <b/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4"/>
      <color rgb="FF000000"/>
      <name val="Tahoma"/>
      <family val="2"/>
    </font>
    <font>
      <sz val="12"/>
      <name val="Tahoma"/>
      <family val="2"/>
    </font>
    <font>
      <i/>
      <sz val="12"/>
      <color theme="1"/>
      <name val="Tahoma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4" fillId="0" borderId="0"/>
  </cellStyleXfs>
  <cellXfs count="7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quotePrefix="1" applyFont="1" applyBorder="1" applyAlignment="1">
      <alignment vertical="center" wrapText="1"/>
    </xf>
    <xf numFmtId="164" fontId="1" fillId="0" borderId="1" xfId="1" applyFont="1" applyBorder="1"/>
    <xf numFmtId="164" fontId="1" fillId="0" borderId="1" xfId="1" applyFont="1" applyBorder="1" applyAlignment="1">
      <alignment vertical="center" wrapText="1"/>
    </xf>
    <xf numFmtId="164" fontId="2" fillId="0" borderId="1" xfId="1" applyFont="1" applyBorder="1" applyAlignment="1">
      <alignment vertical="center" wrapText="1"/>
    </xf>
    <xf numFmtId="164" fontId="2" fillId="0" borderId="1" xfId="1" applyFont="1" applyBorder="1"/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164" fontId="8" fillId="0" borderId="1" xfId="1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vertical="center" wrapText="1"/>
    </xf>
    <xf numFmtId="164" fontId="2" fillId="0" borderId="1" xfId="1" applyFont="1" applyBorder="1" applyAlignment="1">
      <alignment horizontal="center" vertical="center" wrapText="1"/>
    </xf>
    <xf numFmtId="164" fontId="10" fillId="0" borderId="1" xfId="1" applyFont="1" applyBorder="1" applyAlignment="1">
      <alignment vertical="center" wrapText="1"/>
    </xf>
    <xf numFmtId="164" fontId="9" fillId="0" borderId="1" xfId="1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164" fontId="6" fillId="0" borderId="1" xfId="1" applyFont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164" fontId="12" fillId="0" borderId="1" xfId="1" applyFont="1" applyBorder="1" applyAlignment="1">
      <alignment vertical="center" wrapText="1"/>
    </xf>
    <xf numFmtId="164" fontId="4" fillId="0" borderId="1" xfId="1" applyFont="1" applyBorder="1"/>
    <xf numFmtId="0" fontId="13" fillId="0" borderId="0" xfId="0" applyFont="1"/>
    <xf numFmtId="164" fontId="2" fillId="0" borderId="1" xfId="1" applyFont="1" applyBorder="1" applyProtection="1"/>
    <xf numFmtId="164" fontId="4" fillId="0" borderId="1" xfId="1" applyFont="1" applyBorder="1" applyProtection="1"/>
    <xf numFmtId="164" fontId="1" fillId="0" borderId="1" xfId="1" applyFont="1" applyBorder="1" applyProtection="1">
      <protection locked="0"/>
    </xf>
    <xf numFmtId="0" fontId="1" fillId="0" borderId="1" xfId="0" quotePrefix="1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164" fontId="1" fillId="0" borderId="1" xfId="1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Protection="1">
      <protection locked="0"/>
    </xf>
    <xf numFmtId="0" fontId="1" fillId="0" borderId="0" xfId="0" applyFont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4" fontId="7" fillId="0" borderId="1" xfId="1" applyFont="1" applyBorder="1" applyAlignment="1" applyProtection="1">
      <alignment vertical="center" wrapText="1"/>
      <protection locked="0"/>
    </xf>
    <xf numFmtId="164" fontId="2" fillId="0" borderId="1" xfId="1" applyFont="1" applyBorder="1" applyAlignment="1" applyProtection="1">
      <alignment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left"/>
    </xf>
    <xf numFmtId="0" fontId="4" fillId="0" borderId="1" xfId="0" applyFont="1" applyBorder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1" fillId="0" borderId="1" xfId="0" quotePrefix="1" applyFont="1" applyBorder="1" applyAlignment="1" applyProtection="1">
      <alignment horizontal="center" vertical="center" wrapText="1"/>
      <protection locked="0"/>
    </xf>
    <xf numFmtId="164" fontId="11" fillId="0" borderId="1" xfId="0" applyNumberFormat="1" applyFont="1" applyBorder="1" applyAlignment="1">
      <alignment vertical="center" wrapText="1"/>
    </xf>
    <xf numFmtId="164" fontId="11" fillId="0" borderId="1" xfId="1" applyFont="1" applyBorder="1" applyAlignment="1">
      <alignment vertical="center" wrapText="1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1" fillId="0" borderId="1" xfId="0" quotePrefix="1" applyFont="1" applyBorder="1" applyAlignment="1">
      <alignment vertical="center" wrapText="1"/>
    </xf>
    <xf numFmtId="164" fontId="2" fillId="0" borderId="1" xfId="1" applyFont="1" applyBorder="1" applyAlignment="1" applyProtection="1">
      <alignment vertical="center" wrapText="1"/>
    </xf>
    <xf numFmtId="164" fontId="1" fillId="0" borderId="0" xfId="1" applyFont="1" applyProtection="1">
      <protection locked="0"/>
    </xf>
    <xf numFmtId="164" fontId="1" fillId="0" borderId="0" xfId="0" applyNumberFormat="1" applyFont="1"/>
    <xf numFmtId="164" fontId="1" fillId="0" borderId="0" xfId="1" applyFont="1"/>
    <xf numFmtId="43" fontId="1" fillId="0" borderId="0" xfId="0" applyNumberFormat="1" applyFont="1"/>
    <xf numFmtId="0" fontId="15" fillId="0" borderId="1" xfId="0" applyFont="1" applyBorder="1" applyAlignment="1" applyProtection="1">
      <alignment vertical="center" wrapText="1"/>
      <protection locked="0"/>
    </xf>
    <xf numFmtId="164" fontId="15" fillId="0" borderId="1" xfId="1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</cellXfs>
  <cellStyles count="3">
    <cellStyle name="Comma" xfId="1" builtinId="3"/>
    <cellStyle name="Normal" xfId="0" builtinId="0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300"/>
  <sheetViews>
    <sheetView view="pageBreakPreview" zoomScale="90" zoomScaleNormal="100" zoomScaleSheetLayoutView="90" workbookViewId="0"/>
  </sheetViews>
  <sheetFormatPr defaultColWidth="8.88671875" defaultRowHeight="15" x14ac:dyDescent="0.25"/>
  <cols>
    <col min="1" max="1" width="10.5546875" style="1" customWidth="1"/>
    <col min="2" max="2" width="52" style="1" bestFit="1" customWidth="1"/>
    <col min="3" max="4" width="26" style="1" bestFit="1" customWidth="1"/>
    <col min="5" max="5" width="26.44140625" style="1" bestFit="1" customWidth="1"/>
    <col min="6" max="6" width="9.5546875" style="1" customWidth="1"/>
    <col min="7" max="7" width="19.5546875" style="1" bestFit="1" customWidth="1"/>
    <col min="8" max="16384" width="8.88671875" style="1"/>
  </cols>
  <sheetData>
    <row r="1" spans="1:6" x14ac:dyDescent="0.3">
      <c r="A1" s="49"/>
      <c r="B1" s="49"/>
      <c r="C1" s="49"/>
      <c r="D1" s="49"/>
      <c r="E1" s="49"/>
      <c r="F1" s="49"/>
    </row>
    <row r="2" spans="1:6" x14ac:dyDescent="0.3">
      <c r="A2" s="73" t="s">
        <v>459</v>
      </c>
      <c r="B2" s="73"/>
      <c r="C2" s="73"/>
      <c r="D2" s="73"/>
      <c r="E2" s="73"/>
      <c r="F2" s="49"/>
    </row>
    <row r="3" spans="1:6" x14ac:dyDescent="0.25">
      <c r="A3" s="74" t="s">
        <v>799</v>
      </c>
      <c r="B3" s="74"/>
      <c r="C3" s="74"/>
      <c r="D3" s="74"/>
      <c r="E3" s="74"/>
      <c r="F3" s="49"/>
    </row>
    <row r="4" spans="1:6" x14ac:dyDescent="0.3">
      <c r="A4" s="49"/>
      <c r="B4" s="49"/>
      <c r="C4" s="49"/>
      <c r="D4" s="49"/>
      <c r="E4" s="49"/>
      <c r="F4" s="49"/>
    </row>
    <row r="5" spans="1:6" ht="45" x14ac:dyDescent="0.3">
      <c r="A5" s="44"/>
      <c r="B5" s="46" t="s">
        <v>319</v>
      </c>
      <c r="C5" s="50" t="s">
        <v>593</v>
      </c>
      <c r="D5" s="50" t="s">
        <v>594</v>
      </c>
      <c r="E5" s="50" t="s">
        <v>595</v>
      </c>
      <c r="F5" s="44" t="s">
        <v>320</v>
      </c>
    </row>
    <row r="6" spans="1:6" hidden="1" x14ac:dyDescent="0.3">
      <c r="A6" s="7"/>
      <c r="B6" s="5"/>
      <c r="C6" s="10"/>
      <c r="D6" s="9"/>
      <c r="E6" s="9"/>
      <c r="F6" s="2"/>
    </row>
    <row r="7" spans="1:6" x14ac:dyDescent="0.3">
      <c r="A7" s="5" t="s">
        <v>321</v>
      </c>
      <c r="B7" s="5" t="s">
        <v>322</v>
      </c>
      <c r="C7" s="11">
        <f>'CONS. MASTER B. SUMMARY F.ii'!C6</f>
        <v>82739741.099999994</v>
      </c>
      <c r="D7" s="11"/>
      <c r="E7" s="11">
        <f>'CONS. MASTER B. SUMMARY F.ii'!E6</f>
        <v>92565838.040000007</v>
      </c>
      <c r="F7" s="7"/>
    </row>
    <row r="8" spans="1:6" x14ac:dyDescent="0.3">
      <c r="A8" s="5" t="s">
        <v>323</v>
      </c>
      <c r="B8" s="5" t="s">
        <v>324</v>
      </c>
      <c r="C8" s="11">
        <f>SUM(C9:C10)</f>
        <v>5144448247.2799997</v>
      </c>
      <c r="D8" s="11">
        <f t="shared" ref="D8:E8" si="0">SUM(D9:D10)</f>
        <v>3242073923.96</v>
      </c>
      <c r="E8" s="11">
        <f t="shared" si="0"/>
        <v>8238239433.9699993</v>
      </c>
      <c r="F8" s="7">
        <f>D8/C8*100</f>
        <v>63.020828825990563</v>
      </c>
    </row>
    <row r="9" spans="1:6" x14ac:dyDescent="0.3">
      <c r="A9" s="7"/>
      <c r="B9" s="5" t="s">
        <v>335</v>
      </c>
      <c r="C9" s="10">
        <f>'SUMMARY OF REVENUE F.iii'!C6</f>
        <v>5070104134.2799997</v>
      </c>
      <c r="D9" s="10">
        <f>'SUMMARY OF REVENUE F.iii'!D6</f>
        <v>3200950922.96</v>
      </c>
      <c r="E9" s="10">
        <f>'SUMMARY OF REVENUE F.iii'!E6</f>
        <v>7785189861.6599998</v>
      </c>
      <c r="F9" s="7">
        <f t="shared" ref="F9:F25" si="1">D9/C9*100</f>
        <v>63.133829960566757</v>
      </c>
    </row>
    <row r="10" spans="1:6" x14ac:dyDescent="0.3">
      <c r="A10" s="7"/>
      <c r="B10" s="5" t="s">
        <v>336</v>
      </c>
      <c r="C10" s="10">
        <f>'SUMMARY OF REVENUE F.iii'!C16</f>
        <v>74344113</v>
      </c>
      <c r="D10" s="10">
        <f>'SUMMARY OF REVENUE F.iii'!D16</f>
        <v>41123001</v>
      </c>
      <c r="E10" s="10">
        <f>'SUMMARY OF REVENUE F.iii'!E16</f>
        <v>453049572.30999994</v>
      </c>
      <c r="F10" s="7">
        <f t="shared" si="1"/>
        <v>55.314401289581596</v>
      </c>
    </row>
    <row r="11" spans="1:6" hidden="1" x14ac:dyDescent="0.3">
      <c r="A11" s="7"/>
      <c r="B11" s="7"/>
      <c r="C11" s="10"/>
      <c r="D11" s="10"/>
      <c r="E11" s="10"/>
      <c r="F11" s="7"/>
    </row>
    <row r="12" spans="1:6" x14ac:dyDescent="0.3">
      <c r="A12" s="5" t="s">
        <v>325</v>
      </c>
      <c r="B12" s="5" t="s">
        <v>3</v>
      </c>
      <c r="C12" s="11">
        <f>SUM(C13:C14)</f>
        <v>4555269031.750001</v>
      </c>
      <c r="D12" s="11">
        <f t="shared" ref="D12:E12" si="2">SUM(D13:D14)</f>
        <v>4142608104.6000004</v>
      </c>
      <c r="E12" s="11">
        <f t="shared" si="2"/>
        <v>4532125528.0900002</v>
      </c>
      <c r="F12" s="7">
        <f t="shared" si="1"/>
        <v>90.94101963520103</v>
      </c>
    </row>
    <row r="13" spans="1:6" x14ac:dyDescent="0.2">
      <c r="A13" s="7"/>
      <c r="B13" s="5" t="s">
        <v>337</v>
      </c>
      <c r="C13" s="10">
        <f>'CONS. MASTER B. SUMMARY F.ii'!C19</f>
        <v>2558023862.2900004</v>
      </c>
      <c r="D13" s="10">
        <f>'CONS. MASTER B. SUMMARY F.ii'!D19</f>
        <v>2215465001.3000002</v>
      </c>
      <c r="E13" s="10">
        <f>'CONS. MASTER B. SUMMARY F.ii'!E19</f>
        <v>2664452110.46</v>
      </c>
      <c r="F13" s="7">
        <f t="shared" si="1"/>
        <v>86.608457175089299</v>
      </c>
    </row>
    <row r="14" spans="1:6" x14ac:dyDescent="0.2">
      <c r="A14" s="7"/>
      <c r="B14" s="5" t="s">
        <v>338</v>
      </c>
      <c r="C14" s="10">
        <f>'CONS. MASTER B. SUMMARY F.ii'!C20</f>
        <v>1997245169.4600003</v>
      </c>
      <c r="D14" s="10">
        <f>'CONS. MASTER B. SUMMARY F.ii'!D20</f>
        <v>1927143103.3000002</v>
      </c>
      <c r="E14" s="10">
        <f>'CONS. MASTER B. SUMMARY F.ii'!E20</f>
        <v>1867673417.6300001</v>
      </c>
      <c r="F14" s="7">
        <f t="shared" si="1"/>
        <v>96.490062049870744</v>
      </c>
    </row>
    <row r="15" spans="1:6" hidden="1" x14ac:dyDescent="0.3">
      <c r="A15" s="7"/>
      <c r="B15" s="7"/>
      <c r="C15" s="10"/>
      <c r="D15" s="10"/>
      <c r="E15" s="10"/>
      <c r="F15" s="7"/>
    </row>
    <row r="16" spans="1:6" hidden="1" x14ac:dyDescent="0.3">
      <c r="A16" s="7"/>
      <c r="B16" s="5" t="s">
        <v>326</v>
      </c>
      <c r="C16" s="10"/>
      <c r="D16" s="10"/>
      <c r="E16" s="10"/>
      <c r="F16" s="7"/>
    </row>
    <row r="17" spans="1:7" hidden="1" x14ac:dyDescent="0.3">
      <c r="A17" s="7"/>
      <c r="B17" s="7"/>
      <c r="C17" s="10"/>
      <c r="D17" s="10"/>
      <c r="E17" s="10"/>
      <c r="F17" s="7"/>
    </row>
    <row r="18" spans="1:7" x14ac:dyDescent="0.3">
      <c r="A18" s="5" t="s">
        <v>327</v>
      </c>
      <c r="B18" s="5" t="s">
        <v>328</v>
      </c>
      <c r="C18" s="11">
        <f>SUM(C19:C20)</f>
        <v>0</v>
      </c>
      <c r="D18" s="11">
        <f t="shared" ref="D18:E18" si="3">SUM(D19:D20)</f>
        <v>0</v>
      </c>
      <c r="E18" s="11">
        <f t="shared" si="3"/>
        <v>0</v>
      </c>
      <c r="F18" s="7" t="e">
        <f t="shared" si="1"/>
        <v>#DIV/0!</v>
      </c>
    </row>
    <row r="19" spans="1:7" x14ac:dyDescent="0.3">
      <c r="A19" s="7"/>
      <c r="B19" s="5" t="s">
        <v>339</v>
      </c>
      <c r="C19" s="10">
        <f>'SUMMARY OF REVENUE F.iii'!C118</f>
        <v>0</v>
      </c>
      <c r="D19" s="10">
        <f>'SUMMARY OF REVENUE F.iii'!D118</f>
        <v>0</v>
      </c>
      <c r="E19" s="10">
        <f>'SUMMARY OF REVENUE F.iii'!E118</f>
        <v>0</v>
      </c>
      <c r="F19" s="7" t="e">
        <f t="shared" si="1"/>
        <v>#DIV/0!</v>
      </c>
    </row>
    <row r="20" spans="1:7" x14ac:dyDescent="0.3">
      <c r="A20" s="7"/>
      <c r="B20" s="5" t="s">
        <v>340</v>
      </c>
      <c r="C20" s="10">
        <f>'CONS. MASTER B. SUMMARY F.ii'!C11</f>
        <v>0</v>
      </c>
      <c r="D20" s="10">
        <f>'CONS. MASTER B. SUMMARY F.ii'!D11</f>
        <v>0</v>
      </c>
      <c r="E20" s="10">
        <f>'CONS. MASTER B. SUMMARY F.ii'!E11</f>
        <v>0</v>
      </c>
      <c r="F20" s="7"/>
    </row>
    <row r="21" spans="1:7" hidden="1" x14ac:dyDescent="0.3">
      <c r="A21" s="7"/>
      <c r="B21" s="7"/>
      <c r="C21" s="10"/>
      <c r="D21" s="10"/>
      <c r="E21" s="10"/>
      <c r="F21" s="7"/>
    </row>
    <row r="22" spans="1:7" x14ac:dyDescent="0.3">
      <c r="A22" s="5" t="s">
        <v>329</v>
      </c>
      <c r="B22" s="5" t="s">
        <v>330</v>
      </c>
      <c r="C22" s="11">
        <f>'CONS. MASTER B. SUMMARY F.ii'!C27</f>
        <v>2335130078</v>
      </c>
      <c r="D22" s="11">
        <f>'CONS. MASTER B. SUMMARY F.ii'!D27</f>
        <v>756399913.07999992</v>
      </c>
      <c r="E22" s="11">
        <f>'CONS. MASTER B. SUMMARY F.ii'!E27</f>
        <v>3798679743.9200001</v>
      </c>
      <c r="F22" s="7">
        <f t="shared" si="1"/>
        <v>32.392196058210338</v>
      </c>
    </row>
    <row r="23" spans="1:7" hidden="1" x14ac:dyDescent="0.3">
      <c r="A23" s="7"/>
      <c r="B23" s="7"/>
      <c r="C23" s="10"/>
      <c r="D23" s="10"/>
      <c r="E23" s="10"/>
      <c r="F23" s="7"/>
    </row>
    <row r="24" spans="1:7" x14ac:dyDescent="0.3">
      <c r="A24" s="5" t="s">
        <v>331</v>
      </c>
      <c r="B24" s="5" t="s">
        <v>332</v>
      </c>
      <c r="C24" s="11">
        <f>C7+C8+C18</f>
        <v>5227187988.3800001</v>
      </c>
      <c r="D24" s="11">
        <f t="shared" ref="D24:E24" si="4">D7+D8+D18</f>
        <v>3242073923.96</v>
      </c>
      <c r="E24" s="11">
        <f t="shared" si="4"/>
        <v>8330805272.0099993</v>
      </c>
      <c r="F24" s="7">
        <f t="shared" si="1"/>
        <v>62.02328921720639</v>
      </c>
      <c r="G24" s="68"/>
    </row>
    <row r="25" spans="1:7" x14ac:dyDescent="0.3">
      <c r="A25" s="5" t="s">
        <v>333</v>
      </c>
      <c r="B25" s="5" t="s">
        <v>2</v>
      </c>
      <c r="C25" s="11">
        <f>C12+C22</f>
        <v>6890399109.750001</v>
      </c>
      <c r="D25" s="11">
        <f t="shared" ref="D25:E25" si="5">D12+D22</f>
        <v>4899008017.6800003</v>
      </c>
      <c r="E25" s="11">
        <f t="shared" si="5"/>
        <v>8330805272.0100002</v>
      </c>
      <c r="F25" s="7">
        <f t="shared" si="1"/>
        <v>71.099045783107726</v>
      </c>
    </row>
    <row r="26" spans="1:7" x14ac:dyDescent="0.3">
      <c r="A26" s="7"/>
      <c r="B26" s="5" t="s">
        <v>334</v>
      </c>
      <c r="C26" s="11"/>
      <c r="D26" s="11"/>
      <c r="E26" s="11">
        <f t="shared" ref="E26" si="6">E7+E8+E18-E12-E22</f>
        <v>0</v>
      </c>
      <c r="F26" s="7"/>
      <c r="G26" s="69"/>
    </row>
    <row r="27" spans="1:7" hidden="1" x14ac:dyDescent="0.3">
      <c r="A27" s="2"/>
      <c r="B27" s="2"/>
      <c r="C27" s="9"/>
      <c r="D27" s="9"/>
      <c r="E27" s="9"/>
      <c r="F27" s="2"/>
      <c r="G27" s="70"/>
    </row>
    <row r="28" spans="1:7" hidden="1" x14ac:dyDescent="0.25"/>
    <row r="29" spans="1:7" hidden="1" x14ac:dyDescent="0.25"/>
    <row r="30" spans="1:7" hidden="1" x14ac:dyDescent="0.2">
      <c r="D30" s="68"/>
    </row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2:E2"/>
    <mergeCell ref="A3:E3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  <ignoredErrors>
    <ignoredError sqref="F2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300"/>
  <sheetViews>
    <sheetView view="pageBreakPreview" zoomScale="90" zoomScaleNormal="115" zoomScaleSheetLayoutView="90" workbookViewId="0"/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3" width="26.109375" style="1" bestFit="1" customWidth="1"/>
    <col min="4" max="4" width="25.88671875" style="1" bestFit="1" customWidth="1"/>
    <col min="5" max="5" width="26.109375" style="1" bestFit="1" customWidth="1"/>
    <col min="6" max="16384" width="8.88671875" style="1"/>
  </cols>
  <sheetData>
    <row r="1" spans="1:5" x14ac:dyDescent="0.3">
      <c r="A1" s="49"/>
      <c r="B1" s="49"/>
      <c r="C1" s="49"/>
      <c r="D1" s="49"/>
      <c r="E1" s="49"/>
    </row>
    <row r="2" spans="1:5" x14ac:dyDescent="0.3">
      <c r="A2" s="73" t="s">
        <v>458</v>
      </c>
      <c r="B2" s="73"/>
      <c r="C2" s="73"/>
      <c r="D2" s="73"/>
      <c r="E2" s="73"/>
    </row>
    <row r="3" spans="1:5" x14ac:dyDescent="0.25">
      <c r="A3" s="74" t="s">
        <v>800</v>
      </c>
      <c r="B3" s="74"/>
      <c r="C3" s="74"/>
      <c r="D3" s="74"/>
      <c r="E3" s="74"/>
    </row>
    <row r="4" spans="1:5" x14ac:dyDescent="0.3">
      <c r="A4" s="49"/>
      <c r="B4" s="49"/>
      <c r="C4" s="49"/>
      <c r="D4" s="49"/>
      <c r="E4" s="49"/>
    </row>
    <row r="5" spans="1:5" ht="45" x14ac:dyDescent="0.3">
      <c r="A5" s="46" t="s">
        <v>290</v>
      </c>
      <c r="B5" s="46" t="s">
        <v>1</v>
      </c>
      <c r="C5" s="50" t="s">
        <v>593</v>
      </c>
      <c r="D5" s="50" t="s">
        <v>594</v>
      </c>
      <c r="E5" s="50" t="s">
        <v>595</v>
      </c>
    </row>
    <row r="6" spans="1:5" x14ac:dyDescent="0.2">
      <c r="A6" s="44">
        <v>1</v>
      </c>
      <c r="B6" s="46" t="s">
        <v>291</v>
      </c>
      <c r="C6" s="52">
        <v>82739741.099999994</v>
      </c>
      <c r="D6" s="52"/>
      <c r="E6" s="52">
        <v>92565838.040000007</v>
      </c>
    </row>
    <row r="7" spans="1:5" hidden="1" x14ac:dyDescent="0.3">
      <c r="A7" s="7">
        <v>2</v>
      </c>
      <c r="B7" s="13" t="s">
        <v>292</v>
      </c>
      <c r="C7" s="10"/>
      <c r="D7" s="10"/>
      <c r="E7" s="10"/>
    </row>
    <row r="8" spans="1:5" x14ac:dyDescent="0.3">
      <c r="A8" s="7">
        <v>3</v>
      </c>
      <c r="B8" s="7" t="s">
        <v>293</v>
      </c>
      <c r="C8" s="10">
        <f>'SUMMARY OF REVENUE F.iii'!C6</f>
        <v>5070104134.2799997</v>
      </c>
      <c r="D8" s="10">
        <f>'SUMMARY OF REVENUE F.iii'!D6</f>
        <v>3200950922.96</v>
      </c>
      <c r="E8" s="10">
        <f>'SUMMARY OF REVENUE F.iii'!E6</f>
        <v>7785189861.6599998</v>
      </c>
    </row>
    <row r="9" spans="1:5" x14ac:dyDescent="0.3">
      <c r="A9" s="7">
        <v>4</v>
      </c>
      <c r="B9" s="7" t="s">
        <v>294</v>
      </c>
      <c r="C9" s="10">
        <f>'SUMMARY OF REVENUE F.iii'!C16</f>
        <v>74344113</v>
      </c>
      <c r="D9" s="10">
        <f>'SUMMARY OF REVENUE F.iii'!D16</f>
        <v>41123001</v>
      </c>
      <c r="E9" s="10">
        <f>'SUMMARY OF REVENUE F.iii'!E16</f>
        <v>453049572.30999994</v>
      </c>
    </row>
    <row r="10" spans="1:5" x14ac:dyDescent="0.3">
      <c r="A10" s="7">
        <v>5</v>
      </c>
      <c r="B10" s="7" t="s">
        <v>295</v>
      </c>
      <c r="C10" s="10">
        <f>'SUMMARY OF REVENUE F.iii'!C118</f>
        <v>0</v>
      </c>
      <c r="D10" s="10">
        <f>'SUMMARY OF REVENUE F.iii'!D118</f>
        <v>0</v>
      </c>
      <c r="E10" s="10">
        <f>'SUMMARY OF REVENUE F.iii'!E118</f>
        <v>0</v>
      </c>
    </row>
    <row r="11" spans="1:5" x14ac:dyDescent="0.3">
      <c r="A11" s="7">
        <v>6</v>
      </c>
      <c r="B11" s="7" t="s">
        <v>296</v>
      </c>
      <c r="C11" s="10">
        <f>'SUMMARY OF REVENUE F.iii'!C128</f>
        <v>0</v>
      </c>
      <c r="D11" s="10">
        <f>'SUMMARY OF REVENUE F.iii'!D128</f>
        <v>0</v>
      </c>
      <c r="E11" s="10">
        <f>'SUMMARY OF REVENUE F.iii'!E128</f>
        <v>0</v>
      </c>
    </row>
    <row r="12" spans="1:5" x14ac:dyDescent="0.3">
      <c r="A12" s="5">
        <v>7</v>
      </c>
      <c r="B12" s="5" t="s">
        <v>297</v>
      </c>
      <c r="C12" s="11">
        <f>SUM(C8:C11)</f>
        <v>5144448247.2799997</v>
      </c>
      <c r="D12" s="11">
        <f t="shared" ref="D12:E12" si="0">SUM(D8:D11)</f>
        <v>3242073923.96</v>
      </c>
      <c r="E12" s="11">
        <f t="shared" si="0"/>
        <v>8238239433.9699993</v>
      </c>
    </row>
    <row r="13" spans="1:5" x14ac:dyDescent="0.2">
      <c r="A13" s="5">
        <v>8</v>
      </c>
      <c r="B13" s="5" t="s">
        <v>298</v>
      </c>
      <c r="C13" s="11">
        <f>C6+C12</f>
        <v>5227187988.3800001</v>
      </c>
      <c r="D13" s="11">
        <f t="shared" ref="D13:E13" si="1">D6+D12</f>
        <v>3242073923.96</v>
      </c>
      <c r="E13" s="11">
        <f t="shared" si="1"/>
        <v>8330805272.0099993</v>
      </c>
    </row>
    <row r="14" spans="1:5" hidden="1" x14ac:dyDescent="0.2">
      <c r="A14" s="7">
        <v>9</v>
      </c>
      <c r="B14" s="13" t="s">
        <v>299</v>
      </c>
      <c r="C14" s="10"/>
      <c r="D14" s="10"/>
      <c r="E14" s="10"/>
    </row>
    <row r="15" spans="1:5" hidden="1" x14ac:dyDescent="0.2">
      <c r="A15" s="7">
        <v>10</v>
      </c>
      <c r="B15" s="5" t="s">
        <v>300</v>
      </c>
      <c r="C15" s="11"/>
      <c r="D15" s="11"/>
      <c r="E15" s="11"/>
    </row>
    <row r="16" spans="1:5" x14ac:dyDescent="0.2">
      <c r="A16" s="7">
        <v>11</v>
      </c>
      <c r="B16" s="7" t="s">
        <v>301</v>
      </c>
      <c r="C16" s="10">
        <v>0</v>
      </c>
      <c r="D16" s="10">
        <v>0</v>
      </c>
      <c r="E16" s="10">
        <v>0</v>
      </c>
    </row>
    <row r="17" spans="1:5" x14ac:dyDescent="0.2">
      <c r="A17" s="5">
        <v>12</v>
      </c>
      <c r="B17" s="5" t="s">
        <v>302</v>
      </c>
      <c r="C17" s="11">
        <f>C16</f>
        <v>0</v>
      </c>
      <c r="D17" s="11">
        <f t="shared" ref="D17:E17" si="2">D16</f>
        <v>0</v>
      </c>
      <c r="E17" s="11">
        <f t="shared" si="2"/>
        <v>0</v>
      </c>
    </row>
    <row r="18" spans="1:5" ht="30" hidden="1" x14ac:dyDescent="0.2">
      <c r="A18" s="7">
        <v>13</v>
      </c>
      <c r="B18" s="5" t="s">
        <v>303</v>
      </c>
      <c r="C18" s="11"/>
      <c r="D18" s="11"/>
      <c r="E18" s="11"/>
    </row>
    <row r="19" spans="1:5" x14ac:dyDescent="0.25">
      <c r="A19" s="7">
        <v>14</v>
      </c>
      <c r="B19" s="7" t="s">
        <v>304</v>
      </c>
      <c r="C19" s="10">
        <f>'SUMMARY OF EXP F.iv'!C7</f>
        <v>2558023862.2900004</v>
      </c>
      <c r="D19" s="10">
        <f>'SUMMARY OF EXP F.iv'!D7</f>
        <v>2215465001.3000002</v>
      </c>
      <c r="E19" s="10">
        <f>'SUMMARY OF EXP F.iv'!E7</f>
        <v>2664452110.46</v>
      </c>
    </row>
    <row r="20" spans="1:5" x14ac:dyDescent="0.25">
      <c r="A20" s="7">
        <v>15</v>
      </c>
      <c r="B20" s="7" t="s">
        <v>305</v>
      </c>
      <c r="C20" s="10">
        <f>'SUMMARY OF EXP F.iv'!C8</f>
        <v>1997245169.4600003</v>
      </c>
      <c r="D20" s="10">
        <f>'SUMMARY OF EXP F.iv'!D8</f>
        <v>1927143103.3000002</v>
      </c>
      <c r="E20" s="10">
        <f>'SUMMARY OF EXP F.iv'!E8</f>
        <v>1867673417.6300001</v>
      </c>
    </row>
    <row r="21" spans="1:5" x14ac:dyDescent="0.25">
      <c r="A21" s="5">
        <v>16</v>
      </c>
      <c r="B21" s="5" t="s">
        <v>306</v>
      </c>
      <c r="C21" s="11">
        <f>SUM(C19:C20)</f>
        <v>4555269031.750001</v>
      </c>
      <c r="D21" s="10">
        <f>'SUMMARY OF EXP F.iv'!D9</f>
        <v>1927143103.3000002</v>
      </c>
      <c r="E21" s="11">
        <f t="shared" ref="E21" si="3">SUM(E19:E20)</f>
        <v>4532125528.0900002</v>
      </c>
    </row>
    <row r="22" spans="1:5" x14ac:dyDescent="0.25">
      <c r="A22" s="5">
        <v>17</v>
      </c>
      <c r="B22" s="5" t="s">
        <v>307</v>
      </c>
      <c r="C22" s="11">
        <f>C17+C21</f>
        <v>4555269031.750001</v>
      </c>
      <c r="D22" s="10">
        <f>'SUMMARY OF EXP F.iv'!D10</f>
        <v>1845501008.3000002</v>
      </c>
      <c r="E22" s="11">
        <f t="shared" ref="E22" si="4">E17+E21</f>
        <v>4532125528.0900002</v>
      </c>
    </row>
    <row r="23" spans="1:5" hidden="1" x14ac:dyDescent="0.25">
      <c r="A23" s="7">
        <v>18</v>
      </c>
      <c r="B23" s="5" t="s">
        <v>308</v>
      </c>
      <c r="C23" s="11"/>
      <c r="D23" s="11"/>
      <c r="E23" s="11"/>
    </row>
    <row r="24" spans="1:5" ht="17.399999999999999" x14ac:dyDescent="0.25">
      <c r="A24" s="7">
        <v>19</v>
      </c>
      <c r="B24" s="7" t="s">
        <v>309</v>
      </c>
      <c r="C24" s="61">
        <f>'PMD CAPITAL EXP F.xii'!D6</f>
        <v>260000000</v>
      </c>
      <c r="D24" s="61">
        <f>'PMD CAPITAL EXP F.xii'!E6</f>
        <v>150000000</v>
      </c>
      <c r="E24" s="61">
        <f>'PMD CAPITAL EXP F.xii'!F6</f>
        <v>267704077.5</v>
      </c>
    </row>
    <row r="25" spans="1:5" ht="17.399999999999999" x14ac:dyDescent="0.25">
      <c r="A25" s="7">
        <v>20</v>
      </c>
      <c r="B25" s="7" t="s">
        <v>310</v>
      </c>
      <c r="C25" s="62">
        <f>'AGRIC CAPITAL EXP F.xii'!D6+'FINANCE CAPITAL EXP F.xii'!D6+'WORKS CAPITAL EXP F.xii'!D6</f>
        <v>1134768240</v>
      </c>
      <c r="D25" s="62">
        <f>'AGRIC CAPITAL EXP F.xii'!E6+'FINANCE CAPITAL EXP F.xii'!E6+'WORKS CAPITAL EXP F.xii'!E6</f>
        <v>400369740.90999997</v>
      </c>
      <c r="E25" s="62">
        <f>'AGRIC CAPITAL EXP F.xii'!F6+'FINANCE CAPITAL EXP F.xii'!F6+'WORKS CAPITAL EXP F.xii'!F6</f>
        <v>3118475666.4200001</v>
      </c>
    </row>
    <row r="26" spans="1:5" ht="17.399999999999999" x14ac:dyDescent="0.25">
      <c r="A26" s="7">
        <v>21</v>
      </c>
      <c r="B26" s="7" t="s">
        <v>311</v>
      </c>
      <c r="C26" s="62">
        <f>'ESD CAPITAL EXP F.xii'!D6+'PHC CAPITAL EXP F.xii'!D6+'WATSAN CAPITAL EXP F.xii'!D6</f>
        <v>940361838</v>
      </c>
      <c r="D26" s="62">
        <f>'ESD CAPITAL EXP F.xii'!E6+'PHC CAPITAL EXP F.xii'!E6+'WATSAN CAPITAL EXP F.xii'!E6</f>
        <v>206030172.16999999</v>
      </c>
      <c r="E26" s="62">
        <f>'ESD CAPITAL EXP F.xii'!F6+'PHC CAPITAL EXP F.xii'!F6+'WATSAN CAPITAL EXP F.xii'!F6</f>
        <v>412500000</v>
      </c>
    </row>
    <row r="27" spans="1:5" x14ac:dyDescent="0.25">
      <c r="A27" s="5">
        <v>22</v>
      </c>
      <c r="B27" s="5" t="s">
        <v>312</v>
      </c>
      <c r="C27" s="11">
        <f>SUM(C24:C26)</f>
        <v>2335130078</v>
      </c>
      <c r="D27" s="11">
        <f t="shared" ref="D27:E27" si="5">SUM(D24:D26)</f>
        <v>756399913.07999992</v>
      </c>
      <c r="E27" s="11">
        <f t="shared" si="5"/>
        <v>3798679743.9200001</v>
      </c>
    </row>
    <row r="28" spans="1:5" x14ac:dyDescent="0.25">
      <c r="A28" s="5">
        <v>23</v>
      </c>
      <c r="B28" s="5" t="s">
        <v>313</v>
      </c>
      <c r="C28" s="11">
        <f>C22+C27</f>
        <v>6890399109.750001</v>
      </c>
      <c r="D28" s="11">
        <f t="shared" ref="D28:E28" si="6">D22+D27</f>
        <v>2601900921.3800001</v>
      </c>
      <c r="E28" s="11">
        <f t="shared" si="6"/>
        <v>8330805272.0100002</v>
      </c>
    </row>
    <row r="29" spans="1:5" x14ac:dyDescent="0.25">
      <c r="A29" s="7">
        <v>24</v>
      </c>
      <c r="B29" s="5" t="s">
        <v>314</v>
      </c>
      <c r="C29" s="11">
        <v>0</v>
      </c>
      <c r="D29" s="11"/>
      <c r="E29" s="11">
        <f t="shared" ref="E29" si="7">E13-E28</f>
        <v>0</v>
      </c>
    </row>
    <row r="30" spans="1:5" hidden="1" x14ac:dyDescent="0.25">
      <c r="A30" s="7">
        <v>25</v>
      </c>
      <c r="B30" s="5" t="s">
        <v>315</v>
      </c>
      <c r="C30" s="10"/>
      <c r="D30" s="10"/>
      <c r="E30" s="10"/>
    </row>
    <row r="31" spans="1:5" hidden="1" x14ac:dyDescent="0.25">
      <c r="A31" s="7">
        <v>26</v>
      </c>
      <c r="B31" s="7" t="s">
        <v>316</v>
      </c>
      <c r="C31" s="10"/>
      <c r="D31" s="10"/>
      <c r="E31" s="10"/>
    </row>
    <row r="32" spans="1:5" x14ac:dyDescent="0.25">
      <c r="A32" s="7">
        <v>27</v>
      </c>
      <c r="B32" s="5" t="s">
        <v>317</v>
      </c>
      <c r="C32" s="11">
        <f>C31</f>
        <v>0</v>
      </c>
      <c r="D32" s="11"/>
      <c r="E32" s="11">
        <f t="shared" ref="E32" si="8">E31</f>
        <v>0</v>
      </c>
    </row>
    <row r="33" spans="1:5" x14ac:dyDescent="0.25">
      <c r="A33" s="5">
        <v>28</v>
      </c>
      <c r="B33" s="5" t="s">
        <v>318</v>
      </c>
      <c r="C33" s="11">
        <v>0</v>
      </c>
      <c r="D33" s="11"/>
      <c r="E33" s="11">
        <f t="shared" ref="E33" si="9">E13+E32-E28</f>
        <v>0</v>
      </c>
    </row>
    <row r="34" spans="1:5" hidden="1" x14ac:dyDescent="0.25"/>
    <row r="35" spans="1:5" hidden="1" x14ac:dyDescent="0.25"/>
    <row r="36" spans="1:5" hidden="1" x14ac:dyDescent="0.25"/>
    <row r="37" spans="1:5" hidden="1" x14ac:dyDescent="0.25"/>
    <row r="38" spans="1:5" hidden="1" x14ac:dyDescent="0.25"/>
    <row r="39" spans="1:5" hidden="1" x14ac:dyDescent="0.25"/>
    <row r="40" spans="1:5" hidden="1" x14ac:dyDescent="0.25"/>
    <row r="41" spans="1:5" hidden="1" x14ac:dyDescent="0.25"/>
    <row r="42" spans="1:5" hidden="1" x14ac:dyDescent="0.25"/>
    <row r="43" spans="1:5" hidden="1" x14ac:dyDescent="0.25"/>
    <row r="44" spans="1:5" hidden="1" x14ac:dyDescent="0.25"/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3:E3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00"/>
  <sheetViews>
    <sheetView view="pageBreakPreview" topLeftCell="A73" zoomScale="90" zoomScaleNormal="130" zoomScaleSheetLayoutView="90" workbookViewId="0">
      <selection activeCell="E31" sqref="E31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4.44140625" style="49" bestFit="1" customWidth="1"/>
    <col min="6" max="16384" width="8.88671875" style="49"/>
  </cols>
  <sheetData>
    <row r="1" spans="1:5" x14ac:dyDescent="0.3">
      <c r="A1" s="73" t="s">
        <v>457</v>
      </c>
      <c r="B1" s="73"/>
      <c r="C1" s="73"/>
      <c r="D1" s="73"/>
      <c r="E1" s="73"/>
    </row>
    <row r="2" spans="1:5" x14ac:dyDescent="0.25">
      <c r="A2" s="74" t="s">
        <v>801</v>
      </c>
      <c r="B2" s="74"/>
      <c r="C2" s="74"/>
      <c r="D2" s="74"/>
      <c r="E2" s="74"/>
    </row>
    <row r="4" spans="1:5" ht="45" x14ac:dyDescent="0.3">
      <c r="A4" s="46" t="s">
        <v>0</v>
      </c>
      <c r="B4" s="47" t="s">
        <v>111</v>
      </c>
      <c r="C4" s="50" t="s">
        <v>593</v>
      </c>
      <c r="D4" s="50" t="s">
        <v>594</v>
      </c>
      <c r="E4" s="50" t="s">
        <v>595</v>
      </c>
    </row>
    <row r="5" spans="1:5" s="1" customFormat="1" x14ac:dyDescent="0.3">
      <c r="A5" s="14">
        <v>1</v>
      </c>
      <c r="B5" s="14" t="s">
        <v>342</v>
      </c>
      <c r="C5" s="11">
        <f>C6+C16+C118+C128</f>
        <v>5144448247.2799997</v>
      </c>
      <c r="D5" s="11">
        <f t="shared" ref="D5:E5" si="0">D6+D16+D118+D128</f>
        <v>3242073923.96</v>
      </c>
      <c r="E5" s="11">
        <f t="shared" si="0"/>
        <v>8238239433.9699993</v>
      </c>
    </row>
    <row r="6" spans="1:5" s="1" customFormat="1" x14ac:dyDescent="0.3">
      <c r="A6" s="14">
        <v>11</v>
      </c>
      <c r="B6" s="14" t="s">
        <v>343</v>
      </c>
      <c r="C6" s="11">
        <f>C7</f>
        <v>5070104134.2799997</v>
      </c>
      <c r="D6" s="11">
        <f t="shared" ref="D6:E6" si="1">D7</f>
        <v>3200950922.96</v>
      </c>
      <c r="E6" s="11">
        <f t="shared" si="1"/>
        <v>7785189861.6599998</v>
      </c>
    </row>
    <row r="7" spans="1:5" s="1" customFormat="1" x14ac:dyDescent="0.3">
      <c r="A7" s="14">
        <v>1101</v>
      </c>
      <c r="B7" s="14" t="s">
        <v>343</v>
      </c>
      <c r="C7" s="11">
        <f>C8+C11+C13</f>
        <v>5070104134.2799997</v>
      </c>
      <c r="D7" s="11">
        <f t="shared" ref="D7:E7" si="2">D8+D11+D13</f>
        <v>3200950922.96</v>
      </c>
      <c r="E7" s="11">
        <f t="shared" si="2"/>
        <v>7785189861.6599998</v>
      </c>
    </row>
    <row r="8" spans="1:5" s="1" customFormat="1" ht="27.9" x14ac:dyDescent="0.3">
      <c r="A8" s="14">
        <v>110101</v>
      </c>
      <c r="B8" s="15" t="s">
        <v>344</v>
      </c>
      <c r="C8" s="11">
        <f>SUM(C9:C10)</f>
        <v>1251037838.28</v>
      </c>
      <c r="D8" s="11">
        <f>SUM(D9:D10)</f>
        <v>3200950922.96</v>
      </c>
      <c r="E8" s="11">
        <f>SUM(E9:E10)</f>
        <v>6136269173.9299994</v>
      </c>
    </row>
    <row r="9" spans="1:5" x14ac:dyDescent="0.3">
      <c r="A9" s="53">
        <v>11010101</v>
      </c>
      <c r="B9" s="53" t="s">
        <v>793</v>
      </c>
      <c r="C9" s="51">
        <v>1189441210.28</v>
      </c>
      <c r="D9" s="51">
        <v>3200950922.96</v>
      </c>
      <c r="E9" s="51">
        <v>6046042521.7299995</v>
      </c>
    </row>
    <row r="10" spans="1:5" x14ac:dyDescent="0.3">
      <c r="A10" s="53">
        <v>11010101</v>
      </c>
      <c r="B10" s="53" t="s">
        <v>794</v>
      </c>
      <c r="C10" s="51">
        <v>61596628</v>
      </c>
      <c r="D10" s="51"/>
      <c r="E10" s="51">
        <v>90226652.200000003</v>
      </c>
    </row>
    <row r="11" spans="1:5" s="1" customFormat="1" x14ac:dyDescent="0.3">
      <c r="A11" s="14">
        <v>110102</v>
      </c>
      <c r="B11" s="14" t="s">
        <v>345</v>
      </c>
      <c r="C11" s="11">
        <f>C12</f>
        <v>1149244184</v>
      </c>
      <c r="D11" s="11">
        <f t="shared" ref="D11:E11" si="3">D12</f>
        <v>0</v>
      </c>
      <c r="E11" s="11">
        <f t="shared" si="3"/>
        <v>0</v>
      </c>
    </row>
    <row r="12" spans="1:5" x14ac:dyDescent="0.3">
      <c r="A12" s="53">
        <v>11010201</v>
      </c>
      <c r="B12" s="53" t="s">
        <v>346</v>
      </c>
      <c r="C12" s="51">
        <v>1149244184</v>
      </c>
      <c r="D12" s="51"/>
      <c r="E12" s="51">
        <v>0</v>
      </c>
    </row>
    <row r="13" spans="1:5" s="1" customFormat="1" x14ac:dyDescent="0.3">
      <c r="A13" s="14">
        <v>110103</v>
      </c>
      <c r="B13" s="14" t="s">
        <v>347</v>
      </c>
      <c r="C13" s="11">
        <f>SUM(C14:C15)</f>
        <v>2669822112</v>
      </c>
      <c r="D13" s="11">
        <f t="shared" ref="D13:E13" si="4">SUM(D14:D15)</f>
        <v>0</v>
      </c>
      <c r="E13" s="11">
        <f t="shared" si="4"/>
        <v>1648920687.73</v>
      </c>
    </row>
    <row r="14" spans="1:5" hidden="1" x14ac:dyDescent="0.3">
      <c r="A14" s="53">
        <v>11010301</v>
      </c>
      <c r="B14" s="53" t="s">
        <v>348</v>
      </c>
      <c r="C14" s="51"/>
      <c r="D14" s="51"/>
      <c r="E14" s="51"/>
    </row>
    <row r="15" spans="1:5" x14ac:dyDescent="0.2">
      <c r="A15" s="53">
        <v>11010304</v>
      </c>
      <c r="B15" s="53" t="s">
        <v>349</v>
      </c>
      <c r="C15" s="51">
        <v>2669822112</v>
      </c>
      <c r="D15" s="51"/>
      <c r="E15" s="51">
        <v>1648920687.73</v>
      </c>
    </row>
    <row r="16" spans="1:5" s="1" customFormat="1" x14ac:dyDescent="0.3">
      <c r="A16" s="14">
        <v>12</v>
      </c>
      <c r="B16" s="14" t="s">
        <v>350</v>
      </c>
      <c r="C16" s="11">
        <f>C17+C23</f>
        <v>74344113</v>
      </c>
      <c r="D16" s="11">
        <f t="shared" ref="D16:E16" si="5">D17+D23</f>
        <v>41123001</v>
      </c>
      <c r="E16" s="11">
        <f t="shared" si="5"/>
        <v>453049572.30999994</v>
      </c>
    </row>
    <row r="17" spans="1:5" s="1" customFormat="1" x14ac:dyDescent="0.2">
      <c r="A17" s="14">
        <v>1201</v>
      </c>
      <c r="B17" s="14" t="s">
        <v>351</v>
      </c>
      <c r="C17" s="11">
        <f>C18</f>
        <v>0</v>
      </c>
      <c r="D17" s="11">
        <f t="shared" ref="D17:E17" si="6">D18</f>
        <v>0</v>
      </c>
      <c r="E17" s="11">
        <f t="shared" si="6"/>
        <v>40089756.659999996</v>
      </c>
    </row>
    <row r="18" spans="1:5" s="1" customFormat="1" x14ac:dyDescent="0.2">
      <c r="A18" s="14">
        <v>120103</v>
      </c>
      <c r="B18" s="14" t="s">
        <v>352</v>
      </c>
      <c r="C18" s="11">
        <f>SUM(C19:C22)</f>
        <v>0</v>
      </c>
      <c r="D18" s="11">
        <f t="shared" ref="D18:E18" si="7">SUM(D19:D22)</f>
        <v>0</v>
      </c>
      <c r="E18" s="11">
        <f t="shared" si="7"/>
        <v>40089756.659999996</v>
      </c>
    </row>
    <row r="19" spans="1:5" x14ac:dyDescent="0.2">
      <c r="A19" s="53">
        <v>12010301</v>
      </c>
      <c r="B19" s="53" t="s">
        <v>353</v>
      </c>
      <c r="C19" s="51"/>
      <c r="D19" s="51"/>
      <c r="E19" s="51">
        <v>40089756.659999996</v>
      </c>
    </row>
    <row r="20" spans="1:5" hidden="1" x14ac:dyDescent="0.2">
      <c r="A20" s="53">
        <v>12010303</v>
      </c>
      <c r="B20" s="53" t="s">
        <v>354</v>
      </c>
      <c r="C20" s="51"/>
      <c r="D20" s="51"/>
      <c r="E20" s="51"/>
    </row>
    <row r="21" spans="1:5" hidden="1" x14ac:dyDescent="0.2">
      <c r="A21" s="53">
        <v>12010305</v>
      </c>
      <c r="B21" s="53" t="s">
        <v>355</v>
      </c>
      <c r="C21" s="51"/>
      <c r="D21" s="51"/>
      <c r="E21" s="51"/>
    </row>
    <row r="22" spans="1:5" hidden="1" x14ac:dyDescent="0.2">
      <c r="A22" s="53">
        <v>12010306</v>
      </c>
      <c r="B22" s="53" t="s">
        <v>356</v>
      </c>
      <c r="C22" s="51"/>
      <c r="D22" s="51"/>
      <c r="E22" s="51"/>
    </row>
    <row r="23" spans="1:5" s="1" customFormat="1" x14ac:dyDescent="0.2">
      <c r="A23" s="14">
        <v>12020000</v>
      </c>
      <c r="B23" s="14" t="s">
        <v>357</v>
      </c>
      <c r="C23" s="11">
        <f>C24+C53+C79+C81+C95+C105+C109+C111+C113+C116</f>
        <v>74344113</v>
      </c>
      <c r="D23" s="11">
        <f t="shared" ref="D23:E23" si="8">D24+D53+D79+D81+D95+D105+D109+D111+D113+D116</f>
        <v>41123001</v>
      </c>
      <c r="E23" s="11">
        <f t="shared" si="8"/>
        <v>412959815.64999998</v>
      </c>
    </row>
    <row r="24" spans="1:5" s="1" customFormat="1" x14ac:dyDescent="0.25">
      <c r="A24" s="14">
        <v>12020100</v>
      </c>
      <c r="B24" s="14" t="s">
        <v>358</v>
      </c>
      <c r="C24" s="11">
        <f>SUM(C25:C52)</f>
        <v>38895253</v>
      </c>
      <c r="D24" s="11">
        <f>SUM(D25:D52)</f>
        <v>1033220</v>
      </c>
      <c r="E24" s="11">
        <f>SUM(E25:E52)</f>
        <v>12436000</v>
      </c>
    </row>
    <row r="25" spans="1:5" hidden="1" x14ac:dyDescent="0.2">
      <c r="A25" s="53">
        <v>12020105</v>
      </c>
      <c r="B25" s="53" t="s">
        <v>359</v>
      </c>
      <c r="C25" s="51"/>
      <c r="D25" s="51"/>
      <c r="E25" s="51"/>
    </row>
    <row r="26" spans="1:5" x14ac:dyDescent="0.2">
      <c r="A26" s="53">
        <v>12020109</v>
      </c>
      <c r="B26" s="53" t="s">
        <v>360</v>
      </c>
      <c r="C26" s="51"/>
      <c r="D26" s="51"/>
      <c r="E26" s="51">
        <v>250000</v>
      </c>
    </row>
    <row r="27" spans="1:5" x14ac:dyDescent="0.2">
      <c r="A27" s="53">
        <v>12020111</v>
      </c>
      <c r="B27" s="53" t="s">
        <v>361</v>
      </c>
      <c r="C27" s="51">
        <v>65000</v>
      </c>
      <c r="D27" s="51">
        <v>98000</v>
      </c>
      <c r="E27" s="51">
        <v>150000</v>
      </c>
    </row>
    <row r="28" spans="1:5" x14ac:dyDescent="0.2">
      <c r="A28" s="53">
        <v>12020113</v>
      </c>
      <c r="B28" s="53" t="s">
        <v>362</v>
      </c>
      <c r="C28" s="51">
        <v>64000</v>
      </c>
      <c r="D28" s="51">
        <v>60000</v>
      </c>
      <c r="E28" s="51">
        <v>150000</v>
      </c>
    </row>
    <row r="29" spans="1:5" x14ac:dyDescent="0.2">
      <c r="A29" s="53">
        <v>12020114</v>
      </c>
      <c r="B29" s="53" t="s">
        <v>363</v>
      </c>
      <c r="C29" s="51"/>
      <c r="D29" s="51"/>
      <c r="E29" s="51">
        <v>150000</v>
      </c>
    </row>
    <row r="30" spans="1:5" hidden="1" x14ac:dyDescent="0.2">
      <c r="A30" s="53">
        <v>12020115</v>
      </c>
      <c r="B30" s="53" t="s">
        <v>364</v>
      </c>
      <c r="C30" s="51"/>
      <c r="D30" s="51"/>
      <c r="E30" s="51"/>
    </row>
    <row r="31" spans="1:5" x14ac:dyDescent="0.2">
      <c r="A31" s="53">
        <v>12020116</v>
      </c>
      <c r="B31" s="53" t="s">
        <v>365</v>
      </c>
      <c r="C31" s="51">
        <v>76000</v>
      </c>
      <c r="D31" s="51">
        <v>95000</v>
      </c>
      <c r="E31" s="51">
        <v>208000</v>
      </c>
    </row>
    <row r="32" spans="1:5" x14ac:dyDescent="0.2">
      <c r="A32" s="53">
        <v>12020117</v>
      </c>
      <c r="B32" s="53" t="s">
        <v>366</v>
      </c>
      <c r="C32" s="51">
        <v>50000</v>
      </c>
      <c r="D32" s="51"/>
      <c r="E32" s="51">
        <v>50000</v>
      </c>
    </row>
    <row r="33" spans="1:5" hidden="1" x14ac:dyDescent="0.2">
      <c r="A33" s="53">
        <v>12020118</v>
      </c>
      <c r="B33" s="53" t="s">
        <v>367</v>
      </c>
      <c r="C33" s="51"/>
      <c r="D33" s="51"/>
      <c r="E33" s="51"/>
    </row>
    <row r="34" spans="1:5" hidden="1" x14ac:dyDescent="0.2">
      <c r="A34" s="53">
        <v>12020119</v>
      </c>
      <c r="B34" s="53" t="s">
        <v>368</v>
      </c>
      <c r="C34" s="51"/>
      <c r="D34" s="51"/>
      <c r="E34" s="51"/>
    </row>
    <row r="35" spans="1:5" x14ac:dyDescent="0.2">
      <c r="A35" s="53">
        <v>12020120</v>
      </c>
      <c r="B35" s="53" t="s">
        <v>369</v>
      </c>
      <c r="C35" s="51">
        <v>209000</v>
      </c>
      <c r="D35" s="51">
        <v>195000</v>
      </c>
      <c r="E35" s="51">
        <v>260000</v>
      </c>
    </row>
    <row r="36" spans="1:5" hidden="1" x14ac:dyDescent="0.25">
      <c r="A36" s="53">
        <v>12020121</v>
      </c>
      <c r="B36" s="53" t="s">
        <v>370</v>
      </c>
      <c r="C36" s="51"/>
      <c r="D36" s="51"/>
      <c r="E36" s="51"/>
    </row>
    <row r="37" spans="1:5" x14ac:dyDescent="0.25">
      <c r="A37" s="53">
        <v>12020122</v>
      </c>
      <c r="B37" s="53" t="s">
        <v>371</v>
      </c>
      <c r="C37" s="51">
        <v>33450600</v>
      </c>
      <c r="D37" s="51"/>
      <c r="E37" s="51">
        <v>1000000</v>
      </c>
    </row>
    <row r="38" spans="1:5" x14ac:dyDescent="0.25">
      <c r="A38" s="53">
        <v>12020124</v>
      </c>
      <c r="B38" s="53" t="s">
        <v>372</v>
      </c>
      <c r="C38" s="51">
        <v>759132</v>
      </c>
      <c r="D38" s="51">
        <v>435220</v>
      </c>
      <c r="E38" s="51">
        <v>1248000</v>
      </c>
    </row>
    <row r="39" spans="1:5" x14ac:dyDescent="0.25">
      <c r="A39" s="53">
        <v>12020126</v>
      </c>
      <c r="B39" s="53" t="s">
        <v>373</v>
      </c>
      <c r="C39" s="51">
        <v>1012521</v>
      </c>
      <c r="D39" s="51"/>
      <c r="E39" s="51"/>
    </row>
    <row r="40" spans="1:5" hidden="1" x14ac:dyDescent="0.25">
      <c r="A40" s="53">
        <v>12020128</v>
      </c>
      <c r="B40" s="53" t="s">
        <v>374</v>
      </c>
      <c r="C40" s="51"/>
      <c r="D40" s="51"/>
      <c r="E40" s="51"/>
    </row>
    <row r="41" spans="1:5" x14ac:dyDescent="0.25">
      <c r="A41" s="53">
        <v>12020129</v>
      </c>
      <c r="B41" s="53" t="s">
        <v>375</v>
      </c>
      <c r="C41" s="51"/>
      <c r="D41" s="51"/>
      <c r="E41" s="51">
        <v>20000</v>
      </c>
    </row>
    <row r="42" spans="1:5" x14ac:dyDescent="0.25">
      <c r="A42" s="53">
        <v>12020130</v>
      </c>
      <c r="B42" s="53" t="s">
        <v>376</v>
      </c>
      <c r="C42" s="51">
        <v>162000</v>
      </c>
      <c r="D42" s="51">
        <v>30000</v>
      </c>
      <c r="E42" s="51">
        <v>100000</v>
      </c>
    </row>
    <row r="43" spans="1:5" hidden="1" x14ac:dyDescent="0.25">
      <c r="A43" s="53">
        <v>12020132</v>
      </c>
      <c r="B43" s="53" t="s">
        <v>377</v>
      </c>
      <c r="C43" s="51"/>
      <c r="D43" s="51"/>
      <c r="E43" s="51"/>
    </row>
    <row r="44" spans="1:5" x14ac:dyDescent="0.25">
      <c r="A44" s="53">
        <v>12020134</v>
      </c>
      <c r="B44" s="53" t="s">
        <v>378</v>
      </c>
      <c r="C44" s="51"/>
      <c r="D44" s="51"/>
      <c r="E44" s="51">
        <v>500000</v>
      </c>
    </row>
    <row r="45" spans="1:5" x14ac:dyDescent="0.25">
      <c r="A45" s="53">
        <v>12020135</v>
      </c>
      <c r="B45" s="53" t="s">
        <v>379</v>
      </c>
      <c r="C45" s="51">
        <v>130000</v>
      </c>
      <c r="D45" s="51">
        <v>120000</v>
      </c>
      <c r="E45" s="51">
        <v>150000</v>
      </c>
    </row>
    <row r="46" spans="1:5" x14ac:dyDescent="0.25">
      <c r="A46" s="53">
        <v>12020136</v>
      </c>
      <c r="B46" s="53" t="s">
        <v>380</v>
      </c>
      <c r="C46" s="51"/>
      <c r="D46" s="51"/>
      <c r="E46" s="51">
        <v>500000</v>
      </c>
    </row>
    <row r="47" spans="1:5" x14ac:dyDescent="0.25">
      <c r="A47" s="53">
        <v>12020137</v>
      </c>
      <c r="B47" s="53" t="s">
        <v>381</v>
      </c>
      <c r="C47" s="51">
        <v>2917000</v>
      </c>
      <c r="D47" s="51"/>
      <c r="E47" s="51">
        <v>3500000</v>
      </c>
    </row>
    <row r="48" spans="1:5" x14ac:dyDescent="0.25">
      <c r="A48" s="53">
        <v>12020138</v>
      </c>
      <c r="B48" s="53" t="s">
        <v>382</v>
      </c>
      <c r="C48" s="51"/>
      <c r="D48" s="51"/>
      <c r="E48" s="51">
        <v>150000</v>
      </c>
    </row>
    <row r="49" spans="1:5" hidden="1" x14ac:dyDescent="0.25">
      <c r="A49" s="53">
        <v>12020141</v>
      </c>
      <c r="B49" s="53" t="s">
        <v>383</v>
      </c>
      <c r="C49" s="51"/>
      <c r="D49" s="51"/>
      <c r="E49" s="51"/>
    </row>
    <row r="50" spans="1:5" x14ac:dyDescent="0.25">
      <c r="A50" s="53">
        <v>12020142</v>
      </c>
      <c r="B50" s="53" t="s">
        <v>384</v>
      </c>
      <c r="C50" s="51"/>
      <c r="D50" s="51"/>
      <c r="E50" s="51">
        <v>50000</v>
      </c>
    </row>
    <row r="51" spans="1:5" hidden="1" x14ac:dyDescent="0.25">
      <c r="A51" s="53">
        <v>12020143</v>
      </c>
      <c r="B51" s="53" t="s">
        <v>385</v>
      </c>
      <c r="C51" s="51"/>
      <c r="D51" s="51"/>
      <c r="E51" s="51"/>
    </row>
    <row r="52" spans="1:5" x14ac:dyDescent="0.25">
      <c r="A52" s="53">
        <v>12020145</v>
      </c>
      <c r="B52" s="53" t="s">
        <v>386</v>
      </c>
      <c r="C52" s="51"/>
      <c r="D52" s="51"/>
      <c r="E52" s="51">
        <v>4000000</v>
      </c>
    </row>
    <row r="53" spans="1:5" s="1" customFormat="1" x14ac:dyDescent="0.25">
      <c r="A53" s="14">
        <v>12020400</v>
      </c>
      <c r="B53" s="14" t="s">
        <v>387</v>
      </c>
      <c r="C53" s="11">
        <f>SUM(C54:C78)</f>
        <v>11362760</v>
      </c>
      <c r="D53" s="11">
        <f>SUM(D54:D78)</f>
        <v>12787631</v>
      </c>
      <c r="E53" s="11">
        <f>SUM(E54:E78)</f>
        <v>202211715.65000001</v>
      </c>
    </row>
    <row r="54" spans="1:5" hidden="1" x14ac:dyDescent="0.25">
      <c r="A54" s="53">
        <v>12020409</v>
      </c>
      <c r="B54" s="53" t="s">
        <v>388</v>
      </c>
      <c r="C54" s="51"/>
      <c r="D54" s="51"/>
      <c r="E54" s="51"/>
    </row>
    <row r="55" spans="1:5" x14ac:dyDescent="0.25">
      <c r="A55" s="53">
        <v>12020417</v>
      </c>
      <c r="B55" s="53" t="s">
        <v>389</v>
      </c>
      <c r="C55" s="51"/>
      <c r="D55" s="51"/>
      <c r="E55" s="51">
        <v>200000</v>
      </c>
    </row>
    <row r="56" spans="1:5" x14ac:dyDescent="0.25">
      <c r="A56" s="53">
        <v>12020419</v>
      </c>
      <c r="B56" s="53" t="s">
        <v>891</v>
      </c>
      <c r="C56" s="51"/>
      <c r="D56" s="51"/>
      <c r="E56" s="51">
        <v>1000000</v>
      </c>
    </row>
    <row r="57" spans="1:5" x14ac:dyDescent="0.25">
      <c r="A57" s="53">
        <v>12020427</v>
      </c>
      <c r="B57" s="53" t="s">
        <v>390</v>
      </c>
      <c r="C57" s="51"/>
      <c r="D57" s="51"/>
      <c r="E57" s="51">
        <v>200000</v>
      </c>
    </row>
    <row r="58" spans="1:5" hidden="1" x14ac:dyDescent="0.25">
      <c r="A58" s="53">
        <v>12020428</v>
      </c>
      <c r="B58" s="53" t="s">
        <v>391</v>
      </c>
      <c r="C58" s="51"/>
      <c r="D58" s="51"/>
      <c r="E58" s="51"/>
    </row>
    <row r="59" spans="1:5" hidden="1" x14ac:dyDescent="0.25">
      <c r="A59" s="53">
        <v>12020430</v>
      </c>
      <c r="B59" s="53" t="s">
        <v>392</v>
      </c>
      <c r="C59" s="51"/>
      <c r="D59" s="51"/>
      <c r="E59" s="51"/>
    </row>
    <row r="60" spans="1:5" x14ac:dyDescent="0.25">
      <c r="A60" s="53">
        <v>12020436</v>
      </c>
      <c r="B60" s="53" t="s">
        <v>393</v>
      </c>
      <c r="C60" s="51"/>
      <c r="D60" s="51"/>
      <c r="E60" s="51">
        <v>50000</v>
      </c>
    </row>
    <row r="61" spans="1:5" x14ac:dyDescent="0.25">
      <c r="A61" s="53">
        <v>12020438</v>
      </c>
      <c r="B61" s="53" t="s">
        <v>394</v>
      </c>
      <c r="C61" s="51"/>
      <c r="D61" s="51">
        <v>80000</v>
      </c>
      <c r="E61" s="51">
        <v>150000</v>
      </c>
    </row>
    <row r="62" spans="1:5" x14ac:dyDescent="0.25">
      <c r="A62" s="53">
        <v>12020441</v>
      </c>
      <c r="B62" s="53" t="s">
        <v>395</v>
      </c>
      <c r="C62" s="51"/>
      <c r="D62" s="51"/>
      <c r="E62" s="51">
        <v>50000</v>
      </c>
    </row>
    <row r="63" spans="1:5" x14ac:dyDescent="0.25">
      <c r="A63" s="53">
        <v>12020442</v>
      </c>
      <c r="B63" s="53" t="s">
        <v>396</v>
      </c>
      <c r="C63" s="51"/>
      <c r="D63" s="51"/>
      <c r="E63" s="51">
        <v>200000</v>
      </c>
    </row>
    <row r="64" spans="1:5" x14ac:dyDescent="0.25">
      <c r="A64" s="53">
        <v>12020443</v>
      </c>
      <c r="B64" s="53" t="s">
        <v>397</v>
      </c>
      <c r="C64" s="51">
        <v>220000</v>
      </c>
      <c r="D64" s="51"/>
      <c r="E64" s="51">
        <v>200000</v>
      </c>
    </row>
    <row r="65" spans="1:5" x14ac:dyDescent="0.25">
      <c r="A65" s="53">
        <v>12020445</v>
      </c>
      <c r="B65" s="53" t="s">
        <v>398</v>
      </c>
      <c r="C65" s="51">
        <v>60000</v>
      </c>
      <c r="D65" s="51"/>
      <c r="E65" s="51">
        <v>1000000</v>
      </c>
    </row>
    <row r="66" spans="1:5" hidden="1" x14ac:dyDescent="0.25">
      <c r="A66" s="53">
        <v>12020446</v>
      </c>
      <c r="B66" s="53" t="s">
        <v>399</v>
      </c>
      <c r="C66" s="51"/>
      <c r="D66" s="51"/>
      <c r="E66" s="51"/>
    </row>
    <row r="67" spans="1:5" x14ac:dyDescent="0.25">
      <c r="A67" s="53">
        <v>12020447</v>
      </c>
      <c r="B67" s="53" t="s">
        <v>400</v>
      </c>
      <c r="C67" s="51">
        <v>1085000</v>
      </c>
      <c r="D67" s="51">
        <v>1432501</v>
      </c>
      <c r="E67" s="51">
        <v>3000000</v>
      </c>
    </row>
    <row r="68" spans="1:5" hidden="1" x14ac:dyDescent="0.25">
      <c r="A68" s="53">
        <v>12020448</v>
      </c>
      <c r="B68" s="53" t="s">
        <v>401</v>
      </c>
      <c r="C68" s="51"/>
      <c r="D68" s="51"/>
      <c r="E68" s="51"/>
    </row>
    <row r="69" spans="1:5" x14ac:dyDescent="0.25">
      <c r="A69" s="53">
        <v>12020449</v>
      </c>
      <c r="B69" s="53" t="s">
        <v>402</v>
      </c>
      <c r="C69" s="51">
        <v>9847760</v>
      </c>
      <c r="D69" s="51">
        <v>11275130</v>
      </c>
      <c r="E69" s="51">
        <v>49500000</v>
      </c>
    </row>
    <row r="70" spans="1:5" x14ac:dyDescent="0.25">
      <c r="A70" s="53">
        <v>12020450</v>
      </c>
      <c r="B70" s="53" t="s">
        <v>403</v>
      </c>
      <c r="C70" s="51"/>
      <c r="D70" s="51"/>
      <c r="E70" s="51">
        <v>100000</v>
      </c>
    </row>
    <row r="71" spans="1:5" hidden="1" x14ac:dyDescent="0.25">
      <c r="A71" s="53">
        <v>12020451</v>
      </c>
      <c r="B71" s="53" t="s">
        <v>404</v>
      </c>
      <c r="C71" s="51"/>
      <c r="D71" s="51"/>
      <c r="E71" s="51"/>
    </row>
    <row r="72" spans="1:5" hidden="1" x14ac:dyDescent="0.25">
      <c r="A72" s="53">
        <v>12020453</v>
      </c>
      <c r="B72" s="53" t="s">
        <v>405</v>
      </c>
      <c r="C72" s="51"/>
      <c r="D72" s="51"/>
      <c r="E72" s="51"/>
    </row>
    <row r="73" spans="1:5" x14ac:dyDescent="0.25">
      <c r="A73" s="53">
        <v>12020463</v>
      </c>
      <c r="B73" s="53" t="s">
        <v>894</v>
      </c>
      <c r="C73" s="51"/>
      <c r="D73" s="51"/>
      <c r="E73" s="51">
        <v>100000</v>
      </c>
    </row>
    <row r="74" spans="1:5" x14ac:dyDescent="0.25">
      <c r="A74" s="53">
        <v>12020464</v>
      </c>
      <c r="B74" s="53" t="s">
        <v>893</v>
      </c>
      <c r="C74" s="51"/>
      <c r="D74" s="51"/>
      <c r="E74" s="51">
        <v>200000</v>
      </c>
    </row>
    <row r="75" spans="1:5" x14ac:dyDescent="0.25">
      <c r="A75" s="53">
        <v>12020454</v>
      </c>
      <c r="B75" s="53" t="s">
        <v>892</v>
      </c>
      <c r="C75" s="51"/>
      <c r="D75" s="51"/>
      <c r="E75" s="51">
        <v>10000000</v>
      </c>
    </row>
    <row r="76" spans="1:5" x14ac:dyDescent="0.25">
      <c r="A76" s="53">
        <v>12020466</v>
      </c>
      <c r="B76" s="53" t="s">
        <v>406</v>
      </c>
      <c r="C76" s="51">
        <v>150000</v>
      </c>
      <c r="D76" s="51"/>
      <c r="E76" s="51">
        <v>1000000</v>
      </c>
    </row>
    <row r="77" spans="1:5" hidden="1" x14ac:dyDescent="0.25">
      <c r="A77" s="53">
        <v>12020470</v>
      </c>
      <c r="B77" s="53" t="s">
        <v>407</v>
      </c>
      <c r="C77" s="51"/>
      <c r="D77" s="51"/>
      <c r="E77" s="51"/>
    </row>
    <row r="78" spans="1:5" x14ac:dyDescent="0.25">
      <c r="A78" s="53">
        <v>12020480</v>
      </c>
      <c r="B78" s="53" t="s">
        <v>408</v>
      </c>
      <c r="C78" s="51"/>
      <c r="D78" s="51"/>
      <c r="E78" s="51">
        <v>135261715.65000001</v>
      </c>
    </row>
    <row r="79" spans="1:5" s="1" customFormat="1" x14ac:dyDescent="0.25">
      <c r="A79" s="14">
        <v>12020500</v>
      </c>
      <c r="B79" s="14" t="s">
        <v>409</v>
      </c>
      <c r="C79" s="11">
        <f>C80</f>
        <v>0</v>
      </c>
      <c r="D79" s="11">
        <f t="shared" ref="D79:E79" si="9">D80</f>
        <v>0</v>
      </c>
      <c r="E79" s="11">
        <f t="shared" si="9"/>
        <v>0</v>
      </c>
    </row>
    <row r="80" spans="1:5" hidden="1" x14ac:dyDescent="0.25">
      <c r="A80" s="53">
        <v>12020501</v>
      </c>
      <c r="B80" s="53" t="s">
        <v>410</v>
      </c>
      <c r="C80" s="51"/>
      <c r="D80" s="51"/>
      <c r="E80" s="51"/>
    </row>
    <row r="81" spans="1:5" s="1" customFormat="1" x14ac:dyDescent="0.25">
      <c r="A81" s="14">
        <v>12020600</v>
      </c>
      <c r="B81" s="14" t="s">
        <v>411</v>
      </c>
      <c r="C81" s="11">
        <f>SUM(C82:C94)</f>
        <v>10462100</v>
      </c>
      <c r="D81" s="11">
        <f t="shared" ref="D81:E81" si="10">SUM(D82:D94)</f>
        <v>26462150</v>
      </c>
      <c r="E81" s="11">
        <f t="shared" si="10"/>
        <v>167062100</v>
      </c>
    </row>
    <row r="82" spans="1:5" hidden="1" x14ac:dyDescent="0.25">
      <c r="A82" s="53">
        <v>12020601</v>
      </c>
      <c r="B82" s="53" t="s">
        <v>412</v>
      </c>
      <c r="C82" s="51"/>
      <c r="D82" s="51"/>
      <c r="E82" s="51"/>
    </row>
    <row r="83" spans="1:5" hidden="1" x14ac:dyDescent="0.25">
      <c r="A83" s="53">
        <v>12020602</v>
      </c>
      <c r="B83" s="53" t="s">
        <v>413</v>
      </c>
      <c r="C83" s="51"/>
      <c r="D83" s="51"/>
      <c r="E83" s="51"/>
    </row>
    <row r="84" spans="1:5" hidden="1" x14ac:dyDescent="0.25">
      <c r="A84" s="53">
        <v>12020603</v>
      </c>
      <c r="B84" s="53" t="s">
        <v>414</v>
      </c>
      <c r="C84" s="51"/>
      <c r="D84" s="51"/>
      <c r="E84" s="51"/>
    </row>
    <row r="85" spans="1:5" x14ac:dyDescent="0.25">
      <c r="A85" s="53">
        <v>12020604</v>
      </c>
      <c r="B85" s="53" t="s">
        <v>415</v>
      </c>
      <c r="C85" s="51"/>
      <c r="D85" s="51"/>
      <c r="E85" s="51">
        <v>100000</v>
      </c>
    </row>
    <row r="86" spans="1:5" hidden="1" x14ac:dyDescent="0.25">
      <c r="A86" s="53">
        <v>12020608</v>
      </c>
      <c r="B86" s="53" t="s">
        <v>416</v>
      </c>
      <c r="C86" s="51"/>
      <c r="D86" s="51"/>
      <c r="E86" s="51"/>
    </row>
    <row r="87" spans="1:5" x14ac:dyDescent="0.25">
      <c r="A87" s="53">
        <v>12020609</v>
      </c>
      <c r="B87" s="53" t="s">
        <v>417</v>
      </c>
      <c r="C87" s="51"/>
      <c r="D87" s="51">
        <v>26462150</v>
      </c>
      <c r="E87" s="51">
        <v>156300000</v>
      </c>
    </row>
    <row r="88" spans="1:5" x14ac:dyDescent="0.25">
      <c r="A88" s="53">
        <v>12020611</v>
      </c>
      <c r="B88" s="53" t="s">
        <v>418</v>
      </c>
      <c r="C88" s="51"/>
      <c r="D88" s="51"/>
      <c r="E88" s="51">
        <v>200000</v>
      </c>
    </row>
    <row r="89" spans="1:5" hidden="1" x14ac:dyDescent="0.25">
      <c r="A89" s="53">
        <v>12020612</v>
      </c>
      <c r="B89" s="53" t="s">
        <v>419</v>
      </c>
      <c r="C89" s="51"/>
      <c r="D89" s="51"/>
      <c r="E89" s="51"/>
    </row>
    <row r="90" spans="1:5" x14ac:dyDescent="0.25">
      <c r="A90" s="53">
        <v>12020614</v>
      </c>
      <c r="B90" s="53" t="s">
        <v>420</v>
      </c>
      <c r="C90" s="51">
        <v>10462100</v>
      </c>
      <c r="D90" s="51"/>
      <c r="E90" s="51">
        <v>10462100</v>
      </c>
    </row>
    <row r="91" spans="1:5" hidden="1" x14ac:dyDescent="0.25">
      <c r="A91" s="53">
        <v>12020615</v>
      </c>
      <c r="B91" s="53" t="s">
        <v>421</v>
      </c>
      <c r="C91" s="51"/>
      <c r="D91" s="51"/>
      <c r="E91" s="51"/>
    </row>
    <row r="92" spans="1:5" hidden="1" x14ac:dyDescent="0.25">
      <c r="A92" s="53">
        <v>12020616</v>
      </c>
      <c r="B92" s="53" t="s">
        <v>422</v>
      </c>
      <c r="C92" s="51"/>
      <c r="D92" s="51"/>
      <c r="E92" s="51"/>
    </row>
    <row r="93" spans="1:5" hidden="1" x14ac:dyDescent="0.25">
      <c r="A93" s="53">
        <v>12020617</v>
      </c>
      <c r="B93" s="53" t="s">
        <v>423</v>
      </c>
      <c r="C93" s="51"/>
      <c r="D93" s="51"/>
      <c r="E93" s="51"/>
    </row>
    <row r="94" spans="1:5" hidden="1" x14ac:dyDescent="0.25">
      <c r="A94" s="53">
        <v>12020618</v>
      </c>
      <c r="B94" s="53" t="s">
        <v>424</v>
      </c>
      <c r="C94" s="51"/>
      <c r="D94" s="51"/>
      <c r="E94" s="51"/>
    </row>
    <row r="95" spans="1:5" s="1" customFormat="1" x14ac:dyDescent="0.25">
      <c r="A95" s="14">
        <v>12020700</v>
      </c>
      <c r="B95" s="14" t="s">
        <v>425</v>
      </c>
      <c r="C95" s="11">
        <f>SUM(C96:C104)</f>
        <v>5770000</v>
      </c>
      <c r="D95" s="11">
        <f t="shared" ref="D95:E95" si="11">SUM(D96:D104)</f>
        <v>840000</v>
      </c>
      <c r="E95" s="11">
        <f t="shared" si="11"/>
        <v>25250000</v>
      </c>
    </row>
    <row r="96" spans="1:5" hidden="1" x14ac:dyDescent="0.25">
      <c r="A96" s="53">
        <v>12020701</v>
      </c>
      <c r="B96" s="53" t="s">
        <v>426</v>
      </c>
      <c r="C96" s="51"/>
      <c r="D96" s="51"/>
      <c r="E96" s="51"/>
    </row>
    <row r="97" spans="1:5" hidden="1" x14ac:dyDescent="0.25">
      <c r="A97" s="53">
        <v>12020702</v>
      </c>
      <c r="B97" s="53" t="s">
        <v>427</v>
      </c>
      <c r="C97" s="51"/>
      <c r="D97" s="51"/>
      <c r="E97" s="51"/>
    </row>
    <row r="98" spans="1:5" x14ac:dyDescent="0.25">
      <c r="A98" s="53">
        <v>12020703</v>
      </c>
      <c r="B98" s="53" t="s">
        <v>428</v>
      </c>
      <c r="C98" s="51">
        <v>5610000</v>
      </c>
      <c r="D98" s="51">
        <v>750000</v>
      </c>
      <c r="E98" s="51">
        <v>25000000</v>
      </c>
    </row>
    <row r="99" spans="1:5" hidden="1" x14ac:dyDescent="0.25">
      <c r="A99" s="53">
        <v>12020704</v>
      </c>
      <c r="B99" s="53" t="s">
        <v>429</v>
      </c>
      <c r="C99" s="51"/>
      <c r="D99" s="51"/>
      <c r="E99" s="51"/>
    </row>
    <row r="100" spans="1:5" hidden="1" x14ac:dyDescent="0.25">
      <c r="A100" s="53">
        <v>12020705</v>
      </c>
      <c r="B100" s="53" t="s">
        <v>430</v>
      </c>
      <c r="C100" s="51"/>
      <c r="D100" s="51"/>
      <c r="E100" s="51"/>
    </row>
    <row r="101" spans="1:5" hidden="1" x14ac:dyDescent="0.25">
      <c r="A101" s="53">
        <v>12020707</v>
      </c>
      <c r="B101" s="53" t="s">
        <v>431</v>
      </c>
      <c r="C101" s="51"/>
      <c r="D101" s="51"/>
      <c r="E101" s="51"/>
    </row>
    <row r="102" spans="1:5" hidden="1" x14ac:dyDescent="0.25">
      <c r="A102" s="53">
        <v>12020708</v>
      </c>
      <c r="B102" s="53" t="s">
        <v>432</v>
      </c>
      <c r="C102" s="51"/>
      <c r="D102" s="51"/>
      <c r="E102" s="51"/>
    </row>
    <row r="103" spans="1:5" hidden="1" x14ac:dyDescent="0.25">
      <c r="A103" s="53">
        <v>12020709</v>
      </c>
      <c r="B103" s="53" t="s">
        <v>433</v>
      </c>
      <c r="C103" s="51"/>
      <c r="D103" s="51"/>
      <c r="E103" s="51"/>
    </row>
    <row r="104" spans="1:5" x14ac:dyDescent="0.25">
      <c r="A104" s="53">
        <v>12020711</v>
      </c>
      <c r="B104" s="53" t="s">
        <v>434</v>
      </c>
      <c r="C104" s="51">
        <v>160000</v>
      </c>
      <c r="D104" s="51">
        <v>90000</v>
      </c>
      <c r="E104" s="51">
        <v>250000</v>
      </c>
    </row>
    <row r="105" spans="1:5" s="1" customFormat="1" x14ac:dyDescent="0.25">
      <c r="A105" s="14">
        <v>12020800</v>
      </c>
      <c r="B105" s="14" t="s">
        <v>435</v>
      </c>
      <c r="C105" s="11">
        <f>SUM(C106:C108)</f>
        <v>0</v>
      </c>
      <c r="D105" s="11">
        <f t="shared" ref="D105:E105" si="12">SUM(D106:D108)</f>
        <v>0</v>
      </c>
      <c r="E105" s="11">
        <f t="shared" si="12"/>
        <v>0</v>
      </c>
    </row>
    <row r="106" spans="1:5" hidden="1" x14ac:dyDescent="0.25">
      <c r="A106" s="53">
        <v>12020801</v>
      </c>
      <c r="B106" s="53" t="s">
        <v>436</v>
      </c>
      <c r="C106" s="51"/>
      <c r="D106" s="51"/>
      <c r="E106" s="51"/>
    </row>
    <row r="107" spans="1:5" hidden="1" x14ac:dyDescent="0.25">
      <c r="A107" s="53">
        <v>12020803</v>
      </c>
      <c r="B107" s="53" t="s">
        <v>437</v>
      </c>
      <c r="C107" s="51"/>
      <c r="D107" s="51"/>
      <c r="E107" s="51"/>
    </row>
    <row r="108" spans="1:5" x14ac:dyDescent="0.25">
      <c r="A108" s="53">
        <v>12020804</v>
      </c>
      <c r="B108" s="53" t="s">
        <v>438</v>
      </c>
      <c r="C108" s="51"/>
      <c r="D108" s="51"/>
      <c r="E108" s="51">
        <v>0</v>
      </c>
    </row>
    <row r="109" spans="1:5" s="1" customFormat="1" x14ac:dyDescent="0.25">
      <c r="A109" s="14">
        <v>12020900</v>
      </c>
      <c r="B109" s="14" t="s">
        <v>439</v>
      </c>
      <c r="C109" s="11">
        <f>C110</f>
        <v>0</v>
      </c>
      <c r="D109" s="11">
        <f t="shared" ref="D109:E109" si="13">D110</f>
        <v>0</v>
      </c>
      <c r="E109" s="11">
        <f t="shared" si="13"/>
        <v>5000000</v>
      </c>
    </row>
    <row r="110" spans="1:5" x14ac:dyDescent="0.25">
      <c r="A110" s="53">
        <v>12020901</v>
      </c>
      <c r="B110" s="53" t="s">
        <v>440</v>
      </c>
      <c r="C110" s="51"/>
      <c r="D110" s="51"/>
      <c r="E110" s="51">
        <v>5000000</v>
      </c>
    </row>
    <row r="111" spans="1:5" s="1" customFormat="1" x14ac:dyDescent="0.25">
      <c r="A111" s="14">
        <v>12021000</v>
      </c>
      <c r="B111" s="14" t="s">
        <v>441</v>
      </c>
      <c r="C111" s="11">
        <f>C112</f>
        <v>0</v>
      </c>
      <c r="D111" s="11">
        <f t="shared" ref="D111:E111" si="14">D112</f>
        <v>0</v>
      </c>
      <c r="E111" s="11">
        <f t="shared" si="14"/>
        <v>0</v>
      </c>
    </row>
    <row r="112" spans="1:5" hidden="1" x14ac:dyDescent="0.25">
      <c r="A112" s="53">
        <v>12021004</v>
      </c>
      <c r="B112" s="53" t="s">
        <v>442</v>
      </c>
      <c r="C112" s="51"/>
      <c r="D112" s="51"/>
      <c r="E112" s="51"/>
    </row>
    <row r="113" spans="1:5" s="1" customFormat="1" x14ac:dyDescent="0.25">
      <c r="A113" s="14">
        <v>12021100</v>
      </c>
      <c r="B113" s="14" t="s">
        <v>443</v>
      </c>
      <c r="C113" s="11">
        <f>SUM(C114:C115)</f>
        <v>7854000</v>
      </c>
      <c r="D113" s="11">
        <f t="shared" ref="D113:E113" si="15">SUM(D114:D115)</f>
        <v>0</v>
      </c>
      <c r="E113" s="11">
        <f t="shared" si="15"/>
        <v>1000000</v>
      </c>
    </row>
    <row r="114" spans="1:5" x14ac:dyDescent="0.25">
      <c r="A114" s="53">
        <v>12021102</v>
      </c>
      <c r="B114" s="53" t="s">
        <v>444</v>
      </c>
      <c r="C114" s="51">
        <v>7854000</v>
      </c>
      <c r="D114" s="51"/>
      <c r="E114" s="51">
        <v>1000000</v>
      </c>
    </row>
    <row r="115" spans="1:5" hidden="1" x14ac:dyDescent="0.25">
      <c r="A115" s="53">
        <v>12021103</v>
      </c>
      <c r="B115" s="53" t="s">
        <v>445</v>
      </c>
      <c r="C115" s="51"/>
      <c r="D115" s="51"/>
      <c r="E115" s="51"/>
    </row>
    <row r="116" spans="1:5" s="1" customFormat="1" x14ac:dyDescent="0.25">
      <c r="A116" s="14">
        <v>12021200</v>
      </c>
      <c r="B116" s="14" t="s">
        <v>446</v>
      </c>
      <c r="C116" s="11">
        <f>C117</f>
        <v>0</v>
      </c>
      <c r="D116" s="11">
        <f t="shared" ref="D116:E116" si="16">D117</f>
        <v>0</v>
      </c>
      <c r="E116" s="11">
        <f t="shared" si="16"/>
        <v>0</v>
      </c>
    </row>
    <row r="117" spans="1:5" hidden="1" x14ac:dyDescent="0.25">
      <c r="A117" s="53">
        <v>12021210</v>
      </c>
      <c r="B117" s="53" t="s">
        <v>447</v>
      </c>
      <c r="C117" s="51"/>
      <c r="D117" s="51"/>
      <c r="E117" s="51"/>
    </row>
    <row r="118" spans="1:5" s="1" customFormat="1" x14ac:dyDescent="0.25">
      <c r="A118" s="14">
        <v>13000000</v>
      </c>
      <c r="B118" s="14" t="s">
        <v>448</v>
      </c>
      <c r="C118" s="11">
        <f>C119+C125</f>
        <v>0</v>
      </c>
      <c r="D118" s="16">
        <f t="shared" ref="D118:E118" si="17">D119+D125</f>
        <v>0</v>
      </c>
      <c r="E118" s="16">
        <f t="shared" si="17"/>
        <v>0</v>
      </c>
    </row>
    <row r="119" spans="1:5" s="1" customFormat="1" x14ac:dyDescent="0.25">
      <c r="A119" s="14">
        <v>13010000</v>
      </c>
      <c r="B119" s="14" t="s">
        <v>449</v>
      </c>
      <c r="C119" s="11">
        <f>C120+C123</f>
        <v>0</v>
      </c>
      <c r="D119" s="16">
        <f t="shared" ref="D119:E119" si="18">D120+D123</f>
        <v>0</v>
      </c>
      <c r="E119" s="16">
        <f t="shared" si="18"/>
        <v>0</v>
      </c>
    </row>
    <row r="120" spans="1:5" s="1" customFormat="1" x14ac:dyDescent="0.25">
      <c r="A120" s="14">
        <v>13010100</v>
      </c>
      <c r="B120" s="14" t="s">
        <v>450</v>
      </c>
      <c r="C120" s="11">
        <f>SUM(C121:C122)</f>
        <v>0</v>
      </c>
      <c r="D120" s="11">
        <f t="shared" ref="D120:E120" si="19">SUM(D121:D122)</f>
        <v>0</v>
      </c>
      <c r="E120" s="11">
        <f t="shared" si="19"/>
        <v>0</v>
      </c>
    </row>
    <row r="121" spans="1:5" hidden="1" x14ac:dyDescent="0.25">
      <c r="A121" s="53">
        <v>13010101</v>
      </c>
      <c r="B121" s="53" t="s">
        <v>451</v>
      </c>
      <c r="C121" s="51"/>
      <c r="D121" s="51"/>
      <c r="E121" s="51"/>
    </row>
    <row r="122" spans="1:5" hidden="1" x14ac:dyDescent="0.25">
      <c r="A122" s="53">
        <v>13010102</v>
      </c>
      <c r="B122" s="53" t="s">
        <v>452</v>
      </c>
      <c r="C122" s="51"/>
      <c r="D122" s="51"/>
      <c r="E122" s="51"/>
    </row>
    <row r="123" spans="1:5" s="1" customFormat="1" x14ac:dyDescent="0.25">
      <c r="A123" s="14">
        <v>13010200</v>
      </c>
      <c r="B123" s="14" t="s">
        <v>453</v>
      </c>
      <c r="C123" s="11">
        <f>C124</f>
        <v>0</v>
      </c>
      <c r="D123" s="11">
        <f t="shared" ref="D123:E123" si="20">D124</f>
        <v>0</v>
      </c>
      <c r="E123" s="11">
        <f t="shared" si="20"/>
        <v>0</v>
      </c>
    </row>
    <row r="124" spans="1:5" hidden="1" x14ac:dyDescent="0.25">
      <c r="A124" s="53">
        <v>13010202</v>
      </c>
      <c r="B124" s="53" t="s">
        <v>454</v>
      </c>
      <c r="C124" s="51"/>
      <c r="D124" s="51"/>
      <c r="E124" s="51"/>
    </row>
    <row r="125" spans="1:5" s="1" customFormat="1" x14ac:dyDescent="0.25">
      <c r="A125" s="14">
        <v>13020000</v>
      </c>
      <c r="B125" s="14" t="s">
        <v>795</v>
      </c>
      <c r="C125" s="11">
        <f>C126</f>
        <v>0</v>
      </c>
      <c r="D125" s="11">
        <f t="shared" ref="D125:E128" si="21">D126</f>
        <v>0</v>
      </c>
      <c r="E125" s="11">
        <f t="shared" si="21"/>
        <v>0</v>
      </c>
    </row>
    <row r="126" spans="1:5" s="1" customFormat="1" x14ac:dyDescent="0.25">
      <c r="A126" s="14">
        <v>13020100</v>
      </c>
      <c r="B126" s="14" t="s">
        <v>455</v>
      </c>
      <c r="C126" s="11">
        <f>C127</f>
        <v>0</v>
      </c>
      <c r="D126" s="11">
        <f t="shared" si="21"/>
        <v>0</v>
      </c>
      <c r="E126" s="11">
        <f t="shared" si="21"/>
        <v>0</v>
      </c>
    </row>
    <row r="127" spans="1:5" hidden="1" x14ac:dyDescent="0.25">
      <c r="A127" s="53">
        <v>13020106</v>
      </c>
      <c r="B127" s="53" t="s">
        <v>456</v>
      </c>
      <c r="C127" s="51"/>
      <c r="D127" s="51"/>
      <c r="E127" s="51"/>
    </row>
    <row r="128" spans="1:5" s="1" customFormat="1" x14ac:dyDescent="0.25">
      <c r="A128" s="14">
        <v>14020100</v>
      </c>
      <c r="B128" s="14" t="s">
        <v>596</v>
      </c>
      <c r="C128" s="11">
        <f>C129</f>
        <v>0</v>
      </c>
      <c r="D128" s="11">
        <f t="shared" si="21"/>
        <v>0</v>
      </c>
      <c r="E128" s="11">
        <f t="shared" si="21"/>
        <v>0</v>
      </c>
    </row>
    <row r="129" spans="1:5" x14ac:dyDescent="0.25">
      <c r="A129" s="53">
        <v>14020106</v>
      </c>
      <c r="B129" s="53" t="s">
        <v>456</v>
      </c>
      <c r="C129" s="51">
        <v>0</v>
      </c>
      <c r="D129" s="51"/>
      <c r="E129" s="51"/>
    </row>
    <row r="130" spans="1:5" hidden="1" x14ac:dyDescent="0.25"/>
    <row r="131" spans="1:5" hidden="1" x14ac:dyDescent="0.25"/>
    <row r="132" spans="1:5" hidden="1" x14ac:dyDescent="0.25"/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77" firstPageNumber="3" orientation="landscape" r:id="rId1"/>
  <headerFooter>
    <oddFooter>&amp;C&amp;P</oddFooter>
  </headerFooter>
  <rowBreaks count="1" manualBreakCount="1">
    <brk id="5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300"/>
  <sheetViews>
    <sheetView view="pageBreakPreview" topLeftCell="A26" zoomScale="90" zoomScaleNormal="115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3">
      <c r="A1" s="73" t="s">
        <v>460</v>
      </c>
      <c r="B1" s="73"/>
      <c r="C1" s="73"/>
      <c r="D1" s="73"/>
      <c r="E1" s="73"/>
    </row>
    <row r="2" spans="1:5" x14ac:dyDescent="0.25">
      <c r="A2" s="74" t="s">
        <v>802</v>
      </c>
      <c r="B2" s="74"/>
      <c r="C2" s="74"/>
      <c r="D2" s="74"/>
      <c r="E2" s="74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111</v>
      </c>
      <c r="C4" s="50" t="s">
        <v>593</v>
      </c>
      <c r="D4" s="50" t="s">
        <v>594</v>
      </c>
      <c r="E4" s="50" t="s">
        <v>595</v>
      </c>
    </row>
    <row r="5" spans="1:5" x14ac:dyDescent="0.3">
      <c r="A5" s="6"/>
      <c r="B5" s="5" t="s">
        <v>2</v>
      </c>
      <c r="C5" s="11">
        <f>C6+C118</f>
        <v>6759054124.2900009</v>
      </c>
      <c r="D5" s="11">
        <f t="shared" ref="D5:E5" si="0">D6+D118</f>
        <v>3954281494.3200002</v>
      </c>
      <c r="E5" s="11">
        <f t="shared" si="0"/>
        <v>8556613518.1499996</v>
      </c>
    </row>
    <row r="6" spans="1:5" x14ac:dyDescent="0.3">
      <c r="A6" s="4">
        <v>2</v>
      </c>
      <c r="B6" s="5" t="s">
        <v>147</v>
      </c>
      <c r="C6" s="11">
        <f>C7+C25</f>
        <v>4423924046.2900009</v>
      </c>
      <c r="D6" s="11">
        <f>D7+D25</f>
        <v>3197881581.2400002</v>
      </c>
      <c r="E6" s="11">
        <f>E7+E25</f>
        <v>4757933774.2299995</v>
      </c>
    </row>
    <row r="7" spans="1:5" x14ac:dyDescent="0.3">
      <c r="A7" s="4">
        <v>21</v>
      </c>
      <c r="B7" s="5" t="s">
        <v>148</v>
      </c>
      <c r="C7" s="11">
        <f>C8+C13+C20</f>
        <v>2558023862.2900004</v>
      </c>
      <c r="D7" s="11">
        <f t="shared" ref="D7:E7" si="1">D8+D13+D20</f>
        <v>2215465001.3000002</v>
      </c>
      <c r="E7" s="11">
        <f t="shared" si="1"/>
        <v>2664452110.46</v>
      </c>
    </row>
    <row r="8" spans="1:5" x14ac:dyDescent="0.3">
      <c r="A8" s="4">
        <v>2101</v>
      </c>
      <c r="B8" s="5" t="s">
        <v>149</v>
      </c>
      <c r="C8" s="11">
        <f>C9</f>
        <v>1997245169.4600003</v>
      </c>
      <c r="D8" s="11">
        <f t="shared" ref="D8:E8" si="2">D9</f>
        <v>1927143103.3000002</v>
      </c>
      <c r="E8" s="11">
        <f t="shared" si="2"/>
        <v>1867673417.6300001</v>
      </c>
    </row>
    <row r="9" spans="1:5" x14ac:dyDescent="0.3">
      <c r="A9" s="4">
        <v>210101</v>
      </c>
      <c r="B9" s="5" t="s">
        <v>150</v>
      </c>
      <c r="C9" s="11">
        <f>SUM(C10:C12)</f>
        <v>1997245169.4600003</v>
      </c>
      <c r="D9" s="11">
        <f>SUM(D10:D12)</f>
        <v>1927143103.3000002</v>
      </c>
      <c r="E9" s="11">
        <f>SUM(E10:E12)</f>
        <v>1867673417.6300001</v>
      </c>
    </row>
    <row r="10" spans="1:5" x14ac:dyDescent="0.3">
      <c r="A10" s="6">
        <v>21010101</v>
      </c>
      <c r="B10" s="7" t="s">
        <v>149</v>
      </c>
      <c r="C10" s="10">
        <f>'CHAIR PERSONNEL COST F.x'!C10+'SLT PERSONNEL COST F.x'!C10+'COUNCIL PERSONNEL COST F.x'!C10+'PMD PERSONNEL COST F.x'!C10+'AGRIC PERSONNEL COST F.x'!C10+'FINANCE PERSONNEL COST F.x'!C10+'WORKS PERSONNEL COST F.x'!C10+'ESD PERSONNEL COST F.x'!C10+'ESD PERSONNEL COST F.x'!C11+'PHC PERSONNEL COST F.x'!C10+'WATSAN PERSONNEL COST F.x'!C10+'TRADITIONAL PERSONNEL COST F.x'!C10</f>
        <v>1915603074.4600003</v>
      </c>
      <c r="D10" s="10">
        <f>'CHAIR PERSONNEL COST F.x'!D10+'SLT PERSONNEL COST F.x'!D10+'COUNCIL PERSONNEL COST F.x'!D10+'PMD PERSONNEL COST F.x'!D10+'AGRIC PERSONNEL COST F.x'!D10+'FINANCE PERSONNEL COST F.x'!D10+'WORKS PERSONNEL COST F.x'!D10+'ESD PERSONNEL COST F.x'!D10+'ESD PERSONNEL COST F.x'!D11+'PHC PERSONNEL COST F.x'!D10+'WATSAN PERSONNEL COST F.x'!D10+'TRADITIONAL PERSONNEL COST F.x'!D10</f>
        <v>1845501008.3000002</v>
      </c>
      <c r="E10" s="10">
        <f>'CHAIR PERSONNEL COST F.x'!E10+'SLT PERSONNEL COST F.x'!E10+'COUNCIL PERSONNEL COST F.x'!E10+'PMD PERSONNEL COST F.x'!E10+'AGRIC PERSONNEL COST F.x'!E10+'FINANCE PERSONNEL COST F.x'!E10+'WORKS PERSONNEL COST F.x'!E10+'ESD PERSONNEL COST F.x'!E10+'ESD PERSONNEL COST F.x'!E11+'PHC PERSONNEL COST F.x'!E10+'WATSAN PERSONNEL COST F.x'!E10+'TRADITIONAL PERSONNEL COST F.x'!E10</f>
        <v>1786031322.6300001</v>
      </c>
    </row>
    <row r="11" spans="1:5" x14ac:dyDescent="0.3">
      <c r="A11" s="6">
        <v>21010102</v>
      </c>
      <c r="B11" s="7" t="s">
        <v>151</v>
      </c>
      <c r="C11" s="10">
        <f>'CHAIR PERSONNEL COST F.x'!C11+'SLT PERSONNEL COST F.x'!C11+'COUNCIL PERSONNEL COST F.x'!C11+'PMD PERSONNEL COST F.x'!C11+'AGRIC PERSONNEL COST F.x'!C11+'FINANCE PERSONNEL COST F.x'!C11+'WORKS PERSONNEL COST F.x'!C11+'ESD PERSONNEL COST F.x'!C12+'PHC PERSONNEL COST F.x'!C11+'WATSAN PERSONNEL COST F.x'!C11+'TRADITIONAL PERSONNEL COST F.x'!C11</f>
        <v>0</v>
      </c>
      <c r="D11" s="10">
        <f>'CHAIR PERSONNEL COST F.x'!D11+'SLT PERSONNEL COST F.x'!D11+'COUNCIL PERSONNEL COST F.x'!D11+'PMD PERSONNEL COST F.x'!D11+'AGRIC PERSONNEL COST F.x'!D11+'FINANCE PERSONNEL COST F.x'!D11+'WORKS PERSONNEL COST F.x'!D11+'ESD PERSONNEL COST F.x'!D12+'PHC PERSONNEL COST F.x'!D11+'WATSAN PERSONNEL COST F.x'!D11+'TRADITIONAL PERSONNEL COST F.x'!D11</f>
        <v>0</v>
      </c>
      <c r="E11" s="10">
        <f>'CHAIR PERSONNEL COST F.x'!E11+'SLT PERSONNEL COST F.x'!E11+'COUNCIL PERSONNEL COST F.x'!E11+'PMD PERSONNEL COST F.x'!E11+'AGRIC PERSONNEL COST F.x'!E11+'FINANCE PERSONNEL COST F.x'!E11+'WORKS PERSONNEL COST F.x'!E11+'ESD PERSONNEL COST F.x'!E12+'PHC PERSONNEL COST F.x'!E11+'WATSAN PERSONNEL COST F.x'!E11+'TRADITIONAL PERSONNEL COST F.x'!E11</f>
        <v>0</v>
      </c>
    </row>
    <row r="12" spans="1:5" ht="30" x14ac:dyDescent="0.3">
      <c r="A12" s="6">
        <v>21010103</v>
      </c>
      <c r="B12" s="7" t="s">
        <v>152</v>
      </c>
      <c r="C12" s="10">
        <f>'CHAIR PERSONNEL COST F.x'!C12+'SLT PERSONNEL COST F.x'!C12+'COUNCIL PERSONNEL COST F.x'!C12+'PMD PERSONNEL COST F.x'!C12+'AGRIC PERSONNEL COST F.x'!C12+'FINANCE PERSONNEL COST F.x'!C12+'WORKS PERSONNEL COST F.x'!C12+'ESD PERSONNEL COST F.x'!C13+'PHC PERSONNEL COST F.x'!C12+'WATSAN PERSONNEL COST F.x'!C12+'TRADITIONAL PERSONNEL COST F.x'!C12</f>
        <v>81642095</v>
      </c>
      <c r="D12" s="10">
        <f>'CHAIR PERSONNEL COST F.x'!D12+'SLT PERSONNEL COST F.x'!D12+'COUNCIL PERSONNEL COST F.x'!D12+'PMD PERSONNEL COST F.x'!D12+'AGRIC PERSONNEL COST F.x'!D12+'FINANCE PERSONNEL COST F.x'!D12+'WORKS PERSONNEL COST F.x'!D12+'ESD PERSONNEL COST F.x'!D13+'PHC PERSONNEL COST F.x'!D12+'WATSAN PERSONNEL COST F.x'!D12+'TRADITIONAL PERSONNEL COST F.x'!D12</f>
        <v>81642095</v>
      </c>
      <c r="E12" s="10">
        <f>'CHAIR PERSONNEL COST F.x'!E12+'SLT PERSONNEL COST F.x'!E12+'COUNCIL PERSONNEL COST F.x'!E12+'PMD PERSONNEL COST F.x'!E12+'AGRIC PERSONNEL COST F.x'!E12+'FINANCE PERSONNEL COST F.x'!E12+'WORKS PERSONNEL COST F.x'!E12+'ESD PERSONNEL COST F.x'!E13+'PHC PERSONNEL COST F.x'!E12+'WATSAN PERSONNEL COST F.x'!E12+'TRADITIONAL PERSONNEL COST F.x'!E12</f>
        <v>81642095</v>
      </c>
    </row>
    <row r="13" spans="1:5" x14ac:dyDescent="0.3">
      <c r="A13" s="4">
        <v>2102</v>
      </c>
      <c r="B13" s="5" t="s">
        <v>153</v>
      </c>
      <c r="C13" s="11">
        <f>C14+C18</f>
        <v>12000000</v>
      </c>
      <c r="D13" s="11">
        <f>D14+D18</f>
        <v>12000000</v>
      </c>
      <c r="E13" s="11">
        <f>E14+E18</f>
        <v>48000000</v>
      </c>
    </row>
    <row r="14" spans="1:5" x14ac:dyDescent="0.3">
      <c r="A14" s="4">
        <v>210201</v>
      </c>
      <c r="B14" s="5" t="s">
        <v>154</v>
      </c>
      <c r="C14" s="11">
        <f>SUM(C15:C17)</f>
        <v>12000000</v>
      </c>
      <c r="D14" s="11">
        <f>SUM(D15:D17)</f>
        <v>12000000</v>
      </c>
      <c r="E14" s="11">
        <f>SUM(E15:E17)</f>
        <v>48000000</v>
      </c>
    </row>
    <row r="15" spans="1:5" x14ac:dyDescent="0.2">
      <c r="A15" s="6">
        <v>21020104</v>
      </c>
      <c r="B15" s="7" t="s">
        <v>155</v>
      </c>
      <c r="C15" s="10">
        <f>'CHAIR PERSONNEL COST F.x'!C15+'SLT PERSONNEL COST F.x'!C15+'COUNCIL PERSONNEL COST F.x'!C15+'PMD PERSONNEL COST F.x'!C15+'AGRIC PERSONNEL COST F.x'!C15+'FINANCE PERSONNEL COST F.x'!C15+'WORKS PERSONNEL COST F.x'!C15+'ESD PERSONNEL COST F.x'!C16+'PHC PERSONNEL COST F.x'!C15+'WATSAN PERSONNEL COST F.x'!C15+'TRADITIONAL PERSONNEL COST F.x'!C15</f>
        <v>0</v>
      </c>
      <c r="D15" s="10">
        <f>'CHAIR PERSONNEL COST F.x'!D15+'SLT PERSONNEL COST F.x'!D15+'COUNCIL PERSONNEL COST F.x'!D15+'PMD PERSONNEL COST F.x'!D15+'AGRIC PERSONNEL COST F.x'!D15+'FINANCE PERSONNEL COST F.x'!D15+'WORKS PERSONNEL COST F.x'!D15+'ESD PERSONNEL COST F.x'!D16+'PHC PERSONNEL COST F.x'!D15+'WATSAN PERSONNEL COST F.x'!D15+'TRADITIONAL PERSONNEL COST F.x'!D15</f>
        <v>0</v>
      </c>
      <c r="E15" s="10">
        <f>'CHAIR PERSONNEL COST F.x'!E15+'SLT PERSONNEL COST F.x'!E15+'COUNCIL PERSONNEL COST F.x'!E15+'PMD PERSONNEL COST F.x'!E15+'AGRIC PERSONNEL COST F.x'!E15+'FINANCE PERSONNEL COST F.x'!E15+'WORKS PERSONNEL COST F.x'!E15+'ESD PERSONNEL COST F.x'!E16+'PHC PERSONNEL COST F.x'!E15+'WATSAN PERSONNEL COST F.x'!E15+'TRADITIONAL PERSONNEL COST F.x'!E15</f>
        <v>0</v>
      </c>
    </row>
    <row r="16" spans="1:5" x14ac:dyDescent="0.3">
      <c r="A16" s="6">
        <v>21020108</v>
      </c>
      <c r="B16" s="7" t="s">
        <v>156</v>
      </c>
      <c r="C16" s="10">
        <f>'CHAIR PERSONNEL COST F.x'!C16+'SLT PERSONNEL COST F.x'!C16+'COUNCIL PERSONNEL COST F.x'!C16+'PMD PERSONNEL COST F.x'!C16+'AGRIC PERSONNEL COST F.x'!C16+'FINANCE PERSONNEL COST F.x'!C16+'WORKS PERSONNEL COST F.x'!C16+'ESD PERSONNEL COST F.x'!C17+'PHC PERSONNEL COST F.x'!C16+'WATSAN PERSONNEL COST F.x'!C16+'TRADITIONAL PERSONNEL COST F.x'!C16</f>
        <v>0</v>
      </c>
      <c r="D16" s="10">
        <f>'CHAIR PERSONNEL COST F.x'!D16+'SLT PERSONNEL COST F.x'!D16+'COUNCIL PERSONNEL COST F.x'!D16+'PMD PERSONNEL COST F.x'!D16+'AGRIC PERSONNEL COST F.x'!D16+'FINANCE PERSONNEL COST F.x'!D16+'WORKS PERSONNEL COST F.x'!D16+'ESD PERSONNEL COST F.x'!D17+'PHC PERSONNEL COST F.x'!D16+'WATSAN PERSONNEL COST F.x'!D16+'TRADITIONAL PERSONNEL COST F.x'!D16</f>
        <v>0</v>
      </c>
      <c r="E16" s="10">
        <f>'CHAIR PERSONNEL COST F.x'!E16+'SLT PERSONNEL COST F.x'!E16+'COUNCIL PERSONNEL COST F.x'!E16+'PMD PERSONNEL COST F.x'!E16+'AGRIC PERSONNEL COST F.x'!E16+'FINANCE PERSONNEL COST F.x'!E16+'WORKS PERSONNEL COST F.x'!E16+'ESD PERSONNEL COST F.x'!E17+'PHC PERSONNEL COST F.x'!E16+'WATSAN PERSONNEL COST F.x'!E16+'TRADITIONAL PERSONNEL COST F.x'!E16</f>
        <v>0</v>
      </c>
    </row>
    <row r="17" spans="1:5" x14ac:dyDescent="0.3">
      <c r="A17" s="6">
        <v>21020109</v>
      </c>
      <c r="B17" s="7" t="s">
        <v>157</v>
      </c>
      <c r="C17" s="10">
        <f>'CHAIR PERSONNEL COST F.x'!C17+'SLT PERSONNEL COST F.x'!C17+'COUNCIL PERSONNEL COST F.x'!C17+'PMD PERSONNEL COST F.x'!C17+'AGRIC PERSONNEL COST F.x'!C17+'FINANCE PERSONNEL COST F.x'!C17+'WORKS PERSONNEL COST F.x'!C17+'ESD PERSONNEL COST F.x'!C18+'PHC PERSONNEL COST F.x'!C17+'WATSAN PERSONNEL COST F.x'!C17+'TRADITIONAL PERSONNEL COST F.x'!C17</f>
        <v>12000000</v>
      </c>
      <c r="D17" s="10">
        <f>'CHAIR PERSONNEL COST F.x'!D17+'SLT PERSONNEL COST F.x'!D17+'COUNCIL PERSONNEL COST F.x'!D17+'PMD PERSONNEL COST F.x'!D17+'AGRIC PERSONNEL COST F.x'!D17+'FINANCE PERSONNEL COST F.x'!D17+'WORKS PERSONNEL COST F.x'!D17+'ESD PERSONNEL COST F.x'!D18+'PHC PERSONNEL COST F.x'!D17+'WATSAN PERSONNEL COST F.x'!D17+'TRADITIONAL PERSONNEL COST F.x'!D17</f>
        <v>12000000</v>
      </c>
      <c r="E17" s="10">
        <f>'CHAIR PERSONNEL COST F.x'!E17+'SLT PERSONNEL COST F.x'!E17+'COUNCIL PERSONNEL COST F.x'!E17+'PMD PERSONNEL COST F.x'!E17+'AGRIC PERSONNEL COST F.x'!E17+'FINANCE PERSONNEL COST F.x'!E17+'WORKS PERSONNEL COST F.x'!E17+'ESD PERSONNEL COST F.x'!E18+'PHC PERSONNEL COST F.x'!E17+'WATSAN PERSONNEL COST F.x'!E17+'TRADITIONAL PERSONNEL COST F.x'!E17</f>
        <v>48000000</v>
      </c>
    </row>
    <row r="18" spans="1:5" x14ac:dyDescent="0.3">
      <c r="A18" s="4">
        <v>210202</v>
      </c>
      <c r="B18" s="5" t="s">
        <v>158</v>
      </c>
      <c r="C18" s="11">
        <f>C19</f>
        <v>0</v>
      </c>
      <c r="D18" s="11">
        <f t="shared" ref="D18:E18" si="3">D19</f>
        <v>0</v>
      </c>
      <c r="E18" s="11">
        <f t="shared" si="3"/>
        <v>0</v>
      </c>
    </row>
    <row r="19" spans="1:5" x14ac:dyDescent="0.3">
      <c r="A19" s="6">
        <v>21020207</v>
      </c>
      <c r="B19" s="7" t="s">
        <v>159</v>
      </c>
      <c r="C19" s="10">
        <f>'CHAIR PERSONNEL COST F.x'!C19+'SLT PERSONNEL COST F.x'!C19+'COUNCIL PERSONNEL COST F.x'!C19+'PMD PERSONNEL COST F.x'!C19+'AGRIC PERSONNEL COST F.x'!C19+'FINANCE PERSONNEL COST F.x'!C19+'WORKS PERSONNEL COST F.x'!C19+'ESD PERSONNEL COST F.x'!C20+'PHC PERSONNEL COST F.x'!C19+'WATSAN PERSONNEL COST F.x'!C19+'TRADITIONAL PERSONNEL COST F.x'!C19</f>
        <v>0</v>
      </c>
      <c r="D19" s="10">
        <f>'CHAIR PERSONNEL COST F.x'!D19+'SLT PERSONNEL COST F.x'!D19+'COUNCIL PERSONNEL COST F.x'!D19+'PMD PERSONNEL COST F.x'!D19+'AGRIC PERSONNEL COST F.x'!D19+'FINANCE PERSONNEL COST F.x'!D19+'WORKS PERSONNEL COST F.x'!D19+'ESD PERSONNEL COST F.x'!D20+'PHC PERSONNEL COST F.x'!D19+'WATSAN PERSONNEL COST F.x'!D19+'TRADITIONAL PERSONNEL COST F.x'!D19</f>
        <v>0</v>
      </c>
      <c r="E19" s="10">
        <f>'CHAIR PERSONNEL COST F.x'!E19+'SLT PERSONNEL COST F.x'!E19+'COUNCIL PERSONNEL COST F.x'!E19+'PMD PERSONNEL COST F.x'!E19+'AGRIC PERSONNEL COST F.x'!E19+'FINANCE PERSONNEL COST F.x'!E19+'WORKS PERSONNEL COST F.x'!E19+'ESD PERSONNEL COST F.x'!E20+'PHC PERSONNEL COST F.x'!E19+'WATSAN PERSONNEL COST F.x'!E19+'TRADITIONAL PERSONNEL COST F.x'!E19</f>
        <v>0</v>
      </c>
    </row>
    <row r="20" spans="1:5" x14ac:dyDescent="0.3">
      <c r="A20" s="4">
        <v>210301</v>
      </c>
      <c r="B20" s="5" t="s">
        <v>160</v>
      </c>
      <c r="C20" s="11">
        <f>SUM(C21:C23)</f>
        <v>548778692.83000004</v>
      </c>
      <c r="D20" s="11">
        <f>SUM(D21:D23)</f>
        <v>276321898</v>
      </c>
      <c r="E20" s="11">
        <f>SUM(E21:E23)</f>
        <v>748778692.83000004</v>
      </c>
    </row>
    <row r="21" spans="1:5" x14ac:dyDescent="0.3">
      <c r="A21" s="6">
        <v>21030101</v>
      </c>
      <c r="B21" s="7" t="s">
        <v>161</v>
      </c>
      <c r="C21" s="10">
        <f>'CHAIR PERSONNEL COST F.x'!C21+'SLT PERSONNEL COST F.x'!C21+'COUNCIL PERSONNEL COST F.x'!C21+'PMD PERSONNEL COST F.x'!C21+'AGRIC PERSONNEL COST F.x'!C21+'FINANCE PERSONNEL COST F.x'!C21+'WORKS PERSONNEL COST F.x'!C21+'ESD PERSONNEL COST F.x'!C22+'PHC PERSONNEL COST F.x'!C21+'WATSAN PERSONNEL COST F.x'!C21+'TRADITIONAL PERSONNEL COST F.x'!C21</f>
        <v>0</v>
      </c>
      <c r="D21" s="10">
        <f>'CHAIR PERSONNEL COST F.x'!D21+'SLT PERSONNEL COST F.x'!D21+'COUNCIL PERSONNEL COST F.x'!D21+'PMD PERSONNEL COST F.x'!D21+'AGRIC PERSONNEL COST F.x'!D21+'FINANCE PERSONNEL COST F.x'!D21+'WORKS PERSONNEL COST F.x'!D21+'ESD PERSONNEL COST F.x'!D22+'PHC PERSONNEL COST F.x'!D21+'WATSAN PERSONNEL COST F.x'!D21+'TRADITIONAL PERSONNEL COST F.x'!D21</f>
        <v>276321898</v>
      </c>
      <c r="E21" s="10">
        <f>'CHAIR PERSONNEL COST F.x'!E21+'SLT PERSONNEL COST F.x'!E21+'COUNCIL PERSONNEL COST F.x'!E21+'PMD PERSONNEL COST F.x'!E21+'AGRIC PERSONNEL COST F.x'!E21+'FINANCE PERSONNEL COST F.x'!E21+'WORKS PERSONNEL COST F.x'!E21+'ESD PERSONNEL COST F.x'!E22+'PHC PERSONNEL COST F.x'!E21+'WATSAN PERSONNEL COST F.x'!E21+'TRADITIONAL PERSONNEL COST F.x'!E21</f>
        <v>200000000</v>
      </c>
    </row>
    <row r="22" spans="1:5" x14ac:dyDescent="0.3">
      <c r="A22" s="6">
        <v>21030102</v>
      </c>
      <c r="B22" s="7" t="s">
        <v>162</v>
      </c>
      <c r="C22" s="10">
        <f>'CHAIR PERSONNEL COST F.x'!C22+'SLT PERSONNEL COST F.x'!C22+'COUNCIL PERSONNEL COST F.x'!C22+'PMD PERSONNEL COST F.x'!C22+'AGRIC PERSONNEL COST F.x'!C22+'FINANCE PERSONNEL COST F.x'!C22+'WORKS PERSONNEL COST F.x'!C22+'ESD PERSONNEL COST F.x'!C23+'PHC PERSONNEL COST F.x'!C22+'WATSAN PERSONNEL COST F.x'!C22+'TRADITIONAL PERSONNEL COST F.x'!C22</f>
        <v>548778692.83000004</v>
      </c>
      <c r="D22" s="10">
        <f>'CHAIR PERSONNEL COST F.x'!D22+'SLT PERSONNEL COST F.x'!D22+'COUNCIL PERSONNEL COST F.x'!D22+'PMD PERSONNEL COST F.x'!D22+'AGRIC PERSONNEL COST F.x'!D22+'FINANCE PERSONNEL COST F.x'!D22+'WORKS PERSONNEL COST F.x'!D22+'ESD PERSONNEL COST F.x'!D23+'PHC PERSONNEL COST F.x'!D22+'WATSAN PERSONNEL COST F.x'!D22+'TRADITIONAL PERSONNEL COST F.x'!D22</f>
        <v>0</v>
      </c>
      <c r="E22" s="10">
        <f>'CHAIR PERSONNEL COST F.x'!E22+'SLT PERSONNEL COST F.x'!E22+'COUNCIL PERSONNEL COST F.x'!E22+'PMD PERSONNEL COST F.x'!E22+'AGRIC PERSONNEL COST F.x'!E22+'FINANCE PERSONNEL COST F.x'!E22+'WORKS PERSONNEL COST F.x'!E22+'ESD PERSONNEL COST F.x'!E23+'PHC PERSONNEL COST F.x'!E22+'WATSAN PERSONNEL COST F.x'!E22+'TRADITIONAL PERSONNEL COST F.x'!E22</f>
        <v>548778692.83000004</v>
      </c>
    </row>
    <row r="23" spans="1:5" x14ac:dyDescent="0.3">
      <c r="A23" s="6">
        <v>21030104</v>
      </c>
      <c r="B23" s="7" t="s">
        <v>537</v>
      </c>
      <c r="C23" s="10">
        <f>'CHAIR PERSONNEL COST F.x'!C23+'SLT PERSONNEL COST F.x'!C23+'COUNCIL PERSONNEL COST F.x'!C23+'PMD PERSONNEL COST F.x'!C23+'AGRIC PERSONNEL COST F.x'!C23+'FINANCE PERSONNEL COST F.x'!C27+'WORKS PERSONNEL COST F.x'!C23+'ESD PERSONNEL COST F.x'!C24+'PHC PERSONNEL COST F.x'!C23+'WATSAN PERSONNEL COST F.x'!C23+'TRADITIONAL PERSONNEL COST F.x'!C23</f>
        <v>0</v>
      </c>
      <c r="D23" s="10">
        <f>'CHAIR PERSONNEL COST F.x'!D23+'SLT PERSONNEL COST F.x'!D23+'COUNCIL PERSONNEL COST F.x'!D23+'PMD PERSONNEL COST F.x'!D23+'AGRIC PERSONNEL COST F.x'!D23+'FINANCE PERSONNEL COST F.x'!D27+'WORKS PERSONNEL COST F.x'!D23+'ESD PERSONNEL COST F.x'!D24+'PHC PERSONNEL COST F.x'!D23+'WATSAN PERSONNEL COST F.x'!D23+'TRADITIONAL PERSONNEL COST F.x'!D23</f>
        <v>0</v>
      </c>
      <c r="E23" s="10">
        <f>'CHAIR PERSONNEL COST F.x'!E23+'SLT PERSONNEL COST F.x'!E23+'COUNCIL PERSONNEL COST F.x'!E23+'PMD PERSONNEL COST F.x'!E23+'AGRIC PERSONNEL COST F.x'!E23+'FINANCE PERSONNEL COST F.x'!E27+'WORKS PERSONNEL COST F.x'!E23+'ESD PERSONNEL COST F.x'!E24+'PHC PERSONNEL COST F.x'!E23+'WATSAN PERSONNEL COST F.x'!E23+'TRADITIONAL PERSONNEL COST F.x'!E23</f>
        <v>0</v>
      </c>
    </row>
    <row r="24" spans="1:5" hidden="1" x14ac:dyDescent="0.2">
      <c r="A24" s="6"/>
      <c r="B24" s="7"/>
      <c r="C24" s="10"/>
      <c r="D24" s="10"/>
      <c r="E24" s="10"/>
    </row>
    <row r="25" spans="1:5" x14ac:dyDescent="0.2">
      <c r="A25" s="4">
        <v>22</v>
      </c>
      <c r="B25" s="5" t="s">
        <v>163</v>
      </c>
      <c r="C25" s="11">
        <f>C26+C103+C107+C112</f>
        <v>1865900184</v>
      </c>
      <c r="D25" s="11">
        <f t="shared" ref="D25:E25" si="4">D26+D103+D107+D112</f>
        <v>982416579.93999994</v>
      </c>
      <c r="E25" s="11">
        <f t="shared" si="4"/>
        <v>2093481663.77</v>
      </c>
    </row>
    <row r="26" spans="1:5" x14ac:dyDescent="0.2">
      <c r="A26" s="4">
        <v>2202</v>
      </c>
      <c r="B26" s="5" t="s">
        <v>164</v>
      </c>
      <c r="C26" s="11">
        <f>C27+C32+C40+C54+C63+C66+C72+C81+C85+C88</f>
        <v>1294216800</v>
      </c>
      <c r="D26" s="11">
        <f t="shared" ref="D26:E26" si="5">D27+D32+D40+D54+D63+D66+D72+D81+D85+D88</f>
        <v>592506027.91999996</v>
      </c>
      <c r="E26" s="11">
        <f t="shared" si="5"/>
        <v>1021140000</v>
      </c>
    </row>
    <row r="27" spans="1:5" x14ac:dyDescent="0.25">
      <c r="A27" s="4">
        <v>220201</v>
      </c>
      <c r="B27" s="5" t="s">
        <v>165</v>
      </c>
      <c r="C27" s="11">
        <f>SUM(C28:C31)</f>
        <v>71880000</v>
      </c>
      <c r="D27" s="11">
        <f t="shared" ref="D27:E27" si="6">SUM(D28:D31)</f>
        <v>45461798</v>
      </c>
      <c r="E27" s="11">
        <f t="shared" si="6"/>
        <v>69500000</v>
      </c>
    </row>
    <row r="28" spans="1:5" x14ac:dyDescent="0.2">
      <c r="A28" s="6">
        <v>22020101</v>
      </c>
      <c r="B28" s="7" t="s">
        <v>166</v>
      </c>
      <c r="C28" s="10">
        <f>'CHAIR OVERHEAD COST F.xi'!C10+'SLT OVERHEAD COST F.xi'!C10+'COUNCIL OVERHEAD COST F.xi'!C10+'PMD OVERHEAD COST F.xi'!C10+'AGRIC OVERHEAD COST F.xi'!C10+'FINANCE OVERHEAD COST F.xi'!C10+'WORKS OVERHEAD COST F.xi'!C10+'ESD OVERHEAD COST F.xi'!C10+'PHC OVERHEAD COST F.xi'!C10+'WATSAN OVERHEAD COST F.xi'!C10+'TRADITIONAL OVERHEAD COST F.xi'!C10</f>
        <v>500000</v>
      </c>
      <c r="D28" s="10">
        <f>'CHAIR OVERHEAD COST F.xi'!D10+'SLT OVERHEAD COST F.xi'!D10+'COUNCIL OVERHEAD COST F.xi'!D10+'PMD OVERHEAD COST F.xi'!D10+'AGRIC OVERHEAD COST F.xi'!D10+'FINANCE OVERHEAD COST F.xi'!D10+'WORKS OVERHEAD COST F.xi'!D10+'ESD OVERHEAD COST F.xi'!D10+'PHC OVERHEAD COST F.xi'!D10+'WATSAN OVERHEAD COST F.xi'!D10+'TRADITIONAL OVERHEAD COST F.xi'!D10</f>
        <v>3150000</v>
      </c>
      <c r="E28" s="10">
        <f>'CHAIR OVERHEAD COST F.xi'!E10+'SLT OVERHEAD COST F.xi'!E10+'COUNCIL OVERHEAD COST F.xi'!E10+'PMD OVERHEAD COST F.xi'!E10+'AGRIC OVERHEAD COST F.xi'!E10+'FINANCE OVERHEAD COST F.xi'!E10+'WORKS OVERHEAD COST F.xi'!E10+'ESD OVERHEAD COST F.xi'!E10+'PHC OVERHEAD COST F.xi'!E10+'WATSAN OVERHEAD COST F.xi'!E10+'TRADITIONAL OVERHEAD COST F.xi'!E10</f>
        <v>6000000</v>
      </c>
    </row>
    <row r="29" spans="1:5" x14ac:dyDescent="0.2">
      <c r="A29" s="6">
        <v>22020102</v>
      </c>
      <c r="B29" s="7" t="s">
        <v>167</v>
      </c>
      <c r="C29" s="10">
        <f>'CHAIR OVERHEAD COST F.xi'!C11+'SLT OVERHEAD COST F.xi'!C11+'COUNCIL OVERHEAD COST F.xi'!C11+'PMD OVERHEAD COST F.xi'!C11+'AGRIC OVERHEAD COST F.xi'!C11+'FINANCE OVERHEAD COST F.xi'!C11+'WORKS OVERHEAD COST F.xi'!C11+'ESD OVERHEAD COST F.xi'!C11+'PHC OVERHEAD COST F.xi'!C11+'WATSAN OVERHEAD COST F.xi'!C11+'TRADITIONAL OVERHEAD COST F.xi'!C11</f>
        <v>71380000</v>
      </c>
      <c r="D29" s="10">
        <f>'CHAIR OVERHEAD COST F.xi'!D11+'SLT OVERHEAD COST F.xi'!D11+'COUNCIL OVERHEAD COST F.xi'!D11+'PMD OVERHEAD COST F.xi'!D11+'AGRIC OVERHEAD COST F.xi'!D11+'FINANCE OVERHEAD COST F.xi'!D11+'WORKS OVERHEAD COST F.xi'!D11+'ESD OVERHEAD COST F.xi'!D11+'PHC OVERHEAD COST F.xi'!D11+'WATSAN OVERHEAD COST F.xi'!D11+'TRADITIONAL OVERHEAD COST F.xi'!D11</f>
        <v>42311798</v>
      </c>
      <c r="E29" s="10">
        <f>'CHAIR OVERHEAD COST F.xi'!E11+'SLT OVERHEAD COST F.xi'!E11+'COUNCIL OVERHEAD COST F.xi'!E11+'PMD OVERHEAD COST F.xi'!E11+'AGRIC OVERHEAD COST F.xi'!E11+'FINANCE OVERHEAD COST F.xi'!E11+'WORKS OVERHEAD COST F.xi'!E11+'ESD OVERHEAD COST F.xi'!E11+'PHC OVERHEAD COST F.xi'!E11+'WATSAN OVERHEAD COST F.xi'!E11+'TRADITIONAL OVERHEAD COST F.xi'!E11</f>
        <v>38500000</v>
      </c>
    </row>
    <row r="30" spans="1:5" ht="30" x14ac:dyDescent="0.2">
      <c r="A30" s="6">
        <v>22020103</v>
      </c>
      <c r="B30" s="7" t="s">
        <v>168</v>
      </c>
      <c r="C30" s="10">
        <f>'CHAIR OVERHEAD COST F.xi'!C12+'SLT OVERHEAD COST F.xi'!C12+'COUNCIL OVERHEAD COST F.xi'!C12+'PMD OVERHEAD COST F.xi'!C12+'AGRIC OVERHEAD COST F.xi'!C12+'FINANCE OVERHEAD COST F.xi'!C12+'WORKS OVERHEAD COST F.xi'!C12+'ESD OVERHEAD COST F.xi'!C12+'PHC OVERHEAD COST F.xi'!C12+'WATSAN OVERHEAD COST F.xi'!C12+'TRADITIONAL OVERHEAD COST F.xi'!C12</f>
        <v>0</v>
      </c>
      <c r="D30" s="10">
        <f>'CHAIR OVERHEAD COST F.xi'!D12+'SLT OVERHEAD COST F.xi'!D12+'COUNCIL OVERHEAD COST F.xi'!D12+'PMD OVERHEAD COST F.xi'!D12+'AGRIC OVERHEAD COST F.xi'!D12+'FINANCE OVERHEAD COST F.xi'!D12+'WORKS OVERHEAD COST F.xi'!D12+'ESD OVERHEAD COST F.xi'!D12+'PHC OVERHEAD COST F.xi'!D12+'WATSAN OVERHEAD COST F.xi'!D12+'TRADITIONAL OVERHEAD COST F.xi'!D12</f>
        <v>0</v>
      </c>
      <c r="E30" s="10">
        <f>'CHAIR OVERHEAD COST F.xi'!E12+'SLT OVERHEAD COST F.xi'!E12+'COUNCIL OVERHEAD COST F.xi'!E12+'PMD OVERHEAD COST F.xi'!E12+'AGRIC OVERHEAD COST F.xi'!E12+'FINANCE OVERHEAD COST F.xi'!E12+'WORKS OVERHEAD COST F.xi'!E12+'ESD OVERHEAD COST F.xi'!E12+'PHC OVERHEAD COST F.xi'!E12+'WATSAN OVERHEAD COST F.xi'!E12+'TRADITIONAL OVERHEAD COST F.xi'!E12</f>
        <v>20000000</v>
      </c>
    </row>
    <row r="31" spans="1:5" ht="30" x14ac:dyDescent="0.2">
      <c r="A31" s="6">
        <v>22020104</v>
      </c>
      <c r="B31" s="7" t="s">
        <v>169</v>
      </c>
      <c r="C31" s="10">
        <f>'CHAIR OVERHEAD COST F.xi'!C13+'SLT OVERHEAD COST F.xi'!C13+'COUNCIL OVERHEAD COST F.xi'!C13+'PMD OVERHEAD COST F.xi'!C13+'AGRIC OVERHEAD COST F.xi'!C13+'FINANCE OVERHEAD COST F.xi'!C13+'WORKS OVERHEAD COST F.xi'!C13+'ESD OVERHEAD COST F.xi'!C13+'PHC OVERHEAD COST F.xi'!C13+'WATSAN OVERHEAD COST F.xi'!C13+'TRADITIONAL OVERHEAD COST F.xi'!C13</f>
        <v>0</v>
      </c>
      <c r="D31" s="10">
        <f>'CHAIR OVERHEAD COST F.xi'!D13+'SLT OVERHEAD COST F.xi'!D13+'COUNCIL OVERHEAD COST F.xi'!D13+'PMD OVERHEAD COST F.xi'!D13+'AGRIC OVERHEAD COST F.xi'!D13+'FINANCE OVERHEAD COST F.xi'!D13+'WORKS OVERHEAD COST F.xi'!D13+'ESD OVERHEAD COST F.xi'!D13+'PHC OVERHEAD COST F.xi'!D13+'WATSAN OVERHEAD COST F.xi'!D13+'TRADITIONAL OVERHEAD COST F.xi'!D13</f>
        <v>0</v>
      </c>
      <c r="E31" s="10">
        <f>'CHAIR OVERHEAD COST F.xi'!E13+'SLT OVERHEAD COST F.xi'!E13+'COUNCIL OVERHEAD COST F.xi'!E13+'PMD OVERHEAD COST F.xi'!E13+'AGRIC OVERHEAD COST F.xi'!E13+'FINANCE OVERHEAD COST F.xi'!E13+'WORKS OVERHEAD COST F.xi'!E13+'ESD OVERHEAD COST F.xi'!E13+'PHC OVERHEAD COST F.xi'!E13+'WATSAN OVERHEAD COST F.xi'!E13+'TRADITIONAL OVERHEAD COST F.xi'!E13</f>
        <v>5000000</v>
      </c>
    </row>
    <row r="32" spans="1:5" x14ac:dyDescent="0.25">
      <c r="A32" s="4">
        <v>220202</v>
      </c>
      <c r="B32" s="5" t="s">
        <v>170</v>
      </c>
      <c r="C32" s="11">
        <f>SUM(C33:C39)</f>
        <v>3000000</v>
      </c>
      <c r="D32" s="11">
        <f t="shared" ref="D32:E32" si="7">SUM(D33:D39)</f>
        <v>0</v>
      </c>
      <c r="E32" s="11">
        <f t="shared" si="7"/>
        <v>4000000</v>
      </c>
    </row>
    <row r="33" spans="1:5" x14ac:dyDescent="0.2">
      <c r="A33" s="6">
        <v>22020201</v>
      </c>
      <c r="B33" s="7" t="s">
        <v>171</v>
      </c>
      <c r="C33" s="10">
        <f>'CHAIR OVERHEAD COST F.xi'!C15+'SLT OVERHEAD COST F.xi'!C15+'COUNCIL OVERHEAD COST F.xi'!C15+'PMD OVERHEAD COST F.xi'!C15+'AGRIC OVERHEAD COST F.xi'!C15+'FINANCE OVERHEAD COST F.xi'!C15+'WORKS OVERHEAD COST F.xi'!C15+'ESD OVERHEAD COST F.xi'!C15+'PHC OVERHEAD COST F.xi'!C15+'WATSAN OVERHEAD COST F.xi'!C15+'TRADITIONAL OVERHEAD COST F.xi'!C15</f>
        <v>3000000</v>
      </c>
      <c r="D33" s="10">
        <f>'CHAIR OVERHEAD COST F.xi'!D15+'SLT OVERHEAD COST F.xi'!D15+'COUNCIL OVERHEAD COST F.xi'!D15+'PMD OVERHEAD COST F.xi'!D15+'AGRIC OVERHEAD COST F.xi'!D15+'FINANCE OVERHEAD COST F.xi'!D15+'WORKS OVERHEAD COST F.xi'!D15+'ESD OVERHEAD COST F.xi'!D15+'PHC OVERHEAD COST F.xi'!D15+'WATSAN OVERHEAD COST F.xi'!D15+'TRADITIONAL OVERHEAD COST F.xi'!D15</f>
        <v>0</v>
      </c>
      <c r="E33" s="10">
        <f>'CHAIR OVERHEAD COST F.xi'!E15+'SLT OVERHEAD COST F.xi'!E15+'COUNCIL OVERHEAD COST F.xi'!E15+'PMD OVERHEAD COST F.xi'!E15+'AGRIC OVERHEAD COST F.xi'!E15+'FINANCE OVERHEAD COST F.xi'!E15+'WORKS OVERHEAD COST F.xi'!E15+'ESD OVERHEAD COST F.xi'!E15+'PHC OVERHEAD COST F.xi'!E15+'WATSAN OVERHEAD COST F.xi'!E15+'TRADITIONAL OVERHEAD COST F.xi'!E15</f>
        <v>4000000</v>
      </c>
    </row>
    <row r="34" spans="1:5" x14ac:dyDescent="0.2">
      <c r="A34" s="6">
        <v>22020202</v>
      </c>
      <c r="B34" s="7" t="s">
        <v>172</v>
      </c>
      <c r="C34" s="10">
        <f>'CHAIR OVERHEAD COST F.xi'!C16+'SLT OVERHEAD COST F.xi'!C16+'COUNCIL OVERHEAD COST F.xi'!C16+'PMD OVERHEAD COST F.xi'!C16+'AGRIC OVERHEAD COST F.xi'!C16+'FINANCE OVERHEAD COST F.xi'!C16+'WORKS OVERHEAD COST F.xi'!C16+'ESD OVERHEAD COST F.xi'!C16+'PHC OVERHEAD COST F.xi'!C16+'WATSAN OVERHEAD COST F.xi'!C16+'TRADITIONAL OVERHEAD COST F.xi'!C16</f>
        <v>0</v>
      </c>
      <c r="D34" s="10">
        <f>'CHAIR OVERHEAD COST F.xi'!D16+'SLT OVERHEAD COST F.xi'!D16+'COUNCIL OVERHEAD COST F.xi'!D16+'PMD OVERHEAD COST F.xi'!D16+'AGRIC OVERHEAD COST F.xi'!D16+'FINANCE OVERHEAD COST F.xi'!D16+'WORKS OVERHEAD COST F.xi'!D16+'ESD OVERHEAD COST F.xi'!D16+'PHC OVERHEAD COST F.xi'!D16+'WATSAN OVERHEAD COST F.xi'!D16+'TRADITIONAL OVERHEAD COST F.xi'!D16</f>
        <v>0</v>
      </c>
      <c r="E34" s="10">
        <f>'CHAIR OVERHEAD COST F.xi'!E16+'SLT OVERHEAD COST F.xi'!E16+'COUNCIL OVERHEAD COST F.xi'!E16+'PMD OVERHEAD COST F.xi'!E16+'AGRIC OVERHEAD COST F.xi'!E16+'FINANCE OVERHEAD COST F.xi'!E16+'WORKS OVERHEAD COST F.xi'!E16+'ESD OVERHEAD COST F.xi'!E16+'PHC OVERHEAD COST F.xi'!E16+'WATSAN OVERHEAD COST F.xi'!E16+'TRADITIONAL OVERHEAD COST F.xi'!E16</f>
        <v>0</v>
      </c>
    </row>
    <row r="35" spans="1:5" x14ac:dyDescent="0.25">
      <c r="A35" s="6">
        <v>22020203</v>
      </c>
      <c r="B35" s="7" t="s">
        <v>173</v>
      </c>
      <c r="C35" s="10">
        <f>'CHAIR OVERHEAD COST F.xi'!C17+'SLT OVERHEAD COST F.xi'!C17+'COUNCIL OVERHEAD COST F.xi'!C17+'PMD OVERHEAD COST F.xi'!C17+'AGRIC OVERHEAD COST F.xi'!C17+'FINANCE OVERHEAD COST F.xi'!C17+'WORKS OVERHEAD COST F.xi'!C17+'ESD OVERHEAD COST F.xi'!C17+'PHC OVERHEAD COST F.xi'!C17+'WATSAN OVERHEAD COST F.xi'!C17+'TRADITIONAL OVERHEAD COST F.xi'!C17</f>
        <v>0</v>
      </c>
      <c r="D35" s="10">
        <f>'CHAIR OVERHEAD COST F.xi'!D17+'SLT OVERHEAD COST F.xi'!D17+'COUNCIL OVERHEAD COST F.xi'!D17+'PMD OVERHEAD COST F.xi'!D17+'AGRIC OVERHEAD COST F.xi'!D17+'FINANCE OVERHEAD COST F.xi'!D17+'WORKS OVERHEAD COST F.xi'!D17+'ESD OVERHEAD COST F.xi'!D17+'PHC OVERHEAD COST F.xi'!D17+'WATSAN OVERHEAD COST F.xi'!D17+'TRADITIONAL OVERHEAD COST F.xi'!D17</f>
        <v>0</v>
      </c>
      <c r="E35" s="10">
        <f>'CHAIR OVERHEAD COST F.xi'!E17+'SLT OVERHEAD COST F.xi'!E17+'COUNCIL OVERHEAD COST F.xi'!E17+'PMD OVERHEAD COST F.xi'!E17+'AGRIC OVERHEAD COST F.xi'!E17+'FINANCE OVERHEAD COST F.xi'!E17+'WORKS OVERHEAD COST F.xi'!E17+'ESD OVERHEAD COST F.xi'!E17+'PHC OVERHEAD COST F.xi'!E17+'WATSAN OVERHEAD COST F.xi'!E17+'TRADITIONAL OVERHEAD COST F.xi'!E17</f>
        <v>0</v>
      </c>
    </row>
    <row r="36" spans="1:5" x14ac:dyDescent="0.25">
      <c r="A36" s="6">
        <v>22020204</v>
      </c>
      <c r="B36" s="7" t="s">
        <v>174</v>
      </c>
      <c r="C36" s="10">
        <f>'CHAIR OVERHEAD COST F.xi'!C18+'SLT OVERHEAD COST F.xi'!C18+'COUNCIL OVERHEAD COST F.xi'!C18+'PMD OVERHEAD COST F.xi'!C18+'AGRIC OVERHEAD COST F.xi'!C18+'FINANCE OVERHEAD COST F.xi'!C18+'WORKS OVERHEAD COST F.xi'!C18+'ESD OVERHEAD COST F.xi'!C18+'PHC OVERHEAD COST F.xi'!C18+'WATSAN OVERHEAD COST F.xi'!C18+'TRADITIONAL OVERHEAD COST F.xi'!C18</f>
        <v>0</v>
      </c>
      <c r="D36" s="10">
        <f>'CHAIR OVERHEAD COST F.xi'!D18+'SLT OVERHEAD COST F.xi'!D18+'COUNCIL OVERHEAD COST F.xi'!D18+'PMD OVERHEAD COST F.xi'!D18+'AGRIC OVERHEAD COST F.xi'!D18+'FINANCE OVERHEAD COST F.xi'!D18+'WORKS OVERHEAD COST F.xi'!D18+'ESD OVERHEAD COST F.xi'!D18+'PHC OVERHEAD COST F.xi'!D18+'WATSAN OVERHEAD COST F.xi'!D18+'TRADITIONAL OVERHEAD COST F.xi'!D18</f>
        <v>0</v>
      </c>
      <c r="E36" s="10">
        <f>'CHAIR OVERHEAD COST F.xi'!E18+'SLT OVERHEAD COST F.xi'!E18+'COUNCIL OVERHEAD COST F.xi'!E18+'PMD OVERHEAD COST F.xi'!E18+'AGRIC OVERHEAD COST F.xi'!E18+'FINANCE OVERHEAD COST F.xi'!E18+'WORKS OVERHEAD COST F.xi'!E18+'ESD OVERHEAD COST F.xi'!E18+'PHC OVERHEAD COST F.xi'!E18+'WATSAN OVERHEAD COST F.xi'!E18+'TRADITIONAL OVERHEAD COST F.xi'!E18</f>
        <v>0</v>
      </c>
    </row>
    <row r="37" spans="1:5" x14ac:dyDescent="0.25">
      <c r="A37" s="6">
        <v>22020205</v>
      </c>
      <c r="B37" s="7" t="s">
        <v>175</v>
      </c>
      <c r="C37" s="10">
        <f>'CHAIR OVERHEAD COST F.xi'!C19+'SLT OVERHEAD COST F.xi'!C19+'COUNCIL OVERHEAD COST F.xi'!C19+'PMD OVERHEAD COST F.xi'!C19+'AGRIC OVERHEAD COST F.xi'!C19+'FINANCE OVERHEAD COST F.xi'!C19+'WORKS OVERHEAD COST F.xi'!C19+'ESD OVERHEAD COST F.xi'!C19+'PHC OVERHEAD COST F.xi'!C19+'WATSAN OVERHEAD COST F.xi'!C19+'TRADITIONAL OVERHEAD COST F.xi'!C19</f>
        <v>0</v>
      </c>
      <c r="D37" s="10">
        <f>'CHAIR OVERHEAD COST F.xi'!D19+'SLT OVERHEAD COST F.xi'!D19+'COUNCIL OVERHEAD COST F.xi'!D19+'PMD OVERHEAD COST F.xi'!D19+'AGRIC OVERHEAD COST F.xi'!D19+'FINANCE OVERHEAD COST F.xi'!D19+'WORKS OVERHEAD COST F.xi'!D19+'ESD OVERHEAD COST F.xi'!D19+'PHC OVERHEAD COST F.xi'!D19+'WATSAN OVERHEAD COST F.xi'!D19+'TRADITIONAL OVERHEAD COST F.xi'!D19</f>
        <v>0</v>
      </c>
      <c r="E37" s="10">
        <f>'CHAIR OVERHEAD COST F.xi'!E19+'SLT OVERHEAD COST F.xi'!E19+'COUNCIL OVERHEAD COST F.xi'!E19+'PMD OVERHEAD COST F.xi'!E19+'AGRIC OVERHEAD COST F.xi'!E19+'FINANCE OVERHEAD COST F.xi'!E19+'WORKS OVERHEAD COST F.xi'!E19+'ESD OVERHEAD COST F.xi'!E19+'PHC OVERHEAD COST F.xi'!E19+'WATSAN OVERHEAD COST F.xi'!E19+'TRADITIONAL OVERHEAD COST F.xi'!E19</f>
        <v>0</v>
      </c>
    </row>
    <row r="38" spans="1:5" x14ac:dyDescent="0.25">
      <c r="A38" s="6">
        <v>22020206</v>
      </c>
      <c r="B38" s="7" t="s">
        <v>176</v>
      </c>
      <c r="C38" s="10">
        <f>'CHAIR OVERHEAD COST F.xi'!C20+'SLT OVERHEAD COST F.xi'!C20+'COUNCIL OVERHEAD COST F.xi'!C20+'PMD OVERHEAD COST F.xi'!C20+'AGRIC OVERHEAD COST F.xi'!C20+'FINANCE OVERHEAD COST F.xi'!C20+'WORKS OVERHEAD COST F.xi'!C20+'ESD OVERHEAD COST F.xi'!C20+'PHC OVERHEAD COST F.xi'!C20+'WATSAN OVERHEAD COST F.xi'!C20+'TRADITIONAL OVERHEAD COST F.xi'!C20</f>
        <v>0</v>
      </c>
      <c r="D38" s="10">
        <f>'CHAIR OVERHEAD COST F.xi'!D20+'SLT OVERHEAD COST F.xi'!D20+'COUNCIL OVERHEAD COST F.xi'!D20+'PMD OVERHEAD COST F.xi'!D20+'AGRIC OVERHEAD COST F.xi'!D20+'FINANCE OVERHEAD COST F.xi'!D20+'WORKS OVERHEAD COST F.xi'!D20+'ESD OVERHEAD COST F.xi'!D20+'PHC OVERHEAD COST F.xi'!D20+'WATSAN OVERHEAD COST F.xi'!D20+'TRADITIONAL OVERHEAD COST F.xi'!D20</f>
        <v>0</v>
      </c>
      <c r="E38" s="10">
        <f>'CHAIR OVERHEAD COST F.xi'!E20+'SLT OVERHEAD COST F.xi'!E20+'COUNCIL OVERHEAD COST F.xi'!E20+'PMD OVERHEAD COST F.xi'!E20+'AGRIC OVERHEAD COST F.xi'!E20+'FINANCE OVERHEAD COST F.xi'!E20+'WORKS OVERHEAD COST F.xi'!E20+'ESD OVERHEAD COST F.xi'!E20+'PHC OVERHEAD COST F.xi'!E20+'WATSAN OVERHEAD COST F.xi'!E20+'TRADITIONAL OVERHEAD COST F.xi'!E20</f>
        <v>0</v>
      </c>
    </row>
    <row r="39" spans="1:5" x14ac:dyDescent="0.25">
      <c r="A39" s="6">
        <v>22020210</v>
      </c>
      <c r="B39" s="7" t="s">
        <v>177</v>
      </c>
      <c r="C39" s="10">
        <f>'CHAIR OVERHEAD COST F.xi'!C21+'SLT OVERHEAD COST F.xi'!C21+'COUNCIL OVERHEAD COST F.xi'!C21+'PMD OVERHEAD COST F.xi'!C21+'AGRIC OVERHEAD COST F.xi'!C21+'FINANCE OVERHEAD COST F.xi'!C21+'WORKS OVERHEAD COST F.xi'!C21+'ESD OVERHEAD COST F.xi'!C21+'PHC OVERHEAD COST F.xi'!C21+'WATSAN OVERHEAD COST F.xi'!C21+'TRADITIONAL OVERHEAD COST F.xi'!C21</f>
        <v>0</v>
      </c>
      <c r="D39" s="10">
        <f>'CHAIR OVERHEAD COST F.xi'!D21+'SLT OVERHEAD COST F.xi'!D21+'COUNCIL OVERHEAD COST F.xi'!D21+'PMD OVERHEAD COST F.xi'!D21+'AGRIC OVERHEAD COST F.xi'!D21+'FINANCE OVERHEAD COST F.xi'!D21+'WORKS OVERHEAD COST F.xi'!D21+'ESD OVERHEAD COST F.xi'!D21+'PHC OVERHEAD COST F.xi'!D21+'WATSAN OVERHEAD COST F.xi'!D21+'TRADITIONAL OVERHEAD COST F.xi'!D21</f>
        <v>0</v>
      </c>
      <c r="E39" s="10">
        <f>'CHAIR OVERHEAD COST F.xi'!E21+'SLT OVERHEAD COST F.xi'!E21+'COUNCIL OVERHEAD COST F.xi'!E21+'PMD OVERHEAD COST F.xi'!E21+'AGRIC OVERHEAD COST F.xi'!E21+'FINANCE OVERHEAD COST F.xi'!E21+'WORKS OVERHEAD COST F.xi'!E21+'ESD OVERHEAD COST F.xi'!E21+'PHC OVERHEAD COST F.xi'!E21+'WATSAN OVERHEAD COST F.xi'!E21+'TRADITIONAL OVERHEAD COST F.xi'!E21</f>
        <v>0</v>
      </c>
    </row>
    <row r="40" spans="1:5" x14ac:dyDescent="0.25">
      <c r="A40" s="4">
        <v>220203</v>
      </c>
      <c r="B40" s="5" t="s">
        <v>178</v>
      </c>
      <c r="C40" s="11">
        <f>SUM(C41:C53)</f>
        <v>344200000</v>
      </c>
      <c r="D40" s="11">
        <f t="shared" ref="D40:E40" si="8">SUM(D41:D53)</f>
        <v>129636760</v>
      </c>
      <c r="E40" s="11">
        <f t="shared" si="8"/>
        <v>286400000</v>
      </c>
    </row>
    <row r="41" spans="1:5" x14ac:dyDescent="0.25">
      <c r="A41" s="6">
        <v>22020301</v>
      </c>
      <c r="B41" s="7" t="s">
        <v>179</v>
      </c>
      <c r="C41" s="10">
        <f>'CHAIR OVERHEAD COST F.xi'!C23+'SLT OVERHEAD COST F.xi'!C23+'COUNCIL OVERHEAD COST F.xi'!C23+'PMD OVERHEAD COST F.xi'!C23+'AGRIC OVERHEAD COST F.xi'!C23+'FINANCE OVERHEAD COST F.xi'!C23+'WORKS OVERHEAD COST F.xi'!C23+'ESD OVERHEAD COST F.xi'!C23+'PHC OVERHEAD COST F.xi'!C23+'WATSAN OVERHEAD COST F.xi'!C23+'TRADITIONAL OVERHEAD COST F.xi'!C23</f>
        <v>36500000</v>
      </c>
      <c r="D41" s="10"/>
      <c r="E41" s="10">
        <f>'CHAIR OVERHEAD COST F.xi'!E23+'SLT OVERHEAD COST F.xi'!E23+'COUNCIL OVERHEAD COST F.xi'!E23+'PMD OVERHEAD COST F.xi'!E23+'AGRIC OVERHEAD COST F.xi'!E23+'FINANCE OVERHEAD COST F.xi'!E23+'WORKS OVERHEAD COST F.xi'!E23+'ESD OVERHEAD COST F.xi'!E23+'PHC OVERHEAD COST F.xi'!E23+'WATSAN OVERHEAD COST F.xi'!E23+'TRADITIONAL OVERHEAD COST F.xi'!E23</f>
        <v>18000000</v>
      </c>
    </row>
    <row r="42" spans="1:5" x14ac:dyDescent="0.25">
      <c r="A42" s="6">
        <v>22020302</v>
      </c>
      <c r="B42" s="7" t="s">
        <v>180</v>
      </c>
      <c r="C42" s="10">
        <f>'CHAIR OVERHEAD COST F.xi'!C24+'SLT OVERHEAD COST F.xi'!C24+'COUNCIL OVERHEAD COST F.xi'!C24+'PMD OVERHEAD COST F.xi'!C24+'AGRIC OVERHEAD COST F.xi'!C24+'FINANCE OVERHEAD COST F.xi'!C24+'WORKS OVERHEAD COST F.xi'!C24+'ESD OVERHEAD COST F.xi'!C24+'PHC OVERHEAD COST F.xi'!C24+'WATSAN OVERHEAD COST F.xi'!C24+'TRADITIONAL OVERHEAD COST F.xi'!C24</f>
        <v>0</v>
      </c>
      <c r="D42" s="10">
        <f>'CHAIR OVERHEAD COST F.xi'!D24+'SLT OVERHEAD COST F.xi'!D24+'COUNCIL OVERHEAD COST F.xi'!D24+'PMD OVERHEAD COST F.xi'!D24+'AGRIC OVERHEAD COST F.xi'!D24+'FINANCE OVERHEAD COST F.xi'!D24+'WORKS OVERHEAD COST F.xi'!D24+'ESD OVERHEAD COST F.xi'!D24+'PHC OVERHEAD COST F.xi'!D24+'WATSAN OVERHEAD COST F.xi'!D24+'TRADITIONAL OVERHEAD COST F.xi'!D24</f>
        <v>0</v>
      </c>
      <c r="E42" s="10">
        <f>'CHAIR OVERHEAD COST F.xi'!E24+'SLT OVERHEAD COST F.xi'!E24+'COUNCIL OVERHEAD COST F.xi'!E24+'PMD OVERHEAD COST F.xi'!E24+'AGRIC OVERHEAD COST F.xi'!E24+'FINANCE OVERHEAD COST F.xi'!E24+'WORKS OVERHEAD COST F.xi'!E24+'ESD OVERHEAD COST F.xi'!E24+'PHC OVERHEAD COST F.xi'!E24+'WATSAN OVERHEAD COST F.xi'!E24+'TRADITIONAL OVERHEAD COST F.xi'!E24</f>
        <v>0</v>
      </c>
    </row>
    <row r="43" spans="1:5" x14ac:dyDescent="0.25">
      <c r="A43" s="6">
        <v>22020303</v>
      </c>
      <c r="B43" s="7" t="s">
        <v>181</v>
      </c>
      <c r="C43" s="10">
        <f>'CHAIR OVERHEAD COST F.xi'!C25+'SLT OVERHEAD COST F.xi'!C25+'COUNCIL OVERHEAD COST F.xi'!C25+'PMD OVERHEAD COST F.xi'!C25+'AGRIC OVERHEAD COST F.xi'!C25+'FINANCE OVERHEAD COST F.xi'!C25+'WORKS OVERHEAD COST F.xi'!C25+'ESD OVERHEAD COST F.xi'!C25+'PHC OVERHEAD COST F.xi'!C25+'WATSAN OVERHEAD COST F.xi'!C25+'TRADITIONAL OVERHEAD COST F.xi'!C25</f>
        <v>0</v>
      </c>
      <c r="D43" s="10">
        <f>'CHAIR OVERHEAD COST F.xi'!D25+'SLT OVERHEAD COST F.xi'!D25+'COUNCIL OVERHEAD COST F.xi'!D25+'PMD OVERHEAD COST F.xi'!D25+'AGRIC OVERHEAD COST F.xi'!D25+'FINANCE OVERHEAD COST F.xi'!D25+'WORKS OVERHEAD COST F.xi'!D25+'ESD OVERHEAD COST F.xi'!D25+'PHC OVERHEAD COST F.xi'!D25+'WATSAN OVERHEAD COST F.xi'!D25+'TRADITIONAL OVERHEAD COST F.xi'!D25</f>
        <v>0</v>
      </c>
      <c r="E43" s="10">
        <f>'CHAIR OVERHEAD COST F.xi'!E25+'SLT OVERHEAD COST F.xi'!E25+'COUNCIL OVERHEAD COST F.xi'!E25+'PMD OVERHEAD COST F.xi'!E25+'AGRIC OVERHEAD COST F.xi'!E25+'FINANCE OVERHEAD COST F.xi'!E25+'WORKS OVERHEAD COST F.xi'!E25+'ESD OVERHEAD COST F.xi'!E25+'PHC OVERHEAD COST F.xi'!E25+'WATSAN OVERHEAD COST F.xi'!E25+'TRADITIONAL OVERHEAD COST F.xi'!E25</f>
        <v>0</v>
      </c>
    </row>
    <row r="44" spans="1:5" x14ac:dyDescent="0.25">
      <c r="A44" s="6">
        <v>22020304</v>
      </c>
      <c r="B44" s="7" t="s">
        <v>182</v>
      </c>
      <c r="C44" s="10">
        <f>'CHAIR OVERHEAD COST F.xi'!C26+'SLT OVERHEAD COST F.xi'!C26+'COUNCIL OVERHEAD COST F.xi'!C26+'PMD OVERHEAD COST F.xi'!C26+'AGRIC OVERHEAD COST F.xi'!C26+'FINANCE OVERHEAD COST F.xi'!C26+'WORKS OVERHEAD COST F.xi'!C26+'ESD OVERHEAD COST F.xi'!C26+'PHC OVERHEAD COST F.xi'!C26+'WATSAN OVERHEAD COST F.xi'!C26+'TRADITIONAL OVERHEAD COST F.xi'!C26</f>
        <v>0</v>
      </c>
      <c r="D44" s="10">
        <f>'CHAIR OVERHEAD COST F.xi'!D26+'SLT OVERHEAD COST F.xi'!D26+'COUNCIL OVERHEAD COST F.xi'!D26+'PMD OVERHEAD COST F.xi'!D26+'AGRIC OVERHEAD COST F.xi'!D26+'FINANCE OVERHEAD COST F.xi'!D26+'WORKS OVERHEAD COST F.xi'!D26+'ESD OVERHEAD COST F.xi'!D26+'PHC OVERHEAD COST F.xi'!D26+'WATSAN OVERHEAD COST F.xi'!D26+'TRADITIONAL OVERHEAD COST F.xi'!D26</f>
        <v>0</v>
      </c>
      <c r="E44" s="10">
        <f>'CHAIR OVERHEAD COST F.xi'!E26+'SLT OVERHEAD COST F.xi'!E26+'COUNCIL OVERHEAD COST F.xi'!E26+'PMD OVERHEAD COST F.xi'!E26+'AGRIC OVERHEAD COST F.xi'!E26+'FINANCE OVERHEAD COST F.xi'!E26+'WORKS OVERHEAD COST F.xi'!E26+'ESD OVERHEAD COST F.xi'!E26+'PHC OVERHEAD COST F.xi'!E26+'WATSAN OVERHEAD COST F.xi'!E26+'TRADITIONAL OVERHEAD COST F.xi'!E26</f>
        <v>0</v>
      </c>
    </row>
    <row r="45" spans="1:5" x14ac:dyDescent="0.25">
      <c r="A45" s="6">
        <v>22020305</v>
      </c>
      <c r="B45" s="7" t="s">
        <v>183</v>
      </c>
      <c r="C45" s="10">
        <f>'CHAIR OVERHEAD COST F.xi'!C27+'SLT OVERHEAD COST F.xi'!C27+'COUNCIL OVERHEAD COST F.xi'!C27+'PMD OVERHEAD COST F.xi'!C27+'AGRIC OVERHEAD COST F.xi'!C27+'FINANCE OVERHEAD COST F.xi'!C27+'WORKS OVERHEAD COST F.xi'!C27+'ESD OVERHEAD COST F.xi'!C27+'PHC OVERHEAD COST F.xi'!C27+'WATSAN OVERHEAD COST F.xi'!C27+'TRADITIONAL OVERHEAD COST F.xi'!C27</f>
        <v>5000000</v>
      </c>
      <c r="D45" s="10">
        <f>'CHAIR OVERHEAD COST F.xi'!D27+'SLT OVERHEAD COST F.xi'!D27+'COUNCIL OVERHEAD COST F.xi'!D27+'PMD OVERHEAD COST F.xi'!D27+'AGRIC OVERHEAD COST F.xi'!D27+'FINANCE OVERHEAD COST F.xi'!D27+'WORKS OVERHEAD COST F.xi'!D27+'ESD OVERHEAD COST F.xi'!D27+'PHC OVERHEAD COST F.xi'!D27+'WATSAN OVERHEAD COST F.xi'!D27+'TRADITIONAL OVERHEAD COST F.xi'!D27</f>
        <v>0</v>
      </c>
      <c r="E45" s="10">
        <f>'CHAIR OVERHEAD COST F.xi'!E27+'SLT OVERHEAD COST F.xi'!E27+'COUNCIL OVERHEAD COST F.xi'!E27+'PMD OVERHEAD COST F.xi'!E27+'AGRIC OVERHEAD COST F.xi'!E27+'FINANCE OVERHEAD COST F.xi'!E27+'WORKS OVERHEAD COST F.xi'!E27+'ESD OVERHEAD COST F.xi'!E27+'PHC OVERHEAD COST F.xi'!E27+'WATSAN OVERHEAD COST F.xi'!E27+'TRADITIONAL OVERHEAD COST F.xi'!E27</f>
        <v>2500000</v>
      </c>
    </row>
    <row r="46" spans="1:5" x14ac:dyDescent="0.25">
      <c r="A46" s="6">
        <v>22020306</v>
      </c>
      <c r="B46" s="7" t="s">
        <v>184</v>
      </c>
      <c r="C46" s="10">
        <f>'CHAIR OVERHEAD COST F.xi'!C28+'SLT OVERHEAD COST F.xi'!C28+'COUNCIL OVERHEAD COST F.xi'!C28+'PMD OVERHEAD COST F.xi'!C28+'AGRIC OVERHEAD COST F.xi'!C28+'FINANCE OVERHEAD COST F.xi'!C28+'WORKS OVERHEAD COST F.xi'!C28+'ESD OVERHEAD COST F.xi'!C28+'PHC OVERHEAD COST F.xi'!C28+'WATSAN OVERHEAD COST F.xi'!C28+'TRADITIONAL OVERHEAD COST F.xi'!C28</f>
        <v>0</v>
      </c>
      <c r="D46" s="10">
        <f>'CHAIR OVERHEAD COST F.xi'!D28+'SLT OVERHEAD COST F.xi'!D28+'COUNCIL OVERHEAD COST F.xi'!D28+'PMD OVERHEAD COST F.xi'!D28+'AGRIC OVERHEAD COST F.xi'!D28+'FINANCE OVERHEAD COST F.xi'!D28+'WORKS OVERHEAD COST F.xi'!D28+'ESD OVERHEAD COST F.xi'!D28+'PHC OVERHEAD COST F.xi'!D28+'WATSAN OVERHEAD COST F.xi'!D28+'TRADITIONAL OVERHEAD COST F.xi'!D28</f>
        <v>0</v>
      </c>
      <c r="E46" s="10">
        <f>'CHAIR OVERHEAD COST F.xi'!E28+'SLT OVERHEAD COST F.xi'!E28+'COUNCIL OVERHEAD COST F.xi'!E28+'PMD OVERHEAD COST F.xi'!E28+'AGRIC OVERHEAD COST F.xi'!E28+'FINANCE OVERHEAD COST F.xi'!E28+'WORKS OVERHEAD COST F.xi'!E28+'ESD OVERHEAD COST F.xi'!E28+'PHC OVERHEAD COST F.xi'!E28+'WATSAN OVERHEAD COST F.xi'!E28+'TRADITIONAL OVERHEAD COST F.xi'!E28</f>
        <v>3000000</v>
      </c>
    </row>
    <row r="47" spans="1:5" x14ac:dyDescent="0.25">
      <c r="A47" s="6">
        <v>22020307</v>
      </c>
      <c r="B47" s="7" t="s">
        <v>185</v>
      </c>
      <c r="C47" s="10">
        <f>'CHAIR OVERHEAD COST F.xi'!C29+'SLT OVERHEAD COST F.xi'!C29+'COUNCIL OVERHEAD COST F.xi'!C29+'PMD OVERHEAD COST F.xi'!C29+'AGRIC OVERHEAD COST F.xi'!C29+'FINANCE OVERHEAD COST F.xi'!C29+'WORKS OVERHEAD COST F.xi'!C29+'ESD OVERHEAD COST F.xi'!C29+'PHC OVERHEAD COST F.xi'!C29+'WATSAN OVERHEAD COST F.xi'!C29+'TRADITIONAL OVERHEAD COST F.xi'!C29</f>
        <v>42700000</v>
      </c>
      <c r="D47" s="10">
        <f>'CHAIR OVERHEAD COST F.xi'!D29+'SLT OVERHEAD COST F.xi'!D29+'COUNCIL OVERHEAD COST F.xi'!D29+'PMD OVERHEAD COST F.xi'!D29+'AGRIC OVERHEAD COST F.xi'!D29+'FINANCE OVERHEAD COST F.xi'!D29+'WORKS OVERHEAD COST F.xi'!D29+'ESD OVERHEAD COST F.xi'!D29+'PHC OVERHEAD COST F.xi'!D29+'WATSAN OVERHEAD COST F.xi'!D29+'TRADITIONAL OVERHEAD COST F.xi'!D29</f>
        <v>26635000</v>
      </c>
      <c r="E47" s="10">
        <f>'CHAIR OVERHEAD COST F.xi'!E29+'SLT OVERHEAD COST F.xi'!E29+'COUNCIL OVERHEAD COST F.xi'!E29+'PMD OVERHEAD COST F.xi'!E29+'AGRIC OVERHEAD COST F.xi'!E29+'FINANCE OVERHEAD COST F.xi'!E29+'WORKS OVERHEAD COST F.xi'!E29+'ESD OVERHEAD COST F.xi'!E29+'PHC OVERHEAD COST F.xi'!E29+'WATSAN OVERHEAD COST F.xi'!E29+'TRADITIONAL OVERHEAD COST F.xi'!E29</f>
        <v>62400000</v>
      </c>
    </row>
    <row r="48" spans="1:5" x14ac:dyDescent="0.25">
      <c r="A48" s="6">
        <v>22020308</v>
      </c>
      <c r="B48" s="7" t="s">
        <v>186</v>
      </c>
      <c r="C48" s="10">
        <f>'CHAIR OVERHEAD COST F.xi'!C30+'SLT OVERHEAD COST F.xi'!C30+'COUNCIL OVERHEAD COST F.xi'!C30+'PMD OVERHEAD COST F.xi'!C30+'AGRIC OVERHEAD COST F.xi'!C30+'FINANCE OVERHEAD COST F.xi'!C30+'WORKS OVERHEAD COST F.xi'!C30+'ESD OVERHEAD COST F.xi'!C30+'PHC OVERHEAD COST F.xi'!C30+'WATSAN OVERHEAD COST F.xi'!C30+'TRADITIONAL OVERHEAD COST F.xi'!C30</f>
        <v>0</v>
      </c>
      <c r="D48" s="10">
        <f>'CHAIR OVERHEAD COST F.xi'!D30+'SLT OVERHEAD COST F.xi'!D30+'COUNCIL OVERHEAD COST F.xi'!D30+'PMD OVERHEAD COST F.xi'!D30+'AGRIC OVERHEAD COST F.xi'!D30+'FINANCE OVERHEAD COST F.xi'!D30+'WORKS OVERHEAD COST F.xi'!D30+'ESD OVERHEAD COST F.xi'!D30+'PHC OVERHEAD COST F.xi'!D30+'WATSAN OVERHEAD COST F.xi'!D30+'TRADITIONAL OVERHEAD COST F.xi'!D30</f>
        <v>0</v>
      </c>
      <c r="E48" s="10">
        <f>'CHAIR OVERHEAD COST F.xi'!E30+'SLT OVERHEAD COST F.xi'!E30+'COUNCIL OVERHEAD COST F.xi'!E30+'PMD OVERHEAD COST F.xi'!E30+'AGRIC OVERHEAD COST F.xi'!E30+'FINANCE OVERHEAD COST F.xi'!E30+'WORKS OVERHEAD COST F.xi'!E30+'ESD OVERHEAD COST F.xi'!E30+'PHC OVERHEAD COST F.xi'!E30+'WATSAN OVERHEAD COST F.xi'!E30+'TRADITIONAL OVERHEAD COST F.xi'!E30</f>
        <v>0</v>
      </c>
    </row>
    <row r="49" spans="1:5" x14ac:dyDescent="0.25">
      <c r="A49" s="6">
        <v>22020309</v>
      </c>
      <c r="B49" s="7" t="s">
        <v>187</v>
      </c>
      <c r="C49" s="10">
        <f>'CHAIR OVERHEAD COST F.xi'!C31+'SLT OVERHEAD COST F.xi'!C31+'COUNCIL OVERHEAD COST F.xi'!C31+'PMD OVERHEAD COST F.xi'!C31+'AGRIC OVERHEAD COST F.xi'!C31+'FINANCE OVERHEAD COST F.xi'!C31+'WORKS OVERHEAD COST F.xi'!C31+'ESD OVERHEAD COST F.xi'!C31+'PHC OVERHEAD COST F.xi'!C31+'WATSAN OVERHEAD COST F.xi'!C31+'TRADITIONAL OVERHEAD COST F.xi'!C31</f>
        <v>0</v>
      </c>
      <c r="D49" s="10">
        <f>'CHAIR OVERHEAD COST F.xi'!D31+'SLT OVERHEAD COST F.xi'!D31+'COUNCIL OVERHEAD COST F.xi'!D31+'PMD OVERHEAD COST F.xi'!D31+'AGRIC OVERHEAD COST F.xi'!D31+'FINANCE OVERHEAD COST F.xi'!D31+'WORKS OVERHEAD COST F.xi'!D31+'ESD OVERHEAD COST F.xi'!D31+'PHC OVERHEAD COST F.xi'!D31+'WATSAN OVERHEAD COST F.xi'!D31+'TRADITIONAL OVERHEAD COST F.xi'!D31</f>
        <v>0</v>
      </c>
      <c r="E49" s="10">
        <f>'CHAIR OVERHEAD COST F.xi'!E31+'SLT OVERHEAD COST F.xi'!E31+'COUNCIL OVERHEAD COST F.xi'!E31+'PMD OVERHEAD COST F.xi'!E31+'AGRIC OVERHEAD COST F.xi'!E31+'FINANCE OVERHEAD COST F.xi'!E31+'WORKS OVERHEAD COST F.xi'!E31+'ESD OVERHEAD COST F.xi'!E31+'PHC OVERHEAD COST F.xi'!E31+'WATSAN OVERHEAD COST F.xi'!E31+'TRADITIONAL OVERHEAD COST F.xi'!E31</f>
        <v>0</v>
      </c>
    </row>
    <row r="50" spans="1:5" x14ac:dyDescent="0.25">
      <c r="A50" s="6">
        <v>22020310</v>
      </c>
      <c r="B50" s="7" t="s">
        <v>188</v>
      </c>
      <c r="C50" s="10">
        <f>'CHAIR OVERHEAD COST F.xi'!C32+'SLT OVERHEAD COST F.xi'!C32+'COUNCIL OVERHEAD COST F.xi'!C32+'PMD OVERHEAD COST F.xi'!C32+'AGRIC OVERHEAD COST F.xi'!C32+'FINANCE OVERHEAD COST F.xi'!C32+'WORKS OVERHEAD COST F.xi'!C32+'ESD OVERHEAD COST F.xi'!C32+'PHC OVERHEAD COST F.xi'!C32+'WATSAN OVERHEAD COST F.xi'!C32+'TRADITIONAL OVERHEAD COST F.xi'!C32</f>
        <v>0</v>
      </c>
      <c r="D50" s="10">
        <f>'CHAIR OVERHEAD COST F.xi'!D32+'SLT OVERHEAD COST F.xi'!D32+'COUNCIL OVERHEAD COST F.xi'!D32+'PMD OVERHEAD COST F.xi'!D32+'AGRIC OVERHEAD COST F.xi'!D32+'FINANCE OVERHEAD COST F.xi'!D32+'WORKS OVERHEAD COST F.xi'!D32+'ESD OVERHEAD COST F.xi'!D32+'PHC OVERHEAD COST F.xi'!D32+'WATSAN OVERHEAD COST F.xi'!D32+'TRADITIONAL OVERHEAD COST F.xi'!D32</f>
        <v>0</v>
      </c>
      <c r="E50" s="10">
        <f>'CHAIR OVERHEAD COST F.xi'!E32+'SLT OVERHEAD COST F.xi'!E32+'COUNCIL OVERHEAD COST F.xi'!E32+'PMD OVERHEAD COST F.xi'!E32+'AGRIC OVERHEAD COST F.xi'!E32+'FINANCE OVERHEAD COST F.xi'!E32+'WORKS OVERHEAD COST F.xi'!E32+'ESD OVERHEAD COST F.xi'!E32+'PHC OVERHEAD COST F.xi'!E32+'WATSAN OVERHEAD COST F.xi'!E32+'TRADITIONAL OVERHEAD COST F.xi'!E32</f>
        <v>0</v>
      </c>
    </row>
    <row r="51" spans="1:5" x14ac:dyDescent="0.25">
      <c r="A51" s="6">
        <v>22020311</v>
      </c>
      <c r="B51" s="7" t="s">
        <v>189</v>
      </c>
      <c r="C51" s="10">
        <f>'CHAIR OVERHEAD COST F.xi'!C33+'SLT OVERHEAD COST F.xi'!C33+'COUNCIL OVERHEAD COST F.xi'!C33+'PMD OVERHEAD COST F.xi'!C33+'AGRIC OVERHEAD COST F.xi'!C33+'FINANCE OVERHEAD COST F.xi'!C33+'WORKS OVERHEAD COST F.xi'!C33+'ESD OVERHEAD COST F.xi'!C33+'PHC OVERHEAD COST F.xi'!C33+'WATSAN OVERHEAD COST F.xi'!C33+'TRADITIONAL OVERHEAD COST F.xi'!C33</f>
        <v>260000000</v>
      </c>
      <c r="D51" s="10">
        <f>'CHAIR OVERHEAD COST F.xi'!D33+'SLT OVERHEAD COST F.xi'!D33+'COUNCIL OVERHEAD COST F.xi'!D33+'PMD OVERHEAD COST F.xi'!D33+'AGRIC OVERHEAD COST F.xi'!D33+'FINANCE OVERHEAD COST F.xi'!D33+'WORKS OVERHEAD COST F.xi'!D33+'ESD OVERHEAD COST F.xi'!D33+'PHC OVERHEAD COST F.xi'!D33+'WATSAN OVERHEAD COST F.xi'!D33+'TRADITIONAL OVERHEAD COST F.xi'!D33</f>
        <v>103001760</v>
      </c>
      <c r="E51" s="10">
        <f>'CHAIR OVERHEAD COST F.xi'!E33+'SLT OVERHEAD COST F.xi'!E33+'COUNCIL OVERHEAD COST F.xi'!E33+'PMD OVERHEAD COST F.xi'!E33+'AGRIC OVERHEAD COST F.xi'!E33+'FINANCE OVERHEAD COST F.xi'!E33+'WORKS OVERHEAD COST F.xi'!E33+'ESD OVERHEAD COST F.xi'!E33+'PHC OVERHEAD COST F.xi'!E33+'WATSAN OVERHEAD COST F.xi'!E33+'TRADITIONAL OVERHEAD COST F.xi'!E33</f>
        <v>200000000</v>
      </c>
    </row>
    <row r="52" spans="1:5" x14ac:dyDescent="0.25">
      <c r="A52" s="6">
        <v>22020312</v>
      </c>
      <c r="B52" s="7" t="s">
        <v>190</v>
      </c>
      <c r="C52" s="10">
        <f>'CHAIR OVERHEAD COST F.xi'!C34+'SLT OVERHEAD COST F.xi'!C34+'COUNCIL OVERHEAD COST F.xi'!C34+'PMD OVERHEAD COST F.xi'!C34+'AGRIC OVERHEAD COST F.xi'!C34+'FINANCE OVERHEAD COST F.xi'!C34+'WORKS OVERHEAD COST F.xi'!C34+'ESD OVERHEAD COST F.xi'!C34+'PHC OVERHEAD COST F.xi'!C34+'WATSAN OVERHEAD COST F.xi'!C34+'TRADITIONAL OVERHEAD COST F.xi'!C34</f>
        <v>0</v>
      </c>
      <c r="D52" s="10">
        <f>'CHAIR OVERHEAD COST F.xi'!D34+'SLT OVERHEAD COST F.xi'!D34+'COUNCIL OVERHEAD COST F.xi'!D34+'PMD OVERHEAD COST F.xi'!D34+'AGRIC OVERHEAD COST F.xi'!D34+'FINANCE OVERHEAD COST F.xi'!D34+'WORKS OVERHEAD COST F.xi'!D34+'ESD OVERHEAD COST F.xi'!D34+'PHC OVERHEAD COST F.xi'!D34+'WATSAN OVERHEAD COST F.xi'!D34+'TRADITIONAL OVERHEAD COST F.xi'!D34</f>
        <v>0</v>
      </c>
      <c r="E52" s="10">
        <f>'CHAIR OVERHEAD COST F.xi'!E34+'SLT OVERHEAD COST F.xi'!E34+'COUNCIL OVERHEAD COST F.xi'!E34+'PMD OVERHEAD COST F.xi'!E34+'AGRIC OVERHEAD COST F.xi'!E34+'FINANCE OVERHEAD COST F.xi'!E34+'WORKS OVERHEAD COST F.xi'!E34+'ESD OVERHEAD COST F.xi'!E34+'PHC OVERHEAD COST F.xi'!E34+'WATSAN OVERHEAD COST F.xi'!E34+'TRADITIONAL OVERHEAD COST F.xi'!E34</f>
        <v>500000</v>
      </c>
    </row>
    <row r="53" spans="1:5" x14ac:dyDescent="0.25">
      <c r="A53" s="6">
        <v>22020313</v>
      </c>
      <c r="B53" s="7" t="s">
        <v>191</v>
      </c>
      <c r="C53" s="10">
        <f>'CHAIR OVERHEAD COST F.xi'!C35+'SLT OVERHEAD COST F.xi'!C35+'COUNCIL OVERHEAD COST F.xi'!C35+'PMD OVERHEAD COST F.xi'!C35+'AGRIC OVERHEAD COST F.xi'!C35+'FINANCE OVERHEAD COST F.xi'!C35+'WORKS OVERHEAD COST F.xi'!C35+'ESD OVERHEAD COST F.xi'!C35+'PHC OVERHEAD COST F.xi'!C35+'WATSAN OVERHEAD COST F.xi'!C35+'TRADITIONAL OVERHEAD COST F.xi'!C35</f>
        <v>0</v>
      </c>
      <c r="D53" s="10">
        <f>'CHAIR OVERHEAD COST F.xi'!D35+'SLT OVERHEAD COST F.xi'!D35+'COUNCIL OVERHEAD COST F.xi'!D35+'PMD OVERHEAD COST F.xi'!D35+'AGRIC OVERHEAD COST F.xi'!D35+'FINANCE OVERHEAD COST F.xi'!D35+'WORKS OVERHEAD COST F.xi'!D35+'ESD OVERHEAD COST F.xi'!D35+'PHC OVERHEAD COST F.xi'!D35+'WATSAN OVERHEAD COST F.xi'!D35+'TRADITIONAL OVERHEAD COST F.xi'!D35</f>
        <v>0</v>
      </c>
      <c r="E53" s="10">
        <f>'CHAIR OVERHEAD COST F.xi'!E35+'SLT OVERHEAD COST F.xi'!E35+'COUNCIL OVERHEAD COST F.xi'!E35+'PMD OVERHEAD COST F.xi'!E35+'AGRIC OVERHEAD COST F.xi'!E35+'FINANCE OVERHEAD COST F.xi'!E35+'WORKS OVERHEAD COST F.xi'!E35+'ESD OVERHEAD COST F.xi'!E35+'PHC OVERHEAD COST F.xi'!E35+'WATSAN OVERHEAD COST F.xi'!E35+'TRADITIONAL OVERHEAD COST F.xi'!E35</f>
        <v>0</v>
      </c>
    </row>
    <row r="54" spans="1:5" x14ac:dyDescent="0.25">
      <c r="A54" s="4">
        <v>220204</v>
      </c>
      <c r="B54" s="5" t="s">
        <v>192</v>
      </c>
      <c r="C54" s="11">
        <f>SUM(C55:C62)</f>
        <v>123700000</v>
      </c>
      <c r="D54" s="11">
        <f t="shared" ref="D54:E54" si="9">SUM(D55:D62)</f>
        <v>43341400</v>
      </c>
      <c r="E54" s="11">
        <f t="shared" si="9"/>
        <v>75740000</v>
      </c>
    </row>
    <row r="55" spans="1:5" x14ac:dyDescent="0.25">
      <c r="A55" s="6">
        <v>22020401</v>
      </c>
      <c r="B55" s="7" t="s">
        <v>193</v>
      </c>
      <c r="C55" s="10">
        <f>'CHAIR OVERHEAD COST F.xi'!C37+'SLT OVERHEAD COST F.xi'!C37+'COUNCIL OVERHEAD COST F.xi'!C37+'PMD OVERHEAD COST F.xi'!C37+'AGRIC OVERHEAD COST F.xi'!C37+'FINANCE OVERHEAD COST F.xi'!C37+'WORKS OVERHEAD COST F.xi'!C37+'ESD OVERHEAD COST F.xi'!C37+'PHC OVERHEAD COST F.xi'!C37+'WATSAN OVERHEAD COST F.xi'!C37+'TRADITIONAL OVERHEAD COST F.xi'!C37</f>
        <v>89700000</v>
      </c>
      <c r="D55" s="10">
        <f>'CHAIR OVERHEAD COST F.xi'!D37+'SLT OVERHEAD COST F.xi'!D37+'COUNCIL OVERHEAD COST F.xi'!D37+'PMD OVERHEAD COST F.xi'!D37+'AGRIC OVERHEAD COST F.xi'!D37+'FINANCE OVERHEAD COST F.xi'!D37+'WORKS OVERHEAD COST F.xi'!D37+'ESD OVERHEAD COST F.xi'!D37+'PHC OVERHEAD COST F.xi'!D37+'WATSAN OVERHEAD COST F.xi'!D37+'TRADITIONAL OVERHEAD COST F.xi'!D37</f>
        <v>33778240</v>
      </c>
      <c r="E55" s="10">
        <f>'CHAIR OVERHEAD COST F.xi'!E37+'SLT OVERHEAD COST F.xi'!E37+'COUNCIL OVERHEAD COST F.xi'!E37+'PMD OVERHEAD COST F.xi'!E37+'AGRIC OVERHEAD COST F.xi'!E37+'FINANCE OVERHEAD COST F.xi'!E37+'WORKS OVERHEAD COST F.xi'!E37+'ESD OVERHEAD COST F.xi'!E37+'PHC OVERHEAD COST F.xi'!E37+'WATSAN OVERHEAD COST F.xi'!E37+'TRADITIONAL OVERHEAD COST F.xi'!E37</f>
        <v>48440000</v>
      </c>
    </row>
    <row r="56" spans="1:5" x14ac:dyDescent="0.25">
      <c r="A56" s="6">
        <v>22020402</v>
      </c>
      <c r="B56" s="7" t="s">
        <v>194</v>
      </c>
      <c r="C56" s="10">
        <f>'CHAIR OVERHEAD COST F.xi'!C38+'SLT OVERHEAD COST F.xi'!C38+'COUNCIL OVERHEAD COST F.xi'!C38+'PMD OVERHEAD COST F.xi'!C38+'AGRIC OVERHEAD COST F.xi'!C38+'FINANCE OVERHEAD COST F.xi'!C38+'WORKS OVERHEAD COST F.xi'!C38+'ESD OVERHEAD COST F.xi'!C38+'PHC OVERHEAD COST F.xi'!C38+'WATSAN OVERHEAD COST F.xi'!C38+'TRADITIONAL OVERHEAD COST F.xi'!C38</f>
        <v>16000000</v>
      </c>
      <c r="D56" s="10">
        <f>'CHAIR OVERHEAD COST F.xi'!D38+'SLT OVERHEAD COST F.xi'!D38+'COUNCIL OVERHEAD COST F.xi'!D38+'PMD OVERHEAD COST F.xi'!D38+'AGRIC OVERHEAD COST F.xi'!D38+'FINANCE OVERHEAD COST F.xi'!D38+'WORKS OVERHEAD COST F.xi'!D38+'ESD OVERHEAD COST F.xi'!D38+'PHC OVERHEAD COST F.xi'!D38+'WATSAN OVERHEAD COST F.xi'!D38+'TRADITIONAL OVERHEAD COST F.xi'!D38</f>
        <v>1728648</v>
      </c>
      <c r="E56" s="10">
        <f>'CHAIR OVERHEAD COST F.xi'!E38+'SLT OVERHEAD COST F.xi'!E38+'COUNCIL OVERHEAD COST F.xi'!E38+'PMD OVERHEAD COST F.xi'!E38+'AGRIC OVERHEAD COST F.xi'!E38+'FINANCE OVERHEAD COST F.xi'!E38+'WORKS OVERHEAD COST F.xi'!E38+'ESD OVERHEAD COST F.xi'!E38+'PHC OVERHEAD COST F.xi'!E38+'WATSAN OVERHEAD COST F.xi'!E38+'TRADITIONAL OVERHEAD COST F.xi'!E38</f>
        <v>11400000</v>
      </c>
    </row>
    <row r="57" spans="1:5" ht="30" x14ac:dyDescent="0.25">
      <c r="A57" s="6">
        <v>22020403</v>
      </c>
      <c r="B57" s="7" t="s">
        <v>195</v>
      </c>
      <c r="C57" s="10">
        <f>'CHAIR OVERHEAD COST F.xi'!C39+'SLT OVERHEAD COST F.xi'!C39+'COUNCIL OVERHEAD COST F.xi'!C39+'PMD OVERHEAD COST F.xi'!C39+'AGRIC OVERHEAD COST F.xi'!C39+'FINANCE OVERHEAD COST F.xi'!C39+'WORKS OVERHEAD COST F.xi'!C39+'ESD OVERHEAD COST F.xi'!C39+'PHC OVERHEAD COST F.xi'!C39+'WATSAN OVERHEAD COST F.xi'!C39+'TRADITIONAL OVERHEAD COST F.xi'!C39</f>
        <v>6000000</v>
      </c>
      <c r="D57" s="10">
        <f>'CHAIR OVERHEAD COST F.xi'!D39+'SLT OVERHEAD COST F.xi'!D39+'COUNCIL OVERHEAD COST F.xi'!D39+'PMD OVERHEAD COST F.xi'!D39+'AGRIC OVERHEAD COST F.xi'!D39+'FINANCE OVERHEAD COST F.xi'!D39+'WORKS OVERHEAD COST F.xi'!D39+'ESD OVERHEAD COST F.xi'!D39+'PHC OVERHEAD COST F.xi'!D39+'WATSAN OVERHEAD COST F.xi'!D39+'TRADITIONAL OVERHEAD COST F.xi'!D39</f>
        <v>3000000</v>
      </c>
      <c r="E57" s="10">
        <f>'CHAIR OVERHEAD COST F.xi'!E39+'SLT OVERHEAD COST F.xi'!E39+'COUNCIL OVERHEAD COST F.xi'!E39+'PMD OVERHEAD COST F.xi'!E39+'AGRIC OVERHEAD COST F.xi'!E39+'FINANCE OVERHEAD COST F.xi'!E39+'WORKS OVERHEAD COST F.xi'!E39+'ESD OVERHEAD COST F.xi'!E39+'PHC OVERHEAD COST F.xi'!E39+'WATSAN OVERHEAD COST F.xi'!E39+'TRADITIONAL OVERHEAD COST F.xi'!E39</f>
        <v>6900000</v>
      </c>
    </row>
    <row r="58" spans="1:5" x14ac:dyDescent="0.25">
      <c r="A58" s="6">
        <v>22020404</v>
      </c>
      <c r="B58" s="7" t="s">
        <v>196</v>
      </c>
      <c r="C58" s="10">
        <f>'CHAIR OVERHEAD COST F.xi'!C40+'SLT OVERHEAD COST F.xi'!C40+'COUNCIL OVERHEAD COST F.xi'!C40+'PMD OVERHEAD COST F.xi'!C40+'AGRIC OVERHEAD COST F.xi'!C40+'FINANCE OVERHEAD COST F.xi'!C40+'WORKS OVERHEAD COST F.xi'!C40+'ESD OVERHEAD COST F.xi'!C40+'PHC OVERHEAD COST F.xi'!C40+'WATSAN OVERHEAD COST F.xi'!C40+'TRADITIONAL OVERHEAD COST F.xi'!C40</f>
        <v>0</v>
      </c>
      <c r="D58" s="10">
        <f>'CHAIR OVERHEAD COST F.xi'!D40+'SLT OVERHEAD COST F.xi'!D40+'COUNCIL OVERHEAD COST F.xi'!D40+'PMD OVERHEAD COST F.xi'!D40+'AGRIC OVERHEAD COST F.xi'!D40+'FINANCE OVERHEAD COST F.xi'!D40+'WORKS OVERHEAD COST F.xi'!D40+'ESD OVERHEAD COST F.xi'!D40+'PHC OVERHEAD COST F.xi'!D40+'WATSAN OVERHEAD COST F.xi'!D40+'TRADITIONAL OVERHEAD COST F.xi'!D40</f>
        <v>0</v>
      </c>
      <c r="E58" s="10">
        <f>'CHAIR OVERHEAD COST F.xi'!E40+'SLT OVERHEAD COST F.xi'!E40+'COUNCIL OVERHEAD COST F.xi'!E40+'PMD OVERHEAD COST F.xi'!E40+'AGRIC OVERHEAD COST F.xi'!E40+'FINANCE OVERHEAD COST F.xi'!E40+'WORKS OVERHEAD COST F.xi'!E40+'ESD OVERHEAD COST F.xi'!E40+'PHC OVERHEAD COST F.xi'!E40+'WATSAN OVERHEAD COST F.xi'!E40+'TRADITIONAL OVERHEAD COST F.xi'!E40</f>
        <v>0</v>
      </c>
    </row>
    <row r="59" spans="1:5" x14ac:dyDescent="0.25">
      <c r="A59" s="6">
        <v>22020405</v>
      </c>
      <c r="B59" s="7" t="s">
        <v>197</v>
      </c>
      <c r="C59" s="10">
        <f>'CHAIR OVERHEAD COST F.xi'!C41+'SLT OVERHEAD COST F.xi'!C41+'COUNCIL OVERHEAD COST F.xi'!C41+'PMD OVERHEAD COST F.xi'!C41+'AGRIC OVERHEAD COST F.xi'!C41+'FINANCE OVERHEAD COST F.xi'!C41+'WORKS OVERHEAD COST F.xi'!C41+'ESD OVERHEAD COST F.xi'!C41+'PHC OVERHEAD COST F.xi'!C41+'WATSAN OVERHEAD COST F.xi'!C41+'TRADITIONAL OVERHEAD COST F.xi'!C41</f>
        <v>10000000</v>
      </c>
      <c r="D59" s="10">
        <f>'CHAIR OVERHEAD COST F.xi'!D41+'SLT OVERHEAD COST F.xi'!D41+'COUNCIL OVERHEAD COST F.xi'!D41+'PMD OVERHEAD COST F.xi'!D41+'AGRIC OVERHEAD COST F.xi'!D41+'FINANCE OVERHEAD COST F.xi'!D41+'WORKS OVERHEAD COST F.xi'!D41+'ESD OVERHEAD COST F.xi'!D41+'PHC OVERHEAD COST F.xi'!D41+'WATSAN OVERHEAD COST F.xi'!D41+'TRADITIONAL OVERHEAD COST F.xi'!D41</f>
        <v>4455312</v>
      </c>
      <c r="E59" s="10">
        <f>'CHAIR OVERHEAD COST F.xi'!E41+'SLT OVERHEAD COST F.xi'!E41+'COUNCIL OVERHEAD COST F.xi'!E41+'PMD OVERHEAD COST F.xi'!E41+'AGRIC OVERHEAD COST F.xi'!E41+'FINANCE OVERHEAD COST F.xi'!E41+'WORKS OVERHEAD COST F.xi'!E41+'ESD OVERHEAD COST F.xi'!E41+'PHC OVERHEAD COST F.xi'!E41+'WATSAN OVERHEAD COST F.xi'!E41+'TRADITIONAL OVERHEAD COST F.xi'!E41</f>
        <v>5000000</v>
      </c>
    </row>
    <row r="60" spans="1:5" x14ac:dyDescent="0.25">
      <c r="A60" s="6">
        <v>22020406</v>
      </c>
      <c r="B60" s="7" t="s">
        <v>198</v>
      </c>
      <c r="C60" s="10">
        <f>'CHAIR OVERHEAD COST F.xi'!C42+'SLT OVERHEAD COST F.xi'!C42+'COUNCIL OVERHEAD COST F.xi'!C42+'PMD OVERHEAD COST F.xi'!C42+'AGRIC OVERHEAD COST F.xi'!C42+'FINANCE OVERHEAD COST F.xi'!C42+'WORKS OVERHEAD COST F.xi'!C42+'ESD OVERHEAD COST F.xi'!C42+'PHC OVERHEAD COST F.xi'!C42+'WATSAN OVERHEAD COST F.xi'!C42+'TRADITIONAL OVERHEAD COST F.xi'!C42</f>
        <v>1000000</v>
      </c>
      <c r="D60" s="10">
        <f>'CHAIR OVERHEAD COST F.xi'!D42+'SLT OVERHEAD COST F.xi'!D42+'COUNCIL OVERHEAD COST F.xi'!D42+'PMD OVERHEAD COST F.xi'!D42+'AGRIC OVERHEAD COST F.xi'!D42+'FINANCE OVERHEAD COST F.xi'!D42+'WORKS OVERHEAD COST F.xi'!D42+'ESD OVERHEAD COST F.xi'!D42+'PHC OVERHEAD COST F.xi'!D42+'WATSAN OVERHEAD COST F.xi'!D42+'TRADITIONAL OVERHEAD COST F.xi'!D42</f>
        <v>379200</v>
      </c>
      <c r="E60" s="10">
        <f>'CHAIR OVERHEAD COST F.xi'!E42+'SLT OVERHEAD COST F.xi'!E42+'COUNCIL OVERHEAD COST F.xi'!E42+'PMD OVERHEAD COST F.xi'!E42+'AGRIC OVERHEAD COST F.xi'!E42+'FINANCE OVERHEAD COST F.xi'!E42+'WORKS OVERHEAD COST F.xi'!E42+'ESD OVERHEAD COST F.xi'!E42+'PHC OVERHEAD COST F.xi'!E42+'WATSAN OVERHEAD COST F.xi'!E42+'TRADITIONAL OVERHEAD COST F.xi'!E42</f>
        <v>1000000</v>
      </c>
    </row>
    <row r="61" spans="1:5" x14ac:dyDescent="0.25">
      <c r="A61" s="6">
        <v>22020410</v>
      </c>
      <c r="B61" s="7" t="s">
        <v>199</v>
      </c>
      <c r="C61" s="10">
        <f>'CHAIR OVERHEAD COST F.xi'!C43+'SLT OVERHEAD COST F.xi'!C43+'COUNCIL OVERHEAD COST F.xi'!C43+'PMD OVERHEAD COST F.xi'!C43+'AGRIC OVERHEAD COST F.xi'!C43+'FINANCE OVERHEAD COST F.xi'!C43+'WORKS OVERHEAD COST F.xi'!C43+'ESD OVERHEAD COST F.xi'!C43+'PHC OVERHEAD COST F.xi'!C43+'WATSAN OVERHEAD COST F.xi'!C43+'TRADITIONAL OVERHEAD COST F.xi'!C43</f>
        <v>0</v>
      </c>
      <c r="D61" s="10">
        <f>'CHAIR OVERHEAD COST F.xi'!D43+'SLT OVERHEAD COST F.xi'!D43+'COUNCIL OVERHEAD COST F.xi'!D43+'PMD OVERHEAD COST F.xi'!D43+'AGRIC OVERHEAD COST F.xi'!D43+'FINANCE OVERHEAD COST F.xi'!D43+'WORKS OVERHEAD COST F.xi'!D43+'ESD OVERHEAD COST F.xi'!D43+'PHC OVERHEAD COST F.xi'!D43+'WATSAN OVERHEAD COST F.xi'!D43+'TRADITIONAL OVERHEAD COST F.xi'!D43</f>
        <v>0</v>
      </c>
      <c r="E61" s="10">
        <f>'CHAIR OVERHEAD COST F.xi'!E43+'SLT OVERHEAD COST F.xi'!E43+'COUNCIL OVERHEAD COST F.xi'!E43+'PMD OVERHEAD COST F.xi'!E43+'AGRIC OVERHEAD COST F.xi'!E43+'FINANCE OVERHEAD COST F.xi'!E43+'WORKS OVERHEAD COST F.xi'!E43+'ESD OVERHEAD COST F.xi'!E43+'PHC OVERHEAD COST F.xi'!E43+'WATSAN OVERHEAD COST F.xi'!E43+'TRADITIONAL OVERHEAD COST F.xi'!E43</f>
        <v>2000000</v>
      </c>
    </row>
    <row r="62" spans="1:5" x14ac:dyDescent="0.25">
      <c r="A62" s="6">
        <v>22020411</v>
      </c>
      <c r="B62" s="7" t="s">
        <v>200</v>
      </c>
      <c r="C62" s="10">
        <f>'CHAIR OVERHEAD COST F.xi'!C44+'SLT OVERHEAD COST F.xi'!C44+'COUNCIL OVERHEAD COST F.xi'!C44+'PMD OVERHEAD COST F.xi'!C44+'AGRIC OVERHEAD COST F.xi'!C44+'FINANCE OVERHEAD COST F.xi'!C44+'WORKS OVERHEAD COST F.xi'!C44+'ESD OVERHEAD COST F.xi'!C44+'PHC OVERHEAD COST F.xi'!C44+'WATSAN OVERHEAD COST F.xi'!C44+'TRADITIONAL OVERHEAD COST F.xi'!C44</f>
        <v>1000000</v>
      </c>
      <c r="D62" s="10">
        <f>'CHAIR OVERHEAD COST F.xi'!D44+'SLT OVERHEAD COST F.xi'!D44+'COUNCIL OVERHEAD COST F.xi'!D44+'PMD OVERHEAD COST F.xi'!D44+'AGRIC OVERHEAD COST F.xi'!D44+'FINANCE OVERHEAD COST F.xi'!D44+'WORKS OVERHEAD COST F.xi'!D44+'ESD OVERHEAD COST F.xi'!D44+'PHC OVERHEAD COST F.xi'!D44+'WATSAN OVERHEAD COST F.xi'!D44+'TRADITIONAL OVERHEAD COST F.xi'!D44</f>
        <v>0</v>
      </c>
      <c r="E62" s="10">
        <f>'CHAIR OVERHEAD COST F.xi'!E44+'SLT OVERHEAD COST F.xi'!E44+'COUNCIL OVERHEAD COST F.xi'!E44+'PMD OVERHEAD COST F.xi'!E44+'AGRIC OVERHEAD COST F.xi'!E44+'FINANCE OVERHEAD COST F.xi'!E44+'WORKS OVERHEAD COST F.xi'!E44+'ESD OVERHEAD COST F.xi'!E44+'PHC OVERHEAD COST F.xi'!E44+'WATSAN OVERHEAD COST F.xi'!E44+'TRADITIONAL OVERHEAD COST F.xi'!E44</f>
        <v>1000000</v>
      </c>
    </row>
    <row r="63" spans="1:5" x14ac:dyDescent="0.25">
      <c r="A63" s="4">
        <v>220205</v>
      </c>
      <c r="B63" s="5" t="s">
        <v>201</v>
      </c>
      <c r="C63" s="11">
        <f>SUM(C64:C65)</f>
        <v>110000000</v>
      </c>
      <c r="D63" s="11">
        <f>SUM(D64:D65)</f>
        <v>3658000</v>
      </c>
      <c r="E63" s="11">
        <f>SUM(E64:E65)</f>
        <v>10000000</v>
      </c>
    </row>
    <row r="64" spans="1:5" x14ac:dyDescent="0.25">
      <c r="A64" s="6">
        <v>22020501</v>
      </c>
      <c r="B64" s="7" t="s">
        <v>202</v>
      </c>
      <c r="C64" s="10">
        <f>'CHAIR OVERHEAD COST F.xi'!C46+'SLT OVERHEAD COST F.xi'!C46+'COUNCIL OVERHEAD COST F.xi'!C46+'PMD OVERHEAD COST F.xi'!C46+'AGRIC OVERHEAD COST F.xi'!C46+'FINANCE OVERHEAD COST F.xi'!C46+'WORKS OVERHEAD COST F.xi'!C46+'ESD OVERHEAD COST F.xi'!C46+'PHC OVERHEAD COST F.xi'!C46+'WATSAN OVERHEAD COST F.xi'!C46+'TRADITIONAL OVERHEAD COST F.xi'!C46</f>
        <v>110000000</v>
      </c>
      <c r="D64" s="10">
        <f>'CHAIR OVERHEAD COST F.xi'!D46+'SLT OVERHEAD COST F.xi'!D46+'COUNCIL OVERHEAD COST F.xi'!D46+'PMD OVERHEAD COST F.xi'!D46+'AGRIC OVERHEAD COST F.xi'!D46+'FINANCE OVERHEAD COST F.xi'!D46+'WORKS OVERHEAD COST F.xi'!D46+'ESD OVERHEAD COST F.xi'!D46+'PHC OVERHEAD COST F.xi'!D46+'WATSAN OVERHEAD COST F.xi'!D46+'TRADITIONAL OVERHEAD COST F.xi'!D46</f>
        <v>3658000</v>
      </c>
      <c r="E64" s="10">
        <f>'CHAIR OVERHEAD COST F.xi'!E46+'SLT OVERHEAD COST F.xi'!E46+'COUNCIL OVERHEAD COST F.xi'!E46+'PMD OVERHEAD COST F.xi'!E46+'AGRIC OVERHEAD COST F.xi'!E46+'FINANCE OVERHEAD COST F.xi'!E46+'WORKS OVERHEAD COST F.xi'!E46+'ESD OVERHEAD COST F.xi'!E46+'PHC OVERHEAD COST F.xi'!E46+'WATSAN OVERHEAD COST F.xi'!E46+'TRADITIONAL OVERHEAD COST F.xi'!E46</f>
        <v>10000000</v>
      </c>
    </row>
    <row r="65" spans="1:5" x14ac:dyDescent="0.25">
      <c r="A65" s="6">
        <v>22020502</v>
      </c>
      <c r="B65" s="7" t="s">
        <v>203</v>
      </c>
      <c r="C65" s="10">
        <f>'CHAIR OVERHEAD COST F.xi'!C47+'SLT OVERHEAD COST F.xi'!C47+'COUNCIL OVERHEAD COST F.xi'!C47+'PMD OVERHEAD COST F.xi'!C47+'AGRIC OVERHEAD COST F.xi'!C47+'FINANCE OVERHEAD COST F.xi'!C47+'WORKS OVERHEAD COST F.xi'!C47+'ESD OVERHEAD COST F.xi'!C47+'PHC OVERHEAD COST F.xi'!C47+'WATSAN OVERHEAD COST F.xi'!C47+'TRADITIONAL OVERHEAD COST F.xi'!C47</f>
        <v>0</v>
      </c>
      <c r="D65" s="10">
        <f>'CHAIR OVERHEAD COST F.xi'!D47+'SLT OVERHEAD COST F.xi'!D47+'COUNCIL OVERHEAD COST F.xi'!D47+'PMD OVERHEAD COST F.xi'!D47+'AGRIC OVERHEAD COST F.xi'!D47+'FINANCE OVERHEAD COST F.xi'!D47+'WORKS OVERHEAD COST F.xi'!D47+'ESD OVERHEAD COST F.xi'!D47+'PHC OVERHEAD COST F.xi'!D47+'WATSAN OVERHEAD COST F.xi'!D47+'TRADITIONAL OVERHEAD COST F.xi'!D47</f>
        <v>0</v>
      </c>
      <c r="E65" s="10">
        <f>'CHAIR OVERHEAD COST F.xi'!E47+'SLT OVERHEAD COST F.xi'!E47+'COUNCIL OVERHEAD COST F.xi'!E47+'PMD OVERHEAD COST F.xi'!E47+'AGRIC OVERHEAD COST F.xi'!E47+'FINANCE OVERHEAD COST F.xi'!E47+'WORKS OVERHEAD COST F.xi'!E47+'ESD OVERHEAD COST F.xi'!E47+'PHC OVERHEAD COST F.xi'!E47+'WATSAN OVERHEAD COST F.xi'!E47+'TRADITIONAL OVERHEAD COST F.xi'!E47</f>
        <v>0</v>
      </c>
    </row>
    <row r="66" spans="1:5" x14ac:dyDescent="0.25">
      <c r="A66" s="4">
        <v>220206</v>
      </c>
      <c r="B66" s="5" t="s">
        <v>204</v>
      </c>
      <c r="C66" s="11">
        <f>SUM(C67:C71)</f>
        <v>413000000</v>
      </c>
      <c r="D66" s="11">
        <f t="shared" ref="D66:E66" si="10">SUM(D67:D71)</f>
        <v>301065000</v>
      </c>
      <c r="E66" s="11">
        <f t="shared" si="10"/>
        <v>211200000</v>
      </c>
    </row>
    <row r="67" spans="1:5" x14ac:dyDescent="0.25">
      <c r="A67" s="6">
        <v>22020601</v>
      </c>
      <c r="B67" s="7" t="s">
        <v>205</v>
      </c>
      <c r="C67" s="10">
        <f>'CHAIR OVERHEAD COST F.xi'!C49+'SLT OVERHEAD COST F.xi'!C49+'COUNCIL OVERHEAD COST F.xi'!C49+'PMD OVERHEAD COST F.xi'!C49+'AGRIC OVERHEAD COST F.xi'!C49+'FINANCE OVERHEAD COST F.xi'!C50+'WORKS OVERHEAD COST F.xi'!C49+'ESD OVERHEAD COST F.xi'!C49+'PHC OVERHEAD COST F.xi'!C49+'WATSAN OVERHEAD COST F.xi'!C49+'TRADITIONAL OVERHEAD COST F.xi'!C49</f>
        <v>406500000</v>
      </c>
      <c r="D67" s="10">
        <f>'CHAIR OVERHEAD COST F.xi'!D49+'SLT OVERHEAD COST F.xi'!D49+'COUNCIL OVERHEAD COST F.xi'!D49+'PMD OVERHEAD COST F.xi'!D49+'AGRIC OVERHEAD COST F.xi'!D49+'FINANCE OVERHEAD COST F.xi'!D50+'WORKS OVERHEAD COST F.xi'!D49+'ESD OVERHEAD COST F.xi'!D49+'PHC OVERHEAD COST F.xi'!D49+'WATSAN OVERHEAD COST F.xi'!D49+'TRADITIONAL OVERHEAD COST F.xi'!D49</f>
        <v>298815000</v>
      </c>
      <c r="E67" s="10">
        <f>'CHAIR OVERHEAD COST F.xi'!E49+'SLT OVERHEAD COST F.xi'!E49+'COUNCIL OVERHEAD COST F.xi'!E49+'PMD OVERHEAD COST F.xi'!E49+'AGRIC OVERHEAD COST F.xi'!E49+'FINANCE OVERHEAD COST F.xi'!E50+'WORKS OVERHEAD COST F.xi'!E49+'ESD OVERHEAD COST F.xi'!E49+'PHC OVERHEAD COST F.xi'!E49+'WATSAN OVERHEAD COST F.xi'!E49+'TRADITIONAL OVERHEAD COST F.xi'!E49</f>
        <v>200000000</v>
      </c>
    </row>
    <row r="68" spans="1:5" x14ac:dyDescent="0.25">
      <c r="A68" s="6">
        <v>22020602</v>
      </c>
      <c r="B68" s="7" t="s">
        <v>535</v>
      </c>
      <c r="C68" s="10">
        <f>'CHAIR OVERHEAD COST F.xi'!C50+'SLT OVERHEAD COST F.xi'!C50+'COUNCIL OVERHEAD COST F.xi'!C50+'PMD OVERHEAD COST F.xi'!C50+'AGRIC OVERHEAD COST F.xi'!C50+'FINANCE OVERHEAD COST F.xi'!C51+'WORKS OVERHEAD COST F.xi'!C50+'ESD OVERHEAD COST F.xi'!C50+'PHC OVERHEAD COST F.xi'!C50+'WATSAN OVERHEAD COST F.xi'!C50+'TRADITIONAL OVERHEAD COST F.xi'!C50</f>
        <v>1500000</v>
      </c>
      <c r="D68" s="10">
        <f>'CHAIR OVERHEAD COST F.xi'!D50+'SLT OVERHEAD COST F.xi'!D50+'COUNCIL OVERHEAD COST F.xi'!D50+'PMD OVERHEAD COST F.xi'!D50+'AGRIC OVERHEAD COST F.xi'!D50+'FINANCE OVERHEAD COST F.xi'!D51+'WORKS OVERHEAD COST F.xi'!D50+'ESD OVERHEAD COST F.xi'!D50+'PHC OVERHEAD COST F.xi'!D50+'WATSAN OVERHEAD COST F.xi'!D50+'TRADITIONAL OVERHEAD COST F.xi'!D50</f>
        <v>0</v>
      </c>
      <c r="E68" s="10">
        <f>'CHAIR OVERHEAD COST F.xi'!E50+'SLT OVERHEAD COST F.xi'!E50+'COUNCIL OVERHEAD COST F.xi'!E50+'PMD OVERHEAD COST F.xi'!E50+'AGRIC OVERHEAD COST F.xi'!E50+'FINANCE OVERHEAD COST F.xi'!E51+'WORKS OVERHEAD COST F.xi'!E50+'ESD OVERHEAD COST F.xi'!E50+'PHC OVERHEAD COST F.xi'!E50+'WATSAN OVERHEAD COST F.xi'!E50+'TRADITIONAL OVERHEAD COST F.xi'!E50</f>
        <v>0</v>
      </c>
    </row>
    <row r="69" spans="1:5" x14ac:dyDescent="0.25">
      <c r="A69" s="6">
        <v>22020603</v>
      </c>
      <c r="B69" s="7" t="s">
        <v>206</v>
      </c>
      <c r="C69" s="10">
        <f>'CHAIR OVERHEAD COST F.xi'!C51+'SLT OVERHEAD COST F.xi'!C51+'COUNCIL OVERHEAD COST F.xi'!C51+'PMD OVERHEAD COST F.xi'!C51+'AGRIC OVERHEAD COST F.xi'!C51+'FINANCE OVERHEAD COST F.xi'!C52+'WORKS OVERHEAD COST F.xi'!C51+'ESD OVERHEAD COST F.xi'!C51+'PHC OVERHEAD COST F.xi'!C51+'WATSAN OVERHEAD COST F.xi'!C51+'TRADITIONAL OVERHEAD COST F.xi'!C51</f>
        <v>5000000</v>
      </c>
      <c r="D69" s="10">
        <f>'CHAIR OVERHEAD COST F.xi'!D51+'SLT OVERHEAD COST F.xi'!D51+'COUNCIL OVERHEAD COST F.xi'!D51+'PMD OVERHEAD COST F.xi'!D51+'AGRIC OVERHEAD COST F.xi'!D51+'FINANCE OVERHEAD COST F.xi'!D52+'WORKS OVERHEAD COST F.xi'!D51+'ESD OVERHEAD COST F.xi'!D51+'PHC OVERHEAD COST F.xi'!D51+'WATSAN OVERHEAD COST F.xi'!D51+'TRADITIONAL OVERHEAD COST F.xi'!D51</f>
        <v>2250000</v>
      </c>
      <c r="E69" s="10">
        <f>'CHAIR OVERHEAD COST F.xi'!E51+'SLT OVERHEAD COST F.xi'!E51+'COUNCIL OVERHEAD COST F.xi'!E51+'PMD OVERHEAD COST F.xi'!E51+'AGRIC OVERHEAD COST F.xi'!E51+'FINANCE OVERHEAD COST F.xi'!E52+'WORKS OVERHEAD COST F.xi'!E51+'ESD OVERHEAD COST F.xi'!E51+'PHC OVERHEAD COST F.xi'!E51+'WATSAN OVERHEAD COST F.xi'!E51+'TRADITIONAL OVERHEAD COST F.xi'!E51</f>
        <v>4000000</v>
      </c>
    </row>
    <row r="70" spans="1:5" x14ac:dyDescent="0.25">
      <c r="A70" s="6">
        <v>22020604</v>
      </c>
      <c r="B70" s="7" t="s">
        <v>207</v>
      </c>
      <c r="C70" s="10">
        <f>'CHAIR OVERHEAD COST F.xi'!C52+'SLT OVERHEAD COST F.xi'!C52+'COUNCIL OVERHEAD COST F.xi'!C52+'PMD OVERHEAD COST F.xi'!C52+'AGRIC OVERHEAD COST F.xi'!C52+'FINANCE OVERHEAD COST F.xi'!C53+'WORKS OVERHEAD COST F.xi'!C52+'ESD OVERHEAD COST F.xi'!C52+'PHC OVERHEAD COST F.xi'!C52+'WATSAN OVERHEAD COST F.xi'!C52+'TRADITIONAL OVERHEAD COST F.xi'!C52</f>
        <v>0</v>
      </c>
      <c r="D70" s="10">
        <f>'CHAIR OVERHEAD COST F.xi'!D52+'SLT OVERHEAD COST F.xi'!D52+'COUNCIL OVERHEAD COST F.xi'!D52+'PMD OVERHEAD COST F.xi'!D52+'AGRIC OVERHEAD COST F.xi'!D52+'FINANCE OVERHEAD COST F.xi'!D53+'WORKS OVERHEAD COST F.xi'!D52+'ESD OVERHEAD COST F.xi'!D52+'PHC OVERHEAD COST F.xi'!D52+'WATSAN OVERHEAD COST F.xi'!D52+'TRADITIONAL OVERHEAD COST F.xi'!D52</f>
        <v>0</v>
      </c>
      <c r="E70" s="10">
        <f>'CHAIR OVERHEAD COST F.xi'!E52+'SLT OVERHEAD COST F.xi'!E52+'COUNCIL OVERHEAD COST F.xi'!E52+'PMD OVERHEAD COST F.xi'!E52+'AGRIC OVERHEAD COST F.xi'!E52+'FINANCE OVERHEAD COST F.xi'!E53+'WORKS OVERHEAD COST F.xi'!E52+'ESD OVERHEAD COST F.xi'!E52+'PHC OVERHEAD COST F.xi'!E52+'WATSAN OVERHEAD COST F.xi'!E52+'TRADITIONAL OVERHEAD COST F.xi'!E52</f>
        <v>7200000</v>
      </c>
    </row>
    <row r="71" spans="1:5" x14ac:dyDescent="0.25">
      <c r="A71" s="6">
        <v>22020605</v>
      </c>
      <c r="B71" s="7" t="s">
        <v>208</v>
      </c>
      <c r="C71" s="10">
        <f>'CHAIR OVERHEAD COST F.xi'!C53+'SLT OVERHEAD COST F.xi'!C53+'COUNCIL OVERHEAD COST F.xi'!C53+'PMD OVERHEAD COST F.xi'!C53+'AGRIC OVERHEAD COST F.xi'!C53+'FINANCE OVERHEAD COST F.xi'!C54+'WORKS OVERHEAD COST F.xi'!C53+'ESD OVERHEAD COST F.xi'!C53+'PHC OVERHEAD COST F.xi'!C53+'WATSAN OVERHEAD COST F.xi'!C53+'TRADITIONAL OVERHEAD COST F.xi'!C53</f>
        <v>0</v>
      </c>
      <c r="D71" s="10">
        <f>'CHAIR OVERHEAD COST F.xi'!D53+'SLT OVERHEAD COST F.xi'!D53+'COUNCIL OVERHEAD COST F.xi'!D53+'PMD OVERHEAD COST F.xi'!D53+'AGRIC OVERHEAD COST F.xi'!D53+'FINANCE OVERHEAD COST F.xi'!D54+'WORKS OVERHEAD COST F.xi'!D53+'ESD OVERHEAD COST F.xi'!D53+'PHC OVERHEAD COST F.xi'!D53+'WATSAN OVERHEAD COST F.xi'!D53+'TRADITIONAL OVERHEAD COST F.xi'!D53</f>
        <v>0</v>
      </c>
      <c r="E71" s="10">
        <f>'CHAIR OVERHEAD COST F.xi'!E53+'SLT OVERHEAD COST F.xi'!E53+'COUNCIL OVERHEAD COST F.xi'!E53+'PMD OVERHEAD COST F.xi'!E53+'AGRIC OVERHEAD COST F.xi'!E53+'FINANCE OVERHEAD COST F.xi'!E54+'WORKS OVERHEAD COST F.xi'!E53+'ESD OVERHEAD COST F.xi'!E53+'PHC OVERHEAD COST F.xi'!E53+'WATSAN OVERHEAD COST F.xi'!E53+'TRADITIONAL OVERHEAD COST F.xi'!E53</f>
        <v>0</v>
      </c>
    </row>
    <row r="72" spans="1:5" ht="30" x14ac:dyDescent="0.25">
      <c r="A72" s="4">
        <v>220207</v>
      </c>
      <c r="B72" s="5" t="s">
        <v>209</v>
      </c>
      <c r="C72" s="11">
        <f>SUM(C73:C80)</f>
        <v>13600000</v>
      </c>
      <c r="D72" s="11">
        <f t="shared" ref="D72:E72" si="11">SUM(D73:D80)</f>
        <v>2250000</v>
      </c>
      <c r="E72" s="11">
        <f t="shared" si="11"/>
        <v>17600000</v>
      </c>
    </row>
    <row r="73" spans="1:5" x14ac:dyDescent="0.25">
      <c r="A73" s="6">
        <v>22020701</v>
      </c>
      <c r="B73" s="7" t="s">
        <v>210</v>
      </c>
      <c r="C73" s="10">
        <f>'CHAIR OVERHEAD COST F.xi'!C55+'SLT OVERHEAD COST F.xi'!C55+'COUNCIL OVERHEAD COST F.xi'!C55+'PMD OVERHEAD COST F.xi'!C55+'AGRIC OVERHEAD COST F.xi'!C55+'FINANCE OVERHEAD COST F.xi'!C56+'WORKS OVERHEAD COST F.xi'!C55+'ESD OVERHEAD COST F.xi'!C55+'PHC OVERHEAD COST F.xi'!C55+'WATSAN OVERHEAD COST F.xi'!C55+'TRADITIONAL OVERHEAD COST F.xi'!C55</f>
        <v>0</v>
      </c>
      <c r="D73" s="10">
        <f>'CHAIR OVERHEAD COST F.xi'!D55+'SLT OVERHEAD COST F.xi'!D55+'COUNCIL OVERHEAD COST F.xi'!D55+'PMD OVERHEAD COST F.xi'!D55+'AGRIC OVERHEAD COST F.xi'!D55+'FINANCE OVERHEAD COST F.xi'!D56+'WORKS OVERHEAD COST F.xi'!D55+'ESD OVERHEAD COST F.xi'!D55+'PHC OVERHEAD COST F.xi'!D55+'WATSAN OVERHEAD COST F.xi'!D55+'TRADITIONAL OVERHEAD COST F.xi'!D55</f>
        <v>0</v>
      </c>
      <c r="E73" s="10">
        <f>'CHAIR OVERHEAD COST F.xi'!E55+'SLT OVERHEAD COST F.xi'!E55+'COUNCIL OVERHEAD COST F.xi'!E55+'PMD OVERHEAD COST F.xi'!E55+'AGRIC OVERHEAD COST F.xi'!E55+'FINANCE OVERHEAD COST F.xi'!E56+'WORKS OVERHEAD COST F.xi'!E55+'ESD OVERHEAD COST F.xi'!E55+'PHC OVERHEAD COST F.xi'!E55+'WATSAN OVERHEAD COST F.xi'!E55+'TRADITIONAL OVERHEAD COST F.xi'!E55</f>
        <v>0</v>
      </c>
    </row>
    <row r="74" spans="1:5" x14ac:dyDescent="0.25">
      <c r="A74" s="6">
        <v>22020702</v>
      </c>
      <c r="B74" s="7" t="s">
        <v>211</v>
      </c>
      <c r="C74" s="10">
        <f>'CHAIR OVERHEAD COST F.xi'!C56+'SLT OVERHEAD COST F.xi'!C56+'COUNCIL OVERHEAD COST F.xi'!C56+'PMD OVERHEAD COST F.xi'!C56+'AGRIC OVERHEAD COST F.xi'!C56+'FINANCE OVERHEAD COST F.xi'!C57+'WORKS OVERHEAD COST F.xi'!C56+'ESD OVERHEAD COST F.xi'!C56+'PHC OVERHEAD COST F.xi'!C56+'WATSAN OVERHEAD COST F.xi'!C56+'TRADITIONAL OVERHEAD COST F.xi'!C56</f>
        <v>0</v>
      </c>
      <c r="D74" s="10">
        <f>'CHAIR OVERHEAD COST F.xi'!D56+'SLT OVERHEAD COST F.xi'!D56+'COUNCIL OVERHEAD COST F.xi'!D56+'PMD OVERHEAD COST F.xi'!D56+'AGRIC OVERHEAD COST F.xi'!D56+'FINANCE OVERHEAD COST F.xi'!D57+'WORKS OVERHEAD COST F.xi'!D56+'ESD OVERHEAD COST F.xi'!D56+'PHC OVERHEAD COST F.xi'!D56+'WATSAN OVERHEAD COST F.xi'!D56+'TRADITIONAL OVERHEAD COST F.xi'!D56</f>
        <v>0</v>
      </c>
      <c r="E74" s="10">
        <f>'CHAIR OVERHEAD COST F.xi'!E56+'SLT OVERHEAD COST F.xi'!E56+'COUNCIL OVERHEAD COST F.xi'!E56+'PMD OVERHEAD COST F.xi'!E56+'AGRIC OVERHEAD COST F.xi'!E56+'FINANCE OVERHEAD COST F.xi'!E57+'WORKS OVERHEAD COST F.xi'!E56+'ESD OVERHEAD COST F.xi'!E56+'PHC OVERHEAD COST F.xi'!E56+'WATSAN OVERHEAD COST F.xi'!E56+'TRADITIONAL OVERHEAD COST F.xi'!E56</f>
        <v>0</v>
      </c>
    </row>
    <row r="75" spans="1:5" x14ac:dyDescent="0.25">
      <c r="A75" s="6">
        <v>22020703</v>
      </c>
      <c r="B75" s="7" t="s">
        <v>212</v>
      </c>
      <c r="C75" s="10">
        <f>'CHAIR OVERHEAD COST F.xi'!C57+'SLT OVERHEAD COST F.xi'!C57+'COUNCIL OVERHEAD COST F.xi'!C57+'PMD OVERHEAD COST F.xi'!C57+'AGRIC OVERHEAD COST F.xi'!C57+'FINANCE OVERHEAD COST F.xi'!C58+'WORKS OVERHEAD COST F.xi'!C57+'ESD OVERHEAD COST F.xi'!C57+'PHC OVERHEAD COST F.xi'!C57+'WATSAN OVERHEAD COST F.xi'!C57+'TRADITIONAL OVERHEAD COST F.xi'!C57</f>
        <v>10000000</v>
      </c>
      <c r="D75" s="10">
        <f>'CHAIR OVERHEAD COST F.xi'!D57+'SLT OVERHEAD COST F.xi'!D57+'COUNCIL OVERHEAD COST F.xi'!D57+'PMD OVERHEAD COST F.xi'!D57+'AGRIC OVERHEAD COST F.xi'!D57+'FINANCE OVERHEAD COST F.xi'!D58+'WORKS OVERHEAD COST F.xi'!D57+'ESD OVERHEAD COST F.xi'!D57+'PHC OVERHEAD COST F.xi'!D57+'WATSAN OVERHEAD COST F.xi'!D57+'TRADITIONAL OVERHEAD COST F.xi'!D57</f>
        <v>2250000</v>
      </c>
      <c r="E75" s="10">
        <f>'CHAIR OVERHEAD COST F.xi'!E57+'SLT OVERHEAD COST F.xi'!E57+'COUNCIL OVERHEAD COST F.xi'!E57+'PMD OVERHEAD COST F.xi'!E57+'AGRIC OVERHEAD COST F.xi'!E57+'FINANCE OVERHEAD COST F.xi'!E58+'WORKS OVERHEAD COST F.xi'!E57+'ESD OVERHEAD COST F.xi'!E57+'PHC OVERHEAD COST F.xi'!E57+'WATSAN OVERHEAD COST F.xi'!E57+'TRADITIONAL OVERHEAD COST F.xi'!E57</f>
        <v>10000000</v>
      </c>
    </row>
    <row r="76" spans="1:5" x14ac:dyDescent="0.25">
      <c r="A76" s="6">
        <v>22020707</v>
      </c>
      <c r="B76" s="7" t="s">
        <v>213</v>
      </c>
      <c r="C76" s="10">
        <f>'CHAIR OVERHEAD COST F.xi'!C58+'SLT OVERHEAD COST F.xi'!C58+'COUNCIL OVERHEAD COST F.xi'!C58+'PMD OVERHEAD COST F.xi'!C58+'AGRIC OVERHEAD COST F.xi'!C58+'FINANCE OVERHEAD COST F.xi'!C59+'WORKS OVERHEAD COST F.xi'!C59+'ESD OVERHEAD COST F.xi'!C58+'PHC OVERHEAD COST F.xi'!C58+'WATSAN OVERHEAD COST F.xi'!C58+'TRADITIONAL OVERHEAD COST F.xi'!C58</f>
        <v>0</v>
      </c>
      <c r="D76" s="10">
        <f>'CHAIR OVERHEAD COST F.xi'!D58+'SLT OVERHEAD COST F.xi'!D58+'COUNCIL OVERHEAD COST F.xi'!D58+'PMD OVERHEAD COST F.xi'!D58+'AGRIC OVERHEAD COST F.xi'!D58+'FINANCE OVERHEAD COST F.xi'!D59+'WORKS OVERHEAD COST F.xi'!D59+'ESD OVERHEAD COST F.xi'!D58+'PHC OVERHEAD COST F.xi'!D58+'WATSAN OVERHEAD COST F.xi'!D58+'TRADITIONAL OVERHEAD COST F.xi'!D58</f>
        <v>0</v>
      </c>
      <c r="E76" s="10">
        <f>'CHAIR OVERHEAD COST F.xi'!E58+'SLT OVERHEAD COST F.xi'!E58+'COUNCIL OVERHEAD COST F.xi'!E58+'PMD OVERHEAD COST F.xi'!E58+'AGRIC OVERHEAD COST F.xi'!E58+'FINANCE OVERHEAD COST F.xi'!E59+'WORKS OVERHEAD COST F.xi'!E59+'ESD OVERHEAD COST F.xi'!E58+'PHC OVERHEAD COST F.xi'!E58+'WATSAN OVERHEAD COST F.xi'!E58+'TRADITIONAL OVERHEAD COST F.xi'!E58</f>
        <v>3000000</v>
      </c>
    </row>
    <row r="77" spans="1:5" x14ac:dyDescent="0.25">
      <c r="A77" s="6">
        <v>22020708</v>
      </c>
      <c r="B77" s="7" t="s">
        <v>214</v>
      </c>
      <c r="C77" s="10">
        <f>'CHAIR OVERHEAD COST F.xi'!C59+'SLT OVERHEAD COST F.xi'!C59+'COUNCIL OVERHEAD COST F.xi'!C59+'PMD OVERHEAD COST F.xi'!C59+'AGRIC OVERHEAD COST F.xi'!C59+'FINANCE OVERHEAD COST F.xi'!C60+'WORKS OVERHEAD COST F.xi'!C60+'ESD OVERHEAD COST F.xi'!C59+'PHC OVERHEAD COST F.xi'!C59+'WATSAN OVERHEAD COST F.xi'!C59+'TRADITIONAL OVERHEAD COST F.xi'!C59</f>
        <v>3600000</v>
      </c>
      <c r="D77" s="10">
        <v>0</v>
      </c>
      <c r="E77" s="10">
        <f>'CHAIR OVERHEAD COST F.xi'!E59+'SLT OVERHEAD COST F.xi'!E59+'COUNCIL OVERHEAD COST F.xi'!E59+'PMD OVERHEAD COST F.xi'!E59+'AGRIC OVERHEAD COST F.xi'!E59+'FINANCE OVERHEAD COST F.xi'!E60+'WORKS OVERHEAD COST F.xi'!E60+'ESD OVERHEAD COST F.xi'!E59+'PHC OVERHEAD COST F.xi'!E59+'WATSAN OVERHEAD COST F.xi'!E59+'TRADITIONAL OVERHEAD COST F.xi'!E59</f>
        <v>3600000</v>
      </c>
    </row>
    <row r="78" spans="1:5" x14ac:dyDescent="0.25">
      <c r="A78" s="6">
        <v>22020709</v>
      </c>
      <c r="B78" s="7" t="s">
        <v>538</v>
      </c>
      <c r="C78" s="10">
        <f>'CHAIR OVERHEAD COST F.xi'!C60+'SLT OVERHEAD COST F.xi'!C60+'COUNCIL OVERHEAD COST F.xi'!C60+'PMD OVERHEAD COST F.xi'!C60+'AGRIC OVERHEAD COST F.xi'!C60+'FINANCE OVERHEAD COST F.xi'!C61+'WORKS OVERHEAD COST F.xi'!C61+'ESD OVERHEAD COST F.xi'!C60+'PHC OVERHEAD COST F.xi'!C60+'WATSAN OVERHEAD COST F.xi'!C60+'TRADITIONAL OVERHEAD COST F.xi'!C60</f>
        <v>0</v>
      </c>
      <c r="D78" s="10">
        <f>'CHAIR OVERHEAD COST F.xi'!D60+'SLT OVERHEAD COST F.xi'!D60+'COUNCIL OVERHEAD COST F.xi'!D60+'PMD OVERHEAD COST F.xi'!D60+'AGRIC OVERHEAD COST F.xi'!D60+'FINANCE OVERHEAD COST F.xi'!D61+'WORKS OVERHEAD COST F.xi'!D61+'ESD OVERHEAD COST F.xi'!D60+'PHC OVERHEAD COST F.xi'!D60+'WATSAN OVERHEAD COST F.xi'!D60+'TRADITIONAL OVERHEAD COST F.xi'!D60</f>
        <v>0</v>
      </c>
      <c r="E78" s="10">
        <f>'CHAIR OVERHEAD COST F.xi'!E60+'SLT OVERHEAD COST F.xi'!E60+'COUNCIL OVERHEAD COST F.xi'!E60+'PMD OVERHEAD COST F.xi'!E60+'AGRIC OVERHEAD COST F.xi'!E60+'FINANCE OVERHEAD COST F.xi'!E61+'WORKS OVERHEAD COST F.xi'!E61+'ESD OVERHEAD COST F.xi'!E60+'PHC OVERHEAD COST F.xi'!E60+'WATSAN OVERHEAD COST F.xi'!E60+'TRADITIONAL OVERHEAD COST F.xi'!E60</f>
        <v>1000000</v>
      </c>
    </row>
    <row r="79" spans="1:5" x14ac:dyDescent="0.25">
      <c r="A79" s="6">
        <v>22020711</v>
      </c>
      <c r="B79" s="7" t="s">
        <v>539</v>
      </c>
      <c r="C79" s="10">
        <f>'CHAIR OVERHEAD COST F.xi'!C61+'SLT OVERHEAD COST F.xi'!C61+'COUNCIL OVERHEAD COST F.xi'!C61+'PMD OVERHEAD COST F.xi'!C61+'AGRIC OVERHEAD COST F.xi'!C61+'FINANCE OVERHEAD COST F.xi'!C62+'WORKS OVERHEAD COST F.xi'!C62+'ESD OVERHEAD COST F.xi'!C61+'PHC OVERHEAD COST F.xi'!C61+'WATSAN OVERHEAD COST F.xi'!C61+'TRADITIONAL OVERHEAD COST F.xi'!C61</f>
        <v>0</v>
      </c>
      <c r="D79" s="10">
        <f>'CHAIR OVERHEAD COST F.xi'!D61+'SLT OVERHEAD COST F.xi'!D61+'COUNCIL OVERHEAD COST F.xi'!D61+'PMD OVERHEAD COST F.xi'!D61+'AGRIC OVERHEAD COST F.xi'!D61+'FINANCE OVERHEAD COST F.xi'!D62+'WORKS OVERHEAD COST F.xi'!D62+'ESD OVERHEAD COST F.xi'!D61+'PHC OVERHEAD COST F.xi'!D61+'WATSAN OVERHEAD COST F.xi'!D61+'TRADITIONAL OVERHEAD COST F.xi'!D61</f>
        <v>0</v>
      </c>
      <c r="E79" s="10">
        <f>'CHAIR OVERHEAD COST F.xi'!E61+'SLT OVERHEAD COST F.xi'!E61+'COUNCIL OVERHEAD COST F.xi'!E61+'PMD OVERHEAD COST F.xi'!E61+'AGRIC OVERHEAD COST F.xi'!E61+'FINANCE OVERHEAD COST F.xi'!E62+'WORKS OVERHEAD COST F.xi'!E62+'ESD OVERHEAD COST F.xi'!E61+'PHC OVERHEAD COST F.xi'!E61+'WATSAN OVERHEAD COST F.xi'!E61+'TRADITIONAL OVERHEAD COST F.xi'!E61</f>
        <v>0</v>
      </c>
    </row>
    <row r="80" spans="1:5" x14ac:dyDescent="0.25">
      <c r="A80" s="6">
        <v>22020712</v>
      </c>
      <c r="B80" s="7" t="s">
        <v>540</v>
      </c>
      <c r="C80" s="10">
        <f>'CHAIR OVERHEAD COST F.xi'!C62+'SLT OVERHEAD COST F.xi'!C62+'COUNCIL OVERHEAD COST F.xi'!C62+'PMD OVERHEAD COST F.xi'!C62+'AGRIC OVERHEAD COST F.xi'!C62+'FINANCE OVERHEAD COST F.xi'!C63+'WORKS OVERHEAD COST F.xi'!C63+'ESD OVERHEAD COST F.xi'!C62+'PHC OVERHEAD COST F.xi'!C62+'WATSAN OVERHEAD COST F.xi'!C62+'TRADITIONAL OVERHEAD COST F.xi'!C62</f>
        <v>0</v>
      </c>
      <c r="D80" s="10">
        <f>'CHAIR OVERHEAD COST F.xi'!D62+'SLT OVERHEAD COST F.xi'!D62+'COUNCIL OVERHEAD COST F.xi'!D62+'PMD OVERHEAD COST F.xi'!D62+'AGRIC OVERHEAD COST F.xi'!D62+'FINANCE OVERHEAD COST F.xi'!D63+'WORKS OVERHEAD COST F.xi'!D63+'ESD OVERHEAD COST F.xi'!D62+'PHC OVERHEAD COST F.xi'!D62+'WATSAN OVERHEAD COST F.xi'!D62+'TRADITIONAL OVERHEAD COST F.xi'!D62</f>
        <v>0</v>
      </c>
      <c r="E80" s="10">
        <f>'CHAIR OVERHEAD COST F.xi'!E62+'SLT OVERHEAD COST F.xi'!E62+'COUNCIL OVERHEAD COST F.xi'!E62+'PMD OVERHEAD COST F.xi'!E62+'AGRIC OVERHEAD COST F.xi'!E62+'FINANCE OVERHEAD COST F.xi'!E63+'WORKS OVERHEAD COST F.xi'!E63+'ESD OVERHEAD COST F.xi'!E62+'PHC OVERHEAD COST F.xi'!E62+'WATSAN OVERHEAD COST F.xi'!E62+'TRADITIONAL OVERHEAD COST F.xi'!E62</f>
        <v>0</v>
      </c>
    </row>
    <row r="81" spans="1:5" x14ac:dyDescent="0.25">
      <c r="A81" s="4">
        <v>220208</v>
      </c>
      <c r="B81" s="5" t="s">
        <v>215</v>
      </c>
      <c r="C81" s="11">
        <f>SUM(C82:C84)</f>
        <v>12000000</v>
      </c>
      <c r="D81" s="11">
        <f t="shared" ref="D81:E81" si="12">SUM(D82:D84)</f>
        <v>2250000</v>
      </c>
      <c r="E81" s="11">
        <f t="shared" si="12"/>
        <v>3500000</v>
      </c>
    </row>
    <row r="82" spans="1:5" x14ac:dyDescent="0.25">
      <c r="A82" s="6">
        <v>22020801</v>
      </c>
      <c r="B82" s="7" t="s">
        <v>216</v>
      </c>
      <c r="C82" s="10">
        <f>'CHAIR OVERHEAD COST F.xi'!C64+'SLT OVERHEAD COST F.xi'!C64+'COUNCIL OVERHEAD COST F.xi'!C64+'PMD OVERHEAD COST F.xi'!C64+'AGRIC OVERHEAD COST F.xi'!C64+'FINANCE OVERHEAD COST F.xi'!C65+'WORKS OVERHEAD COST F.xi'!C65+'ESD OVERHEAD COST F.xi'!C64+'PHC OVERHEAD COST F.xi'!C64+'WATSAN OVERHEAD COST F.xi'!C64+'TRADITIONAL OVERHEAD COST F.xi'!C64</f>
        <v>10000000</v>
      </c>
      <c r="D82" s="10">
        <f>'CHAIR OVERHEAD COST F.xi'!D64+'SLT OVERHEAD COST F.xi'!D64+'COUNCIL OVERHEAD COST F.xi'!D64+'PMD OVERHEAD COST F.xi'!D64+'AGRIC OVERHEAD COST F.xi'!D64+'FINANCE OVERHEAD COST F.xi'!D65+'WORKS OVERHEAD COST F.xi'!D65+'ESD OVERHEAD COST F.xi'!D64+'PHC OVERHEAD COST F.xi'!D64+'WATSAN OVERHEAD COST F.xi'!D64+'TRADITIONAL OVERHEAD COST F.xi'!D64</f>
        <v>2250000</v>
      </c>
      <c r="E82" s="10">
        <f>'CHAIR OVERHEAD COST F.xi'!E64+'SLT OVERHEAD COST F.xi'!E64+'COUNCIL OVERHEAD COST F.xi'!E64+'PMD OVERHEAD COST F.xi'!E64+'AGRIC OVERHEAD COST F.xi'!E64+'FINANCE OVERHEAD COST F.xi'!E65+'WORKS OVERHEAD COST F.xi'!E65+'ESD OVERHEAD COST F.xi'!E64+'PHC OVERHEAD COST F.xi'!E64+'WATSAN OVERHEAD COST F.xi'!E64+'TRADITIONAL OVERHEAD COST F.xi'!E64</f>
        <v>1500000</v>
      </c>
    </row>
    <row r="83" spans="1:5" x14ac:dyDescent="0.25">
      <c r="A83" s="6">
        <v>22020802</v>
      </c>
      <c r="B83" s="7" t="s">
        <v>217</v>
      </c>
      <c r="C83" s="10">
        <f>'CHAIR OVERHEAD COST F.xi'!C65+'SLT OVERHEAD COST F.xi'!C65+'COUNCIL OVERHEAD COST F.xi'!C65+'PMD OVERHEAD COST F.xi'!C65+'AGRIC OVERHEAD COST F.xi'!C65+'FINANCE OVERHEAD COST F.xi'!C66+'WORKS OVERHEAD COST F.xi'!C66+'ESD OVERHEAD COST F.xi'!C65+'PHC OVERHEAD COST F.xi'!C65+'WATSAN OVERHEAD COST F.xi'!C65+'TRADITIONAL OVERHEAD COST F.xi'!C65</f>
        <v>0</v>
      </c>
      <c r="D83" s="10">
        <f>'CHAIR OVERHEAD COST F.xi'!D65+'SLT OVERHEAD COST F.xi'!D65+'COUNCIL OVERHEAD COST F.xi'!D65+'PMD OVERHEAD COST F.xi'!D65+'AGRIC OVERHEAD COST F.xi'!D65+'FINANCE OVERHEAD COST F.xi'!D66+'WORKS OVERHEAD COST F.xi'!D66+'ESD OVERHEAD COST F.xi'!D65+'PHC OVERHEAD COST F.xi'!D65+'WATSAN OVERHEAD COST F.xi'!D65+'TRADITIONAL OVERHEAD COST F.xi'!D65</f>
        <v>0</v>
      </c>
      <c r="E83" s="10">
        <f>'CHAIR OVERHEAD COST F.xi'!E65+'SLT OVERHEAD COST F.xi'!E65+'COUNCIL OVERHEAD COST F.xi'!E65+'PMD OVERHEAD COST F.xi'!E65+'AGRIC OVERHEAD COST F.xi'!E65+'FINANCE OVERHEAD COST F.xi'!E66+'WORKS OVERHEAD COST F.xi'!E66+'ESD OVERHEAD COST F.xi'!E65+'PHC OVERHEAD COST F.xi'!E65+'WATSAN OVERHEAD COST F.xi'!E65+'TRADITIONAL OVERHEAD COST F.xi'!E65</f>
        <v>0</v>
      </c>
    </row>
    <row r="84" spans="1:5" x14ac:dyDescent="0.25">
      <c r="A84" s="6">
        <v>22020803</v>
      </c>
      <c r="B84" s="7" t="s">
        <v>218</v>
      </c>
      <c r="C84" s="10">
        <f>'CHAIR OVERHEAD COST F.xi'!C66+'SLT OVERHEAD COST F.xi'!C66+'COUNCIL OVERHEAD COST F.xi'!C66+'PMD OVERHEAD COST F.xi'!C66+'AGRIC OVERHEAD COST F.xi'!C66+'FINANCE OVERHEAD COST F.xi'!C67+'WORKS OVERHEAD COST F.xi'!C67+'ESD OVERHEAD COST F.xi'!C66+'PHC OVERHEAD COST F.xi'!C66+'WATSAN OVERHEAD COST F.xi'!C66+'TRADITIONAL OVERHEAD COST F.xi'!C66</f>
        <v>2000000</v>
      </c>
      <c r="D84" s="10">
        <f>'CHAIR OVERHEAD COST F.xi'!D66+'SLT OVERHEAD COST F.xi'!D66+'COUNCIL OVERHEAD COST F.xi'!D66+'PMD OVERHEAD COST F.xi'!D66+'AGRIC OVERHEAD COST F.xi'!D66+'FINANCE OVERHEAD COST F.xi'!D67+'WORKS OVERHEAD COST F.xi'!D67+'ESD OVERHEAD COST F.xi'!D66+'PHC OVERHEAD COST F.xi'!D66+'WATSAN OVERHEAD COST F.xi'!D66+'TRADITIONAL OVERHEAD COST F.xi'!D66</f>
        <v>0</v>
      </c>
      <c r="E84" s="10">
        <f>'CHAIR OVERHEAD COST F.xi'!E66+'SLT OVERHEAD COST F.xi'!E66+'COUNCIL OVERHEAD COST F.xi'!E66+'PMD OVERHEAD COST F.xi'!E66+'AGRIC OVERHEAD COST F.xi'!E66+'FINANCE OVERHEAD COST F.xi'!E67+'WORKS OVERHEAD COST F.xi'!E67+'ESD OVERHEAD COST F.xi'!E66+'PHC OVERHEAD COST F.xi'!E66+'WATSAN OVERHEAD COST F.xi'!E66+'TRADITIONAL OVERHEAD COST F.xi'!E66</f>
        <v>2000000</v>
      </c>
    </row>
    <row r="85" spans="1:5" x14ac:dyDescent="0.25">
      <c r="A85" s="4">
        <v>220209</v>
      </c>
      <c r="B85" s="5" t="s">
        <v>219</v>
      </c>
      <c r="C85" s="11">
        <f>SUM(C86:C87)</f>
        <v>36800</v>
      </c>
      <c r="D85" s="11">
        <f t="shared" ref="D85:E85" si="13">SUM(D86:D87)</f>
        <v>36800</v>
      </c>
      <c r="E85" s="11">
        <f t="shared" si="13"/>
        <v>500000</v>
      </c>
    </row>
    <row r="86" spans="1:5" x14ac:dyDescent="0.25">
      <c r="A86" s="6">
        <v>22020901</v>
      </c>
      <c r="B86" s="7" t="s">
        <v>536</v>
      </c>
      <c r="C86" s="10">
        <f>'CHAIR OVERHEAD COST F.xi'!C68+'SLT OVERHEAD COST F.xi'!C68+'COUNCIL OVERHEAD COST F.xi'!C68+'PMD OVERHEAD COST F.xi'!C68+'AGRIC OVERHEAD COST F.xi'!C68+'FINANCE OVERHEAD COST F.xi'!C69+'WORKS OVERHEAD COST F.xi'!C69+'ESD OVERHEAD COST F.xi'!C68+'PHC OVERHEAD COST F.xi'!C68+'WATSAN OVERHEAD COST F.xi'!C68+'TRADITIONAL OVERHEAD COST F.xi'!C68</f>
        <v>36800</v>
      </c>
      <c r="D86" s="10">
        <f>'CHAIR OVERHEAD COST F.xi'!D68+'SLT OVERHEAD COST F.xi'!D68+'COUNCIL OVERHEAD COST F.xi'!D68+'PMD OVERHEAD COST F.xi'!D68+'AGRIC OVERHEAD COST F.xi'!D68+'FINANCE OVERHEAD COST F.xi'!D69+'WORKS OVERHEAD COST F.xi'!D69+'ESD OVERHEAD COST F.xi'!D68+'PHC OVERHEAD COST F.xi'!D68+'WATSAN OVERHEAD COST F.xi'!D68+'TRADITIONAL OVERHEAD COST F.xi'!D68</f>
        <v>36800</v>
      </c>
      <c r="E86" s="10">
        <f>'CHAIR OVERHEAD COST F.xi'!E68+'SLT OVERHEAD COST F.xi'!E68+'COUNCIL OVERHEAD COST F.xi'!E68+'PMD OVERHEAD COST F.xi'!E68+'AGRIC OVERHEAD COST F.xi'!E68+'FINANCE OVERHEAD COST F.xi'!E69+'WORKS OVERHEAD COST F.xi'!E69+'ESD OVERHEAD COST F.xi'!E68+'PHC OVERHEAD COST F.xi'!E68+'WATSAN OVERHEAD COST F.xi'!E68+'TRADITIONAL OVERHEAD COST F.xi'!E68</f>
        <v>500000</v>
      </c>
    </row>
    <row r="87" spans="1:5" x14ac:dyDescent="0.25">
      <c r="A87" s="6">
        <v>22020902</v>
      </c>
      <c r="B87" s="7" t="s">
        <v>220</v>
      </c>
      <c r="C87" s="10">
        <f>'CHAIR OVERHEAD COST F.xi'!C69+'SLT OVERHEAD COST F.xi'!C69+'COUNCIL OVERHEAD COST F.xi'!C69+'PMD OVERHEAD COST F.xi'!C69+'AGRIC OVERHEAD COST F.xi'!C69+'FINANCE OVERHEAD COST F.xi'!C70+'WORKS OVERHEAD COST F.xi'!C70+'ESD OVERHEAD COST F.xi'!C69+'PHC OVERHEAD COST F.xi'!C69+'WATSAN OVERHEAD COST F.xi'!C69+'TRADITIONAL OVERHEAD COST F.xi'!C69</f>
        <v>0</v>
      </c>
      <c r="D87" s="10">
        <f>'CHAIR OVERHEAD COST F.xi'!D69+'SLT OVERHEAD COST F.xi'!D69+'COUNCIL OVERHEAD COST F.xi'!D69+'PMD OVERHEAD COST F.xi'!D69+'AGRIC OVERHEAD COST F.xi'!D69+'FINANCE OVERHEAD COST F.xi'!D70+'WORKS OVERHEAD COST F.xi'!D70+'ESD OVERHEAD COST F.xi'!D69+'PHC OVERHEAD COST F.xi'!D69+'WATSAN OVERHEAD COST F.xi'!D69+'TRADITIONAL OVERHEAD COST F.xi'!D69</f>
        <v>0</v>
      </c>
      <c r="E87" s="10">
        <f>'CHAIR OVERHEAD COST F.xi'!E69+'SLT OVERHEAD COST F.xi'!E69+'COUNCIL OVERHEAD COST F.xi'!E69+'PMD OVERHEAD COST F.xi'!E69+'AGRIC OVERHEAD COST F.xi'!E69+'FINANCE OVERHEAD COST F.xi'!E70+'WORKS OVERHEAD COST F.xi'!E70+'ESD OVERHEAD COST F.xi'!E69+'PHC OVERHEAD COST F.xi'!E69+'WATSAN OVERHEAD COST F.xi'!E69+'TRADITIONAL OVERHEAD COST F.xi'!E69</f>
        <v>0</v>
      </c>
    </row>
    <row r="88" spans="1:5" x14ac:dyDescent="0.25">
      <c r="A88" s="4">
        <v>220210</v>
      </c>
      <c r="B88" s="5" t="s">
        <v>221</v>
      </c>
      <c r="C88" s="11">
        <f>SUM(C89:C102)</f>
        <v>202800000</v>
      </c>
      <c r="D88" s="11">
        <f t="shared" ref="D88:E88" si="14">SUM(D89:D102)</f>
        <v>64806269.920000002</v>
      </c>
      <c r="E88" s="11">
        <f t="shared" si="14"/>
        <v>342700000</v>
      </c>
    </row>
    <row r="89" spans="1:5" x14ac:dyDescent="0.25">
      <c r="A89" s="6">
        <v>22021001</v>
      </c>
      <c r="B89" s="7" t="s">
        <v>222</v>
      </c>
      <c r="C89" s="10">
        <f>'CHAIR OVERHEAD COST F.xi'!C71+'SLT OVERHEAD COST F.xi'!C71+'COUNCIL OVERHEAD COST F.xi'!C71+'PMD OVERHEAD COST F.xi'!C71+'AGRIC OVERHEAD COST F.xi'!C71+'FINANCE OVERHEAD COST F.xi'!C72+'WORKS OVERHEAD COST F.xi'!C72+'ESD OVERHEAD COST F.xi'!C71+'PHC OVERHEAD COST F.xi'!C71+'WATSAN OVERHEAD COST F.xi'!C71+'TRADITIONAL OVERHEAD COST F.xi'!C71</f>
        <v>63200000</v>
      </c>
      <c r="D89" s="10">
        <f>'CHAIR OVERHEAD COST F.xi'!D71+'SLT OVERHEAD COST F.xi'!D71+'COUNCIL OVERHEAD COST F.xi'!D71+'PMD OVERHEAD COST F.xi'!D71+'AGRIC OVERHEAD COST F.xi'!D71+'FINANCE OVERHEAD COST F.xi'!D72+'WORKS OVERHEAD COST F.xi'!D72+'ESD OVERHEAD COST F.xi'!D71+'PHC OVERHEAD COST F.xi'!D71+'WATSAN OVERHEAD COST F.xi'!D71+'TRADITIONAL OVERHEAD COST F.xi'!D71</f>
        <v>29520000</v>
      </c>
      <c r="E89" s="10">
        <f>'CHAIR OVERHEAD COST F.xi'!E71+'SLT OVERHEAD COST F.xi'!E71+'COUNCIL OVERHEAD COST F.xi'!E71+'PMD OVERHEAD COST F.xi'!E71+'AGRIC OVERHEAD COST F.xi'!E71+'FINANCE OVERHEAD COST F.xi'!E72+'WORKS OVERHEAD COST F.xi'!E72+'ESD OVERHEAD COST F.xi'!E71+'PHC OVERHEAD COST F.xi'!E71+'WATSAN OVERHEAD COST F.xi'!E71+'TRADITIONAL OVERHEAD COST F.xi'!E71</f>
        <v>21600000</v>
      </c>
    </row>
    <row r="90" spans="1:5" x14ac:dyDescent="0.25">
      <c r="A90" s="6">
        <v>22021002</v>
      </c>
      <c r="B90" s="7" t="s">
        <v>223</v>
      </c>
      <c r="C90" s="10">
        <f>'CHAIR OVERHEAD COST F.xi'!C72+'SLT OVERHEAD COST F.xi'!C72+'COUNCIL OVERHEAD COST F.xi'!C72+'PMD OVERHEAD COST F.xi'!C72+'AGRIC OVERHEAD COST F.xi'!C72+'FINANCE OVERHEAD COST F.xi'!C73+'WORKS OVERHEAD COST F.xi'!C73+'ESD OVERHEAD COST F.xi'!C72+'PHC OVERHEAD COST F.xi'!C72+'WATSAN OVERHEAD COST F.xi'!C72+'TRADITIONAL OVERHEAD COST F.xi'!C72</f>
        <v>24000000</v>
      </c>
      <c r="D90" s="10">
        <f>'CHAIR OVERHEAD COST F.xi'!D72+'SLT OVERHEAD COST F.xi'!D72+'COUNCIL OVERHEAD COST F.xi'!D72+'PMD OVERHEAD COST F.xi'!D72+'AGRIC OVERHEAD COST F.xi'!D72+'FINANCE OVERHEAD COST F.xi'!D73+'WORKS OVERHEAD COST F.xi'!D73+'ESD OVERHEAD COST F.xi'!D72+'PHC OVERHEAD COST F.xi'!D72+'WATSAN OVERHEAD COST F.xi'!D72+'TRADITIONAL OVERHEAD COST F.xi'!D72</f>
        <v>7050000</v>
      </c>
      <c r="E90" s="10">
        <f>'CHAIR OVERHEAD COST F.xi'!E72+'SLT OVERHEAD COST F.xi'!E72+'COUNCIL OVERHEAD COST F.xi'!E72+'PMD OVERHEAD COST F.xi'!E72+'AGRIC OVERHEAD COST F.xi'!E72+'FINANCE OVERHEAD COST F.xi'!E73+'WORKS OVERHEAD COST F.xi'!E73+'ESD OVERHEAD COST F.xi'!E72+'PHC OVERHEAD COST F.xi'!E72+'WATSAN OVERHEAD COST F.xi'!E72+'TRADITIONAL OVERHEAD COST F.xi'!E72</f>
        <v>8000000</v>
      </c>
    </row>
    <row r="91" spans="1:5" x14ac:dyDescent="0.25">
      <c r="A91" s="6">
        <v>22021003</v>
      </c>
      <c r="B91" s="7" t="s">
        <v>224</v>
      </c>
      <c r="C91" s="10">
        <f>'CHAIR OVERHEAD COST F.xi'!C73+'SLT OVERHEAD COST F.xi'!C73+'COUNCIL OVERHEAD COST F.xi'!C73+'PMD OVERHEAD COST F.xi'!C73+'AGRIC OVERHEAD COST F.xi'!C73+'FINANCE OVERHEAD COST F.xi'!C74+'WORKS OVERHEAD COST F.xi'!C74+'ESD OVERHEAD COST F.xi'!C73+'PHC OVERHEAD COST F.xi'!C73+'WATSAN OVERHEAD COST F.xi'!C73+'TRADITIONAL OVERHEAD COST F.xi'!C73</f>
        <v>0</v>
      </c>
      <c r="D91" s="10">
        <f>'CHAIR OVERHEAD COST F.xi'!D73+'SLT OVERHEAD COST F.xi'!D73+'COUNCIL OVERHEAD COST F.xi'!D73+'PMD OVERHEAD COST F.xi'!D73+'AGRIC OVERHEAD COST F.xi'!D73+'FINANCE OVERHEAD COST F.xi'!D74+'WORKS OVERHEAD COST F.xi'!D74+'ESD OVERHEAD COST F.xi'!D73+'PHC OVERHEAD COST F.xi'!D73+'WATSAN OVERHEAD COST F.xi'!D73+'TRADITIONAL OVERHEAD COST F.xi'!D73</f>
        <v>0</v>
      </c>
      <c r="E91" s="10">
        <f>'CHAIR OVERHEAD COST F.xi'!E73+'SLT OVERHEAD COST F.xi'!E73+'COUNCIL OVERHEAD COST F.xi'!E73+'PMD OVERHEAD COST F.xi'!E73+'AGRIC OVERHEAD COST F.xi'!E73+'FINANCE OVERHEAD COST F.xi'!E74+'WORKS OVERHEAD COST F.xi'!E74+'ESD OVERHEAD COST F.xi'!E73+'PHC OVERHEAD COST F.xi'!E73+'WATSAN OVERHEAD COST F.xi'!E73+'TRADITIONAL OVERHEAD COST F.xi'!E73</f>
        <v>0</v>
      </c>
    </row>
    <row r="92" spans="1:5" x14ac:dyDescent="0.25">
      <c r="A92" s="6">
        <v>22021004</v>
      </c>
      <c r="B92" s="7" t="s">
        <v>225</v>
      </c>
      <c r="C92" s="10">
        <f>'CHAIR OVERHEAD COST F.xi'!C74+'SLT OVERHEAD COST F.xi'!C74+'COUNCIL OVERHEAD COST F.xi'!C74+'PMD OVERHEAD COST F.xi'!C74+'AGRIC OVERHEAD COST F.xi'!C74+'FINANCE OVERHEAD COST F.xi'!C75+'WORKS OVERHEAD COST F.xi'!C75+'ESD OVERHEAD COST F.xi'!C74+'PHC OVERHEAD COST F.xi'!C74+'WATSAN OVERHEAD COST F.xi'!C74+'TRADITIONAL OVERHEAD COST F.xi'!C74</f>
        <v>0</v>
      </c>
      <c r="D92" s="10">
        <f>'CHAIR OVERHEAD COST F.xi'!D74+'SLT OVERHEAD COST F.xi'!D74+'COUNCIL OVERHEAD COST F.xi'!D74+'PMD OVERHEAD COST F.xi'!D74+'AGRIC OVERHEAD COST F.xi'!D74+'FINANCE OVERHEAD COST F.xi'!D75+'WORKS OVERHEAD COST F.xi'!D75+'ESD OVERHEAD COST F.xi'!D74+'PHC OVERHEAD COST F.xi'!D74+'WATSAN OVERHEAD COST F.xi'!D74+'TRADITIONAL OVERHEAD COST F.xi'!D74</f>
        <v>0</v>
      </c>
      <c r="E92" s="10">
        <f>'CHAIR OVERHEAD COST F.xi'!E74+'SLT OVERHEAD COST F.xi'!E74+'COUNCIL OVERHEAD COST F.xi'!E74+'PMD OVERHEAD COST F.xi'!E74+'AGRIC OVERHEAD COST F.xi'!E74+'FINANCE OVERHEAD COST F.xi'!E75+'WORKS OVERHEAD COST F.xi'!E75+'ESD OVERHEAD COST F.xi'!E74+'PHC OVERHEAD COST F.xi'!E74+'WATSAN OVERHEAD COST F.xi'!E74+'TRADITIONAL OVERHEAD COST F.xi'!E74</f>
        <v>0</v>
      </c>
    </row>
    <row r="93" spans="1:5" x14ac:dyDescent="0.25">
      <c r="A93" s="6">
        <v>22021006</v>
      </c>
      <c r="B93" s="7" t="s">
        <v>226</v>
      </c>
      <c r="C93" s="10">
        <f>'CHAIR OVERHEAD COST F.xi'!C75+'SLT OVERHEAD COST F.xi'!C75+'COUNCIL OVERHEAD COST F.xi'!C75+'PMD OVERHEAD COST F.xi'!C75+'AGRIC OVERHEAD COST F.xi'!C75+'FINANCE OVERHEAD COST F.xi'!C76+'WORKS OVERHEAD COST F.xi'!C76+'ESD OVERHEAD COST F.xi'!C75+'PHC OVERHEAD COST F.xi'!C75+'WATSAN OVERHEAD COST F.xi'!C75+'TRADITIONAL OVERHEAD COST F.xi'!C75</f>
        <v>3500000</v>
      </c>
      <c r="D93" s="10">
        <f>'CHAIR OVERHEAD COST F.xi'!D75+'SLT OVERHEAD COST F.xi'!D75+'COUNCIL OVERHEAD COST F.xi'!D75+'PMD OVERHEAD COST F.xi'!D75+'AGRIC OVERHEAD COST F.xi'!D75+'FINANCE OVERHEAD COST F.xi'!D76+'WORKS OVERHEAD COST F.xi'!D76+'ESD OVERHEAD COST F.xi'!D75+'PHC OVERHEAD COST F.xi'!D75+'WATSAN OVERHEAD COST F.xi'!D75+'TRADITIONAL OVERHEAD COST F.xi'!D75</f>
        <v>1153550</v>
      </c>
      <c r="E93" s="10">
        <f>'CHAIR OVERHEAD COST F.xi'!E75+'SLT OVERHEAD COST F.xi'!E75+'COUNCIL OVERHEAD COST F.xi'!E75+'PMD OVERHEAD COST F.xi'!E75+'AGRIC OVERHEAD COST F.xi'!E75+'FINANCE OVERHEAD COST F.xi'!E76+'WORKS OVERHEAD COST F.xi'!E76+'ESD OVERHEAD COST F.xi'!E75+'PHC OVERHEAD COST F.xi'!E75+'WATSAN OVERHEAD COST F.xi'!E75+'TRADITIONAL OVERHEAD COST F.xi'!E75</f>
        <v>3000000</v>
      </c>
    </row>
    <row r="94" spans="1:5" x14ac:dyDescent="0.25">
      <c r="A94" s="6">
        <v>22021007</v>
      </c>
      <c r="B94" s="7" t="s">
        <v>227</v>
      </c>
      <c r="C94" s="10">
        <f>'CHAIR OVERHEAD COST F.xi'!C76+'SLT OVERHEAD COST F.xi'!C76+'COUNCIL OVERHEAD COST F.xi'!C76+'PMD OVERHEAD COST F.xi'!C76+'AGRIC OVERHEAD COST F.xi'!C76+'FINANCE OVERHEAD COST F.xi'!C77+'WORKS OVERHEAD COST F.xi'!C77+'ESD OVERHEAD COST F.xi'!C76+'PHC OVERHEAD COST F.xi'!C76+'WATSAN OVERHEAD COST F.xi'!C76+'TRADITIONAL OVERHEAD COST F.xi'!C76</f>
        <v>82100000</v>
      </c>
      <c r="D94" s="10">
        <f>'CHAIR OVERHEAD COST F.xi'!D76+'SLT OVERHEAD COST F.xi'!D76+'COUNCIL OVERHEAD COST F.xi'!D76+'PMD OVERHEAD COST F.xi'!D76+'AGRIC OVERHEAD COST F.xi'!D76+'FINANCE OVERHEAD COST F.xi'!D77+'WORKS OVERHEAD COST F.xi'!D77+'ESD OVERHEAD COST F.xi'!D76+'PHC OVERHEAD COST F.xi'!D76+'WATSAN OVERHEAD COST F.xi'!D76+'TRADITIONAL OVERHEAD COST F.xi'!D76</f>
        <v>27082719.920000002</v>
      </c>
      <c r="E94" s="10">
        <f>'CHAIR OVERHEAD COST F.xi'!E76+'SLT OVERHEAD COST F.xi'!E76+'COUNCIL OVERHEAD COST F.xi'!E76+'PMD OVERHEAD COST F.xi'!E76+'AGRIC OVERHEAD COST F.xi'!E76+'FINANCE OVERHEAD COST F.xi'!E77+'WORKS OVERHEAD COST F.xi'!E77+'ESD OVERHEAD COST F.xi'!E76+'PHC OVERHEAD COST F.xi'!E76+'WATSAN OVERHEAD COST F.xi'!E76+'TRADITIONAL OVERHEAD COST F.xi'!E76</f>
        <v>100100000</v>
      </c>
    </row>
    <row r="95" spans="1:5" x14ac:dyDescent="0.25">
      <c r="A95" s="6">
        <v>22021008</v>
      </c>
      <c r="B95" s="7" t="s">
        <v>228</v>
      </c>
      <c r="C95" s="10">
        <f>'CHAIR OVERHEAD COST F.xi'!C77+'SLT OVERHEAD COST F.xi'!C77+'COUNCIL OVERHEAD COST F.xi'!C77+'PMD OVERHEAD COST F.xi'!C77+'AGRIC OVERHEAD COST F.xi'!C77+'FINANCE OVERHEAD COST F.xi'!C78+'WORKS OVERHEAD COST F.xi'!C78+'ESD OVERHEAD COST F.xi'!C77+'PHC OVERHEAD COST F.xi'!C77+'WATSAN OVERHEAD COST F.xi'!C77+'TRADITIONAL OVERHEAD COST F.xi'!C77</f>
        <v>0</v>
      </c>
      <c r="D95" s="10">
        <f>'CHAIR OVERHEAD COST F.xi'!D77+'SLT OVERHEAD COST F.xi'!D77+'COUNCIL OVERHEAD COST F.xi'!D77+'PMD OVERHEAD COST F.xi'!D77+'AGRIC OVERHEAD COST F.xi'!D77+'FINANCE OVERHEAD COST F.xi'!D78+'WORKS OVERHEAD COST F.xi'!D78+'ESD OVERHEAD COST F.xi'!D77+'PHC OVERHEAD COST F.xi'!D77+'WATSAN OVERHEAD COST F.xi'!D77+'TRADITIONAL OVERHEAD COST F.xi'!D77</f>
        <v>0</v>
      </c>
      <c r="E95" s="10">
        <f>'CHAIR OVERHEAD COST F.xi'!E77+'SLT OVERHEAD COST F.xi'!E77+'COUNCIL OVERHEAD COST F.xi'!E77+'PMD OVERHEAD COST F.xi'!E77+'AGRIC OVERHEAD COST F.xi'!E77+'FINANCE OVERHEAD COST F.xi'!E78+'WORKS OVERHEAD COST F.xi'!E78+'ESD OVERHEAD COST F.xi'!E77+'PHC OVERHEAD COST F.xi'!E77+'WATSAN OVERHEAD COST F.xi'!E77+'TRADITIONAL OVERHEAD COST F.xi'!E77</f>
        <v>0</v>
      </c>
    </row>
    <row r="96" spans="1:5" x14ac:dyDescent="0.25">
      <c r="A96" s="6">
        <v>22021009</v>
      </c>
      <c r="B96" s="7" t="s">
        <v>229</v>
      </c>
      <c r="C96" s="10">
        <f>'CHAIR OVERHEAD COST F.xi'!C78+'SLT OVERHEAD COST F.xi'!C78+'COUNCIL OVERHEAD COST F.xi'!C78+'PMD OVERHEAD COST F.xi'!C78+'AGRIC OVERHEAD COST F.xi'!C78+'FINANCE OVERHEAD COST F.xi'!C79+'WORKS OVERHEAD COST F.xi'!C79+'ESD OVERHEAD COST F.xi'!C78+'PHC OVERHEAD COST F.xi'!C78+'WATSAN OVERHEAD COST F.xi'!C78+'TRADITIONAL OVERHEAD COST F.xi'!C78</f>
        <v>0</v>
      </c>
      <c r="D96" s="10">
        <f>'CHAIR OVERHEAD COST F.xi'!D78+'SLT OVERHEAD COST F.xi'!D78+'COUNCIL OVERHEAD COST F.xi'!D78+'PMD OVERHEAD COST F.xi'!D78+'AGRIC OVERHEAD COST F.xi'!D78+'FINANCE OVERHEAD COST F.xi'!D79+'WORKS OVERHEAD COST F.xi'!D79+'ESD OVERHEAD COST F.xi'!D78+'PHC OVERHEAD COST F.xi'!D78+'WATSAN OVERHEAD COST F.xi'!D78+'TRADITIONAL OVERHEAD COST F.xi'!D78</f>
        <v>0</v>
      </c>
      <c r="E96" s="10">
        <f>'CHAIR OVERHEAD COST F.xi'!E78+'SLT OVERHEAD COST F.xi'!E78+'COUNCIL OVERHEAD COST F.xi'!E78+'PMD OVERHEAD COST F.xi'!E78+'AGRIC OVERHEAD COST F.xi'!E78+'FINANCE OVERHEAD COST F.xi'!E79+'WORKS OVERHEAD COST F.xi'!E79+'ESD OVERHEAD COST F.xi'!E78+'PHC OVERHEAD COST F.xi'!E78+'WATSAN OVERHEAD COST F.xi'!E78+'TRADITIONAL OVERHEAD COST F.xi'!E78</f>
        <v>5000000</v>
      </c>
    </row>
    <row r="97" spans="1:5" x14ac:dyDescent="0.25">
      <c r="A97" s="6">
        <v>22021010</v>
      </c>
      <c r="B97" s="7" t="s">
        <v>230</v>
      </c>
      <c r="C97" s="10">
        <f>'CHAIR OVERHEAD COST F.xi'!C79+'SLT OVERHEAD COST F.xi'!C79+'COUNCIL OVERHEAD COST F.xi'!C79+'PMD OVERHEAD COST F.xi'!C79+'AGRIC OVERHEAD COST F.xi'!C79+'FINANCE OVERHEAD COST F.xi'!C80+'WORKS OVERHEAD COST F.xi'!C80+'ESD OVERHEAD COST F.xi'!C79+'PHC OVERHEAD COST F.xi'!C79+'WATSAN OVERHEAD COST F.xi'!C79+'TRADITIONAL OVERHEAD COST F.xi'!C79</f>
        <v>0</v>
      </c>
      <c r="D97" s="10">
        <f>'CHAIR OVERHEAD COST F.xi'!D79+'SLT OVERHEAD COST F.xi'!D79+'COUNCIL OVERHEAD COST F.xi'!D79+'PMD OVERHEAD COST F.xi'!D79+'AGRIC OVERHEAD COST F.xi'!D79+'FINANCE OVERHEAD COST F.xi'!D80+'WORKS OVERHEAD COST F.xi'!D80+'ESD OVERHEAD COST F.xi'!D79+'PHC OVERHEAD COST F.xi'!D79+'WATSAN OVERHEAD COST F.xi'!D79+'TRADITIONAL OVERHEAD COST F.xi'!D79</f>
        <v>0</v>
      </c>
      <c r="E97" s="10">
        <f>'CHAIR OVERHEAD COST F.xi'!E79+'SLT OVERHEAD COST F.xi'!E79+'COUNCIL OVERHEAD COST F.xi'!E79+'PMD OVERHEAD COST F.xi'!E79+'AGRIC OVERHEAD COST F.xi'!E79+'FINANCE OVERHEAD COST F.xi'!E80+'WORKS OVERHEAD COST F.xi'!E80+'ESD OVERHEAD COST F.xi'!E79+'PHC OVERHEAD COST F.xi'!E79+'WATSAN OVERHEAD COST F.xi'!E79+'TRADITIONAL OVERHEAD COST F.xi'!E79</f>
        <v>0</v>
      </c>
    </row>
    <row r="98" spans="1:5" x14ac:dyDescent="0.25">
      <c r="A98" s="6">
        <v>22021014</v>
      </c>
      <c r="B98" s="7" t="s">
        <v>231</v>
      </c>
      <c r="C98" s="10">
        <f>'CHAIR OVERHEAD COST F.xi'!C80+'SLT OVERHEAD COST F.xi'!C80+'COUNCIL OVERHEAD COST F.xi'!C80+'PMD OVERHEAD COST F.xi'!C80+'AGRIC OVERHEAD COST F.xi'!C80+'FINANCE OVERHEAD COST F.xi'!C81+'WORKS OVERHEAD COST F.xi'!C81+'ESD OVERHEAD COST F.xi'!C80+'PHC OVERHEAD COST F.xi'!C80+'WATSAN OVERHEAD COST F.xi'!C80+'TRADITIONAL OVERHEAD COST F.xi'!C80</f>
        <v>0</v>
      </c>
      <c r="D98" s="10">
        <f>'CHAIR OVERHEAD COST F.xi'!D80+'SLT OVERHEAD COST F.xi'!D80+'COUNCIL OVERHEAD COST F.xi'!D80+'PMD OVERHEAD COST F.xi'!D80+'AGRIC OVERHEAD COST F.xi'!D80+'FINANCE OVERHEAD COST F.xi'!D81+'WORKS OVERHEAD COST F.xi'!D81+'ESD OVERHEAD COST F.xi'!D80+'PHC OVERHEAD COST F.xi'!D80+'WATSAN OVERHEAD COST F.xi'!D80+'TRADITIONAL OVERHEAD COST F.xi'!D80</f>
        <v>0</v>
      </c>
      <c r="E98" s="10">
        <f>'CHAIR OVERHEAD COST F.xi'!E80+'SLT OVERHEAD COST F.xi'!E80+'COUNCIL OVERHEAD COST F.xi'!E80+'PMD OVERHEAD COST F.xi'!E80+'AGRIC OVERHEAD COST F.xi'!E80+'FINANCE OVERHEAD COST F.xi'!E81+'WORKS OVERHEAD COST F.xi'!E81+'ESD OVERHEAD COST F.xi'!E80+'PHC OVERHEAD COST F.xi'!E80+'WATSAN OVERHEAD COST F.xi'!E80+'TRADITIONAL OVERHEAD COST F.xi'!E80</f>
        <v>5000000</v>
      </c>
    </row>
    <row r="99" spans="1:5" x14ac:dyDescent="0.25">
      <c r="A99" s="6">
        <v>22021020</v>
      </c>
      <c r="B99" s="7" t="s">
        <v>232</v>
      </c>
      <c r="C99" s="10">
        <f>'CHAIR OVERHEAD COST F.xi'!C81+'SLT OVERHEAD COST F.xi'!C81+'COUNCIL OVERHEAD COST F.xi'!C81+'PMD OVERHEAD COST F.xi'!C81+'AGRIC OVERHEAD COST F.xi'!C81+'FINANCE OVERHEAD COST F.xi'!C82+'WORKS OVERHEAD COST F.xi'!C82+'ESD OVERHEAD COST F.xi'!C81+'PHC OVERHEAD COST F.xi'!C81+'WATSAN OVERHEAD COST F.xi'!C81+'TRADITIONAL OVERHEAD COST F.xi'!C81</f>
        <v>30000000</v>
      </c>
      <c r="D99" s="10">
        <f>'CHAIR OVERHEAD COST F.xi'!D81+'SLT OVERHEAD COST F.xi'!D81+'COUNCIL OVERHEAD COST F.xi'!D81+'PMD OVERHEAD COST F.xi'!D81+'AGRIC OVERHEAD COST F.xi'!D81+'FINANCE OVERHEAD COST F.xi'!D82+'WORKS OVERHEAD COST F.xi'!D82+'ESD OVERHEAD COST F.xi'!D81+'PHC OVERHEAD COST F.xi'!D81+'WATSAN OVERHEAD COST F.xi'!D81+'TRADITIONAL OVERHEAD COST F.xi'!D81</f>
        <v>0</v>
      </c>
      <c r="E99" s="10">
        <f>'CHAIR OVERHEAD COST F.xi'!E81+'SLT OVERHEAD COST F.xi'!E81+'COUNCIL OVERHEAD COST F.xi'!E81+'PMD OVERHEAD COST F.xi'!E81+'AGRIC OVERHEAD COST F.xi'!E81+'FINANCE OVERHEAD COST F.xi'!E82+'WORKS OVERHEAD COST F.xi'!E82+'ESD OVERHEAD COST F.xi'!E81+'PHC OVERHEAD COST F.xi'!E81+'WATSAN OVERHEAD COST F.xi'!E81+'TRADITIONAL OVERHEAD COST F.xi'!E81</f>
        <v>0</v>
      </c>
    </row>
    <row r="100" spans="1:5" x14ac:dyDescent="0.25">
      <c r="A100" s="6">
        <v>22021050</v>
      </c>
      <c r="B100" s="7" t="s">
        <v>541</v>
      </c>
      <c r="C100" s="10">
        <f>'CHAIR OVERHEAD COST F.xi'!C82+'SLT OVERHEAD COST F.xi'!C82+'COUNCIL OVERHEAD COST F.xi'!C82+'PMD OVERHEAD COST F.xi'!C82+'AGRIC OVERHEAD COST F.xi'!C82+'FINANCE OVERHEAD COST F.xi'!C83+'WORKS OVERHEAD COST F.xi'!C83+'ESD OVERHEAD COST F.xi'!C82+'PHC OVERHEAD COST F.xi'!C82+'WATSAN OVERHEAD COST F.xi'!C82+'TRADITIONAL OVERHEAD COST F.xi'!C82</f>
        <v>0</v>
      </c>
      <c r="D100" s="10">
        <f>'CHAIR OVERHEAD COST F.xi'!D82+'SLT OVERHEAD COST F.xi'!D82+'COUNCIL OVERHEAD COST F.xi'!D82+'PMD OVERHEAD COST F.xi'!D82+'AGRIC OVERHEAD COST F.xi'!D82+'FINANCE OVERHEAD COST F.xi'!D83+'WORKS OVERHEAD COST F.xi'!D83+'ESD OVERHEAD COST F.xi'!D82+'PHC OVERHEAD COST F.xi'!D82+'WATSAN OVERHEAD COST F.xi'!D82+'TRADITIONAL OVERHEAD COST F.xi'!D82</f>
        <v>0</v>
      </c>
      <c r="E100" s="10">
        <f>'CHAIR OVERHEAD COST F.xi'!E82+'SLT OVERHEAD COST F.xi'!E82+'COUNCIL OVERHEAD COST F.xi'!E82+'PMD OVERHEAD COST F.xi'!E82+'AGRIC OVERHEAD COST F.xi'!E82+'FINANCE OVERHEAD COST F.xi'!E83+'WORKS OVERHEAD COST F.xi'!E83+'ESD OVERHEAD COST F.xi'!E82+'PHC OVERHEAD COST F.xi'!E82+'WATSAN OVERHEAD COST F.xi'!E82+'TRADITIONAL OVERHEAD COST F.xi'!E82</f>
        <v>0</v>
      </c>
    </row>
    <row r="101" spans="1:5" x14ac:dyDescent="0.25">
      <c r="A101" s="6">
        <v>220210</v>
      </c>
      <c r="B101" s="7" t="s">
        <v>798</v>
      </c>
      <c r="C101" s="10">
        <f>'CHAIR OVERHEAD COST F.xi'!C82+'SLT OVERHEAD COST F.xi'!C82+'COUNCIL OVERHEAD COST F.xi'!C82+'PMD OVERHEAD COST F.xi'!C82+'AGRIC OVERHEAD COST F.xi'!C82+'FINANCE OVERHEAD COST F.xi'!C84+'WORKS OVERHEAD COST F.xi'!C83+'ESD OVERHEAD COST F.xi'!C82+'PHC OVERHEAD COST F.xi'!C82+'WATSAN OVERHEAD COST F.xi'!C82+'TRADITIONAL OVERHEAD COST F.xi'!C82</f>
        <v>0</v>
      </c>
      <c r="D101" s="10">
        <f>'CHAIR OVERHEAD COST F.xi'!D82+'SLT OVERHEAD COST F.xi'!D82+'COUNCIL OVERHEAD COST F.xi'!D82+'PMD OVERHEAD COST F.xi'!D82+'AGRIC OVERHEAD COST F.xi'!D82+'FINANCE OVERHEAD COST F.xi'!D84+'WORKS OVERHEAD COST F.xi'!D83+'ESD OVERHEAD COST F.xi'!D82+'PHC OVERHEAD COST F.xi'!D82+'WATSAN OVERHEAD COST F.xi'!D82+'TRADITIONAL OVERHEAD COST F.xi'!D82</f>
        <v>0</v>
      </c>
      <c r="E101" s="10">
        <f>'CHAIR OVERHEAD COST F.xi'!E82+'SLT OVERHEAD COST F.xi'!E82+'COUNCIL OVERHEAD COST F.xi'!E82+'PMD OVERHEAD COST F.xi'!E82+'AGRIC OVERHEAD COST F.xi'!E82+'FINANCE OVERHEAD COST F.xi'!E84+'WORKS OVERHEAD COST F.xi'!E83+'ESD OVERHEAD COST F.xi'!E82+'PHC OVERHEAD COST F.xi'!E82+'WATSAN OVERHEAD COST F.xi'!E82+'TRADITIONAL OVERHEAD COST F.xi'!E82</f>
        <v>200000000</v>
      </c>
    </row>
    <row r="102" spans="1:5" x14ac:dyDescent="0.25">
      <c r="A102" s="6">
        <v>22021052</v>
      </c>
      <c r="B102" s="7" t="s">
        <v>233</v>
      </c>
      <c r="C102" s="10">
        <f>'CHAIR OVERHEAD COST F.xi'!C83+'SLT OVERHEAD COST F.xi'!C83+'COUNCIL OVERHEAD COST F.xi'!C83+'PMD OVERHEAD COST F.xi'!C83+'AGRIC OVERHEAD COST F.xi'!C83+'FINANCE OVERHEAD COST F.xi'!C85+'WORKS OVERHEAD COST F.xi'!C84+'ESD OVERHEAD COST F.xi'!C83+'PHC OVERHEAD COST F.xi'!C83+'WATSAN OVERHEAD COST F.xi'!C83+'TRADITIONAL OVERHEAD COST F.xi'!C83</f>
        <v>0</v>
      </c>
      <c r="D102" s="10">
        <f>'CHAIR OVERHEAD COST F.xi'!D83+'SLT OVERHEAD COST F.xi'!D83+'COUNCIL OVERHEAD COST F.xi'!D83+'PMD OVERHEAD COST F.xi'!D83+'AGRIC OVERHEAD COST F.xi'!D83+'FINANCE OVERHEAD COST F.xi'!D85+'WORKS OVERHEAD COST F.xi'!D84+'ESD OVERHEAD COST F.xi'!D83+'PHC OVERHEAD COST F.xi'!D83+'WATSAN OVERHEAD COST F.xi'!D83+'TRADITIONAL OVERHEAD COST F.xi'!D83</f>
        <v>0</v>
      </c>
      <c r="E102" s="10">
        <f>'CHAIR OVERHEAD COST F.xi'!E83+'SLT OVERHEAD COST F.xi'!E83+'COUNCIL OVERHEAD COST F.xi'!E83+'PMD OVERHEAD COST F.xi'!E83+'AGRIC OVERHEAD COST F.xi'!E83+'FINANCE OVERHEAD COST F.xi'!E85+'WORKS OVERHEAD COST F.xi'!E84+'ESD OVERHEAD COST F.xi'!E83+'PHC OVERHEAD COST F.xi'!E83+'WATSAN OVERHEAD COST F.xi'!E83+'TRADITIONAL OVERHEAD COST F.xi'!E83</f>
        <v>0</v>
      </c>
    </row>
    <row r="103" spans="1:5" x14ac:dyDescent="0.25">
      <c r="A103" s="4">
        <v>2204</v>
      </c>
      <c r="B103" s="5" t="s">
        <v>234</v>
      </c>
      <c r="C103" s="11">
        <f>C104</f>
        <v>488083384</v>
      </c>
      <c r="D103" s="11">
        <f t="shared" ref="D103:E103" si="15">D104</f>
        <v>354242109.66999996</v>
      </c>
      <c r="E103" s="11">
        <f t="shared" si="15"/>
        <v>937341663.7700001</v>
      </c>
    </row>
    <row r="104" spans="1:5" x14ac:dyDescent="0.25">
      <c r="A104" s="4">
        <v>220401</v>
      </c>
      <c r="B104" s="5" t="s">
        <v>235</v>
      </c>
      <c r="C104" s="11">
        <f>SUM(C105:C106)</f>
        <v>488083384</v>
      </c>
      <c r="D104" s="11">
        <f t="shared" ref="D104:E104" si="16">SUM(D105:D106)</f>
        <v>354242109.66999996</v>
      </c>
      <c r="E104" s="11">
        <f t="shared" si="16"/>
        <v>937341663.7700001</v>
      </c>
    </row>
    <row r="105" spans="1:5" x14ac:dyDescent="0.25">
      <c r="A105" s="6">
        <v>22040105</v>
      </c>
      <c r="B105" s="7" t="s">
        <v>236</v>
      </c>
      <c r="C105" s="10">
        <f>'CHAIR OVERHEAD COST F.xi'!C86+'SLT OVERHEAD COST F.xi'!C86+'COUNCIL OVERHEAD COST F.xi'!C86+'PMD OVERHEAD COST F.xi'!C86+'AGRIC OVERHEAD COST F.xi'!C86+'FINANCE OVERHEAD COST F.xi'!C88+'WORKS OVERHEAD COST F.xi'!C87+'ESD OVERHEAD COST F.xi'!C86+'PHC OVERHEAD COST F.xi'!C86+'WATSAN OVERHEAD COST F.xi'!C86+'TRADITIONAL OVERHEAD COST F.xi'!C86</f>
        <v>248083384</v>
      </c>
      <c r="D105" s="10">
        <f>'CHAIR OVERHEAD COST F.xi'!D86+'SLT OVERHEAD COST F.xi'!D86+'COUNCIL OVERHEAD COST F.xi'!D86+'PMD OVERHEAD COST F.xi'!D86+'AGRIC OVERHEAD COST F.xi'!D86+'FINANCE OVERHEAD COST F.xi'!D88+'WORKS OVERHEAD COST F.xi'!D87+'ESD OVERHEAD COST F.xi'!D86+'PHC OVERHEAD COST F.xi'!D86+'WATSAN OVERHEAD COST F.xi'!D86+'TRADITIONAL OVERHEAD COST F.xi'!D86</f>
        <v>164042109.66999999</v>
      </c>
      <c r="E105" s="10">
        <f>'CHAIR OVERHEAD COST F.xi'!E86+'SLT OVERHEAD COST F.xi'!E86+'COUNCIL OVERHEAD COST F.xi'!E86+'PMD OVERHEAD COST F.xi'!E86+'AGRIC OVERHEAD COST F.xi'!E86+'FINANCE OVERHEAD COST F.xi'!E88+'WORKS OVERHEAD COST F.xi'!E87+'ESD OVERHEAD COST F.xi'!E86+'PHC OVERHEAD COST F.xi'!E86+'WATSAN OVERHEAD COST F.xi'!E86+'TRADITIONAL OVERHEAD COST F.xi'!E86</f>
        <v>637341663.7700001</v>
      </c>
    </row>
    <row r="106" spans="1:5" x14ac:dyDescent="0.25">
      <c r="A106" s="6">
        <v>22040109</v>
      </c>
      <c r="B106" s="7" t="s">
        <v>237</v>
      </c>
      <c r="C106" s="10">
        <f>'CHAIR OVERHEAD COST F.xi'!C87+'SLT OVERHEAD COST F.xi'!C87+'COUNCIL OVERHEAD COST F.xi'!C87+'PMD OVERHEAD COST F.xi'!C87+'AGRIC OVERHEAD COST F.xi'!C87+'WORKS OVERHEAD COST F.xi'!C88+'ESD OVERHEAD COST F.xi'!C87+'PHC OVERHEAD COST F.xi'!C87+'WATSAN OVERHEAD COST F.xi'!C87+'TRADITIONAL OVERHEAD COST F.xi'!C87+'FINANCE OVERHEAD COST F.xi'!C89</f>
        <v>240000000</v>
      </c>
      <c r="D106" s="10">
        <f>'CHAIR OVERHEAD COST F.xi'!D87+'SLT OVERHEAD COST F.xi'!D87+'COUNCIL OVERHEAD COST F.xi'!D87+'PMD OVERHEAD COST F.xi'!D87+'AGRIC OVERHEAD COST F.xi'!D87+'WORKS OVERHEAD COST F.xi'!D88+'ESD OVERHEAD COST F.xi'!D87+'PHC OVERHEAD COST F.xi'!D87+'WATSAN OVERHEAD COST F.xi'!D87+'TRADITIONAL OVERHEAD COST F.xi'!D87+'FINANCE OVERHEAD COST F.xi'!D89</f>
        <v>190200000</v>
      </c>
      <c r="E106" s="10">
        <f>'CHAIR OVERHEAD COST F.xi'!E87+'SLT OVERHEAD COST F.xi'!E87+'COUNCIL OVERHEAD COST F.xi'!E87+'PMD OVERHEAD COST F.xi'!E87+'AGRIC OVERHEAD COST F.xi'!E87+'WORKS OVERHEAD COST F.xi'!E88+'ESD OVERHEAD COST F.xi'!E87+'PHC OVERHEAD COST F.xi'!E87+'WATSAN OVERHEAD COST F.xi'!E87+'TRADITIONAL OVERHEAD COST F.xi'!E87+'FINANCE OVERHEAD COST F.xi'!E89</f>
        <v>300000000</v>
      </c>
    </row>
    <row r="107" spans="1:5" x14ac:dyDescent="0.25">
      <c r="A107" s="4">
        <v>2205</v>
      </c>
      <c r="B107" s="5" t="s">
        <v>542</v>
      </c>
      <c r="C107" s="12">
        <f>C108</f>
        <v>83600000</v>
      </c>
      <c r="D107" s="12">
        <f t="shared" ref="D107:E107" si="17">D108</f>
        <v>35668442.350000001</v>
      </c>
      <c r="E107" s="12">
        <f t="shared" si="17"/>
        <v>135000000</v>
      </c>
    </row>
    <row r="108" spans="1:5" x14ac:dyDescent="0.25">
      <c r="A108" s="4">
        <v>220501</v>
      </c>
      <c r="B108" s="5" t="s">
        <v>543</v>
      </c>
      <c r="C108" s="12">
        <f>SUM(C109:C111)</f>
        <v>83600000</v>
      </c>
      <c r="D108" s="12">
        <f t="shared" ref="D108:E108" si="18">SUM(D109:D111)</f>
        <v>35668442.350000001</v>
      </c>
      <c r="E108" s="12">
        <f t="shared" si="18"/>
        <v>135000000</v>
      </c>
    </row>
    <row r="109" spans="1:5" x14ac:dyDescent="0.25">
      <c r="A109" s="6">
        <v>22050105</v>
      </c>
      <c r="B109" s="7" t="s">
        <v>544</v>
      </c>
      <c r="C109" s="10">
        <f>'CHAIR OVERHEAD COST F.xi'!C90+'SLT OVERHEAD COST F.xi'!C90+'COUNCIL OVERHEAD COST F.xi'!C90+'PMD OVERHEAD COST F.xi'!C90+'AGRIC OVERHEAD COST F.xi'!C90+'FINANCE OVERHEAD COST F.xi'!C92+'WORKS OVERHEAD COST F.xi'!C91+'ESD OVERHEAD COST F.xi'!C90+'PHC OVERHEAD COST F.xi'!C90+'WATSAN OVERHEAD COST F.xi'!C90+'TRADITIONAL OVERHEAD COST F.xi'!C90</f>
        <v>52000000</v>
      </c>
      <c r="D109" s="10">
        <f>'CHAIR OVERHEAD COST F.xi'!D90+'SLT OVERHEAD COST F.xi'!D90+'COUNCIL OVERHEAD COST F.xi'!D90+'PMD OVERHEAD COST F.xi'!D90+'AGRIC OVERHEAD COST F.xi'!D90+'FINANCE OVERHEAD COST F.xi'!D92+'WORKS OVERHEAD COST F.xi'!D91+'ESD OVERHEAD COST F.xi'!D90+'PHC OVERHEAD COST F.xi'!D90+'WATSAN OVERHEAD COST F.xi'!D90+'TRADITIONAL OVERHEAD COST F.xi'!D90</f>
        <v>6668442.3499999996</v>
      </c>
      <c r="E109" s="10">
        <f>'CHAIR OVERHEAD COST F.xi'!E90+'SLT OVERHEAD COST F.xi'!E90+'COUNCIL OVERHEAD COST F.xi'!E90+'PMD OVERHEAD COST F.xi'!E90+'AGRIC OVERHEAD COST F.xi'!E90+'FINANCE OVERHEAD COST F.xi'!E92+'WORKS OVERHEAD COST F.xi'!E91+'ESD OVERHEAD COST F.xi'!E90+'PHC OVERHEAD COST F.xi'!E90+'WATSAN OVERHEAD COST F.xi'!E90+'TRADITIONAL OVERHEAD COST F.xi'!E90</f>
        <v>65000000</v>
      </c>
    </row>
    <row r="110" spans="1:5" x14ac:dyDescent="0.25">
      <c r="A110" s="6">
        <v>22050108</v>
      </c>
      <c r="B110" s="7" t="s">
        <v>545</v>
      </c>
      <c r="C110" s="10">
        <f>'CHAIR OVERHEAD COST F.xi'!C91+'SLT OVERHEAD COST F.xi'!C91+'COUNCIL OVERHEAD COST F.xi'!C91+'PMD OVERHEAD COST F.xi'!C91+'AGRIC OVERHEAD COST F.xi'!C91+'FINANCE OVERHEAD COST F.xi'!C93+'WORKS OVERHEAD COST F.xi'!C92+'ESD OVERHEAD COST F.xi'!C91+'PHC OVERHEAD COST F.xi'!C91+'WATSAN OVERHEAD COST F.xi'!C91+'TRADITIONAL OVERHEAD COST F.xi'!C91</f>
        <v>21600000</v>
      </c>
      <c r="D110" s="10">
        <f>'CHAIR OVERHEAD COST F.xi'!D91+'SLT OVERHEAD COST F.xi'!D91+'COUNCIL OVERHEAD COST F.xi'!D91+'PMD OVERHEAD COST F.xi'!D91+'AGRIC OVERHEAD COST F.xi'!D91+'FINANCE OVERHEAD COST F.xi'!D93+'WORKS OVERHEAD COST F.xi'!D92+'ESD OVERHEAD COST F.xi'!D91+'PHC OVERHEAD COST F.xi'!D91+'WATSAN OVERHEAD COST F.xi'!D91+'TRADITIONAL OVERHEAD COST F.xi'!D91</f>
        <v>21000000</v>
      </c>
      <c r="E110" s="10">
        <f>'CHAIR OVERHEAD COST F.xi'!E91+'SLT OVERHEAD COST F.xi'!E91+'COUNCIL OVERHEAD COST F.xi'!E91+'PMD OVERHEAD COST F.xi'!E91+'AGRIC OVERHEAD COST F.xi'!E91+'FINANCE OVERHEAD COST F.xi'!E93+'WORKS OVERHEAD COST F.xi'!E92+'ESD OVERHEAD COST F.xi'!E91+'PHC OVERHEAD COST F.xi'!E91+'WATSAN OVERHEAD COST F.xi'!E91+'TRADITIONAL OVERHEAD COST F.xi'!E91</f>
        <v>50000000</v>
      </c>
    </row>
    <row r="111" spans="1:5" x14ac:dyDescent="0.25">
      <c r="A111" s="6">
        <v>22050110</v>
      </c>
      <c r="B111" s="7" t="s">
        <v>546</v>
      </c>
      <c r="C111" s="10">
        <f>'CHAIR OVERHEAD COST F.xi'!C92+'SLT OVERHEAD COST F.xi'!C92+'COUNCIL OVERHEAD COST F.xi'!C92+'PMD OVERHEAD COST F.xi'!C92+'AGRIC OVERHEAD COST F.xi'!C92+'FINANCE OVERHEAD COST F.xi'!C94+'WORKS OVERHEAD COST F.xi'!C93+'ESD OVERHEAD COST F.xi'!C92+'PHC OVERHEAD COST F.xi'!C92+'WATSAN OVERHEAD COST F.xi'!C92+'TRADITIONAL OVERHEAD COST F.xi'!C92</f>
        <v>10000000</v>
      </c>
      <c r="D111" s="10">
        <f>'CHAIR OVERHEAD COST F.xi'!D92+'SLT OVERHEAD COST F.xi'!D92+'COUNCIL OVERHEAD COST F.xi'!D92+'PMD OVERHEAD COST F.xi'!D92+'AGRIC OVERHEAD COST F.xi'!D92+'FINANCE OVERHEAD COST F.xi'!D94+'WORKS OVERHEAD COST F.xi'!D93+'ESD OVERHEAD COST F.xi'!D92+'PHC OVERHEAD COST F.xi'!D92+'WATSAN OVERHEAD COST F.xi'!D92+'TRADITIONAL OVERHEAD COST F.xi'!D92</f>
        <v>8000000</v>
      </c>
      <c r="E111" s="10">
        <f>'CHAIR OVERHEAD COST F.xi'!E92+'SLT OVERHEAD COST F.xi'!E92+'COUNCIL OVERHEAD COST F.xi'!E92+'PMD OVERHEAD COST F.xi'!E92+'AGRIC OVERHEAD COST F.xi'!E92+'FINANCE OVERHEAD COST F.xi'!E94+'WORKS OVERHEAD COST F.xi'!E93+'ESD OVERHEAD COST F.xi'!E92+'PHC OVERHEAD COST F.xi'!E92+'WATSAN OVERHEAD COST F.xi'!E92+'TRADITIONAL OVERHEAD COST F.xi'!E92</f>
        <v>20000000</v>
      </c>
    </row>
    <row r="112" spans="1:5" x14ac:dyDescent="0.25">
      <c r="A112" s="4">
        <v>2206</v>
      </c>
      <c r="B112" s="5" t="s">
        <v>534</v>
      </c>
      <c r="C112" s="12">
        <f>C113+C115</f>
        <v>0</v>
      </c>
      <c r="D112" s="12">
        <f t="shared" ref="D112:E112" si="19">D113+D115</f>
        <v>0</v>
      </c>
      <c r="E112" s="12">
        <f t="shared" si="19"/>
        <v>0</v>
      </c>
    </row>
    <row r="113" spans="1:5" x14ac:dyDescent="0.25">
      <c r="A113" s="4">
        <v>220603</v>
      </c>
      <c r="B113" s="5" t="s">
        <v>547</v>
      </c>
      <c r="C113" s="12">
        <f>C114</f>
        <v>0</v>
      </c>
      <c r="D113" s="12">
        <f t="shared" ref="D113:E113" si="20">D114</f>
        <v>0</v>
      </c>
      <c r="E113" s="12">
        <f t="shared" si="20"/>
        <v>0</v>
      </c>
    </row>
    <row r="114" spans="1:5" ht="30" x14ac:dyDescent="0.25">
      <c r="A114" s="6">
        <v>22060301</v>
      </c>
      <c r="B114" s="7" t="s">
        <v>548</v>
      </c>
      <c r="C114" s="10">
        <f>'CHAIR OVERHEAD COST F.xi'!C95+'SLT OVERHEAD COST F.xi'!C95+'COUNCIL OVERHEAD COST F.xi'!C95+'PMD OVERHEAD COST F.xi'!C95+'AGRIC OVERHEAD COST F.xi'!C95+'FINANCE OVERHEAD COST F.xi'!C97+'WORKS OVERHEAD COST F.xi'!C96+'ESD OVERHEAD COST F.xi'!C95+'PHC OVERHEAD COST F.xi'!C96+'WATSAN OVERHEAD COST F.xi'!C95+'TRADITIONAL OVERHEAD COST F.xi'!C95</f>
        <v>0</v>
      </c>
      <c r="D114" s="10">
        <f>'CHAIR OVERHEAD COST F.xi'!D95+'SLT OVERHEAD COST F.xi'!D95+'COUNCIL OVERHEAD COST F.xi'!D95+'PMD OVERHEAD COST F.xi'!D95+'AGRIC OVERHEAD COST F.xi'!D95+'FINANCE OVERHEAD COST F.xi'!D97+'WORKS OVERHEAD COST F.xi'!D96+'ESD OVERHEAD COST F.xi'!D95+'PHC OVERHEAD COST F.xi'!D96+'WATSAN OVERHEAD COST F.xi'!D95+'TRADITIONAL OVERHEAD COST F.xi'!D95</f>
        <v>0</v>
      </c>
      <c r="E114" s="10">
        <f>'CHAIR OVERHEAD COST F.xi'!E95+'SLT OVERHEAD COST F.xi'!E95+'COUNCIL OVERHEAD COST F.xi'!E95+'PMD OVERHEAD COST F.xi'!E95+'AGRIC OVERHEAD COST F.xi'!E95+'FINANCE OVERHEAD COST F.xi'!E97+'WORKS OVERHEAD COST F.xi'!E96+'ESD OVERHEAD COST F.xi'!E95+'PHC OVERHEAD COST F.xi'!E96+'WATSAN OVERHEAD COST F.xi'!E95+'TRADITIONAL OVERHEAD COST F.xi'!E95</f>
        <v>0</v>
      </c>
    </row>
    <row r="115" spans="1:5" x14ac:dyDescent="0.25">
      <c r="A115" s="4">
        <v>220604</v>
      </c>
      <c r="B115" s="5" t="s">
        <v>549</v>
      </c>
      <c r="C115" s="12">
        <f>SUM(C116:C117)</f>
        <v>0</v>
      </c>
      <c r="D115" s="12">
        <f t="shared" ref="D115:E115" si="21">SUM(D116:D117)</f>
        <v>0</v>
      </c>
      <c r="E115" s="12">
        <f t="shared" si="21"/>
        <v>0</v>
      </c>
    </row>
    <row r="116" spans="1:5" x14ac:dyDescent="0.25">
      <c r="A116" s="6">
        <v>22060401</v>
      </c>
      <c r="B116" s="7" t="s">
        <v>903</v>
      </c>
      <c r="C116" s="10">
        <f>'CHAIR OVERHEAD COST F.xi'!C97+'SLT OVERHEAD COST F.xi'!C97+'COUNCIL OVERHEAD COST F.xi'!C97+'PMD OVERHEAD COST F.xi'!C97+'AGRIC OVERHEAD COST F.xi'!C97+'FINANCE OVERHEAD COST F.xi'!C99+'WORKS OVERHEAD COST F.xi'!C98+'ESD OVERHEAD COST F.xi'!C98+'PHC OVERHEAD COST F.xi'!C103+'WATSAN OVERHEAD COST F.xi'!C97+'TRADITIONAL OVERHEAD COST F.xi'!C97</f>
        <v>0</v>
      </c>
      <c r="D116" s="10">
        <f>'CHAIR OVERHEAD COST F.xi'!D97+'SLT OVERHEAD COST F.xi'!D97+'COUNCIL OVERHEAD COST F.xi'!D97+'PMD OVERHEAD COST F.xi'!D97+'AGRIC OVERHEAD COST F.xi'!D97+'FINANCE OVERHEAD COST F.xi'!D99+'WORKS OVERHEAD COST F.xi'!D98+'ESD OVERHEAD COST F.xi'!D98+'PHC OVERHEAD COST F.xi'!D103+'WATSAN OVERHEAD COST F.xi'!D97+'TRADITIONAL OVERHEAD COST F.xi'!D97</f>
        <v>0</v>
      </c>
      <c r="E116" s="10">
        <f>'CHAIR OVERHEAD COST F.xi'!E97+'SLT OVERHEAD COST F.xi'!E97+'COUNCIL OVERHEAD COST F.xi'!E97+'PMD OVERHEAD COST F.xi'!E97+'AGRIC OVERHEAD COST F.xi'!E97+'FINANCE OVERHEAD COST F.xi'!E99+'WORKS OVERHEAD COST F.xi'!E98+'ESD OVERHEAD COST F.xi'!E98+'PHC OVERHEAD COST F.xi'!E103+'WATSAN OVERHEAD COST F.xi'!E97+'TRADITIONAL OVERHEAD COST F.xi'!E97</f>
        <v>0</v>
      </c>
    </row>
    <row r="117" spans="1:5" hidden="1" x14ac:dyDescent="0.25">
      <c r="A117" s="6"/>
      <c r="B117" s="7"/>
      <c r="C117" s="10"/>
      <c r="D117" s="10"/>
      <c r="E117" s="10"/>
    </row>
    <row r="118" spans="1:5" x14ac:dyDescent="0.25">
      <c r="A118" s="4">
        <v>3</v>
      </c>
      <c r="B118" s="5" t="s">
        <v>238</v>
      </c>
      <c r="C118" s="11">
        <f>C119+C161+C171</f>
        <v>2335130078</v>
      </c>
      <c r="D118" s="11">
        <f t="shared" ref="D118:E118" si="22">D119+D161+D171</f>
        <v>756399913.07999992</v>
      </c>
      <c r="E118" s="11">
        <f t="shared" si="22"/>
        <v>3798679743.9200001</v>
      </c>
    </row>
    <row r="119" spans="1:5" x14ac:dyDescent="0.25">
      <c r="A119" s="4">
        <v>32</v>
      </c>
      <c r="B119" s="5" t="s">
        <v>239</v>
      </c>
      <c r="C119" s="11">
        <f>C120</f>
        <v>2332130078</v>
      </c>
      <c r="D119" s="11">
        <f t="shared" ref="D119:E119" si="23">D120</f>
        <v>756099913.07999992</v>
      </c>
      <c r="E119" s="11">
        <f t="shared" si="23"/>
        <v>3795679743.9200001</v>
      </c>
    </row>
    <row r="120" spans="1:5" ht="30" x14ac:dyDescent="0.25">
      <c r="A120" s="4">
        <v>3201</v>
      </c>
      <c r="B120" s="5" t="s">
        <v>240</v>
      </c>
      <c r="C120" s="11">
        <f>C121+C125+C138+C141+C143+C147+C151+C156</f>
        <v>2332130078</v>
      </c>
      <c r="D120" s="11">
        <f t="shared" ref="D120:E120" si="24">D121+D125+D138+D141+D143+D147+D151+D156</f>
        <v>756099913.07999992</v>
      </c>
      <c r="E120" s="11">
        <f t="shared" si="24"/>
        <v>3795679743.9200001</v>
      </c>
    </row>
    <row r="121" spans="1:5" x14ac:dyDescent="0.25">
      <c r="A121" s="4">
        <v>320101</v>
      </c>
      <c r="B121" s="5" t="s">
        <v>241</v>
      </c>
      <c r="C121" s="11">
        <f>'SUMMARY OF CAPITAL EXP F.viii'!C5</f>
        <v>868061838</v>
      </c>
      <c r="D121" s="11">
        <f>'SUMMARY OF CAPITAL EXP F.viii'!D5</f>
        <v>185240552.16999999</v>
      </c>
      <c r="E121" s="11">
        <f>'SUMMARY OF CAPITAL EXP F.viii'!E5</f>
        <v>228000000</v>
      </c>
    </row>
    <row r="122" spans="1:5" hidden="1" x14ac:dyDescent="0.25">
      <c r="A122" s="6">
        <v>32010101</v>
      </c>
      <c r="B122" s="7" t="s">
        <v>242</v>
      </c>
      <c r="C122" s="10"/>
      <c r="D122" s="10"/>
      <c r="E122" s="10"/>
    </row>
    <row r="123" spans="1:5" hidden="1" x14ac:dyDescent="0.25">
      <c r="A123" s="6">
        <v>32010102</v>
      </c>
      <c r="B123" s="7" t="s">
        <v>243</v>
      </c>
      <c r="C123" s="10"/>
      <c r="D123" s="10"/>
      <c r="E123" s="10"/>
    </row>
    <row r="124" spans="1:5" hidden="1" x14ac:dyDescent="0.25">
      <c r="A124" s="6">
        <v>32010104</v>
      </c>
      <c r="B124" s="7" t="s">
        <v>244</v>
      </c>
      <c r="C124" s="10"/>
      <c r="D124" s="10"/>
      <c r="E124" s="10"/>
    </row>
    <row r="125" spans="1:5" x14ac:dyDescent="0.25">
      <c r="A125" s="4">
        <v>320102</v>
      </c>
      <c r="B125" s="5" t="s">
        <v>245</v>
      </c>
      <c r="C125" s="11">
        <f>'SUMMARY OF CAPITAL EXP F.viii'!C6</f>
        <v>707368240</v>
      </c>
      <c r="D125" s="11">
        <f>'SUMMARY OF CAPITAL EXP F.viii'!D6</f>
        <v>119802008.91</v>
      </c>
      <c r="E125" s="11">
        <f>'SUMMARY OF CAPITAL EXP F.viii'!E6</f>
        <v>2775975666.4200001</v>
      </c>
    </row>
    <row r="126" spans="1:5" hidden="1" x14ac:dyDescent="0.25">
      <c r="A126" s="6">
        <v>32010202</v>
      </c>
      <c r="B126" s="7" t="s">
        <v>246</v>
      </c>
      <c r="C126" s="10"/>
      <c r="D126" s="10"/>
      <c r="E126" s="10"/>
    </row>
    <row r="127" spans="1:5" hidden="1" x14ac:dyDescent="0.25">
      <c r="A127" s="6">
        <v>32010205</v>
      </c>
      <c r="B127" s="7" t="s">
        <v>247</v>
      </c>
      <c r="C127" s="10"/>
      <c r="D127" s="10"/>
      <c r="E127" s="10"/>
    </row>
    <row r="128" spans="1:5" hidden="1" x14ac:dyDescent="0.25">
      <c r="A128" s="6">
        <v>32010206</v>
      </c>
      <c r="B128" s="7" t="s">
        <v>248</v>
      </c>
      <c r="C128" s="10"/>
      <c r="D128" s="10"/>
      <c r="E128" s="10"/>
    </row>
    <row r="129" spans="1:5" hidden="1" x14ac:dyDescent="0.25">
      <c r="A129" s="6">
        <v>32010207</v>
      </c>
      <c r="B129" s="7" t="s">
        <v>249</v>
      </c>
      <c r="C129" s="10"/>
      <c r="D129" s="10"/>
      <c r="E129" s="10"/>
    </row>
    <row r="130" spans="1:5" hidden="1" x14ac:dyDescent="0.25">
      <c r="A130" s="6">
        <v>32010208</v>
      </c>
      <c r="B130" s="7" t="s">
        <v>250</v>
      </c>
      <c r="C130" s="10"/>
      <c r="D130" s="10"/>
      <c r="E130" s="10"/>
    </row>
    <row r="131" spans="1:5" hidden="1" x14ac:dyDescent="0.25">
      <c r="A131" s="6">
        <v>32010209</v>
      </c>
      <c r="B131" s="7" t="s">
        <v>251</v>
      </c>
      <c r="C131" s="10"/>
      <c r="D131" s="10"/>
      <c r="E131" s="10"/>
    </row>
    <row r="132" spans="1:5" hidden="1" x14ac:dyDescent="0.25">
      <c r="A132" s="6">
        <v>32010210</v>
      </c>
      <c r="B132" s="7" t="s">
        <v>252</v>
      </c>
      <c r="C132" s="10"/>
      <c r="D132" s="10"/>
      <c r="E132" s="10"/>
    </row>
    <row r="133" spans="1:5" ht="30" hidden="1" x14ac:dyDescent="0.25">
      <c r="A133" s="6">
        <v>32010211</v>
      </c>
      <c r="B133" s="7" t="s">
        <v>253</v>
      </c>
      <c r="C133" s="10"/>
      <c r="D133" s="10"/>
      <c r="E133" s="10"/>
    </row>
    <row r="134" spans="1:5" hidden="1" x14ac:dyDescent="0.25">
      <c r="A134" s="6">
        <v>32010212</v>
      </c>
      <c r="B134" s="7" t="s">
        <v>254</v>
      </c>
      <c r="C134" s="10"/>
      <c r="D134" s="10"/>
      <c r="E134" s="10"/>
    </row>
    <row r="135" spans="1:5" hidden="1" x14ac:dyDescent="0.25">
      <c r="A135" s="6">
        <v>32010213</v>
      </c>
      <c r="B135" s="7" t="s">
        <v>255</v>
      </c>
      <c r="C135" s="10"/>
      <c r="D135" s="10"/>
      <c r="E135" s="10"/>
    </row>
    <row r="136" spans="1:5" hidden="1" x14ac:dyDescent="0.25">
      <c r="A136" s="6">
        <v>32010214</v>
      </c>
      <c r="B136" s="7" t="s">
        <v>256</v>
      </c>
      <c r="C136" s="10"/>
      <c r="D136" s="10"/>
      <c r="E136" s="10"/>
    </row>
    <row r="137" spans="1:5" hidden="1" x14ac:dyDescent="0.25">
      <c r="A137" s="6">
        <v>32010215</v>
      </c>
      <c r="B137" s="7" t="s">
        <v>257</v>
      </c>
      <c r="C137" s="10"/>
      <c r="D137" s="10"/>
      <c r="E137" s="10"/>
    </row>
    <row r="138" spans="1:5" x14ac:dyDescent="0.25">
      <c r="A138" s="4">
        <v>320103</v>
      </c>
      <c r="B138" s="5" t="s">
        <v>258</v>
      </c>
      <c r="C138" s="11">
        <f>'SUMMARY OF CAPITAL EXP F.viii'!C7</f>
        <v>39500000</v>
      </c>
      <c r="D138" s="11">
        <f>'SUMMARY OF CAPITAL EXP F.viii'!D7</f>
        <v>0</v>
      </c>
      <c r="E138" s="11">
        <f>'SUMMARY OF CAPITAL EXP F.viii'!E7</f>
        <v>0</v>
      </c>
    </row>
    <row r="139" spans="1:5" hidden="1" x14ac:dyDescent="0.25">
      <c r="A139" s="6">
        <v>32010304</v>
      </c>
      <c r="B139" s="7" t="s">
        <v>259</v>
      </c>
      <c r="C139" s="10"/>
      <c r="D139" s="10"/>
      <c r="E139" s="10"/>
    </row>
    <row r="140" spans="1:5" hidden="1" x14ac:dyDescent="0.25">
      <c r="A140" s="6">
        <v>32010305</v>
      </c>
      <c r="B140" s="7" t="s">
        <v>260</v>
      </c>
      <c r="C140" s="10"/>
      <c r="D140" s="10"/>
      <c r="E140" s="10"/>
    </row>
    <row r="141" spans="1:5" x14ac:dyDescent="0.25">
      <c r="A141" s="4">
        <v>320104</v>
      </c>
      <c r="B141" s="5" t="s">
        <v>261</v>
      </c>
      <c r="C141" s="11">
        <f>'SUMMARY OF CAPITAL EXP F.viii'!C8</f>
        <v>226250000</v>
      </c>
      <c r="D141" s="11">
        <f>'SUMMARY OF CAPITAL EXP F.viii'!D8</f>
        <v>150000000</v>
      </c>
      <c r="E141" s="11">
        <f>'SUMMARY OF CAPITAL EXP F.viii'!E8</f>
        <v>84000000</v>
      </c>
    </row>
    <row r="142" spans="1:5" hidden="1" x14ac:dyDescent="0.25">
      <c r="A142" s="6">
        <v>32010405</v>
      </c>
      <c r="B142" s="7" t="s">
        <v>262</v>
      </c>
      <c r="C142" s="10"/>
      <c r="D142" s="10"/>
      <c r="E142" s="10"/>
    </row>
    <row r="143" spans="1:5" x14ac:dyDescent="0.25">
      <c r="A143" s="4">
        <v>320105</v>
      </c>
      <c r="B143" s="5" t="s">
        <v>263</v>
      </c>
      <c r="C143" s="11">
        <f>'SUMMARY OF CAPITAL EXP F.viii'!C9</f>
        <v>200000</v>
      </c>
      <c r="D143" s="11">
        <f>'SUMMARY OF CAPITAL EXP F.viii'!D9</f>
        <v>0</v>
      </c>
      <c r="E143" s="11">
        <f>'SUMMARY OF CAPITAL EXP F.viii'!E9</f>
        <v>3000000</v>
      </c>
    </row>
    <row r="144" spans="1:5" hidden="1" x14ac:dyDescent="0.25">
      <c r="A144" s="6">
        <v>32010501</v>
      </c>
      <c r="B144" s="7" t="s">
        <v>264</v>
      </c>
      <c r="C144" s="10"/>
      <c r="D144" s="10"/>
      <c r="E144" s="10"/>
    </row>
    <row r="145" spans="1:5" hidden="1" x14ac:dyDescent="0.25">
      <c r="A145" s="6">
        <v>32010502</v>
      </c>
      <c r="B145" s="7" t="s">
        <v>265</v>
      </c>
      <c r="C145" s="10"/>
      <c r="D145" s="10"/>
      <c r="E145" s="10"/>
    </row>
    <row r="146" spans="1:5" hidden="1" x14ac:dyDescent="0.25">
      <c r="A146" s="6">
        <v>32010555</v>
      </c>
      <c r="B146" s="7" t="s">
        <v>266</v>
      </c>
      <c r="C146" s="10"/>
      <c r="D146" s="10"/>
      <c r="E146" s="10"/>
    </row>
    <row r="147" spans="1:5" x14ac:dyDescent="0.25">
      <c r="A147" s="4">
        <v>320106</v>
      </c>
      <c r="B147" s="5" t="s">
        <v>267</v>
      </c>
      <c r="C147" s="11">
        <f>'SUMMARY OF CAPITAL EXP F.viii'!C10</f>
        <v>16250000</v>
      </c>
      <c r="D147" s="11">
        <f>'SUMMARY OF CAPITAL EXP F.viii'!D10</f>
        <v>0</v>
      </c>
      <c r="E147" s="11">
        <f>'SUMMARY OF CAPITAL EXP F.viii'!E10</f>
        <v>0</v>
      </c>
    </row>
    <row r="148" spans="1:5" hidden="1" x14ac:dyDescent="0.25">
      <c r="A148" s="6">
        <v>32010601</v>
      </c>
      <c r="B148" s="7" t="s">
        <v>268</v>
      </c>
      <c r="C148" s="10"/>
      <c r="D148" s="10"/>
      <c r="E148" s="10"/>
    </row>
    <row r="149" spans="1:5" hidden="1" x14ac:dyDescent="0.25">
      <c r="A149" s="6">
        <v>32010602</v>
      </c>
      <c r="B149" s="7" t="s">
        <v>269</v>
      </c>
      <c r="C149" s="10"/>
      <c r="D149" s="10"/>
      <c r="E149" s="10"/>
    </row>
    <row r="150" spans="1:5" hidden="1" x14ac:dyDescent="0.25">
      <c r="A150" s="6">
        <v>32010603</v>
      </c>
      <c r="B150" s="7" t="s">
        <v>270</v>
      </c>
      <c r="C150" s="10"/>
      <c r="D150" s="10"/>
      <c r="E150" s="10"/>
    </row>
    <row r="151" spans="1:5" x14ac:dyDescent="0.25">
      <c r="A151" s="4">
        <v>320109</v>
      </c>
      <c r="B151" s="5" t="s">
        <v>271</v>
      </c>
      <c r="C151" s="11">
        <f>'SUMMARY OF CAPITAL EXP F.viii'!C11</f>
        <v>444500000</v>
      </c>
      <c r="D151" s="11">
        <f>'SUMMARY OF CAPITAL EXP F.viii'!D11</f>
        <v>301057352</v>
      </c>
      <c r="E151" s="11">
        <f>'SUMMARY OF CAPITAL EXP F.viii'!E11</f>
        <v>375000000</v>
      </c>
    </row>
    <row r="152" spans="1:5" hidden="1" x14ac:dyDescent="0.25">
      <c r="A152" s="6">
        <v>32010903</v>
      </c>
      <c r="B152" s="7" t="s">
        <v>272</v>
      </c>
      <c r="C152" s="10"/>
      <c r="D152" s="10"/>
      <c r="E152" s="10"/>
    </row>
    <row r="153" spans="1:5" hidden="1" x14ac:dyDescent="0.25">
      <c r="A153" s="6">
        <v>32010904</v>
      </c>
      <c r="B153" s="7" t="s">
        <v>273</v>
      </c>
      <c r="C153" s="10"/>
      <c r="D153" s="10"/>
      <c r="E153" s="10"/>
    </row>
    <row r="154" spans="1:5" hidden="1" x14ac:dyDescent="0.25">
      <c r="A154" s="6">
        <v>32010935</v>
      </c>
      <c r="B154" s="7" t="s">
        <v>274</v>
      </c>
      <c r="C154" s="10"/>
      <c r="D154" s="10"/>
      <c r="E154" s="10"/>
    </row>
    <row r="155" spans="1:5" hidden="1" x14ac:dyDescent="0.25">
      <c r="A155" s="6">
        <v>32010936</v>
      </c>
      <c r="B155" s="7" t="s">
        <v>275</v>
      </c>
      <c r="C155" s="10"/>
      <c r="D155" s="10"/>
      <c r="E155" s="10"/>
    </row>
    <row r="156" spans="1:5" x14ac:dyDescent="0.25">
      <c r="A156" s="4">
        <v>3202</v>
      </c>
      <c r="B156" s="5" t="s">
        <v>276</v>
      </c>
      <c r="C156" s="11">
        <f>C157</f>
        <v>30000000</v>
      </c>
      <c r="D156" s="11">
        <f t="shared" ref="D156:E156" si="25">D157</f>
        <v>0</v>
      </c>
      <c r="E156" s="11">
        <f t="shared" si="25"/>
        <v>329704077.5</v>
      </c>
    </row>
    <row r="157" spans="1:5" x14ac:dyDescent="0.25">
      <c r="A157" s="4">
        <v>320201</v>
      </c>
      <c r="B157" s="5" t="s">
        <v>277</v>
      </c>
      <c r="C157" s="11">
        <f>'SUMMARY OF CAPITAL EXP F.viii'!C12</f>
        <v>30000000</v>
      </c>
      <c r="D157" s="11">
        <f>'SUMMARY OF CAPITAL EXP F.viii'!D12</f>
        <v>0</v>
      </c>
      <c r="E157" s="11">
        <f>'SUMMARY OF CAPITAL EXP F.viii'!E12</f>
        <v>329704077.5</v>
      </c>
    </row>
    <row r="158" spans="1:5" ht="30" hidden="1" x14ac:dyDescent="0.25">
      <c r="A158" s="6">
        <v>32020101</v>
      </c>
      <c r="B158" s="7" t="s">
        <v>278</v>
      </c>
      <c r="C158" s="10"/>
      <c r="D158" s="10"/>
      <c r="E158" s="10"/>
    </row>
    <row r="159" spans="1:5" ht="30" hidden="1" x14ac:dyDescent="0.25">
      <c r="A159" s="6">
        <v>32020102</v>
      </c>
      <c r="B159" s="7" t="s">
        <v>279</v>
      </c>
      <c r="C159" s="10"/>
      <c r="D159" s="10"/>
      <c r="E159" s="10"/>
    </row>
    <row r="160" spans="1:5" ht="30" hidden="1" x14ac:dyDescent="0.25">
      <c r="A160" s="6">
        <v>32020104</v>
      </c>
      <c r="B160" s="7" t="s">
        <v>280</v>
      </c>
      <c r="C160" s="10"/>
      <c r="D160" s="10"/>
      <c r="E160" s="10"/>
    </row>
    <row r="161" spans="1:5" x14ac:dyDescent="0.25">
      <c r="A161" s="4">
        <v>3203</v>
      </c>
      <c r="B161" s="5" t="s">
        <v>281</v>
      </c>
      <c r="C161" s="11">
        <f>C162</f>
        <v>3000000</v>
      </c>
      <c r="D161" s="11">
        <f t="shared" ref="D161:E161" si="26">D162</f>
        <v>300000</v>
      </c>
      <c r="E161" s="11">
        <f t="shared" si="26"/>
        <v>3000000</v>
      </c>
    </row>
    <row r="162" spans="1:5" x14ac:dyDescent="0.25">
      <c r="A162" s="4">
        <v>320301</v>
      </c>
      <c r="B162" s="5" t="s">
        <v>281</v>
      </c>
      <c r="C162" s="11">
        <f>'SUMMARY OF CAPITAL EXP F.viii'!C13</f>
        <v>3000000</v>
      </c>
      <c r="D162" s="11">
        <f>'SUMMARY OF CAPITAL EXP F.viii'!D13</f>
        <v>300000</v>
      </c>
      <c r="E162" s="11">
        <f>'SUMMARY OF CAPITAL EXP F.viii'!E13</f>
        <v>3000000</v>
      </c>
    </row>
    <row r="163" spans="1:5" hidden="1" x14ac:dyDescent="0.25">
      <c r="A163" s="6">
        <v>32030101</v>
      </c>
      <c r="B163" s="7" t="s">
        <v>282</v>
      </c>
      <c r="C163" s="10"/>
      <c r="D163" s="10"/>
      <c r="E163" s="10"/>
    </row>
    <row r="164" spans="1:5" hidden="1" x14ac:dyDescent="0.25">
      <c r="A164" s="6">
        <v>32030102</v>
      </c>
      <c r="B164" s="7" t="s">
        <v>283</v>
      </c>
      <c r="C164" s="10"/>
      <c r="D164" s="10"/>
      <c r="E164" s="10"/>
    </row>
    <row r="165" spans="1:5" hidden="1" x14ac:dyDescent="0.25">
      <c r="A165" s="6">
        <v>32030104</v>
      </c>
      <c r="B165" s="7" t="s">
        <v>284</v>
      </c>
      <c r="C165" s="10"/>
      <c r="D165" s="10"/>
      <c r="E165" s="10"/>
    </row>
    <row r="166" spans="1:5" hidden="1" x14ac:dyDescent="0.25">
      <c r="A166" s="6">
        <v>32030105</v>
      </c>
      <c r="B166" s="7" t="s">
        <v>285</v>
      </c>
      <c r="C166" s="10"/>
      <c r="D166" s="10"/>
      <c r="E166" s="10"/>
    </row>
    <row r="167" spans="1:5" hidden="1" x14ac:dyDescent="0.25">
      <c r="A167" s="6">
        <v>32030109</v>
      </c>
      <c r="B167" s="7" t="s">
        <v>286</v>
      </c>
      <c r="C167" s="10"/>
      <c r="D167" s="10"/>
      <c r="E167" s="10"/>
    </row>
    <row r="168" spans="1:5" hidden="1" x14ac:dyDescent="0.25">
      <c r="A168" s="6">
        <v>32030110</v>
      </c>
      <c r="B168" s="7" t="s">
        <v>287</v>
      </c>
      <c r="C168" s="10"/>
      <c r="D168" s="10"/>
      <c r="E168" s="10"/>
    </row>
    <row r="169" spans="1:5" hidden="1" x14ac:dyDescent="0.25">
      <c r="A169" s="6">
        <v>32030150</v>
      </c>
      <c r="B169" s="7" t="s">
        <v>288</v>
      </c>
      <c r="C169" s="10"/>
      <c r="D169" s="10"/>
      <c r="E169" s="10"/>
    </row>
    <row r="170" spans="1:5" hidden="1" x14ac:dyDescent="0.25">
      <c r="A170" s="6">
        <v>32030151</v>
      </c>
      <c r="B170" s="7" t="s">
        <v>289</v>
      </c>
      <c r="C170" s="10"/>
      <c r="D170" s="10"/>
      <c r="E170" s="10"/>
    </row>
    <row r="171" spans="1:5" x14ac:dyDescent="0.25">
      <c r="A171" s="4">
        <v>32011000</v>
      </c>
      <c r="B171" s="5" t="s">
        <v>550</v>
      </c>
      <c r="C171" s="11">
        <f>'SUMMARY OF CAPITAL EXP F.viii'!C14</f>
        <v>0</v>
      </c>
      <c r="D171" s="11">
        <f>'SUMMARY OF CAPITAL EXP F.viii'!D14</f>
        <v>0</v>
      </c>
      <c r="E171" s="11">
        <f>'SUMMARY OF CAPITAL EXP F.viii'!E14</f>
        <v>0</v>
      </c>
    </row>
    <row r="172" spans="1:5" hidden="1" x14ac:dyDescent="0.25">
      <c r="A172" s="5"/>
      <c r="B172" s="5"/>
      <c r="C172" s="10"/>
      <c r="D172" s="10"/>
      <c r="E172" s="10"/>
    </row>
    <row r="173" spans="1:5" hidden="1" x14ac:dyDescent="0.25">
      <c r="A173" s="5"/>
      <c r="B173" s="5"/>
      <c r="C173" s="10"/>
      <c r="D173" s="10"/>
      <c r="E173" s="10"/>
    </row>
    <row r="174" spans="1:5" hidden="1" x14ac:dyDescent="0.25"/>
    <row r="175" spans="1:5" hidden="1" x14ac:dyDescent="0.25"/>
    <row r="176" spans="1:5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77" firstPageNumber="7" orientation="landscape" r:id="rId1"/>
  <headerFooter>
    <oddFooter>&amp;C&amp;P</oddFooter>
  </headerFooter>
  <rowBreaks count="2" manualBreakCount="2">
    <brk id="39" max="16383" man="1"/>
    <brk id="11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300"/>
  <sheetViews>
    <sheetView view="pageBreakPreview" zoomScale="90" zoomScaleNormal="100" zoomScaleSheetLayoutView="90" zoomScalePageLayoutView="80" workbookViewId="0">
      <selection sqref="A1:G1"/>
    </sheetView>
  </sheetViews>
  <sheetFormatPr defaultColWidth="8.88671875" defaultRowHeight="15" x14ac:dyDescent="0.25"/>
  <cols>
    <col min="1" max="1" width="17.88671875" style="1" customWidth="1"/>
    <col min="2" max="2" width="29.109375" style="1" customWidth="1"/>
    <col min="3" max="3" width="30.5546875" style="1" customWidth="1"/>
    <col min="4" max="4" width="29.88671875" style="1" bestFit="1" customWidth="1"/>
    <col min="5" max="5" width="27.33203125" style="1" customWidth="1"/>
    <col min="6" max="6" width="28" style="1" bestFit="1" customWidth="1"/>
    <col min="7" max="7" width="29.88671875" style="1" bestFit="1" customWidth="1"/>
    <col min="8" max="16384" width="8.88671875" style="1"/>
  </cols>
  <sheetData>
    <row r="1" spans="1:7" x14ac:dyDescent="0.3">
      <c r="A1" s="73" t="s">
        <v>476</v>
      </c>
      <c r="B1" s="73"/>
      <c r="C1" s="73"/>
      <c r="D1" s="73"/>
      <c r="E1" s="73"/>
      <c r="F1" s="73"/>
      <c r="G1" s="73"/>
    </row>
    <row r="2" spans="1:7" x14ac:dyDescent="0.25">
      <c r="A2" s="74" t="s">
        <v>803</v>
      </c>
      <c r="B2" s="74"/>
      <c r="C2" s="74"/>
      <c r="D2" s="74"/>
      <c r="E2" s="74"/>
      <c r="F2" s="74"/>
      <c r="G2" s="74"/>
    </row>
    <row r="3" spans="1:7" x14ac:dyDescent="0.3">
      <c r="A3" s="49"/>
      <c r="B3" s="49"/>
      <c r="C3" s="49"/>
      <c r="D3" s="49"/>
      <c r="E3" s="49"/>
      <c r="F3" s="49"/>
      <c r="G3" s="49"/>
    </row>
    <row r="4" spans="1:7" ht="52.5" x14ac:dyDescent="0.3">
      <c r="A4" s="54" t="s">
        <v>463</v>
      </c>
      <c r="B4" s="54" t="s">
        <v>464</v>
      </c>
      <c r="C4" s="55" t="s">
        <v>471</v>
      </c>
      <c r="D4" s="55" t="s">
        <v>472</v>
      </c>
      <c r="E4" s="55" t="s">
        <v>473</v>
      </c>
      <c r="F4" s="55" t="s">
        <v>474</v>
      </c>
      <c r="G4" s="55" t="s">
        <v>475</v>
      </c>
    </row>
    <row r="5" spans="1:7" ht="17.399999999999999" x14ac:dyDescent="0.3">
      <c r="A5" s="26" t="s">
        <v>528</v>
      </c>
      <c r="B5" s="17" t="s">
        <v>465</v>
      </c>
      <c r="C5" s="33">
        <f>'CHAIR PERSONNEL COST F.x'!E7+'SLT PERSONNEL COST F.x'!E7+'COUNCIL PERSONNEL COST F.x'!E7+'PMD PERSONNEL COST F.x'!E7</f>
        <v>183867948</v>
      </c>
      <c r="D5" s="33">
        <f>'CHAIR OVERHEAD COST F.xi'!E7+'SLT OVERHEAD COST F.xi'!E7+'COUNCIL OVERHEAD COST F.xi'!E7+'PMD OVERHEAD COST F.xi'!E7</f>
        <v>352640000</v>
      </c>
      <c r="E5" s="33">
        <f>C5+D5</f>
        <v>536507948</v>
      </c>
      <c r="F5" s="33">
        <f>'PMD CAPITAL EXP F.xii'!F6</f>
        <v>267704077.5</v>
      </c>
      <c r="G5" s="33">
        <f>E5+F5</f>
        <v>804212025.5</v>
      </c>
    </row>
    <row r="6" spans="1:7" ht="17.399999999999999" x14ac:dyDescent="0.3">
      <c r="A6" s="26" t="s">
        <v>529</v>
      </c>
      <c r="B6" s="17" t="s">
        <v>466</v>
      </c>
      <c r="C6" s="34">
        <f>'AGRIC PERSONNEL COST F.x'!E7+'FINANCE PERSONNEL COST F.x'!E7+'WORKS PERSONNEL COST F.x'!E7</f>
        <v>1025432072.83</v>
      </c>
      <c r="D6" s="34">
        <f>'AGRIC OVERHEAD COST F.xi'!E7+'FINANCE OVERHEAD COST F.xi'!E7+'WORKS OVERHEAD COST F.xi'!E7</f>
        <v>845341663.7700001</v>
      </c>
      <c r="E6" s="34">
        <f t="shared" ref="E6:E9" si="0">C6+D6</f>
        <v>1870773736.6000001</v>
      </c>
      <c r="F6" s="34">
        <f>'AGRIC CAPITAL EXP F.xii'!F6+'FINANCE CAPITAL EXP F.xii'!F6+'WORKS CAPITAL EXP F.xii'!F6</f>
        <v>3118475666.4200001</v>
      </c>
      <c r="G6" s="33">
        <f t="shared" ref="G6:G9" si="1">E6+F6</f>
        <v>4989249403.0200005</v>
      </c>
    </row>
    <row r="7" spans="1:7" ht="17.399999999999999" x14ac:dyDescent="0.3">
      <c r="A7" s="26" t="s">
        <v>530</v>
      </c>
      <c r="B7" s="17" t="s">
        <v>467</v>
      </c>
      <c r="C7" s="34">
        <v>0</v>
      </c>
      <c r="D7" s="34">
        <v>0</v>
      </c>
      <c r="E7" s="34">
        <f t="shared" si="0"/>
        <v>0</v>
      </c>
      <c r="F7" s="34">
        <v>0</v>
      </c>
      <c r="G7" s="33">
        <f t="shared" si="1"/>
        <v>0</v>
      </c>
    </row>
    <row r="8" spans="1:7" ht="17.399999999999999" x14ac:dyDescent="0.3">
      <c r="A8" s="26" t="s">
        <v>531</v>
      </c>
      <c r="B8" s="17" t="s">
        <v>468</v>
      </c>
      <c r="C8" s="34">
        <v>0</v>
      </c>
      <c r="D8" s="34">
        <v>0</v>
      </c>
      <c r="E8" s="34">
        <f t="shared" si="0"/>
        <v>0</v>
      </c>
      <c r="F8" s="34">
        <v>0</v>
      </c>
      <c r="G8" s="33">
        <f t="shared" si="1"/>
        <v>0</v>
      </c>
    </row>
    <row r="9" spans="1:7" ht="17.399999999999999" x14ac:dyDescent="0.3">
      <c r="A9" s="26" t="s">
        <v>532</v>
      </c>
      <c r="B9" s="17" t="s">
        <v>469</v>
      </c>
      <c r="C9" s="34">
        <f>'ESD PERSONNEL COST F.x'!E7+'PHC PERSONNEL COST F.x'!E7+'WATSAN PERSONNEL COST F.x'!E7+'TRADITIONAL PERSONNEL COST F.x'!E7</f>
        <v>1455152089.6300001</v>
      </c>
      <c r="D9" s="34">
        <f>'ESD OVERHEAD COST F.xi'!E7+'PHC OVERHEAD COST F.xi'!E7+'WATSAN OVERHEAD COST F.xi'!E7+'TRADITIONAL OVERHEAD COST F.xi'!E7</f>
        <v>897000000</v>
      </c>
      <c r="E9" s="34">
        <f t="shared" si="0"/>
        <v>2352152089.6300001</v>
      </c>
      <c r="F9" s="34">
        <f>'ESD CAPITAL EXP F.xii'!F6+'PHC CAPITAL EXP F.xii'!F6+'WATSAN CAPITAL EXP F.xii'!F6</f>
        <v>412500000</v>
      </c>
      <c r="G9" s="33">
        <f t="shared" si="1"/>
        <v>2764652089.6300001</v>
      </c>
    </row>
    <row r="10" spans="1:7" ht="17.399999999999999" hidden="1" x14ac:dyDescent="0.3">
      <c r="A10" s="19" t="s">
        <v>341</v>
      </c>
      <c r="B10" s="18" t="s">
        <v>341</v>
      </c>
      <c r="C10" s="34" t="s">
        <v>341</v>
      </c>
      <c r="D10" s="34" t="s">
        <v>341</v>
      </c>
      <c r="E10" s="34" t="s">
        <v>341</v>
      </c>
      <c r="F10" s="34" t="s">
        <v>341</v>
      </c>
      <c r="G10" s="34" t="s">
        <v>341</v>
      </c>
    </row>
    <row r="11" spans="1:7" ht="17.399999999999999" hidden="1" x14ac:dyDescent="0.3">
      <c r="A11" s="19" t="s">
        <v>341</v>
      </c>
      <c r="B11" s="18" t="s">
        <v>341</v>
      </c>
      <c r="C11" s="34" t="s">
        <v>341</v>
      </c>
      <c r="D11" s="34" t="s">
        <v>341</v>
      </c>
      <c r="E11" s="34" t="s">
        <v>341</v>
      </c>
      <c r="F11" s="34" t="s">
        <v>341</v>
      </c>
      <c r="G11" s="34" t="s">
        <v>341</v>
      </c>
    </row>
    <row r="12" spans="1:7" ht="17.399999999999999" hidden="1" x14ac:dyDescent="0.3">
      <c r="A12" s="19" t="s">
        <v>341</v>
      </c>
      <c r="B12" s="18" t="s">
        <v>341</v>
      </c>
      <c r="C12" s="34" t="s">
        <v>341</v>
      </c>
      <c r="D12" s="34" t="s">
        <v>341</v>
      </c>
      <c r="E12" s="34" t="s">
        <v>341</v>
      </c>
      <c r="F12" s="34" t="s">
        <v>341</v>
      </c>
      <c r="G12" s="34" t="s">
        <v>341</v>
      </c>
    </row>
    <row r="13" spans="1:7" ht="17.399999999999999" hidden="1" x14ac:dyDescent="0.3">
      <c r="A13" s="19" t="s">
        <v>341</v>
      </c>
      <c r="B13" s="18" t="s">
        <v>341</v>
      </c>
      <c r="C13" s="34" t="s">
        <v>341</v>
      </c>
      <c r="D13" s="34" t="s">
        <v>341</v>
      </c>
      <c r="E13" s="34" t="s">
        <v>341</v>
      </c>
      <c r="F13" s="34" t="s">
        <v>341</v>
      </c>
      <c r="G13" s="34" t="s">
        <v>341</v>
      </c>
    </row>
    <row r="14" spans="1:7" ht="17.399999999999999" hidden="1" x14ac:dyDescent="0.3">
      <c r="A14" s="19" t="s">
        <v>341</v>
      </c>
      <c r="B14" s="18" t="s">
        <v>341</v>
      </c>
      <c r="C14" s="34" t="s">
        <v>341</v>
      </c>
      <c r="D14" s="34" t="s">
        <v>341</v>
      </c>
      <c r="E14" s="34" t="s">
        <v>341</v>
      </c>
      <c r="F14" s="34" t="s">
        <v>341</v>
      </c>
      <c r="G14" s="34" t="s">
        <v>341</v>
      </c>
    </row>
    <row r="15" spans="1:7" ht="18" hidden="1" x14ac:dyDescent="0.2">
      <c r="A15" s="19" t="s">
        <v>341</v>
      </c>
      <c r="B15" s="18" t="s">
        <v>341</v>
      </c>
      <c r="C15" s="34" t="s">
        <v>341</v>
      </c>
      <c r="D15" s="34" t="s">
        <v>341</v>
      </c>
      <c r="E15" s="34" t="s">
        <v>341</v>
      </c>
      <c r="F15" s="34" t="s">
        <v>341</v>
      </c>
      <c r="G15" s="34" t="s">
        <v>341</v>
      </c>
    </row>
    <row r="16" spans="1:7" ht="18" hidden="1" x14ac:dyDescent="0.2">
      <c r="A16" s="19" t="s">
        <v>341</v>
      </c>
      <c r="B16" s="18" t="s">
        <v>341</v>
      </c>
      <c r="C16" s="34" t="s">
        <v>341</v>
      </c>
      <c r="D16" s="34" t="s">
        <v>341</v>
      </c>
      <c r="E16" s="34" t="s">
        <v>341</v>
      </c>
      <c r="F16" s="34" t="s">
        <v>341</v>
      </c>
      <c r="G16" s="34" t="s">
        <v>341</v>
      </c>
    </row>
    <row r="17" spans="1:7" ht="18" hidden="1" x14ac:dyDescent="0.2">
      <c r="A17" s="19" t="s">
        <v>341</v>
      </c>
      <c r="B17" s="18" t="s">
        <v>341</v>
      </c>
      <c r="C17" s="34" t="s">
        <v>341</v>
      </c>
      <c r="D17" s="34" t="s">
        <v>341</v>
      </c>
      <c r="E17" s="34" t="s">
        <v>341</v>
      </c>
      <c r="F17" s="34" t="s">
        <v>341</v>
      </c>
      <c r="G17" s="34" t="s">
        <v>341</v>
      </c>
    </row>
    <row r="18" spans="1:7" ht="18" hidden="1" x14ac:dyDescent="0.2">
      <c r="A18" s="19" t="s">
        <v>341</v>
      </c>
      <c r="B18" s="18" t="s">
        <v>341</v>
      </c>
      <c r="C18" s="34" t="s">
        <v>341</v>
      </c>
      <c r="D18" s="34" t="s">
        <v>341</v>
      </c>
      <c r="E18" s="34" t="s">
        <v>341</v>
      </c>
      <c r="F18" s="34" t="s">
        <v>341</v>
      </c>
      <c r="G18" s="34" t="s">
        <v>341</v>
      </c>
    </row>
    <row r="19" spans="1:7" ht="18" hidden="1" x14ac:dyDescent="0.2">
      <c r="A19" s="19" t="s">
        <v>341</v>
      </c>
      <c r="B19" s="18" t="s">
        <v>341</v>
      </c>
      <c r="C19" s="34" t="s">
        <v>341</v>
      </c>
      <c r="D19" s="34" t="s">
        <v>341</v>
      </c>
      <c r="E19" s="34" t="s">
        <v>341</v>
      </c>
      <c r="F19" s="34" t="s">
        <v>341</v>
      </c>
      <c r="G19" s="34" t="s">
        <v>341</v>
      </c>
    </row>
    <row r="20" spans="1:7" ht="18" hidden="1" x14ac:dyDescent="0.2">
      <c r="A20" s="19" t="s">
        <v>341</v>
      </c>
      <c r="B20" s="18" t="s">
        <v>341</v>
      </c>
      <c r="C20" s="34" t="s">
        <v>341</v>
      </c>
      <c r="D20" s="34" t="s">
        <v>341</v>
      </c>
      <c r="E20" s="34" t="s">
        <v>341</v>
      </c>
      <c r="F20" s="34" t="s">
        <v>341</v>
      </c>
      <c r="G20" s="34" t="s">
        <v>341</v>
      </c>
    </row>
    <row r="21" spans="1:7" ht="18" hidden="1" x14ac:dyDescent="0.2">
      <c r="A21" s="19" t="s">
        <v>341</v>
      </c>
      <c r="B21" s="18" t="s">
        <v>341</v>
      </c>
      <c r="C21" s="34" t="s">
        <v>341</v>
      </c>
      <c r="D21" s="34" t="s">
        <v>341</v>
      </c>
      <c r="E21" s="34" t="s">
        <v>341</v>
      </c>
      <c r="F21" s="34" t="s">
        <v>341</v>
      </c>
      <c r="G21" s="34" t="s">
        <v>341</v>
      </c>
    </row>
    <row r="22" spans="1:7" ht="18" x14ac:dyDescent="0.2">
      <c r="A22" s="19" t="s">
        <v>341</v>
      </c>
      <c r="B22" s="18" t="s">
        <v>341</v>
      </c>
      <c r="C22" s="34" t="s">
        <v>341</v>
      </c>
      <c r="D22" s="34" t="s">
        <v>341</v>
      </c>
      <c r="E22" s="34" t="s">
        <v>341</v>
      </c>
      <c r="F22" s="34" t="s">
        <v>341</v>
      </c>
      <c r="G22" s="34" t="s">
        <v>341</v>
      </c>
    </row>
    <row r="23" spans="1:7" ht="18" x14ac:dyDescent="0.2">
      <c r="A23" s="19" t="s">
        <v>341</v>
      </c>
      <c r="B23" s="18" t="s">
        <v>470</v>
      </c>
      <c r="C23" s="34">
        <f>SUM(C5:C22)</f>
        <v>2664452110.46</v>
      </c>
      <c r="D23" s="34">
        <f t="shared" ref="D23:G23" si="2">SUM(D5:D22)</f>
        <v>2094981663.77</v>
      </c>
      <c r="E23" s="34">
        <f t="shared" si="2"/>
        <v>4759433774.2300005</v>
      </c>
      <c r="F23" s="34">
        <f t="shared" si="2"/>
        <v>3798679743.9200001</v>
      </c>
      <c r="G23" s="34">
        <f t="shared" si="2"/>
        <v>8558113518.1500006</v>
      </c>
    </row>
    <row r="24" spans="1:7" hidden="1" x14ac:dyDescent="0.25"/>
    <row r="25" spans="1:7" hidden="1" x14ac:dyDescent="0.25"/>
    <row r="26" spans="1:7" hidden="1" x14ac:dyDescent="0.25"/>
    <row r="27" spans="1:7" hidden="1" x14ac:dyDescent="0.25"/>
    <row r="28" spans="1:7" hidden="1" x14ac:dyDescent="0.25"/>
    <row r="29" spans="1:7" hidden="1" x14ac:dyDescent="0.25"/>
    <row r="30" spans="1:7" hidden="1" x14ac:dyDescent="0.25"/>
    <row r="31" spans="1:7" hidden="1" x14ac:dyDescent="0.25"/>
    <row r="32" spans="1:7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G1"/>
    <mergeCell ref="A2:G2"/>
  </mergeCells>
  <pageMargins left="0.511811023622047" right="0.511811023622047" top="0.74803149606299202" bottom="0.74803149606299202" header="0.31496062992126" footer="0.31496062992126"/>
  <pageSetup scale="66" orientation="landscape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300"/>
  <sheetViews>
    <sheetView view="pageBreakPreview" topLeftCell="A2" zoomScale="90" zoomScaleNormal="130" zoomScaleSheetLayoutView="90" workbookViewId="0">
      <selection sqref="A1:E1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3">
      <c r="A1" s="73" t="s">
        <v>477</v>
      </c>
      <c r="B1" s="73"/>
      <c r="C1" s="73"/>
      <c r="D1" s="73"/>
      <c r="E1" s="73"/>
    </row>
    <row r="2" spans="1:5" ht="39.6" customHeight="1" x14ac:dyDescent="0.25">
      <c r="A2" s="75" t="s">
        <v>804</v>
      </c>
      <c r="B2" s="75"/>
      <c r="C2" s="75"/>
      <c r="D2" s="75"/>
      <c r="E2" s="75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478</v>
      </c>
      <c r="C4" s="50" t="s">
        <v>593</v>
      </c>
      <c r="D4" s="50" t="s">
        <v>594</v>
      </c>
      <c r="E4" s="50" t="s">
        <v>595</v>
      </c>
    </row>
    <row r="5" spans="1:5" x14ac:dyDescent="0.3">
      <c r="A5" s="25" t="s">
        <v>514</v>
      </c>
      <c r="B5" s="21" t="s">
        <v>479</v>
      </c>
      <c r="C5" s="11">
        <f>'CHAIR PERSONNEL COST F.x'!C7+'CHAIR OVERHEAD COST F.xi'!C7</f>
        <v>459369334</v>
      </c>
      <c r="D5" s="11">
        <f>'CHAIR PERSONNEL COST F.x'!D7+'CHAIR OVERHEAD COST F.xi'!D7</f>
        <v>325814334</v>
      </c>
      <c r="E5" s="11">
        <f>'CHAIR PERSONNEL COST F.x'!E7+'CHAIR OVERHEAD COST F.xi'!E7</f>
        <v>261069334</v>
      </c>
    </row>
    <row r="6" spans="1:5" x14ac:dyDescent="0.3">
      <c r="A6" s="25" t="s">
        <v>515</v>
      </c>
      <c r="B6" s="21" t="s">
        <v>480</v>
      </c>
      <c r="C6" s="11">
        <f>'SLT PERSONNEL COST F.x'!C7+'SLT OVERHEAD COST F.xi'!C7</f>
        <v>41307256</v>
      </c>
      <c r="D6" s="11">
        <f>'SLT PERSONNEL COST F.x'!D7+'SLT OVERHEAD COST F.xi'!D7</f>
        <v>42297256</v>
      </c>
      <c r="E6" s="11">
        <f>'SLT PERSONNEL COST F.x'!E7+'SLT OVERHEAD COST F.xi'!E7</f>
        <v>37747256</v>
      </c>
    </row>
    <row r="7" spans="1:5" x14ac:dyDescent="0.3">
      <c r="A7" s="25" t="s">
        <v>516</v>
      </c>
      <c r="B7" s="21" t="s">
        <v>481</v>
      </c>
      <c r="C7" s="11">
        <f>'COUNCIL PERSONNEL COST F.x'!C7+'COUNCIL OVERHEAD COST F.xi'!C7</f>
        <v>70665505</v>
      </c>
      <c r="D7" s="11">
        <f>'COUNCIL PERSONNEL COST F.x'!D7+'COUNCIL OVERHEAD COST F.xi'!D7</f>
        <v>57835505</v>
      </c>
      <c r="E7" s="11">
        <f>'COUNCIL PERSONNEL COST F.x'!E7+'COUNCIL OVERHEAD COST F.xi'!E7</f>
        <v>69165505</v>
      </c>
    </row>
    <row r="8" spans="1:5" x14ac:dyDescent="0.3">
      <c r="A8" s="25" t="s">
        <v>517</v>
      </c>
      <c r="B8" s="21" t="s">
        <v>753</v>
      </c>
      <c r="C8" s="11">
        <f>'PMD PERSONNEL COST F.x'!C7+'PMD OVERHEAD COST F.xi'!C7</f>
        <v>457074253.68000001</v>
      </c>
      <c r="D8" s="11">
        <f>'PMD PERSONNEL COST F.x'!D7+'PMD OVERHEAD COST F.xi'!D7</f>
        <v>176606759</v>
      </c>
      <c r="E8" s="11">
        <f>'PMD PERSONNEL COST F.x'!E7+'PMD OVERHEAD COST F.xi'!E7</f>
        <v>168525853</v>
      </c>
    </row>
    <row r="9" spans="1:5" x14ac:dyDescent="0.3">
      <c r="A9" s="25" t="s">
        <v>518</v>
      </c>
      <c r="B9" s="21" t="s">
        <v>482</v>
      </c>
      <c r="C9" s="11">
        <f>'AGRIC PERSONNEL COST F.x'!C7+'AGRIC OVERHEAD COST F.xi'!C7</f>
        <v>405092682</v>
      </c>
      <c r="D9" s="11">
        <f>'AGRIC PERSONNEL COST F.x'!D7+'AGRIC OVERHEAD COST F.xi'!D7</f>
        <v>229641544</v>
      </c>
      <c r="E9" s="11">
        <f>'AGRIC PERSONNEL COST F.x'!E7+'AGRIC OVERHEAD COST F.xi'!E7</f>
        <v>321761319</v>
      </c>
    </row>
    <row r="10" spans="1:5" x14ac:dyDescent="0.3">
      <c r="A10" s="25" t="s">
        <v>519</v>
      </c>
      <c r="B10" s="21" t="s">
        <v>483</v>
      </c>
      <c r="C10" s="11">
        <f>'FINANCE PERSONNEL COST F.x'!C7+'FINANCE OVERHEAD COST F.xi'!C7</f>
        <v>753510514.31000006</v>
      </c>
      <c r="D10" s="11">
        <f>'FINANCE PERSONNEL COST F.x'!D7+'FINANCE OVERHEAD COST F.xi'!D7</f>
        <v>396934137</v>
      </c>
      <c r="E10" s="11">
        <f>'FINANCE PERSONNEL COST F.x'!E7+'FINANCE OVERHEAD COST F.xi'!E7</f>
        <v>1412939943.6000001</v>
      </c>
    </row>
    <row r="11" spans="1:5" x14ac:dyDescent="0.3">
      <c r="A11" s="25" t="s">
        <v>520</v>
      </c>
      <c r="B11" s="21" t="s">
        <v>484</v>
      </c>
      <c r="C11" s="11">
        <f>'WORKS PERSONNEL COST F.x'!C7+'WORKS OVERHEAD COST F.xi'!C7</f>
        <v>153967730</v>
      </c>
      <c r="D11" s="11">
        <f>'WORKS PERSONNEL COST F.x'!D7+'WORKS OVERHEAD COST F.xi'!D7</f>
        <v>115017395</v>
      </c>
      <c r="E11" s="11">
        <f>'WORKS PERSONNEL COST F.x'!E7+'WORKS OVERHEAD COST F.xi'!E7</f>
        <v>136072474</v>
      </c>
    </row>
    <row r="12" spans="1:5" x14ac:dyDescent="0.3">
      <c r="A12" s="25" t="s">
        <v>521</v>
      </c>
      <c r="B12" s="21" t="s">
        <v>485</v>
      </c>
      <c r="C12" s="11">
        <f>'ESD PERSONNEL COST F.x'!C7+'ESD OVERHEAD COST F.xi'!C7</f>
        <v>1237244696.48</v>
      </c>
      <c r="D12" s="11">
        <f>'ESD PERSONNEL COST F.x'!D7+'ESD OVERHEAD COST F.xi'!D7</f>
        <v>1161546335.1500001</v>
      </c>
      <c r="E12" s="11">
        <f>'ESD PERSONNEL COST F.x'!E7+'ESD OVERHEAD COST F.xi'!E7</f>
        <v>1533564819.48</v>
      </c>
    </row>
    <row r="13" spans="1:5" x14ac:dyDescent="0.3">
      <c r="A13" s="25" t="s">
        <v>522</v>
      </c>
      <c r="B13" s="21" t="s">
        <v>764</v>
      </c>
      <c r="C13" s="11">
        <f>'PHC PERSONNEL COST F.x'!C7+'PHC OVERHEAD COST F.xi'!C7</f>
        <v>533059191.66000003</v>
      </c>
      <c r="D13" s="11">
        <f>'PHC PERSONNEL COST F.x'!D7+'PHC OVERHEAD COST F.xi'!D7</f>
        <v>482887661.93000001</v>
      </c>
      <c r="E13" s="11">
        <f>'PHC PERSONNEL COST F.x'!E7+'PHC OVERHEAD COST F.xi'!E7</f>
        <v>531534354.11000001</v>
      </c>
    </row>
    <row r="14" spans="1:5" x14ac:dyDescent="0.3">
      <c r="A14" s="25" t="s">
        <v>523</v>
      </c>
      <c r="B14" s="21" t="s">
        <v>486</v>
      </c>
      <c r="C14" s="11">
        <f>'WATSAN PERSONNEL COST F.x'!C7+'WATSAN OVERHEAD COST F.xi'!C7</f>
        <v>256148959.16</v>
      </c>
      <c r="D14" s="11">
        <f>'WATSAN PERSONNEL COST F.x'!D7+'WATSAN OVERHEAD COST F.xi'!D7</f>
        <v>185213589.16</v>
      </c>
      <c r="E14" s="11">
        <f>'WATSAN PERSONNEL COST F.x'!E7+'WATSAN OVERHEAD COST F.xi'!E7</f>
        <v>193344183.03999999</v>
      </c>
    </row>
    <row r="15" spans="1:5" x14ac:dyDescent="0.3">
      <c r="A15" s="25" t="s">
        <v>524</v>
      </c>
      <c r="B15" s="21" t="s">
        <v>487</v>
      </c>
      <c r="C15" s="11">
        <f>'TRADITIONAL PERSONNEL COST F.x'!C7+'TRADITIONAL OVERHEAD COST F.xi'!C7</f>
        <v>58583924</v>
      </c>
      <c r="D15" s="11">
        <f>'TRADITIONAL PERSONNEL COST F.x'!D7+'TRADITIONAL OVERHEAD COST F.xi'!D7</f>
        <v>41364200</v>
      </c>
      <c r="E15" s="11">
        <f>'TRADITIONAL PERSONNEL COST F.x'!E7+'TRADITIONAL OVERHEAD COST F.xi'!E7</f>
        <v>93708733</v>
      </c>
    </row>
    <row r="16" spans="1:5" hidden="1" x14ac:dyDescent="0.2">
      <c r="A16" s="6"/>
      <c r="B16" s="7"/>
      <c r="C16" s="11"/>
      <c r="D16" s="11"/>
      <c r="E16" s="11"/>
    </row>
    <row r="17" spans="1:5" hidden="1" x14ac:dyDescent="0.2">
      <c r="A17" s="6"/>
      <c r="B17" s="7"/>
      <c r="C17" s="11"/>
      <c r="D17" s="11"/>
      <c r="E17" s="11"/>
    </row>
    <row r="18" spans="1:5" hidden="1" x14ac:dyDescent="0.2">
      <c r="A18" s="6"/>
      <c r="B18" s="7"/>
      <c r="C18" s="10"/>
      <c r="D18" s="10"/>
      <c r="E18" s="10"/>
    </row>
    <row r="19" spans="1:5" hidden="1" x14ac:dyDescent="0.2">
      <c r="A19" s="6"/>
      <c r="B19" s="7"/>
      <c r="C19" s="10"/>
      <c r="D19" s="10"/>
      <c r="E19" s="10"/>
    </row>
    <row r="20" spans="1:5" hidden="1" x14ac:dyDescent="0.2">
      <c r="A20" s="4"/>
      <c r="B20" s="5"/>
      <c r="C20" s="11"/>
      <c r="D20" s="11"/>
      <c r="E20" s="11"/>
    </row>
    <row r="21" spans="1:5" hidden="1" x14ac:dyDescent="0.2">
      <c r="A21" s="6"/>
      <c r="B21" s="7"/>
      <c r="C21" s="10"/>
      <c r="D21" s="10"/>
      <c r="E21" s="10"/>
    </row>
    <row r="22" spans="1:5" hidden="1" x14ac:dyDescent="0.2">
      <c r="A22" s="4"/>
      <c r="B22" s="5"/>
      <c r="C22" s="11"/>
      <c r="D22" s="11"/>
      <c r="E22" s="11"/>
    </row>
    <row r="23" spans="1:5" hidden="1" x14ac:dyDescent="0.2">
      <c r="A23" s="4"/>
      <c r="B23" s="5"/>
      <c r="C23" s="11"/>
      <c r="D23" s="11"/>
      <c r="E23" s="11"/>
    </row>
    <row r="24" spans="1:5" hidden="1" x14ac:dyDescent="0.2">
      <c r="A24" s="6"/>
      <c r="B24" s="7"/>
      <c r="C24" s="10"/>
      <c r="D24" s="10"/>
      <c r="E24" s="10"/>
    </row>
    <row r="25" spans="1:5" hidden="1" x14ac:dyDescent="0.2">
      <c r="A25" s="6"/>
      <c r="B25" s="7"/>
      <c r="C25" s="10"/>
      <c r="D25" s="10"/>
      <c r="E25" s="10"/>
    </row>
    <row r="26" spans="1:5" hidden="1" x14ac:dyDescent="0.2">
      <c r="A26" s="6"/>
      <c r="B26" s="7"/>
      <c r="C26" s="10"/>
      <c r="D26" s="10"/>
      <c r="E26" s="10"/>
    </row>
    <row r="27" spans="1:5" hidden="1" x14ac:dyDescent="0.2">
      <c r="A27" s="6"/>
      <c r="B27" s="7"/>
      <c r="C27" s="10"/>
      <c r="D27" s="10"/>
      <c r="E27" s="10"/>
    </row>
    <row r="28" spans="1:5" x14ac:dyDescent="0.2">
      <c r="A28" s="4"/>
      <c r="B28" s="5" t="s">
        <v>470</v>
      </c>
      <c r="C28" s="11">
        <f>SUM(C5:C27)</f>
        <v>4426024046.29</v>
      </c>
      <c r="D28" s="11">
        <f t="shared" ref="D28:E28" si="0">SUM(D5:D27)</f>
        <v>3215158716.2399998</v>
      </c>
      <c r="E28" s="11">
        <f t="shared" si="0"/>
        <v>4759433774.2300005</v>
      </c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300"/>
  <sheetViews>
    <sheetView view="pageBreakPreview" topLeftCell="A3" zoomScale="90" zoomScaleNormal="100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5.88671875" style="1" bestFit="1" customWidth="1"/>
    <col min="6" max="16384" width="8.88671875" style="1"/>
  </cols>
  <sheetData>
    <row r="1" spans="1:5" x14ac:dyDescent="0.2">
      <c r="A1" s="73" t="s">
        <v>488</v>
      </c>
      <c r="B1" s="73"/>
      <c r="C1" s="73"/>
      <c r="D1" s="73"/>
      <c r="E1" s="73"/>
    </row>
    <row r="2" spans="1:5" ht="28.35" customHeight="1" x14ac:dyDescent="0.25">
      <c r="A2" s="74" t="s">
        <v>805</v>
      </c>
      <c r="B2" s="74"/>
      <c r="C2" s="74"/>
      <c r="D2" s="74"/>
      <c r="E2" s="74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489</v>
      </c>
      <c r="C4" s="50" t="s">
        <v>593</v>
      </c>
      <c r="D4" s="50" t="s">
        <v>594</v>
      </c>
      <c r="E4" s="50" t="s">
        <v>595</v>
      </c>
    </row>
    <row r="5" spans="1:5" x14ac:dyDescent="0.3">
      <c r="A5" s="5"/>
      <c r="B5" s="23" t="s">
        <v>307</v>
      </c>
      <c r="C5" s="30">
        <f>C6+C11</f>
        <v>4426024046.2900009</v>
      </c>
      <c r="D5" s="30">
        <f t="shared" ref="D5:E5" si="0">D6+D11</f>
        <v>3215158716.2400002</v>
      </c>
      <c r="E5" s="30">
        <f t="shared" si="0"/>
        <v>4759433774.2299995</v>
      </c>
    </row>
    <row r="6" spans="1:5" x14ac:dyDescent="0.3">
      <c r="A6" s="24">
        <v>21</v>
      </c>
      <c r="B6" s="23" t="s">
        <v>461</v>
      </c>
      <c r="C6" s="31">
        <f>SUM(C7:C10)</f>
        <v>2558023862.2900004</v>
      </c>
      <c r="D6" s="31">
        <f t="shared" ref="D6:E6" si="1">SUM(D7:D10)</f>
        <v>2215465001.3000002</v>
      </c>
      <c r="E6" s="31">
        <f t="shared" si="1"/>
        <v>2664452110.46</v>
      </c>
    </row>
    <row r="7" spans="1:5" x14ac:dyDescent="0.3">
      <c r="A7" s="22">
        <v>21010100</v>
      </c>
      <c r="B7" s="21" t="s">
        <v>490</v>
      </c>
      <c r="C7" s="32">
        <f>'CHAIR PERSONNEL COST F.x'!C9+'SLT PERSONNEL COST F.x'!C9+'COUNCIL PERSONNEL COST F.x'!C9+'PMD PERSONNEL COST F.x'!C9+'AGRIC PERSONNEL COST F.x'!C9+'FINANCE PERSONNEL COST F.x'!C9+'WORKS PERSONNEL COST F.x'!C9+'ESD PERSONNEL COST F.x'!C9+'PHC PERSONNEL COST F.x'!C9+'WATSAN PERSONNEL COST F.x'!C9+'TRADITIONAL PERSONNEL COST F.x'!C9</f>
        <v>1997245169.4600003</v>
      </c>
      <c r="D7" s="32">
        <f>'CHAIR PERSONNEL COST F.x'!D9+'SLT PERSONNEL COST F.x'!D9+'COUNCIL PERSONNEL COST F.x'!D9+'PMD PERSONNEL COST F.x'!D9+'AGRIC PERSONNEL COST F.x'!D9+'FINANCE PERSONNEL COST F.x'!D9+'WORKS PERSONNEL COST F.x'!D9+'ESD PERSONNEL COST F.x'!D9+'PHC PERSONNEL COST F.x'!D9+'WATSAN PERSONNEL COST F.x'!D9+'TRADITIONAL PERSONNEL COST F.x'!D9</f>
        <v>1927143103.3000002</v>
      </c>
      <c r="E7" s="32">
        <f>'CHAIR PERSONNEL COST F.x'!E9+'SLT PERSONNEL COST F.x'!E9+'COUNCIL PERSONNEL COST F.x'!E9+'PMD PERSONNEL COST F.x'!E9+'AGRIC PERSONNEL COST F.x'!E9+'FINANCE PERSONNEL COST F.x'!E9+'WORKS PERSONNEL COST F.x'!E9+'ESD PERSONNEL COST F.x'!E9+'PHC PERSONNEL COST F.x'!E9+'WATSAN PERSONNEL COST F.x'!E9+'TRADITIONAL PERSONNEL COST F.x'!E9</f>
        <v>1867673417.6300001</v>
      </c>
    </row>
    <row r="8" spans="1:5" x14ac:dyDescent="0.3">
      <c r="A8" s="22">
        <v>21020100</v>
      </c>
      <c r="B8" s="21" t="s">
        <v>491</v>
      </c>
      <c r="C8" s="32">
        <f>'CHAIR PERSONNEL COST F.x'!C14+'SLT PERSONNEL COST F.x'!C14+'COUNCIL PERSONNEL COST F.x'!C14+'PMD PERSONNEL COST F.x'!C14+'AGRIC PERSONNEL COST F.x'!C14+'FINANCE PERSONNEL COST F.x'!C14+'WORKS PERSONNEL COST F.x'!C14+'ESD PERSONNEL COST F.x'!C15+'PHC PERSONNEL COST F.x'!C14+'WATSAN PERSONNEL COST F.x'!C14+'TRADITIONAL PERSONNEL COST F.x'!C14</f>
        <v>12000000</v>
      </c>
      <c r="D8" s="32">
        <f>'CHAIR PERSONNEL COST F.x'!D14+'SLT PERSONNEL COST F.x'!D14+'COUNCIL PERSONNEL COST F.x'!D14+'PMD PERSONNEL COST F.x'!D14+'AGRIC PERSONNEL COST F.x'!D14+'FINANCE PERSONNEL COST F.x'!D14+'WORKS PERSONNEL COST F.x'!D14+'ESD PERSONNEL COST F.x'!D15+'PHC PERSONNEL COST F.x'!D14+'WATSAN PERSONNEL COST F.x'!D14+'TRADITIONAL PERSONNEL COST F.x'!D14</f>
        <v>12000000</v>
      </c>
      <c r="E8" s="32">
        <f>'CHAIR PERSONNEL COST F.x'!E14+'SLT PERSONNEL COST F.x'!E14+'COUNCIL PERSONNEL COST F.x'!E14+'PMD PERSONNEL COST F.x'!E14+'AGRIC PERSONNEL COST F.x'!E14+'FINANCE PERSONNEL COST F.x'!E14+'WORKS PERSONNEL COST F.x'!E14+'ESD PERSONNEL COST F.x'!E15+'PHC PERSONNEL COST F.x'!E14+'WATSAN PERSONNEL COST F.x'!E14+'TRADITIONAL PERSONNEL COST F.x'!E14</f>
        <v>48000000</v>
      </c>
    </row>
    <row r="9" spans="1:5" x14ac:dyDescent="0.3">
      <c r="A9" s="22">
        <v>21020200</v>
      </c>
      <c r="B9" s="21" t="s">
        <v>492</v>
      </c>
      <c r="C9" s="32">
        <f>'CHAIR PERSONNEL COST F.x'!C18+'SLT PERSONNEL COST F.x'!C18+'COUNCIL PERSONNEL COST F.x'!C18+'PMD PERSONNEL COST F.x'!C18+'AGRIC PERSONNEL COST F.x'!C18+'FINANCE PERSONNEL COST F.x'!C18+'WORKS PERSONNEL COST F.x'!C18+'ESD PERSONNEL COST F.x'!C19+'PHC PERSONNEL COST F.x'!C18+'WATSAN PERSONNEL COST F.x'!C18+'TRADITIONAL PERSONNEL COST F.x'!C18</f>
        <v>0</v>
      </c>
      <c r="D9" s="32">
        <f>'CHAIR PERSONNEL COST F.x'!D18+'SLT PERSONNEL COST F.x'!D18+'COUNCIL PERSONNEL COST F.x'!D18+'PMD PERSONNEL COST F.x'!D18+'AGRIC PERSONNEL COST F.x'!D18+'FINANCE PERSONNEL COST F.x'!D18+'WORKS PERSONNEL COST F.x'!D18+'ESD PERSONNEL COST F.x'!D19+'PHC PERSONNEL COST F.x'!D18+'WATSAN PERSONNEL COST F.x'!D18+'TRADITIONAL PERSONNEL COST F.x'!D18</f>
        <v>0</v>
      </c>
      <c r="E9" s="32">
        <f>'CHAIR PERSONNEL COST F.x'!E18+'SLT PERSONNEL COST F.x'!E18+'COUNCIL PERSONNEL COST F.x'!E18+'PMD PERSONNEL COST F.x'!E18+'AGRIC PERSONNEL COST F.x'!E18+'FINANCE PERSONNEL COST F.x'!E18+'WORKS PERSONNEL COST F.x'!E18+'ESD PERSONNEL COST F.x'!E19+'PHC PERSONNEL COST F.x'!E18+'WATSAN PERSONNEL COST F.x'!E18+'TRADITIONAL PERSONNEL COST F.x'!E18</f>
        <v>0</v>
      </c>
    </row>
    <row r="10" spans="1:5" x14ac:dyDescent="0.3">
      <c r="A10" s="22">
        <v>21030100</v>
      </c>
      <c r="B10" s="21" t="s">
        <v>493</v>
      </c>
      <c r="C10" s="32">
        <f>'CHAIR PERSONNEL COST F.x'!C20+'SLT PERSONNEL COST F.x'!C20+'COUNCIL PERSONNEL COST F.x'!C20+'PMD PERSONNEL COST F.x'!C20+'AGRIC PERSONNEL COST F.x'!C20+'FINANCE PERSONNEL COST F.x'!C20+'WORKS PERSONNEL COST F.x'!C20+'ESD PERSONNEL COST F.x'!C21+'PHC PERSONNEL COST F.x'!C20+'WATSAN PERSONNEL COST F.x'!C20+'TRADITIONAL PERSONNEL COST F.x'!C20</f>
        <v>548778692.83000004</v>
      </c>
      <c r="D10" s="32">
        <f>'CHAIR PERSONNEL COST F.x'!D20+'SLT PERSONNEL COST F.x'!D20+'COUNCIL PERSONNEL COST F.x'!D20+'PMD PERSONNEL COST F.x'!D20+'AGRIC PERSONNEL COST F.x'!D20+'FINANCE PERSONNEL COST F.x'!D20+'WORKS PERSONNEL COST F.x'!D20+'ESD PERSONNEL COST F.x'!D21+'PHC PERSONNEL COST F.x'!D20+'WATSAN PERSONNEL COST F.x'!D20+'TRADITIONAL PERSONNEL COST F.x'!D20</f>
        <v>276321898</v>
      </c>
      <c r="E10" s="32">
        <f>'CHAIR PERSONNEL COST F.x'!E20+'SLT PERSONNEL COST F.x'!E20+'COUNCIL PERSONNEL COST F.x'!E20+'PMD PERSONNEL COST F.x'!E20+'AGRIC PERSONNEL COST F.x'!E20+'FINANCE PERSONNEL COST F.x'!E20+'WORKS PERSONNEL COST F.x'!E20+'ESD PERSONNEL COST F.x'!E21+'PHC PERSONNEL COST F.x'!E20+'WATSAN PERSONNEL COST F.x'!E20+'TRADITIONAL PERSONNEL COST F.x'!E20</f>
        <v>748778692.83000004</v>
      </c>
    </row>
    <row r="11" spans="1:5" x14ac:dyDescent="0.3">
      <c r="A11" s="24">
        <v>22</v>
      </c>
      <c r="B11" s="23" t="s">
        <v>494</v>
      </c>
      <c r="C11" s="31">
        <f>SUM(C12:C24)</f>
        <v>1868000184</v>
      </c>
      <c r="D11" s="31">
        <f t="shared" ref="D11:E11" si="2">SUM(D12:D24)</f>
        <v>999693714.93999994</v>
      </c>
      <c r="E11" s="31">
        <f t="shared" si="2"/>
        <v>2094981663.77</v>
      </c>
    </row>
    <row r="12" spans="1:5" x14ac:dyDescent="0.25">
      <c r="A12" s="22">
        <v>22020100</v>
      </c>
      <c r="B12" s="21" t="s">
        <v>495</v>
      </c>
      <c r="C12" s="32">
        <f>'CHAIR OVERHEAD COST F.xi'!C9+'SLT OVERHEAD COST F.xi'!C9+'COUNCIL OVERHEAD COST F.xi'!C9+'PMD OVERHEAD COST F.xi'!C9+'AGRIC OVERHEAD COST F.xi'!C9+'FINANCE OVERHEAD COST F.xi'!C9+'WORKS OVERHEAD COST F.xi'!C9+'ESD OVERHEAD COST F.xi'!C9+'PHC OVERHEAD COST F.xi'!C9+'WATSAN OVERHEAD COST F.xi'!C9+'TRADITIONAL OVERHEAD COST F.xi'!C9</f>
        <v>71880000</v>
      </c>
      <c r="D12" s="32">
        <f>'CHAIR OVERHEAD COST F.xi'!D9+'SLT OVERHEAD COST F.xi'!D9+'COUNCIL OVERHEAD COST F.xi'!D9+'PMD OVERHEAD COST F.xi'!D9+'AGRIC OVERHEAD COST F.xi'!D9+'FINANCE OVERHEAD COST F.xi'!D9+'WORKS OVERHEAD COST F.xi'!D9+'ESD OVERHEAD COST F.xi'!D9+'PHC OVERHEAD COST F.xi'!D9+'WATSAN OVERHEAD COST F.xi'!D9+'TRADITIONAL OVERHEAD COST F.xi'!D9</f>
        <v>45461798</v>
      </c>
      <c r="E12" s="32">
        <f>'CHAIR OVERHEAD COST F.xi'!E9+'SLT OVERHEAD COST F.xi'!E9+'COUNCIL OVERHEAD COST F.xi'!E9+'PMD OVERHEAD COST F.xi'!E9+'AGRIC OVERHEAD COST F.xi'!E9+'FINANCE OVERHEAD COST F.xi'!E9+'WORKS OVERHEAD COST F.xi'!E9+'ESD OVERHEAD COST F.xi'!E9+'PHC OVERHEAD COST F.xi'!E9+'WATSAN OVERHEAD COST F.xi'!E9+'TRADITIONAL OVERHEAD COST F.xi'!E9</f>
        <v>69500000</v>
      </c>
    </row>
    <row r="13" spans="1:5" x14ac:dyDescent="0.25">
      <c r="A13" s="22">
        <v>22020200</v>
      </c>
      <c r="B13" s="21" t="s">
        <v>496</v>
      </c>
      <c r="C13" s="32">
        <f>'CHAIR OVERHEAD COST F.xi'!C14+'SLT OVERHEAD COST F.xi'!C14+'COUNCIL OVERHEAD COST F.xi'!C14+'PMD OVERHEAD COST F.xi'!C14+'AGRIC OVERHEAD COST F.xi'!C14+'FINANCE OVERHEAD COST F.xi'!C14+'WORKS OVERHEAD COST F.xi'!C14+'ESD OVERHEAD COST F.xi'!C14+'PHC OVERHEAD COST F.xi'!C14+'WATSAN OVERHEAD COST F.xi'!C14+'TRADITIONAL OVERHEAD COST F.xi'!C14</f>
        <v>3000000</v>
      </c>
      <c r="D13" s="32">
        <f>'CHAIR OVERHEAD COST F.xi'!D14+'SLT OVERHEAD COST F.xi'!D14+'COUNCIL OVERHEAD COST F.xi'!D14+'PMD OVERHEAD COST F.xi'!D14+'AGRIC OVERHEAD COST F.xi'!D14+'FINANCE OVERHEAD COST F.xi'!D14+'WORKS OVERHEAD COST F.xi'!D14+'ESD OVERHEAD COST F.xi'!D14+'PHC OVERHEAD COST F.xi'!D14+'WATSAN OVERHEAD COST F.xi'!D14+'TRADITIONAL OVERHEAD COST F.xi'!D14</f>
        <v>0</v>
      </c>
      <c r="E13" s="32">
        <f>'CHAIR OVERHEAD COST F.xi'!E14+'SLT OVERHEAD COST F.xi'!E14+'COUNCIL OVERHEAD COST F.xi'!E14+'PMD OVERHEAD COST F.xi'!E14+'AGRIC OVERHEAD COST F.xi'!E14+'FINANCE OVERHEAD COST F.xi'!E14+'WORKS OVERHEAD COST F.xi'!E14+'ESD OVERHEAD COST F.xi'!E14+'PHC OVERHEAD COST F.xi'!E14+'WATSAN OVERHEAD COST F.xi'!E14+'TRADITIONAL OVERHEAD COST F.xi'!E14</f>
        <v>4000000</v>
      </c>
    </row>
    <row r="14" spans="1:5" x14ac:dyDescent="0.25">
      <c r="A14" s="22">
        <v>22020300</v>
      </c>
      <c r="B14" s="21" t="s">
        <v>497</v>
      </c>
      <c r="C14" s="32">
        <f>'CHAIR OVERHEAD COST F.xi'!C22+'SLT OVERHEAD COST F.xi'!C22+'COUNCIL OVERHEAD COST F.xi'!C22+'PMD OVERHEAD COST F.xi'!C22+'AGRIC OVERHEAD COST F.xi'!C22+'FINANCE OVERHEAD COST F.xi'!C22+'WORKS OVERHEAD COST F.xi'!C22+'ESD OVERHEAD COST F.xi'!C22+'PHC OVERHEAD COST F.xi'!C22+'WATSAN OVERHEAD COST F.xi'!C22+'TRADITIONAL OVERHEAD COST F.xi'!C22</f>
        <v>344200000</v>
      </c>
      <c r="D14" s="32">
        <f>'CHAIR OVERHEAD COST F.xi'!D22+'SLT OVERHEAD COST F.xi'!D22+'COUNCIL OVERHEAD COST F.xi'!D22+'PMD OVERHEAD COST F.xi'!D22+'AGRIC OVERHEAD COST F.xi'!D22+'FINANCE OVERHEAD COST F.xi'!D22+'WORKS OVERHEAD COST F.xi'!D22+'ESD OVERHEAD COST F.xi'!D22+'PHC OVERHEAD COST F.xi'!D22+'WATSAN OVERHEAD COST F.xi'!D22+'TRADITIONAL OVERHEAD COST F.xi'!D22</f>
        <v>146575660</v>
      </c>
      <c r="E14" s="32">
        <f>'CHAIR OVERHEAD COST F.xi'!E22+'SLT OVERHEAD COST F.xi'!E22+'COUNCIL OVERHEAD COST F.xi'!E22+'PMD OVERHEAD COST F.xi'!E22+'AGRIC OVERHEAD COST F.xi'!E22+'FINANCE OVERHEAD COST F.xi'!E22+'WORKS OVERHEAD COST F.xi'!E22+'ESD OVERHEAD COST F.xi'!E22+'PHC OVERHEAD COST F.xi'!E22+'WATSAN OVERHEAD COST F.xi'!E22+'TRADITIONAL OVERHEAD COST F.xi'!E22</f>
        <v>286400000</v>
      </c>
    </row>
    <row r="15" spans="1:5" x14ac:dyDescent="0.25">
      <c r="A15" s="22">
        <v>22020400</v>
      </c>
      <c r="B15" s="21" t="s">
        <v>498</v>
      </c>
      <c r="C15" s="32">
        <f>'CHAIR OVERHEAD COST F.xi'!C36+'SLT OVERHEAD COST F.xi'!C36+'COUNCIL OVERHEAD COST F.xi'!C36+'PMD OVERHEAD COST F.xi'!C36+'AGRIC OVERHEAD COST F.xi'!C36+'FINANCE OVERHEAD COST F.xi'!C36+'WORKS OVERHEAD COST F.xi'!C36+'ESD OVERHEAD COST F.xi'!C36+'PHC OVERHEAD COST F.xi'!C36+'WATSAN OVERHEAD COST F.xi'!C36+'TRADITIONAL OVERHEAD COST F.xi'!C36</f>
        <v>123700000</v>
      </c>
      <c r="D15" s="32">
        <f>'CHAIR OVERHEAD COST F.xi'!D36+'SLT OVERHEAD COST F.xi'!D36+'COUNCIL OVERHEAD COST F.xi'!D36+'PMD OVERHEAD COST F.xi'!D36+'AGRIC OVERHEAD COST F.xi'!D36+'FINANCE OVERHEAD COST F.xi'!D36+'WORKS OVERHEAD COST F.xi'!D36+'ESD OVERHEAD COST F.xi'!D36+'PHC OVERHEAD COST F.xi'!D36+'WATSAN OVERHEAD COST F.xi'!D36+'TRADITIONAL OVERHEAD COST F.xi'!D36</f>
        <v>43341400</v>
      </c>
      <c r="E15" s="32">
        <f>'CHAIR OVERHEAD COST F.xi'!E36+'SLT OVERHEAD COST F.xi'!E36+'COUNCIL OVERHEAD COST F.xi'!E36+'PMD OVERHEAD COST F.xi'!E36+'AGRIC OVERHEAD COST F.xi'!E36+'FINANCE OVERHEAD COST F.xi'!E36+'WORKS OVERHEAD COST F.xi'!E36+'ESD OVERHEAD COST F.xi'!E36+'PHC OVERHEAD COST F.xi'!E36+'WATSAN OVERHEAD COST F.xi'!E36+'TRADITIONAL OVERHEAD COST F.xi'!E36</f>
        <v>75740000</v>
      </c>
    </row>
    <row r="16" spans="1:5" x14ac:dyDescent="0.25">
      <c r="A16" s="22">
        <v>22020500</v>
      </c>
      <c r="B16" s="21" t="s">
        <v>499</v>
      </c>
      <c r="C16" s="32">
        <f>'CHAIR OVERHEAD COST F.xi'!C45+'SLT OVERHEAD COST F.xi'!C45+'COUNCIL OVERHEAD COST F.xi'!C45+'PMD OVERHEAD COST F.xi'!C45+'AGRIC OVERHEAD COST F.xi'!C45+'FINANCE OVERHEAD COST F.xi'!C45+'WORKS OVERHEAD COST F.xi'!C45+'ESD OVERHEAD COST F.xi'!C45+'PHC OVERHEAD COST F.xi'!C45+'WATSAN OVERHEAD COST F.xi'!C45+'TRADITIONAL OVERHEAD COST F.xi'!C45</f>
        <v>110000000</v>
      </c>
      <c r="D16" s="32">
        <f>'CHAIR OVERHEAD COST F.xi'!D45+'SLT OVERHEAD COST F.xi'!D45+'COUNCIL OVERHEAD COST F.xi'!D45+'PMD OVERHEAD COST F.xi'!D45+'AGRIC OVERHEAD COST F.xi'!D45+'FINANCE OVERHEAD COST F.xi'!D45+'WORKS OVERHEAD COST F.xi'!D45+'ESD OVERHEAD COST F.xi'!D45+'PHC OVERHEAD COST F.xi'!D45+'WATSAN OVERHEAD COST F.xi'!D45+'TRADITIONAL OVERHEAD COST F.xi'!D45</f>
        <v>3658000</v>
      </c>
      <c r="E16" s="32">
        <f>'CHAIR OVERHEAD COST F.xi'!E45+'SLT OVERHEAD COST F.xi'!E45+'COUNCIL OVERHEAD COST F.xi'!E45+'PMD OVERHEAD COST F.xi'!E45+'AGRIC OVERHEAD COST F.xi'!E45+'FINANCE OVERHEAD COST F.xi'!E45+'WORKS OVERHEAD COST F.xi'!E45+'ESD OVERHEAD COST F.xi'!E45+'PHC OVERHEAD COST F.xi'!E45+'WATSAN OVERHEAD COST F.xi'!E45+'TRADITIONAL OVERHEAD COST F.xi'!E45</f>
        <v>10000000</v>
      </c>
    </row>
    <row r="17" spans="1:5" x14ac:dyDescent="0.25">
      <c r="A17" s="22">
        <v>22020600</v>
      </c>
      <c r="B17" s="21" t="s">
        <v>500</v>
      </c>
      <c r="C17" s="32">
        <f>'CHAIR OVERHEAD COST F.xi'!C48+'SLT OVERHEAD COST F.xi'!C48+'COUNCIL OVERHEAD COST F.xi'!C48+'PMD OVERHEAD COST F.xi'!C48+'AGRIC OVERHEAD COST F.xi'!C48+'FINANCE OVERHEAD COST F.xi'!C49+'WORKS OVERHEAD COST F.xi'!C48+'ESD OVERHEAD COST F.xi'!C48+'PHC OVERHEAD COST F.xi'!C48+'WATSAN OVERHEAD COST F.xi'!C48+'TRADITIONAL OVERHEAD COST F.xi'!C48</f>
        <v>413000000</v>
      </c>
      <c r="D17" s="32">
        <f>'CHAIR OVERHEAD COST F.xi'!D48+'SLT OVERHEAD COST F.xi'!D48+'COUNCIL OVERHEAD COST F.xi'!D48+'PMD OVERHEAD COST F.xi'!D48+'AGRIC OVERHEAD COST F.xi'!D48+'FINANCE OVERHEAD COST F.xi'!D49+'WORKS OVERHEAD COST F.xi'!D48+'ESD OVERHEAD COST F.xi'!D48+'PHC OVERHEAD COST F.xi'!D48+'WATSAN OVERHEAD COST F.xi'!D48+'TRADITIONAL OVERHEAD COST F.xi'!D48</f>
        <v>301065000</v>
      </c>
      <c r="E17" s="32">
        <f>'CHAIR OVERHEAD COST F.xi'!E48+'SLT OVERHEAD COST F.xi'!E48+'COUNCIL OVERHEAD COST F.xi'!E48+'PMD OVERHEAD COST F.xi'!E48+'AGRIC OVERHEAD COST F.xi'!E48+'FINANCE OVERHEAD COST F.xi'!E49+'WORKS OVERHEAD COST F.xi'!E48+'ESD OVERHEAD COST F.xi'!E48+'PHC OVERHEAD COST F.xi'!E48+'WATSAN OVERHEAD COST F.xi'!E48+'TRADITIONAL OVERHEAD COST F.xi'!E48</f>
        <v>211200000</v>
      </c>
    </row>
    <row r="18" spans="1:5" x14ac:dyDescent="0.25">
      <c r="A18" s="22">
        <v>22020700</v>
      </c>
      <c r="B18" s="21" t="s">
        <v>501</v>
      </c>
      <c r="C18" s="32">
        <f>'CHAIR OVERHEAD COST F.xi'!C54+'SLT OVERHEAD COST F.xi'!C54+'COUNCIL OVERHEAD COST F.xi'!C54+'PMD OVERHEAD COST F.xi'!C54+'AGRIC OVERHEAD COST F.xi'!C54+'FINANCE OVERHEAD COST F.xi'!C55+'WORKS OVERHEAD COST F.xi'!C54+'ESD OVERHEAD COST F.xi'!C54+'PHC OVERHEAD COST F.xi'!C54+'WATSAN OVERHEAD COST F.xi'!C54+'TRADITIONAL OVERHEAD COST F.xi'!C54</f>
        <v>15700000</v>
      </c>
      <c r="D18" s="32">
        <f>'CHAIR OVERHEAD COST F.xi'!D54+'SLT OVERHEAD COST F.xi'!D54+'COUNCIL OVERHEAD COST F.xi'!D54+'PMD OVERHEAD COST F.xi'!D54+'AGRIC OVERHEAD COST F.xi'!D54+'FINANCE OVERHEAD COST F.xi'!D55+'WORKS OVERHEAD COST F.xi'!D54+'ESD OVERHEAD COST F.xi'!D54+'PHC OVERHEAD COST F.xi'!D54+'WATSAN OVERHEAD COST F.xi'!D54+'TRADITIONAL OVERHEAD COST F.xi'!D54</f>
        <v>2588235</v>
      </c>
      <c r="E18" s="32">
        <f>'CHAIR OVERHEAD COST F.xi'!E54+'SLT OVERHEAD COST F.xi'!E54+'COUNCIL OVERHEAD COST F.xi'!E54+'PMD OVERHEAD COST F.xi'!E54+'AGRIC OVERHEAD COST F.xi'!E54+'FINANCE OVERHEAD COST F.xi'!E55+'WORKS OVERHEAD COST F.xi'!E54+'ESD OVERHEAD COST F.xi'!E54+'PHC OVERHEAD COST F.xi'!E54+'WATSAN OVERHEAD COST F.xi'!E54+'TRADITIONAL OVERHEAD COST F.xi'!E54</f>
        <v>19100000</v>
      </c>
    </row>
    <row r="19" spans="1:5" x14ac:dyDescent="0.25">
      <c r="A19" s="22">
        <v>22020800</v>
      </c>
      <c r="B19" s="21" t="s">
        <v>502</v>
      </c>
      <c r="C19" s="32">
        <f>'CHAIR OVERHEAD COST F.xi'!C63+'SLT OVERHEAD COST F.xi'!C63+'COUNCIL OVERHEAD COST F.xi'!C63+'PMD OVERHEAD COST F.xi'!C63+'AGRIC OVERHEAD COST F.xi'!C63+'FINANCE OVERHEAD COST F.xi'!C64+'WORKS OVERHEAD COST F.xi'!C64+'ESD OVERHEAD COST F.xi'!C63+'PHC OVERHEAD COST F.xi'!C63+'WATSAN OVERHEAD COST F.xi'!C63+'TRADITIONAL OVERHEAD COST F.xi'!C63</f>
        <v>12000000</v>
      </c>
      <c r="D19" s="32">
        <f>'CHAIR OVERHEAD COST F.xi'!D63+'SLT OVERHEAD COST F.xi'!D63+'COUNCIL OVERHEAD COST F.xi'!D63+'PMD OVERHEAD COST F.xi'!D63+'AGRIC OVERHEAD COST F.xi'!D63+'FINANCE OVERHEAD COST F.xi'!D64+'WORKS OVERHEAD COST F.xi'!D64+'ESD OVERHEAD COST F.xi'!D63+'PHC OVERHEAD COST F.xi'!D63+'WATSAN OVERHEAD COST F.xi'!D63+'TRADITIONAL OVERHEAD COST F.xi'!D63</f>
        <v>2250000</v>
      </c>
      <c r="E19" s="32">
        <f>'CHAIR OVERHEAD COST F.xi'!E63+'SLT OVERHEAD COST F.xi'!E63+'COUNCIL OVERHEAD COST F.xi'!E63+'PMD OVERHEAD COST F.xi'!E63+'AGRIC OVERHEAD COST F.xi'!E63+'FINANCE OVERHEAD COST F.xi'!E64+'WORKS OVERHEAD COST F.xi'!E64+'ESD OVERHEAD COST F.xi'!E63+'PHC OVERHEAD COST F.xi'!E63+'WATSAN OVERHEAD COST F.xi'!E63+'TRADITIONAL OVERHEAD COST F.xi'!E63</f>
        <v>3500000</v>
      </c>
    </row>
    <row r="20" spans="1:5" x14ac:dyDescent="0.25">
      <c r="A20" s="22">
        <v>22020900</v>
      </c>
      <c r="B20" s="21" t="s">
        <v>503</v>
      </c>
      <c r="C20" s="32">
        <f>'CHAIR OVERHEAD COST F.xi'!C67+'SLT OVERHEAD COST F.xi'!C67+'COUNCIL OVERHEAD COST F.xi'!C67+'PMD OVERHEAD COST F.xi'!C67+'AGRIC OVERHEAD COST F.xi'!C67+'FINANCE OVERHEAD COST F.xi'!C68+'WORKS OVERHEAD COST F.xi'!C68+'ESD OVERHEAD COST F.xi'!C67+'PHC OVERHEAD COST F.xi'!C67+'WATSAN OVERHEAD COST F.xi'!C67+'TRADITIONAL OVERHEAD COST F.xi'!C67</f>
        <v>36800</v>
      </c>
      <c r="D20" s="32">
        <f>'CHAIR OVERHEAD COST F.xi'!D67+'SLT OVERHEAD COST F.xi'!D67+'COUNCIL OVERHEAD COST F.xi'!D67+'PMD OVERHEAD COST F.xi'!D67+'AGRIC OVERHEAD COST F.xi'!D67+'FINANCE OVERHEAD COST F.xi'!D68+'WORKS OVERHEAD COST F.xi'!D68+'ESD OVERHEAD COST F.xi'!D67+'PHC OVERHEAD COST F.xi'!D67+'WATSAN OVERHEAD COST F.xi'!D67+'TRADITIONAL OVERHEAD COST F.xi'!D67</f>
        <v>36800</v>
      </c>
      <c r="E20" s="32">
        <f>'CHAIR OVERHEAD COST F.xi'!E67+'SLT OVERHEAD COST F.xi'!E67+'COUNCIL OVERHEAD COST F.xi'!E67+'PMD OVERHEAD COST F.xi'!E67+'AGRIC OVERHEAD COST F.xi'!E67+'FINANCE OVERHEAD COST F.xi'!E68+'WORKS OVERHEAD COST F.xi'!E68+'ESD OVERHEAD COST F.xi'!E67+'PHC OVERHEAD COST F.xi'!E67+'WATSAN OVERHEAD COST F.xi'!E67+'TRADITIONAL OVERHEAD COST F.xi'!E67</f>
        <v>500000</v>
      </c>
    </row>
    <row r="21" spans="1:5" x14ac:dyDescent="0.3">
      <c r="A21" s="22">
        <v>22021000</v>
      </c>
      <c r="B21" s="21" t="s">
        <v>504</v>
      </c>
      <c r="C21" s="32">
        <f>'CHAIR OVERHEAD COST F.xi'!C70+'SLT OVERHEAD COST F.xi'!C70+'COUNCIL OVERHEAD COST F.xi'!C70+'PMD OVERHEAD COST F.xi'!C70+'AGRIC OVERHEAD COST F.xi'!C70+'FINANCE OVERHEAD COST F.xi'!C71+'WORKS OVERHEAD COST F.xi'!C71+'ESD OVERHEAD COST F.xi'!C70+'PHC OVERHEAD COST F.xi'!C70+'WATSAN OVERHEAD COST F.xi'!C70+'TRADITIONAL OVERHEAD COST F.xi'!C70</f>
        <v>202800000</v>
      </c>
      <c r="D21" s="32">
        <f>'CHAIR OVERHEAD COST F.xi'!D70+'SLT OVERHEAD COST F.xi'!D70+'COUNCIL OVERHEAD COST F.xi'!D70+'PMD OVERHEAD COST F.xi'!D70+'AGRIC OVERHEAD COST F.xi'!D70+'FINANCE OVERHEAD COST F.xi'!D71+'WORKS OVERHEAD COST F.xi'!D71+'ESD OVERHEAD COST F.xi'!D70+'PHC OVERHEAD COST F.xi'!D70+'WATSAN OVERHEAD COST F.xi'!D70+'TRADITIONAL OVERHEAD COST F.xi'!D70</f>
        <v>64806269.920000002</v>
      </c>
      <c r="E21" s="32">
        <f>'CHAIR OVERHEAD COST F.xi'!E70+'SLT OVERHEAD COST F.xi'!E70+'COUNCIL OVERHEAD COST F.xi'!E70+'PMD OVERHEAD COST F.xi'!E70+'AGRIC OVERHEAD COST F.xi'!E70+'FINANCE OVERHEAD COST F.xi'!E71+'WORKS OVERHEAD COST F.xi'!E71+'ESD OVERHEAD COST F.xi'!E70+'PHC OVERHEAD COST F.xi'!E70+'WATSAN OVERHEAD COST F.xi'!E70+'TRADITIONAL OVERHEAD COST F.xi'!E70</f>
        <v>342700000</v>
      </c>
    </row>
    <row r="22" spans="1:5" x14ac:dyDescent="0.2">
      <c r="A22" s="22">
        <v>22040000</v>
      </c>
      <c r="B22" s="21" t="s">
        <v>505</v>
      </c>
      <c r="C22" s="32">
        <f>'CHAIR OVERHEAD COST F.xi'!C84+'SLT OVERHEAD COST F.xi'!C84+'COUNCIL OVERHEAD COST F.xi'!C84+'PMD OVERHEAD COST F.xi'!C84+'AGRIC OVERHEAD COST F.xi'!C84+'FINANCE OVERHEAD COST F.xi'!C86+'WORKS OVERHEAD COST F.xi'!C85+'ESD OVERHEAD COST F.xi'!C84+'PHC OVERHEAD COST F.xi'!C84+'WATSAN OVERHEAD COST F.xi'!C84+'TRADITIONAL OVERHEAD COST F.xi'!C84</f>
        <v>488083384</v>
      </c>
      <c r="D22" s="32">
        <f>'CHAIR OVERHEAD COST F.xi'!D84+'SLT OVERHEAD COST F.xi'!D84+'COUNCIL OVERHEAD COST F.xi'!D84+'PMD OVERHEAD COST F.xi'!D84+'AGRIC OVERHEAD COST F.xi'!D84+'FINANCE OVERHEAD COST F.xi'!D86+'WORKS OVERHEAD COST F.xi'!D85+'ESD OVERHEAD COST F.xi'!D84+'PHC OVERHEAD COST F.xi'!D84+'WATSAN OVERHEAD COST F.xi'!D84+'TRADITIONAL OVERHEAD COST F.xi'!D84</f>
        <v>354242109.66999996</v>
      </c>
      <c r="E22" s="32">
        <f>'CHAIR OVERHEAD COST F.xi'!E84+'SLT OVERHEAD COST F.xi'!E84+'COUNCIL OVERHEAD COST F.xi'!E84+'PMD OVERHEAD COST F.xi'!E84+'AGRIC OVERHEAD COST F.xi'!E84+'FINANCE OVERHEAD COST F.xi'!E86+'WORKS OVERHEAD COST F.xi'!E85+'ESD OVERHEAD COST F.xi'!E84+'PHC OVERHEAD COST F.xi'!E84+'WATSAN OVERHEAD COST F.xi'!E84+'TRADITIONAL OVERHEAD COST F.xi'!E84</f>
        <v>937341663.7700001</v>
      </c>
    </row>
    <row r="23" spans="1:5" x14ac:dyDescent="0.2">
      <c r="A23" s="35">
        <v>22050000</v>
      </c>
      <c r="B23" s="27" t="s">
        <v>533</v>
      </c>
      <c r="C23" s="36">
        <f>'CHAIR OVERHEAD COST F.xi'!C88+'SLT OVERHEAD COST F.xi'!C88+'COUNCIL OVERHEAD COST F.xi'!C88+'PMD OVERHEAD COST F.xi'!C88+'AGRIC OVERHEAD COST F.xi'!C88+'FINANCE OVERHEAD COST F.xi'!C90+'WORKS OVERHEAD COST F.xi'!C89+'ESD OVERHEAD COST F.xi'!C88+'PHC OVERHEAD COST F.xi'!C88+'WATSAN OVERHEAD COST F.xi'!C88+'TRADITIONAL OVERHEAD COST F.xi'!C88</f>
        <v>83600000</v>
      </c>
      <c r="D23" s="36">
        <f>'CHAIR OVERHEAD COST F.xi'!D88+'SLT OVERHEAD COST F.xi'!D88+'COUNCIL OVERHEAD COST F.xi'!D88+'PMD OVERHEAD COST F.xi'!D88+'AGRIC OVERHEAD COST F.xi'!D88+'FINANCE OVERHEAD COST F.xi'!D90+'WORKS OVERHEAD COST F.xi'!D89+'ESD OVERHEAD COST F.xi'!D88+'PHC OVERHEAD COST F.xi'!D88+'WATSAN OVERHEAD COST F.xi'!D88+'TRADITIONAL OVERHEAD COST F.xi'!D88</f>
        <v>35668442.350000001</v>
      </c>
      <c r="E23" s="36">
        <f>'CHAIR OVERHEAD COST F.xi'!E88+'SLT OVERHEAD COST F.xi'!E88+'COUNCIL OVERHEAD COST F.xi'!E88+'PMD OVERHEAD COST F.xi'!E88+'AGRIC OVERHEAD COST F.xi'!E88+'FINANCE OVERHEAD COST F.xi'!E90+'WORKS OVERHEAD COST F.xi'!E89+'ESD OVERHEAD COST F.xi'!E88+'PHC OVERHEAD COST F.xi'!E88+'WATSAN OVERHEAD COST F.xi'!E88+'TRADITIONAL OVERHEAD COST F.xi'!E88</f>
        <v>135000000</v>
      </c>
    </row>
    <row r="24" spans="1:5" x14ac:dyDescent="0.2">
      <c r="A24" s="35">
        <v>22060000</v>
      </c>
      <c r="B24" s="27" t="s">
        <v>534</v>
      </c>
      <c r="C24" s="36">
        <f>'CHAIR OVERHEAD COST F.xi'!C93+'SLT OVERHEAD COST F.xi'!C93+'COUNCIL OVERHEAD COST F.xi'!C93+'PMD OVERHEAD COST F.xi'!C93+'AGRIC OVERHEAD COST F.xi'!C93+'FINANCE OVERHEAD COST F.xi'!C95+'WORKS OVERHEAD COST F.xi'!C94+'ESD OVERHEAD COST F.xi'!C93+'PHC OVERHEAD COST F.xi'!C93+'WATSAN OVERHEAD COST F.xi'!C93+'TRADITIONAL OVERHEAD COST F.xi'!C93</f>
        <v>0</v>
      </c>
      <c r="D24" s="36">
        <f>'CHAIR OVERHEAD COST F.xi'!D93+'SLT OVERHEAD COST F.xi'!D93+'COUNCIL OVERHEAD COST F.xi'!D93+'PMD OVERHEAD COST F.xi'!D93+'AGRIC OVERHEAD COST F.xi'!D93+'FINANCE OVERHEAD COST F.xi'!D95+'WORKS OVERHEAD COST F.xi'!D94+'ESD OVERHEAD COST F.xi'!D93+'PHC OVERHEAD COST F.xi'!D93+'WATSAN OVERHEAD COST F.xi'!D93+'TRADITIONAL OVERHEAD COST F.xi'!D93</f>
        <v>0</v>
      </c>
      <c r="E24" s="36">
        <f>'CHAIR OVERHEAD COST F.xi'!E93+'SLT OVERHEAD COST F.xi'!E93+'COUNCIL OVERHEAD COST F.xi'!E93+'PMD OVERHEAD COST F.xi'!E93+'AGRIC OVERHEAD COST F.xi'!E93+'FINANCE OVERHEAD COST F.xi'!E95+'WORKS OVERHEAD COST F.xi'!E94+'ESD OVERHEAD COST F.xi'!E93+'PHC OVERHEAD COST F.xi'!E93+'WATSAN OVERHEAD COST F.xi'!E93+'TRADITIONAL OVERHEAD COST F.xi'!E93</f>
        <v>0</v>
      </c>
    </row>
    <row r="25" spans="1:5" x14ac:dyDescent="0.2">
      <c r="A25" s="24" t="s">
        <v>341</v>
      </c>
      <c r="B25" s="23" t="s">
        <v>341</v>
      </c>
      <c r="C25" s="32" t="s">
        <v>341</v>
      </c>
      <c r="D25" s="32" t="s">
        <v>341</v>
      </c>
      <c r="E25" s="32" t="s">
        <v>341</v>
      </c>
    </row>
    <row r="26" spans="1:5" x14ac:dyDescent="0.2">
      <c r="A26" s="24" t="s">
        <v>341</v>
      </c>
      <c r="B26" s="23" t="s">
        <v>341</v>
      </c>
      <c r="C26" s="32" t="s">
        <v>341</v>
      </c>
      <c r="D26" s="32" t="s">
        <v>341</v>
      </c>
      <c r="E26" s="32" t="s">
        <v>341</v>
      </c>
    </row>
    <row r="27" spans="1:5" x14ac:dyDescent="0.2">
      <c r="A27" s="22" t="s">
        <v>341</v>
      </c>
      <c r="B27" s="23" t="s">
        <v>470</v>
      </c>
      <c r="C27" s="31">
        <f>C5</f>
        <v>4426024046.2900009</v>
      </c>
      <c r="D27" s="31">
        <f t="shared" ref="D27:E27" si="3">D5</f>
        <v>3215158716.2400002</v>
      </c>
      <c r="E27" s="31">
        <f t="shared" si="3"/>
        <v>4759433774.2299995</v>
      </c>
    </row>
    <row r="28" spans="1:5" hidden="1" x14ac:dyDescent="0.2">
      <c r="A28" s="4"/>
      <c r="B28" s="5"/>
      <c r="C28" s="11"/>
      <c r="D28" s="11"/>
      <c r="E28" s="11"/>
    </row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300"/>
  <sheetViews>
    <sheetView view="pageBreakPreview" zoomScale="90" zoomScaleNormal="115" zoomScaleSheetLayoutView="90" workbookViewId="0">
      <selection sqref="A1:E1"/>
    </sheetView>
  </sheetViews>
  <sheetFormatPr defaultColWidth="8.88671875" defaultRowHeight="15" x14ac:dyDescent="0.25"/>
  <cols>
    <col min="1" max="1" width="15" style="1" customWidth="1"/>
    <col min="2" max="2" width="52" style="1" bestFit="1" customWidth="1"/>
    <col min="3" max="5" width="24.44140625" style="1" bestFit="1" customWidth="1"/>
    <col min="6" max="16384" width="8.88671875" style="1"/>
  </cols>
  <sheetData>
    <row r="1" spans="1:5" x14ac:dyDescent="0.3">
      <c r="A1" s="73" t="s">
        <v>488</v>
      </c>
      <c r="B1" s="73"/>
      <c r="C1" s="73"/>
      <c r="D1" s="73"/>
      <c r="E1" s="73"/>
    </row>
    <row r="2" spans="1:5" ht="36.6" customHeight="1" x14ac:dyDescent="0.25">
      <c r="A2" s="75" t="s">
        <v>806</v>
      </c>
      <c r="B2" s="75"/>
      <c r="C2" s="75"/>
      <c r="D2" s="75"/>
      <c r="E2" s="75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489</v>
      </c>
      <c r="C4" s="50" t="s">
        <v>593</v>
      </c>
      <c r="D4" s="50" t="s">
        <v>594</v>
      </c>
      <c r="E4" s="50" t="s">
        <v>595</v>
      </c>
    </row>
    <row r="5" spans="1:5" x14ac:dyDescent="0.3">
      <c r="A5" s="20">
        <v>32010100</v>
      </c>
      <c r="B5" s="21" t="s">
        <v>506</v>
      </c>
      <c r="C5" s="28">
        <f>'PMD CAPITAL EXP F.xii'!D7+'AGRIC CAPITAL EXP F.xii'!D7+'FINANCE CAPITAL EXP F.xii'!D7+'WORKS CAPITAL EXP F.xii'!D7+'ESD CAPITAL EXP F.xii'!D7+'PHC CAPITAL EXP F.xii'!D7+'WATSAN CAPITAL EXP F.xii'!D7</f>
        <v>868061838</v>
      </c>
      <c r="D5" s="28">
        <f>'PMD CAPITAL EXP F.xii'!E7+'AGRIC CAPITAL EXP F.xii'!E7+'FINANCE CAPITAL EXP F.xii'!E7+'WORKS CAPITAL EXP F.xii'!E7+'ESD CAPITAL EXP F.xii'!E7+'PHC CAPITAL EXP F.xii'!E7+'WATSAN CAPITAL EXP F.xii'!E7</f>
        <v>185240552.16999999</v>
      </c>
      <c r="E5" s="28">
        <f>'PMD CAPITAL EXP F.xii'!F7+'AGRIC CAPITAL EXP F.xii'!F7+'FINANCE CAPITAL EXP F.xii'!F7+'WORKS CAPITAL EXP F.xii'!F7+'ESD CAPITAL EXP F.xii'!F7+'PHC CAPITAL EXP F.xii'!F7+'WATSAN CAPITAL EXP F.xii'!F7</f>
        <v>228000000</v>
      </c>
    </row>
    <row r="6" spans="1:5" x14ac:dyDescent="0.3">
      <c r="A6" s="20">
        <v>32010200</v>
      </c>
      <c r="B6" s="21" t="s">
        <v>597</v>
      </c>
      <c r="C6" s="28">
        <f>'PMD CAPITAL EXP F.xii'!D15+'AGRIC CAPITAL EXP F.xii'!D17+'FINANCE CAPITAL EXP F.xii'!D11+'WORKS CAPITAL EXP F.xii'!D17+'ESD CAPITAL EXP F.xii'!D38+'PHC CAPITAL EXP F.xii'!D20+'WATSAN CAPITAL EXP F.xii'!D17</f>
        <v>707368240</v>
      </c>
      <c r="D6" s="28">
        <f>'PMD CAPITAL EXP F.xii'!E15+'AGRIC CAPITAL EXP F.xii'!E17+'FINANCE CAPITAL EXP F.xii'!E11+'WORKS CAPITAL EXP F.xii'!E17+'ESD CAPITAL EXP F.xii'!E38+'PHC CAPITAL EXP F.xii'!E20+'WATSAN CAPITAL EXP F.xii'!E17</f>
        <v>119802008.91</v>
      </c>
      <c r="E6" s="28">
        <f>'PMD CAPITAL EXP F.xii'!F15+'AGRIC CAPITAL EXP F.xii'!F17+'FINANCE CAPITAL EXP F.xii'!F11+'WORKS CAPITAL EXP F.xii'!F17+'ESD CAPITAL EXP F.xii'!F38+'PHC CAPITAL EXP F.xii'!F20+'WATSAN CAPITAL EXP F.xii'!F17</f>
        <v>2775975666.4200001</v>
      </c>
    </row>
    <row r="7" spans="1:5" x14ac:dyDescent="0.3">
      <c r="A7" s="20">
        <v>32010300</v>
      </c>
      <c r="B7" s="21" t="s">
        <v>507</v>
      </c>
      <c r="C7" s="28">
        <f>'PMD CAPITAL EXP F.xii'!D26+'AGRIC CAPITAL EXP F.xii'!D28+'FINANCE CAPITAL EXP F.xii'!D47+'WORKS CAPITAL EXP F.xii'!D70+'ESD CAPITAL EXP F.xii'!D70+'PHC CAPITAL EXP F.xii'!D31+'WATSAN CAPITAL EXP F.xii'!D46</f>
        <v>39500000</v>
      </c>
      <c r="D7" s="28">
        <f>'PMD CAPITAL EXP F.xii'!E26+'AGRIC CAPITAL EXP F.xii'!E28+'FINANCE CAPITAL EXP F.xii'!E47+'WORKS CAPITAL EXP F.xii'!E70+'ESD CAPITAL EXP F.xii'!E70+'PHC CAPITAL EXP F.xii'!E31+'WATSAN CAPITAL EXP F.xii'!E46</f>
        <v>0</v>
      </c>
      <c r="E7" s="28">
        <f>'PMD CAPITAL EXP F.xii'!F26+'AGRIC CAPITAL EXP F.xii'!F28+'FINANCE CAPITAL EXP F.xii'!F47+'WORKS CAPITAL EXP F.xii'!F70+'ESD CAPITAL EXP F.xii'!F70+'PHC CAPITAL EXP F.xii'!F31+'WATSAN CAPITAL EXP F.xii'!F46</f>
        <v>0</v>
      </c>
    </row>
    <row r="8" spans="1:5" x14ac:dyDescent="0.3">
      <c r="A8" s="20">
        <v>32010400</v>
      </c>
      <c r="B8" s="21" t="s">
        <v>508</v>
      </c>
      <c r="C8" s="28">
        <f>'PMD CAPITAL EXP F.xii'!D32+'AGRIC CAPITAL EXP F.xii'!D34+'FINANCE CAPITAL EXP F.xii'!D54+'WORKS CAPITAL EXP F.xii'!D76+'ESD CAPITAL EXP F.xii'!D76+'PHC CAPITAL EXP F.xii'!D39+'WATSAN CAPITAL EXP F.xii'!D52</f>
        <v>226250000</v>
      </c>
      <c r="D8" s="28">
        <f>'PMD CAPITAL EXP F.xii'!E32+'AGRIC CAPITAL EXP F.xii'!E34+'FINANCE CAPITAL EXP F.xii'!E54+'WORKS CAPITAL EXP F.xii'!E76+'ESD CAPITAL EXP F.xii'!E76+'PHC CAPITAL EXP F.xii'!E39+'WATSAN CAPITAL EXP F.xii'!E52</f>
        <v>150000000</v>
      </c>
      <c r="E8" s="28">
        <f>'PMD CAPITAL EXP F.xii'!F32+'AGRIC CAPITAL EXP F.xii'!F34+'FINANCE CAPITAL EXP F.xii'!F54+'WORKS CAPITAL EXP F.xii'!F76+'ESD CAPITAL EXP F.xii'!F76+'PHC CAPITAL EXP F.xii'!F39+'WATSAN CAPITAL EXP F.xii'!F52</f>
        <v>84000000</v>
      </c>
    </row>
    <row r="9" spans="1:5" x14ac:dyDescent="0.3">
      <c r="A9" s="20">
        <v>32010500</v>
      </c>
      <c r="B9" s="21" t="s">
        <v>509</v>
      </c>
      <c r="C9" s="28">
        <f>'PMD CAPITAL EXP F.xii'!D38+'AGRIC CAPITAL EXP F.xii'!D40+'FINANCE CAPITAL EXP F.xii'!D60+'WORKS CAPITAL EXP F.xii'!D82+'ESD CAPITAL EXP F.xii'!D82+'PHC CAPITAL EXP F.xii'!D45+'WATSAN CAPITAL EXP F.xii'!D58</f>
        <v>200000</v>
      </c>
      <c r="D9" s="28">
        <f>'PMD CAPITAL EXP F.xii'!E38+'AGRIC CAPITAL EXP F.xii'!E40+'FINANCE CAPITAL EXP F.xii'!E60+'WORKS CAPITAL EXP F.xii'!E82+'ESD CAPITAL EXP F.xii'!E82+'PHC CAPITAL EXP F.xii'!E45+'WATSAN CAPITAL EXP F.xii'!E58</f>
        <v>0</v>
      </c>
      <c r="E9" s="28">
        <f>'PMD CAPITAL EXP F.xii'!F38+'AGRIC CAPITAL EXP F.xii'!F40+'FINANCE CAPITAL EXP F.xii'!F60+'WORKS CAPITAL EXP F.xii'!F82+'ESD CAPITAL EXP F.xii'!F82+'PHC CAPITAL EXP F.xii'!F45+'WATSAN CAPITAL EXP F.xii'!F58</f>
        <v>3000000</v>
      </c>
    </row>
    <row r="10" spans="1:5" x14ac:dyDescent="0.3">
      <c r="A10" s="20">
        <v>32010600</v>
      </c>
      <c r="B10" s="21" t="s">
        <v>510</v>
      </c>
      <c r="C10" s="28">
        <f>'PMD CAPITAL EXP F.xii'!D47+'AGRIC CAPITAL EXP F.xii'!D47+'FINANCE CAPITAL EXP F.xii'!D69+'WORKS CAPITAL EXP F.xii'!D91+'ESD CAPITAL EXP F.xii'!D88+'PHC CAPITAL EXP F.xii'!D54+'WATSAN CAPITAL EXP F.xii'!D67</f>
        <v>16250000</v>
      </c>
      <c r="D10" s="28">
        <f>'PMD CAPITAL EXP F.xii'!E47+'AGRIC CAPITAL EXP F.xii'!E47+'FINANCE CAPITAL EXP F.xii'!E69+'WORKS CAPITAL EXP F.xii'!E91+'ESD CAPITAL EXP F.xii'!E88+'PHC CAPITAL EXP F.xii'!E54+'WATSAN CAPITAL EXP F.xii'!E67</f>
        <v>0</v>
      </c>
      <c r="E10" s="28">
        <f>'PMD CAPITAL EXP F.xii'!F47+'AGRIC CAPITAL EXP F.xii'!F47+'FINANCE CAPITAL EXP F.xii'!F69+'WORKS CAPITAL EXP F.xii'!F91+'ESD CAPITAL EXP F.xii'!F88+'PHC CAPITAL EXP F.xii'!F54+'WATSAN CAPITAL EXP F.xii'!F67</f>
        <v>0</v>
      </c>
    </row>
    <row r="11" spans="1:5" x14ac:dyDescent="0.3">
      <c r="A11" s="20">
        <v>32010900</v>
      </c>
      <c r="B11" s="21" t="s">
        <v>511</v>
      </c>
      <c r="C11" s="28">
        <f>'PMD CAPITAL EXP F.xii'!D54+'AGRIC CAPITAL EXP F.xii'!D54+'FINANCE CAPITAL EXP F.xii'!D76+'WORKS CAPITAL EXP F.xii'!D98+'ESD CAPITAL EXP F.xii'!D95+'PHC CAPITAL EXP F.xii'!D61+'WATSAN CAPITAL EXP F.xii'!D74</f>
        <v>444500000</v>
      </c>
      <c r="D11" s="28">
        <f>'PMD CAPITAL EXP F.xii'!E54+'AGRIC CAPITAL EXP F.xii'!E54+'FINANCE CAPITAL EXP F.xii'!E76+'WORKS CAPITAL EXP F.xii'!E98+'ESD CAPITAL EXP F.xii'!E95+'PHC CAPITAL EXP F.xii'!E61+'WATSAN CAPITAL EXP F.xii'!E74</f>
        <v>301057352</v>
      </c>
      <c r="E11" s="28">
        <f>'PMD CAPITAL EXP F.xii'!F54+'AGRIC CAPITAL EXP F.xii'!F54+'FINANCE CAPITAL EXP F.xii'!F76+'WORKS CAPITAL EXP F.xii'!F98+'ESD CAPITAL EXP F.xii'!F95+'PHC CAPITAL EXP F.xii'!F61+'WATSAN CAPITAL EXP F.xii'!F74</f>
        <v>375000000</v>
      </c>
    </row>
    <row r="12" spans="1:5" x14ac:dyDescent="0.3">
      <c r="A12" s="20">
        <v>32020100</v>
      </c>
      <c r="B12" s="21" t="s">
        <v>512</v>
      </c>
      <c r="C12" s="28">
        <f>'PMD CAPITAL EXP F.xii'!D66+'AGRIC CAPITAL EXP F.xii'!D67+'FINANCE CAPITAL EXP F.xii'!D88+'WORKS CAPITAL EXP F.xii'!D110+'ESD CAPITAL EXP F.xii'!D107+'PHC CAPITAL EXP F.xii'!D73+'WATSAN CAPITAL EXP F.xii'!D86</f>
        <v>30000000</v>
      </c>
      <c r="D12" s="28">
        <f>'PMD CAPITAL EXP F.xii'!E66+'AGRIC CAPITAL EXP F.xii'!E67+'FINANCE CAPITAL EXP F.xii'!E88+'WORKS CAPITAL EXP F.xii'!E110+'ESD CAPITAL EXP F.xii'!E107+'PHC CAPITAL EXP F.xii'!E73+'WATSAN CAPITAL EXP F.xii'!E86</f>
        <v>0</v>
      </c>
      <c r="E12" s="28">
        <f>'PMD CAPITAL EXP F.xii'!F66+'AGRIC CAPITAL EXP F.xii'!F67+'FINANCE CAPITAL EXP F.xii'!F88+'WORKS CAPITAL EXP F.xii'!F110+'ESD CAPITAL EXP F.xii'!F107+'PHC CAPITAL EXP F.xii'!F73+'WATSAN CAPITAL EXP F.xii'!F86</f>
        <v>329704077.5</v>
      </c>
    </row>
    <row r="13" spans="1:5" x14ac:dyDescent="0.3">
      <c r="A13" s="20">
        <v>32030100</v>
      </c>
      <c r="B13" s="21" t="s">
        <v>462</v>
      </c>
      <c r="C13" s="28">
        <f>'PMD CAPITAL EXP F.xii'!D74+'AGRIC CAPITAL EXP F.xii'!D74+'FINANCE CAPITAL EXP F.xii'!D95+'WORKS CAPITAL EXP F.xii'!D117+'ESD CAPITAL EXP F.xii'!D114+'PHC CAPITAL EXP F.xii'!D80+'WATSAN CAPITAL EXP F.xii'!D93</f>
        <v>3000000</v>
      </c>
      <c r="D13" s="28">
        <f>'PMD CAPITAL EXP F.xii'!E74+'AGRIC CAPITAL EXP F.xii'!E74+'FINANCE CAPITAL EXP F.xii'!E95+'WORKS CAPITAL EXP F.xii'!E117+'ESD CAPITAL EXP F.xii'!E114+'PHC CAPITAL EXP F.xii'!E80+'WATSAN CAPITAL EXP F.xii'!E93</f>
        <v>300000</v>
      </c>
      <c r="E13" s="28">
        <f>'PMD CAPITAL EXP F.xii'!F74+'AGRIC CAPITAL EXP F.xii'!F74+'FINANCE CAPITAL EXP F.xii'!F95+'WORKS CAPITAL EXP F.xii'!F117+'ESD CAPITAL EXP F.xii'!F114+'PHC CAPITAL EXP F.xii'!F80+'WATSAN CAPITAL EXP F.xii'!F93</f>
        <v>3000000</v>
      </c>
    </row>
    <row r="14" spans="1:5" x14ac:dyDescent="0.3">
      <c r="A14" s="20">
        <v>32011000</v>
      </c>
      <c r="B14" s="21" t="s">
        <v>550</v>
      </c>
      <c r="C14" s="28">
        <f>'PMD CAPITAL EXP F.xii'!D79+'AGRIC CAPITAL EXP F.xii'!D80+'FINANCE CAPITAL EXP F.xii'!D101+'WORKS CAPITAL EXP F.xii'!D123+'ESD CAPITAL EXP F.xii'!D120+'PHC CAPITAL EXP F.xii'!D86+'WATSAN CAPITAL EXP F.xii'!D98</f>
        <v>0</v>
      </c>
      <c r="D14" s="28">
        <f>'PMD CAPITAL EXP F.xii'!E79+'AGRIC CAPITAL EXP F.xii'!E80+'FINANCE CAPITAL EXP F.xii'!E101+'WORKS CAPITAL EXP F.xii'!E123+'ESD CAPITAL EXP F.xii'!E120+'PHC CAPITAL EXP F.xii'!E86+'WATSAN CAPITAL EXP F.xii'!E98</f>
        <v>0</v>
      </c>
      <c r="E14" s="28">
        <f>'PMD CAPITAL EXP F.xii'!F79+'AGRIC CAPITAL EXP F.xii'!F80+'FINANCE CAPITAL EXP F.xii'!F101+'WORKS CAPITAL EXP F.xii'!F123+'ESD CAPITAL EXP F.xii'!F120+'PHC CAPITAL EXP F.xii'!F86+'WATSAN CAPITAL EXP F.xii'!F98</f>
        <v>0</v>
      </c>
    </row>
    <row r="15" spans="1:5" hidden="1" x14ac:dyDescent="0.3">
      <c r="A15" s="21" t="s">
        <v>341</v>
      </c>
      <c r="B15" s="21" t="s">
        <v>341</v>
      </c>
      <c r="C15" s="21"/>
      <c r="D15" s="21"/>
      <c r="E15" s="21"/>
    </row>
    <row r="16" spans="1:5" hidden="1" x14ac:dyDescent="0.3">
      <c r="A16" s="21" t="s">
        <v>341</v>
      </c>
      <c r="B16" s="21" t="s">
        <v>341</v>
      </c>
      <c r="C16" s="21"/>
      <c r="D16" s="21"/>
      <c r="E16" s="21"/>
    </row>
    <row r="17" spans="1:5" hidden="1" x14ac:dyDescent="0.3">
      <c r="A17" s="21" t="s">
        <v>341</v>
      </c>
      <c r="B17" s="21" t="s">
        <v>341</v>
      </c>
      <c r="C17" s="21"/>
      <c r="D17" s="21"/>
      <c r="E17" s="21"/>
    </row>
    <row r="18" spans="1:5" hidden="1" x14ac:dyDescent="0.3">
      <c r="A18" s="21" t="s">
        <v>341</v>
      </c>
      <c r="B18" s="21" t="s">
        <v>341</v>
      </c>
      <c r="C18" s="21"/>
      <c r="D18" s="21"/>
      <c r="E18" s="21"/>
    </row>
    <row r="19" spans="1:5" hidden="1" x14ac:dyDescent="0.3">
      <c r="A19" s="21" t="s">
        <v>341</v>
      </c>
      <c r="B19" s="21" t="s">
        <v>341</v>
      </c>
      <c r="C19" s="21"/>
      <c r="D19" s="21"/>
      <c r="E19" s="21"/>
    </row>
    <row r="20" spans="1:5" hidden="1" x14ac:dyDescent="0.3">
      <c r="A20" s="21" t="s">
        <v>341</v>
      </c>
      <c r="B20" s="21" t="s">
        <v>341</v>
      </c>
      <c r="C20" s="21"/>
      <c r="D20" s="21"/>
      <c r="E20" s="21"/>
    </row>
    <row r="21" spans="1:5" hidden="1" x14ac:dyDescent="0.3">
      <c r="A21" s="21" t="s">
        <v>341</v>
      </c>
      <c r="B21" s="21" t="s">
        <v>341</v>
      </c>
      <c r="C21" s="21"/>
      <c r="D21" s="21"/>
      <c r="E21" s="21"/>
    </row>
    <row r="22" spans="1:5" hidden="1" x14ac:dyDescent="0.2">
      <c r="A22" s="21" t="s">
        <v>341</v>
      </c>
      <c r="B22" s="21" t="s">
        <v>341</v>
      </c>
      <c r="C22" s="21"/>
      <c r="D22" s="21"/>
      <c r="E22" s="21"/>
    </row>
    <row r="23" spans="1:5" hidden="1" x14ac:dyDescent="0.2">
      <c r="A23" s="21" t="s">
        <v>341</v>
      </c>
      <c r="B23" s="21" t="s">
        <v>341</v>
      </c>
      <c r="C23" s="21"/>
      <c r="D23" s="21"/>
      <c r="E23" s="21"/>
    </row>
    <row r="24" spans="1:5" hidden="1" x14ac:dyDescent="0.2">
      <c r="A24" s="21" t="s">
        <v>341</v>
      </c>
      <c r="B24" s="21" t="s">
        <v>341</v>
      </c>
      <c r="C24" s="21"/>
      <c r="D24" s="21"/>
      <c r="E24" s="21"/>
    </row>
    <row r="25" spans="1:5" hidden="1" x14ac:dyDescent="0.2">
      <c r="A25" s="21" t="s">
        <v>341</v>
      </c>
      <c r="B25" s="21" t="s">
        <v>341</v>
      </c>
      <c r="C25" s="21"/>
      <c r="D25" s="21"/>
      <c r="E25" s="21"/>
    </row>
    <row r="26" spans="1:5" hidden="1" x14ac:dyDescent="0.2">
      <c r="A26" s="21" t="s">
        <v>341</v>
      </c>
      <c r="B26" s="21" t="s">
        <v>341</v>
      </c>
      <c r="C26" s="21"/>
      <c r="D26" s="21"/>
      <c r="E26" s="21"/>
    </row>
    <row r="27" spans="1:5" hidden="1" x14ac:dyDescent="0.2">
      <c r="A27" s="21" t="s">
        <v>341</v>
      </c>
      <c r="B27" s="21" t="s">
        <v>341</v>
      </c>
      <c r="C27" s="21"/>
      <c r="D27" s="21"/>
      <c r="E27" s="21"/>
    </row>
    <row r="28" spans="1:5" x14ac:dyDescent="0.2">
      <c r="A28" s="21" t="s">
        <v>341</v>
      </c>
      <c r="B28" s="23" t="s">
        <v>513</v>
      </c>
      <c r="C28" s="29">
        <f>SUM(C5:C27)</f>
        <v>2335130078</v>
      </c>
      <c r="D28" s="29">
        <f t="shared" ref="D28:E28" si="0">SUM(D5:D27)</f>
        <v>756399913.07999992</v>
      </c>
      <c r="E28" s="29">
        <f t="shared" si="0"/>
        <v>3798679743.9200001</v>
      </c>
    </row>
    <row r="29" spans="1:5" hidden="1" x14ac:dyDescent="0.2">
      <c r="A29" s="4"/>
      <c r="B29" s="5"/>
      <c r="C29" s="11"/>
      <c r="D29" s="11"/>
      <c r="E29" s="11"/>
    </row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300"/>
  <sheetViews>
    <sheetView view="pageBreakPreview" zoomScale="90" zoomScaleNormal="140" zoomScaleSheetLayoutView="90" workbookViewId="0">
      <selection sqref="A1:E1"/>
    </sheetView>
  </sheetViews>
  <sheetFormatPr defaultColWidth="8.88671875" defaultRowHeight="15" x14ac:dyDescent="0.25"/>
  <cols>
    <col min="1" max="1" width="16" style="1" customWidth="1"/>
    <col min="2" max="2" width="52" style="1" bestFit="1" customWidth="1"/>
    <col min="3" max="5" width="24.44140625" style="1" bestFit="1" customWidth="1"/>
    <col min="6" max="16384" width="8.88671875" style="1"/>
  </cols>
  <sheetData>
    <row r="1" spans="1:5" x14ac:dyDescent="0.3">
      <c r="A1" s="73" t="s">
        <v>525</v>
      </c>
      <c r="B1" s="73"/>
      <c r="C1" s="73"/>
      <c r="D1" s="73"/>
      <c r="E1" s="73"/>
    </row>
    <row r="2" spans="1:5" ht="39.6" customHeight="1" x14ac:dyDescent="0.25">
      <c r="A2" s="75" t="s">
        <v>807</v>
      </c>
      <c r="B2" s="75"/>
      <c r="C2" s="75"/>
      <c r="D2" s="75"/>
      <c r="E2" s="75"/>
    </row>
    <row r="3" spans="1:5" x14ac:dyDescent="0.3">
      <c r="A3" s="49"/>
      <c r="B3" s="49"/>
      <c r="C3" s="49"/>
      <c r="D3" s="49"/>
      <c r="E3" s="49"/>
    </row>
    <row r="4" spans="1:5" ht="45" x14ac:dyDescent="0.3">
      <c r="A4" s="46" t="s">
        <v>0</v>
      </c>
      <c r="B4" s="47" t="s">
        <v>478</v>
      </c>
      <c r="C4" s="50" t="s">
        <v>593</v>
      </c>
      <c r="D4" s="50" t="s">
        <v>594</v>
      </c>
      <c r="E4" s="50" t="s">
        <v>595</v>
      </c>
    </row>
    <row r="5" spans="1:5" x14ac:dyDescent="0.3">
      <c r="A5" s="25" t="s">
        <v>514</v>
      </c>
      <c r="B5" s="27" t="s">
        <v>479</v>
      </c>
      <c r="C5" s="11">
        <v>0</v>
      </c>
      <c r="D5" s="11">
        <v>0</v>
      </c>
      <c r="E5" s="11">
        <v>0</v>
      </c>
    </row>
    <row r="6" spans="1:5" x14ac:dyDescent="0.3">
      <c r="A6" s="25" t="s">
        <v>515</v>
      </c>
      <c r="B6" s="27" t="s">
        <v>480</v>
      </c>
      <c r="C6" s="11">
        <v>0</v>
      </c>
      <c r="D6" s="11">
        <v>0</v>
      </c>
      <c r="E6" s="11">
        <v>0</v>
      </c>
    </row>
    <row r="7" spans="1:5" x14ac:dyDescent="0.3">
      <c r="A7" s="25" t="s">
        <v>516</v>
      </c>
      <c r="B7" s="27" t="s">
        <v>481</v>
      </c>
      <c r="C7" s="11">
        <v>0</v>
      </c>
      <c r="D7" s="11">
        <v>0</v>
      </c>
      <c r="E7" s="11">
        <v>0</v>
      </c>
    </row>
    <row r="8" spans="1:5" x14ac:dyDescent="0.3">
      <c r="A8" s="25" t="s">
        <v>517</v>
      </c>
      <c r="B8" s="21" t="s">
        <v>757</v>
      </c>
      <c r="C8" s="11">
        <f>'PMD CAPITAL EXP F.xii'!D6</f>
        <v>260000000</v>
      </c>
      <c r="D8" s="11">
        <f>'PMD CAPITAL EXP F.xii'!E6</f>
        <v>150000000</v>
      </c>
      <c r="E8" s="11">
        <f>'PMD CAPITAL EXP F.xii'!F6</f>
        <v>267704077.5</v>
      </c>
    </row>
    <row r="9" spans="1:5" x14ac:dyDescent="0.3">
      <c r="A9" s="25" t="s">
        <v>518</v>
      </c>
      <c r="B9" s="21" t="s">
        <v>482</v>
      </c>
      <c r="C9" s="11">
        <f>'AGRIC CAPITAL EXP F.xii'!D6</f>
        <v>415000000</v>
      </c>
      <c r="D9" s="11">
        <f>'AGRIC CAPITAL EXP F.xii'!E6</f>
        <v>288792352</v>
      </c>
      <c r="E9" s="11">
        <f>'AGRIC CAPITAL EXP F.xii'!F6</f>
        <v>348000000</v>
      </c>
    </row>
    <row r="10" spans="1:5" x14ac:dyDescent="0.3">
      <c r="A10" s="25" t="s">
        <v>519</v>
      </c>
      <c r="B10" s="21" t="s">
        <v>483</v>
      </c>
      <c r="C10" s="11">
        <f>'FINANCE CAPITAL EXP F.xii'!D6</f>
        <v>150200000</v>
      </c>
      <c r="D10" s="11">
        <f>'FINANCE CAPITAL EXP F.xii'!E6</f>
        <v>0</v>
      </c>
      <c r="E10" s="11">
        <f>'FINANCE CAPITAL EXP F.xii'!F6</f>
        <v>1517632986.7</v>
      </c>
    </row>
    <row r="11" spans="1:5" x14ac:dyDescent="0.3">
      <c r="A11" s="25" t="s">
        <v>520</v>
      </c>
      <c r="B11" s="21" t="s">
        <v>484</v>
      </c>
      <c r="C11" s="11">
        <f>'WORKS CAPITAL EXP F.xii'!D6</f>
        <v>569568240</v>
      </c>
      <c r="D11" s="11">
        <f>'WORKS CAPITAL EXP F.xii'!E6</f>
        <v>111577388.91</v>
      </c>
      <c r="E11" s="11">
        <f>'WORKS CAPITAL EXP F.xii'!F6</f>
        <v>1252842679.72</v>
      </c>
    </row>
    <row r="12" spans="1:5" x14ac:dyDescent="0.3">
      <c r="A12" s="25" t="s">
        <v>521</v>
      </c>
      <c r="B12" s="21" t="s">
        <v>485</v>
      </c>
      <c r="C12" s="11">
        <f>'ESD CAPITAL EXP F.xii'!D6</f>
        <v>311000000</v>
      </c>
      <c r="D12" s="11">
        <f>'ESD CAPITAL EXP F.xii'!E6</f>
        <v>12276701.92</v>
      </c>
      <c r="E12" s="11">
        <f>'ESD CAPITAL EXP F.xii'!F6</f>
        <v>163000000</v>
      </c>
    </row>
    <row r="13" spans="1:5" x14ac:dyDescent="0.3">
      <c r="A13" s="25" t="s">
        <v>522</v>
      </c>
      <c r="B13" s="21" t="s">
        <v>764</v>
      </c>
      <c r="C13" s="11">
        <f>'PHC CAPITAL EXP F.xii'!D6</f>
        <v>491561838</v>
      </c>
      <c r="D13" s="11">
        <f>'PHC CAPITAL EXP F.xii'!E6</f>
        <v>185528850.25</v>
      </c>
      <c r="E13" s="11">
        <f>'PHC CAPITAL EXP F.xii'!F6</f>
        <v>159000000</v>
      </c>
    </row>
    <row r="14" spans="1:5" x14ac:dyDescent="0.3">
      <c r="A14" s="25" t="s">
        <v>523</v>
      </c>
      <c r="B14" s="21" t="s">
        <v>486</v>
      </c>
      <c r="C14" s="11">
        <f>'WATSAN CAPITAL EXP F.xii'!D6</f>
        <v>137800000</v>
      </c>
      <c r="D14" s="11">
        <f>'WATSAN CAPITAL EXP F.xii'!E6</f>
        <v>8224620</v>
      </c>
      <c r="E14" s="11">
        <f>'WATSAN CAPITAL EXP F.xii'!F6</f>
        <v>90500000</v>
      </c>
    </row>
    <row r="15" spans="1:5" x14ac:dyDescent="0.3">
      <c r="A15" s="25" t="s">
        <v>524</v>
      </c>
      <c r="B15" s="27" t="s">
        <v>487</v>
      </c>
      <c r="C15" s="11">
        <v>0</v>
      </c>
      <c r="D15" s="11">
        <v>0</v>
      </c>
      <c r="E15" s="11">
        <v>0</v>
      </c>
    </row>
    <row r="16" spans="1:5" hidden="1" x14ac:dyDescent="0.3">
      <c r="A16" s="6"/>
      <c r="B16" s="7"/>
      <c r="C16" s="11"/>
      <c r="D16" s="11"/>
      <c r="E16" s="11"/>
    </row>
    <row r="17" spans="1:5" hidden="1" x14ac:dyDescent="0.3">
      <c r="A17" s="6"/>
      <c r="B17" s="7"/>
      <c r="C17" s="10"/>
      <c r="D17" s="10"/>
      <c r="E17" s="10"/>
    </row>
    <row r="18" spans="1:5" hidden="1" x14ac:dyDescent="0.3">
      <c r="A18" s="6"/>
      <c r="B18" s="7"/>
      <c r="C18" s="10"/>
      <c r="D18" s="10"/>
      <c r="E18" s="10"/>
    </row>
    <row r="19" spans="1:5" hidden="1" x14ac:dyDescent="0.3">
      <c r="A19" s="6"/>
      <c r="B19" s="7"/>
      <c r="C19" s="10"/>
      <c r="D19" s="10"/>
      <c r="E19" s="10"/>
    </row>
    <row r="20" spans="1:5" hidden="1" x14ac:dyDescent="0.3">
      <c r="A20" s="4"/>
      <c r="B20" s="5"/>
      <c r="C20" s="11"/>
      <c r="D20" s="11"/>
      <c r="E20" s="11"/>
    </row>
    <row r="21" spans="1:5" hidden="1" x14ac:dyDescent="0.3">
      <c r="A21" s="6"/>
      <c r="B21" s="7"/>
      <c r="C21" s="10"/>
      <c r="D21" s="10"/>
      <c r="E21" s="10"/>
    </row>
    <row r="22" spans="1:5" hidden="1" x14ac:dyDescent="0.3">
      <c r="A22" s="4"/>
      <c r="B22" s="5"/>
      <c r="C22" s="11"/>
      <c r="D22" s="11"/>
      <c r="E22" s="11"/>
    </row>
    <row r="23" spans="1:5" hidden="1" x14ac:dyDescent="0.3">
      <c r="A23" s="4"/>
      <c r="B23" s="5"/>
      <c r="C23" s="11"/>
      <c r="D23" s="11"/>
      <c r="E23" s="11"/>
    </row>
    <row r="24" spans="1:5" hidden="1" x14ac:dyDescent="0.3">
      <c r="A24" s="6"/>
      <c r="B24" s="7"/>
      <c r="C24" s="10"/>
      <c r="D24" s="10"/>
      <c r="E24" s="10"/>
    </row>
    <row r="25" spans="1:5" x14ac:dyDescent="0.2">
      <c r="A25" s="4"/>
      <c r="B25" s="5" t="s">
        <v>470</v>
      </c>
      <c r="C25" s="11">
        <f>SUM(C5:C24)</f>
        <v>2335130078</v>
      </c>
      <c r="D25" s="11">
        <f t="shared" ref="D25:E25" si="0">SUM(D5:D24)</f>
        <v>756399913.07999992</v>
      </c>
      <c r="E25" s="11">
        <f t="shared" si="0"/>
        <v>3798679743.9200001</v>
      </c>
    </row>
    <row r="26" spans="1:5" hidden="1" x14ac:dyDescent="0.2">
      <c r="A26" s="4"/>
      <c r="B26" s="5"/>
      <c r="C26" s="11"/>
      <c r="D26" s="11"/>
      <c r="E26" s="1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2">
    <mergeCell ref="A1:E1"/>
    <mergeCell ref="A2:E2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2:E300"/>
  <sheetViews>
    <sheetView view="pageBreakPreview" topLeftCell="B1" zoomScale="90" zoomScaleNormal="115" zoomScaleSheetLayoutView="90" workbookViewId="0">
      <selection activeCell="B24" sqref="B24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3">
      <c r="A2" s="73" t="s">
        <v>526</v>
      </c>
      <c r="B2" s="73"/>
      <c r="C2" s="73"/>
      <c r="D2" s="73"/>
      <c r="E2" s="73"/>
    </row>
    <row r="3" spans="1:5" ht="26.4" customHeight="1" x14ac:dyDescent="0.25">
      <c r="A3" s="75" t="s">
        <v>808</v>
      </c>
      <c r="B3" s="75"/>
      <c r="C3" s="75"/>
      <c r="D3" s="75"/>
      <c r="E3" s="75"/>
    </row>
    <row r="4" spans="1:5" x14ac:dyDescent="0.3">
      <c r="A4" s="74" t="s">
        <v>754</v>
      </c>
      <c r="B4" s="74"/>
      <c r="C4" s="74"/>
      <c r="D4" s="74"/>
      <c r="E4" s="74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6869334</v>
      </c>
      <c r="D7" s="12">
        <f t="shared" ref="D7:E7" si="0">D8+D13+D20</f>
        <v>6869334</v>
      </c>
      <c r="E7" s="12">
        <f t="shared" si="0"/>
        <v>6869334</v>
      </c>
    </row>
    <row r="8" spans="1:5" s="1" customFormat="1" x14ac:dyDescent="0.3">
      <c r="A8" s="3">
        <v>2101</v>
      </c>
      <c r="B8" s="3" t="s">
        <v>5</v>
      </c>
      <c r="C8" s="12">
        <f>C9</f>
        <v>6869334</v>
      </c>
      <c r="D8" s="12">
        <f t="shared" ref="D8:E8" si="1">D9</f>
        <v>6869334</v>
      </c>
      <c r="E8" s="12">
        <f t="shared" si="1"/>
        <v>6869334</v>
      </c>
    </row>
    <row r="9" spans="1:5" s="1" customFormat="1" x14ac:dyDescent="0.3">
      <c r="A9" s="3">
        <v>210101</v>
      </c>
      <c r="B9" s="3" t="s">
        <v>6</v>
      </c>
      <c r="C9" s="12">
        <f>SUM(C10:C12)</f>
        <v>6869334</v>
      </c>
      <c r="D9" s="12">
        <f t="shared" ref="D9:E9" si="2">SUM(D10:D12)</f>
        <v>6869334</v>
      </c>
      <c r="E9" s="12">
        <f t="shared" si="2"/>
        <v>6869334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6869334</v>
      </c>
      <c r="D12" s="41">
        <v>6869334</v>
      </c>
      <c r="E12" s="41">
        <v>6869334</v>
      </c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3:E300"/>
  <sheetViews>
    <sheetView view="pageBreakPreview" zoomScale="90" zoomScaleNormal="115" zoomScaleSheetLayoutView="90" workbookViewId="0">
      <selection activeCell="B24" sqref="B24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3" width="25" style="49" bestFit="1" customWidth="1"/>
    <col min="4" max="4" width="25" style="49" customWidth="1"/>
    <col min="5" max="5" width="25" style="49" bestFit="1" customWidth="1"/>
    <col min="6" max="16384" width="8.88671875" style="49"/>
  </cols>
  <sheetData>
    <row r="3" spans="1:5" x14ac:dyDescent="0.3">
      <c r="A3" s="73" t="s">
        <v>527</v>
      </c>
      <c r="B3" s="73"/>
      <c r="C3" s="73"/>
      <c r="D3" s="73"/>
      <c r="E3" s="73"/>
    </row>
    <row r="4" spans="1:5" ht="28.65" customHeight="1" x14ac:dyDescent="0.25">
      <c r="A4" s="75" t="s">
        <v>809</v>
      </c>
      <c r="B4" s="75"/>
      <c r="C4" s="75"/>
      <c r="D4" s="75"/>
      <c r="E4" s="75"/>
    </row>
    <row r="5" spans="1:5" x14ac:dyDescent="0.3">
      <c r="A5" s="74" t="s">
        <v>754</v>
      </c>
      <c r="B5" s="74"/>
      <c r="C5" s="74"/>
      <c r="D5" s="74"/>
      <c r="E5" s="74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452500000</v>
      </c>
      <c r="D7" s="12">
        <f t="shared" ref="D7:E7" si="0">D8+D84+D88+D93</f>
        <v>318945000</v>
      </c>
      <c r="E7" s="12">
        <f t="shared" si="0"/>
        <v>254200000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452500000</v>
      </c>
      <c r="D8" s="12">
        <f t="shared" ref="D8:E8" si="1">D9+D14+D22+D36+D45+D48+D54+D63+D67+D70</f>
        <v>318945000</v>
      </c>
      <c r="E8" s="12">
        <f t="shared" si="1"/>
        <v>254200000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10000000</v>
      </c>
      <c r="D9" s="12">
        <f t="shared" ref="D9:E9" si="2">SUM(D10:D13)</f>
        <v>10000000</v>
      </c>
      <c r="E9" s="12">
        <f t="shared" si="2"/>
        <v>35000000</v>
      </c>
    </row>
    <row r="10" spans="1:5" x14ac:dyDescent="0.3">
      <c r="A10" s="43">
        <v>22020101</v>
      </c>
      <c r="B10" s="44" t="s">
        <v>23</v>
      </c>
      <c r="C10" s="41"/>
      <c r="D10" s="41"/>
      <c r="E10" s="41">
        <v>5000000</v>
      </c>
    </row>
    <row r="11" spans="1:5" x14ac:dyDescent="0.3">
      <c r="A11" s="43">
        <v>22020102</v>
      </c>
      <c r="B11" s="44" t="s">
        <v>24</v>
      </c>
      <c r="C11" s="41">
        <v>10000000</v>
      </c>
      <c r="D11" s="41">
        <v>10000000</v>
      </c>
      <c r="E11" s="41">
        <v>5000000</v>
      </c>
    </row>
    <row r="12" spans="1:5" x14ac:dyDescent="0.25">
      <c r="A12" s="43">
        <v>22020103</v>
      </c>
      <c r="B12" s="44" t="s">
        <v>25</v>
      </c>
      <c r="C12" s="41"/>
      <c r="D12" s="41"/>
      <c r="E12" s="41">
        <v>20000000</v>
      </c>
    </row>
    <row r="13" spans="1:5" x14ac:dyDescent="0.25">
      <c r="A13" s="43">
        <v>22020104</v>
      </c>
      <c r="B13" s="44" t="s">
        <v>26</v>
      </c>
      <c r="C13" s="41"/>
      <c r="D13" s="41"/>
      <c r="E13" s="41">
        <v>5000000</v>
      </c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2500000</v>
      </c>
      <c r="D22" s="12">
        <f t="shared" ref="D22:E22" si="3">SUM(D23:D35)</f>
        <v>280000</v>
      </c>
      <c r="E22" s="12">
        <f t="shared" si="3"/>
        <v>1000000</v>
      </c>
    </row>
    <row r="23" spans="1:5" x14ac:dyDescent="0.25">
      <c r="A23" s="43">
        <v>22020301</v>
      </c>
      <c r="B23" s="44" t="s">
        <v>36</v>
      </c>
      <c r="C23" s="41">
        <v>2500000</v>
      </c>
      <c r="D23" s="41">
        <v>280000</v>
      </c>
      <c r="E23" s="41">
        <v>1000000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20000000</v>
      </c>
      <c r="D36" s="12">
        <f t="shared" ref="D36:E36" si="4">SUM(D37:D44)</f>
        <v>1100000</v>
      </c>
      <c r="E36" s="12">
        <f t="shared" si="4"/>
        <v>6000000</v>
      </c>
    </row>
    <row r="37" spans="1:5" x14ac:dyDescent="0.25">
      <c r="A37" s="43">
        <v>22020401</v>
      </c>
      <c r="B37" s="44" t="s">
        <v>50</v>
      </c>
      <c r="C37" s="41">
        <v>20000000</v>
      </c>
      <c r="D37" s="41">
        <v>1100000</v>
      </c>
      <c r="E37" s="41">
        <v>6000000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400000000</v>
      </c>
      <c r="D48" s="12">
        <f t="shared" ref="D48:E48" si="6">SUM(D49:D53)</f>
        <v>296565000</v>
      </c>
      <c r="E48" s="12">
        <f t="shared" si="6"/>
        <v>207200000</v>
      </c>
    </row>
    <row r="49" spans="1:5" x14ac:dyDescent="0.25">
      <c r="A49" s="43">
        <v>22020601</v>
      </c>
      <c r="B49" s="44" t="s">
        <v>62</v>
      </c>
      <c r="C49" s="41">
        <v>400000000</v>
      </c>
      <c r="D49" s="41">
        <v>296565000</v>
      </c>
      <c r="E49" s="41">
        <v>200000000</v>
      </c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x14ac:dyDescent="0.25">
      <c r="A52" s="43">
        <v>22020604</v>
      </c>
      <c r="B52" s="44" t="s">
        <v>65</v>
      </c>
      <c r="C52" s="41"/>
      <c r="D52" s="41"/>
      <c r="E52" s="41">
        <v>7200000</v>
      </c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20000000</v>
      </c>
      <c r="D70" s="12">
        <f t="shared" ref="D70:E70" si="10">SUM(D71:D83)</f>
        <v>11000000</v>
      </c>
      <c r="E70" s="12">
        <f t="shared" si="10"/>
        <v>5000000</v>
      </c>
    </row>
    <row r="71" spans="1:5" x14ac:dyDescent="0.25">
      <c r="A71" s="43">
        <v>22021001</v>
      </c>
      <c r="B71" s="44" t="s">
        <v>84</v>
      </c>
      <c r="C71" s="41">
        <v>20000000</v>
      </c>
      <c r="D71" s="41">
        <v>11000000</v>
      </c>
      <c r="E71" s="41">
        <v>5000000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hidden="1" x14ac:dyDescent="0.25">
      <c r="A76" s="43">
        <v>22021007</v>
      </c>
      <c r="B76" s="44" t="s">
        <v>89</v>
      </c>
      <c r="C76" s="41"/>
      <c r="D76" s="41"/>
      <c r="E76" s="41"/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firstPageNumber="18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E300"/>
  <sheetViews>
    <sheetView view="pageBreakPreview" topLeftCell="B1" zoomScale="90" zoomScaleNormal="100" zoomScaleSheetLayoutView="90" workbookViewId="0">
      <selection activeCell="B24" sqref="B24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3">
      <c r="A2" s="73" t="s">
        <v>526</v>
      </c>
      <c r="B2" s="73"/>
      <c r="C2" s="73"/>
      <c r="D2" s="73"/>
      <c r="E2" s="73"/>
    </row>
    <row r="3" spans="1:5" ht="26.4" customHeight="1" x14ac:dyDescent="0.25">
      <c r="A3" s="75" t="s">
        <v>810</v>
      </c>
      <c r="B3" s="75"/>
      <c r="C3" s="75"/>
      <c r="D3" s="75"/>
      <c r="E3" s="75"/>
    </row>
    <row r="4" spans="1:5" x14ac:dyDescent="0.3">
      <c r="A4" s="74" t="s">
        <v>755</v>
      </c>
      <c r="B4" s="74"/>
      <c r="C4" s="74"/>
      <c r="D4" s="74"/>
      <c r="E4" s="74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32607256</v>
      </c>
      <c r="D7" s="12">
        <f t="shared" ref="D7:E7" si="0">D8+D13+D20</f>
        <v>32607256</v>
      </c>
      <c r="E7" s="12">
        <f t="shared" si="0"/>
        <v>32607256</v>
      </c>
    </row>
    <row r="8" spans="1:5" s="1" customFormat="1" x14ac:dyDescent="0.3">
      <c r="A8" s="3">
        <v>2101</v>
      </c>
      <c r="B8" s="3" t="s">
        <v>5</v>
      </c>
      <c r="C8" s="12">
        <f>C9</f>
        <v>32607256</v>
      </c>
      <c r="D8" s="12">
        <f t="shared" ref="D8:E8" si="1">D9</f>
        <v>32607256</v>
      </c>
      <c r="E8" s="12">
        <f t="shared" si="1"/>
        <v>32607256</v>
      </c>
    </row>
    <row r="9" spans="1:5" s="1" customFormat="1" x14ac:dyDescent="0.3">
      <c r="A9" s="3">
        <v>210101</v>
      </c>
      <c r="B9" s="3" t="s">
        <v>6</v>
      </c>
      <c r="C9" s="12">
        <f>SUM(C10:C12)</f>
        <v>32607256</v>
      </c>
      <c r="D9" s="12">
        <f t="shared" ref="D9:E9" si="2">SUM(D10:D12)</f>
        <v>32607256</v>
      </c>
      <c r="E9" s="12">
        <f t="shared" si="2"/>
        <v>32607256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32607256</v>
      </c>
      <c r="D12" s="41">
        <v>32607256</v>
      </c>
      <c r="E12" s="41">
        <v>32607256</v>
      </c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2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3:E300"/>
  <sheetViews>
    <sheetView view="pageBreakPreview" zoomScale="90" zoomScaleNormal="115" zoomScaleSheetLayoutView="90" workbookViewId="0">
      <selection activeCell="A75" sqref="A75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3">
      <c r="A3" s="73" t="s">
        <v>527</v>
      </c>
      <c r="B3" s="73"/>
      <c r="C3" s="73"/>
      <c r="D3" s="73"/>
      <c r="E3" s="73"/>
    </row>
    <row r="4" spans="1:5" ht="28.65" customHeight="1" x14ac:dyDescent="0.25">
      <c r="A4" s="75" t="s">
        <v>811</v>
      </c>
      <c r="B4" s="75"/>
      <c r="C4" s="75"/>
      <c r="D4" s="75"/>
      <c r="E4" s="75"/>
    </row>
    <row r="5" spans="1:5" x14ac:dyDescent="0.3">
      <c r="A5" s="74" t="s">
        <v>755</v>
      </c>
      <c r="B5" s="74"/>
      <c r="C5" s="74"/>
      <c r="D5" s="74"/>
      <c r="E5" s="74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8700000</v>
      </c>
      <c r="D7" s="12">
        <f t="shared" ref="D7:E7" si="0">D8+D84+D88+D93</f>
        <v>9690000</v>
      </c>
      <c r="E7" s="12">
        <f t="shared" si="0"/>
        <v>5140000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8700000</v>
      </c>
      <c r="D8" s="12">
        <f t="shared" ref="D8:E8" si="1">D9+D14+D22+D36+D45+D48+D54+D63+D67+D70</f>
        <v>9690000</v>
      </c>
      <c r="E8" s="12">
        <f t="shared" si="1"/>
        <v>5140000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</v>
      </c>
      <c r="D9" s="12">
        <f t="shared" ref="D9:E9" si="2">SUM(D10:D13)</f>
        <v>3150000</v>
      </c>
      <c r="E9" s="12">
        <f t="shared" si="2"/>
        <v>1000000</v>
      </c>
    </row>
    <row r="10" spans="1:5" x14ac:dyDescent="0.3">
      <c r="A10" s="43">
        <v>22020101</v>
      </c>
      <c r="B10" s="44" t="s">
        <v>23</v>
      </c>
      <c r="C10" s="41">
        <v>500000</v>
      </c>
      <c r="D10" s="41">
        <v>3150000</v>
      </c>
      <c r="E10" s="41">
        <v>1000000</v>
      </c>
    </row>
    <row r="11" spans="1:5" hidden="1" x14ac:dyDescent="0.3">
      <c r="A11" s="43">
        <v>22020102</v>
      </c>
      <c r="B11" s="44" t="s">
        <v>24</v>
      </c>
      <c r="C11" s="41"/>
      <c r="D11" s="41"/>
      <c r="E11" s="41"/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1000000</v>
      </c>
      <c r="D22" s="12">
        <f t="shared" ref="D22:E22" si="3">SUM(D23:D35)</f>
        <v>540000</v>
      </c>
      <c r="E22" s="12">
        <f t="shared" si="3"/>
        <v>500000</v>
      </c>
    </row>
    <row r="23" spans="1:5" x14ac:dyDescent="0.2">
      <c r="A23" s="43">
        <v>22020301</v>
      </c>
      <c r="B23" s="44" t="s">
        <v>36</v>
      </c>
      <c r="C23" s="41">
        <v>1000000</v>
      </c>
      <c r="D23" s="41">
        <v>540000</v>
      </c>
      <c r="E23" s="41">
        <v>500000</v>
      </c>
    </row>
    <row r="24" spans="1:5" hidden="1" x14ac:dyDescent="0.2">
      <c r="A24" s="43">
        <v>22020302</v>
      </c>
      <c r="B24" s="44" t="s">
        <v>37</v>
      </c>
      <c r="C24" s="41"/>
      <c r="D24" s="41"/>
      <c r="E24" s="41"/>
    </row>
    <row r="25" spans="1:5" hidden="1" x14ac:dyDescent="0.2">
      <c r="A25" s="43">
        <v>22020303</v>
      </c>
      <c r="B25" s="44" t="s">
        <v>38</v>
      </c>
      <c r="C25" s="41"/>
      <c r="D25" s="41"/>
      <c r="E25" s="41"/>
    </row>
    <row r="26" spans="1:5" hidden="1" x14ac:dyDescent="0.2">
      <c r="A26" s="43">
        <v>22020304</v>
      </c>
      <c r="B26" s="44" t="s">
        <v>39</v>
      </c>
      <c r="C26" s="41"/>
      <c r="D26" s="41"/>
      <c r="E26" s="41"/>
    </row>
    <row r="27" spans="1:5" hidden="1" x14ac:dyDescent="0.2">
      <c r="A27" s="43">
        <v>22020305</v>
      </c>
      <c r="B27" s="44" t="s">
        <v>40</v>
      </c>
      <c r="C27" s="41"/>
      <c r="D27" s="41"/>
      <c r="E27" s="41"/>
    </row>
    <row r="28" spans="1:5" hidden="1" x14ac:dyDescent="0.2">
      <c r="A28" s="43">
        <v>22020306</v>
      </c>
      <c r="B28" s="44" t="s">
        <v>41</v>
      </c>
      <c r="C28" s="41"/>
      <c r="D28" s="41"/>
      <c r="E28" s="41"/>
    </row>
    <row r="29" spans="1:5" hidden="1" x14ac:dyDescent="0.2">
      <c r="A29" s="43">
        <v>22020307</v>
      </c>
      <c r="B29" s="44" t="s">
        <v>42</v>
      </c>
      <c r="C29" s="41"/>
      <c r="D29" s="41"/>
      <c r="E29" s="41"/>
    </row>
    <row r="30" spans="1:5" hidden="1" x14ac:dyDescent="0.2">
      <c r="A30" s="43">
        <v>22020308</v>
      </c>
      <c r="B30" s="44" t="s">
        <v>43</v>
      </c>
      <c r="C30" s="41"/>
      <c r="D30" s="41"/>
      <c r="E30" s="41"/>
    </row>
    <row r="31" spans="1:5" hidden="1" x14ac:dyDescent="0.2">
      <c r="A31" s="43">
        <v>22020309</v>
      </c>
      <c r="B31" s="44" t="s">
        <v>44</v>
      </c>
      <c r="C31" s="41"/>
      <c r="D31" s="41"/>
      <c r="E31" s="41"/>
    </row>
    <row r="32" spans="1:5" hidden="1" x14ac:dyDescent="0.2">
      <c r="A32" s="43">
        <v>22020310</v>
      </c>
      <c r="B32" s="44" t="s">
        <v>45</v>
      </c>
      <c r="C32" s="41"/>
      <c r="D32" s="41"/>
      <c r="E32" s="41"/>
    </row>
    <row r="33" spans="1:5" hidden="1" x14ac:dyDescent="0.2">
      <c r="A33" s="43">
        <v>22020311</v>
      </c>
      <c r="B33" s="44" t="s">
        <v>46</v>
      </c>
      <c r="C33" s="41"/>
      <c r="D33" s="41"/>
      <c r="E33" s="41"/>
    </row>
    <row r="34" spans="1:5" hidden="1" x14ac:dyDescent="0.2">
      <c r="A34" s="43">
        <v>22020312</v>
      </c>
      <c r="B34" s="44" t="s">
        <v>47</v>
      </c>
      <c r="C34" s="41"/>
      <c r="D34" s="41"/>
      <c r="E34" s="41"/>
    </row>
    <row r="35" spans="1:5" hidden="1" x14ac:dyDescent="0.2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1200000</v>
      </c>
      <c r="D36" s="12">
        <f t="shared" ref="D36:E36" si="4">SUM(D37:D44)</f>
        <v>700000</v>
      </c>
      <c r="E36" s="12">
        <f t="shared" si="4"/>
        <v>1440000</v>
      </c>
    </row>
    <row r="37" spans="1:5" x14ac:dyDescent="0.2">
      <c r="A37" s="43">
        <v>22020401</v>
      </c>
      <c r="B37" s="44" t="s">
        <v>50</v>
      </c>
      <c r="C37" s="41">
        <v>1200000</v>
      </c>
      <c r="D37" s="41">
        <v>700000</v>
      </c>
      <c r="E37" s="41">
        <v>1440000</v>
      </c>
    </row>
    <row r="38" spans="1:5" hidden="1" x14ac:dyDescent="0.2">
      <c r="A38" s="43">
        <v>22020402</v>
      </c>
      <c r="B38" s="44" t="s">
        <v>51</v>
      </c>
      <c r="C38" s="41"/>
      <c r="D38" s="41"/>
      <c r="E38" s="41"/>
    </row>
    <row r="39" spans="1:5" hidden="1" x14ac:dyDescent="0.2">
      <c r="A39" s="43">
        <v>22020403</v>
      </c>
      <c r="B39" s="44" t="s">
        <v>52</v>
      </c>
      <c r="C39" s="41"/>
      <c r="D39" s="41"/>
      <c r="E39" s="41"/>
    </row>
    <row r="40" spans="1:5" hidden="1" x14ac:dyDescent="0.2">
      <c r="A40" s="43">
        <v>22020404</v>
      </c>
      <c r="B40" s="44" t="s">
        <v>53</v>
      </c>
      <c r="C40" s="41"/>
      <c r="D40" s="41"/>
      <c r="E40" s="41"/>
    </row>
    <row r="41" spans="1:5" hidden="1" x14ac:dyDescent="0.2">
      <c r="A41" s="43">
        <v>22020405</v>
      </c>
      <c r="B41" s="44" t="s">
        <v>54</v>
      </c>
      <c r="C41" s="41"/>
      <c r="D41" s="41"/>
      <c r="E41" s="41"/>
    </row>
    <row r="42" spans="1:5" hidden="1" x14ac:dyDescent="0.2">
      <c r="A42" s="43">
        <v>22020406</v>
      </c>
      <c r="B42" s="44" t="s">
        <v>55</v>
      </c>
      <c r="C42" s="41"/>
      <c r="D42" s="41"/>
      <c r="E42" s="41"/>
    </row>
    <row r="43" spans="1:5" hidden="1" x14ac:dyDescent="0.2">
      <c r="A43" s="43">
        <v>22020410</v>
      </c>
      <c r="B43" s="44" t="s">
        <v>56</v>
      </c>
      <c r="C43" s="41"/>
      <c r="D43" s="41"/>
      <c r="E43" s="41"/>
    </row>
    <row r="44" spans="1:5" hidden="1" x14ac:dyDescent="0.2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">
      <c r="A46" s="43">
        <v>22020501</v>
      </c>
      <c r="B46" s="44" t="s">
        <v>59</v>
      </c>
      <c r="C46" s="41"/>
      <c r="D46" s="41"/>
      <c r="E46" s="41"/>
    </row>
    <row r="47" spans="1:5" hidden="1" x14ac:dyDescent="0.2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">
      <c r="A49" s="43">
        <v>22020601</v>
      </c>
      <c r="B49" s="44" t="s">
        <v>62</v>
      </c>
      <c r="C49" s="41"/>
      <c r="D49" s="41"/>
      <c r="E49" s="41"/>
    </row>
    <row r="50" spans="1:5" hidden="1" x14ac:dyDescent="0.2">
      <c r="A50" s="43">
        <v>22020602</v>
      </c>
      <c r="B50" s="44" t="s">
        <v>63</v>
      </c>
      <c r="C50" s="41"/>
      <c r="D50" s="41"/>
      <c r="E50" s="41"/>
    </row>
    <row r="51" spans="1:5" hidden="1" x14ac:dyDescent="0.2">
      <c r="A51" s="43">
        <v>22020603</v>
      </c>
      <c r="B51" s="44" t="s">
        <v>64</v>
      </c>
      <c r="C51" s="41"/>
      <c r="D51" s="41"/>
      <c r="E51" s="41"/>
    </row>
    <row r="52" spans="1:5" hidden="1" x14ac:dyDescent="0.2">
      <c r="A52" s="43">
        <v>22020604</v>
      </c>
      <c r="B52" s="44" t="s">
        <v>65</v>
      </c>
      <c r="C52" s="41"/>
      <c r="D52" s="41"/>
      <c r="E52" s="41"/>
    </row>
    <row r="53" spans="1:5" hidden="1" x14ac:dyDescent="0.2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">
      <c r="A55" s="43">
        <v>22020701</v>
      </c>
      <c r="B55" s="44" t="s">
        <v>68</v>
      </c>
      <c r="C55" s="41"/>
      <c r="D55" s="41"/>
      <c r="E55" s="41"/>
    </row>
    <row r="56" spans="1:5" hidden="1" x14ac:dyDescent="0.2">
      <c r="A56" s="43">
        <v>22020702</v>
      </c>
      <c r="B56" s="44" t="s">
        <v>69</v>
      </c>
      <c r="C56" s="41"/>
      <c r="D56" s="41"/>
      <c r="E56" s="41"/>
    </row>
    <row r="57" spans="1:5" hidden="1" x14ac:dyDescent="0.2">
      <c r="A57" s="43">
        <v>22020703</v>
      </c>
      <c r="B57" s="44" t="s">
        <v>70</v>
      </c>
      <c r="C57" s="41"/>
      <c r="D57" s="41"/>
      <c r="E57" s="41"/>
    </row>
    <row r="58" spans="1:5" hidden="1" x14ac:dyDescent="0.2">
      <c r="A58" s="43">
        <v>22020707</v>
      </c>
      <c r="B58" s="44" t="s">
        <v>71</v>
      </c>
      <c r="C58" s="41"/>
      <c r="D58" s="41"/>
      <c r="E58" s="41"/>
    </row>
    <row r="59" spans="1:5" hidden="1" x14ac:dyDescent="0.2">
      <c r="A59" s="43">
        <v>22020708</v>
      </c>
      <c r="B59" s="44" t="s">
        <v>72</v>
      </c>
      <c r="C59" s="41"/>
      <c r="D59" s="41"/>
      <c r="E59" s="41"/>
    </row>
    <row r="60" spans="1:5" hidden="1" x14ac:dyDescent="0.2">
      <c r="A60" s="43">
        <v>22020709</v>
      </c>
      <c r="B60" s="44" t="s">
        <v>73</v>
      </c>
      <c r="C60" s="41"/>
      <c r="D60" s="41"/>
      <c r="E60" s="41"/>
    </row>
    <row r="61" spans="1:5" hidden="1" x14ac:dyDescent="0.2">
      <c r="A61" s="43">
        <v>22020711</v>
      </c>
      <c r="B61" s="44" t="s">
        <v>74</v>
      </c>
      <c r="C61" s="41"/>
      <c r="D61" s="41"/>
      <c r="E61" s="41"/>
    </row>
    <row r="62" spans="1:5" hidden="1" x14ac:dyDescent="0.2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">
      <c r="A64" s="43">
        <v>22020801</v>
      </c>
      <c r="B64" s="44" t="s">
        <v>77</v>
      </c>
      <c r="C64" s="41"/>
      <c r="D64" s="41"/>
      <c r="E64" s="41"/>
    </row>
    <row r="65" spans="1:5" hidden="1" x14ac:dyDescent="0.2">
      <c r="A65" s="43">
        <v>22020802</v>
      </c>
      <c r="B65" s="44" t="s">
        <v>78</v>
      </c>
      <c r="C65" s="41"/>
      <c r="D65" s="41"/>
      <c r="E65" s="41"/>
    </row>
    <row r="66" spans="1:5" hidden="1" x14ac:dyDescent="0.2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">
      <c r="A68" s="43">
        <v>22020901</v>
      </c>
      <c r="B68" s="44" t="s">
        <v>81</v>
      </c>
      <c r="C68" s="41"/>
      <c r="D68" s="41"/>
      <c r="E68" s="41"/>
    </row>
    <row r="69" spans="1:5" hidden="1" x14ac:dyDescent="0.2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">
      <c r="A70" s="4">
        <v>220210</v>
      </c>
      <c r="B70" s="5" t="s">
        <v>83</v>
      </c>
      <c r="C70" s="12">
        <f>SUM(C71:C83)</f>
        <v>6000000</v>
      </c>
      <c r="D70" s="12">
        <f t="shared" ref="D70:E70" si="10">SUM(D71:D83)</f>
        <v>5300000</v>
      </c>
      <c r="E70" s="12">
        <f t="shared" si="10"/>
        <v>2200000</v>
      </c>
    </row>
    <row r="71" spans="1:5" x14ac:dyDescent="0.25">
      <c r="A71" s="43">
        <v>22021001</v>
      </c>
      <c r="B71" s="44" t="s">
        <v>84</v>
      </c>
      <c r="C71" s="41">
        <v>3000000</v>
      </c>
      <c r="D71" s="41">
        <v>2800000</v>
      </c>
      <c r="E71" s="41">
        <v>1600000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3000000</v>
      </c>
      <c r="D76" s="41">
        <v>2500000</v>
      </c>
      <c r="E76" s="41">
        <v>600000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firstPageNumber="22" orientation="landscape" r:id="rId1"/>
  <headerFoot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E300"/>
  <sheetViews>
    <sheetView view="pageBreakPreview" topLeftCell="B1" zoomScale="90" zoomScaleNormal="140" zoomScaleSheetLayoutView="90" workbookViewId="0">
      <selection activeCell="E12" sqref="E12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3">
      <c r="A2" s="73" t="s">
        <v>526</v>
      </c>
      <c r="B2" s="73"/>
      <c r="C2" s="73"/>
      <c r="D2" s="73"/>
      <c r="E2" s="73"/>
    </row>
    <row r="3" spans="1:5" ht="26.4" customHeight="1" x14ac:dyDescent="0.25">
      <c r="A3" s="75" t="s">
        <v>812</v>
      </c>
      <c r="B3" s="75"/>
      <c r="C3" s="75"/>
      <c r="D3" s="75"/>
      <c r="E3" s="75"/>
    </row>
    <row r="4" spans="1:5" x14ac:dyDescent="0.3">
      <c r="A4" s="74" t="s">
        <v>756</v>
      </c>
      <c r="B4" s="74"/>
      <c r="C4" s="74"/>
      <c r="D4" s="74"/>
      <c r="E4" s="74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42165505</v>
      </c>
      <c r="D7" s="12">
        <f t="shared" ref="D7:E7" si="0">D8+D13+D20</f>
        <v>42165505</v>
      </c>
      <c r="E7" s="12">
        <f t="shared" si="0"/>
        <v>42165505</v>
      </c>
    </row>
    <row r="8" spans="1:5" s="1" customFormat="1" x14ac:dyDescent="0.3">
      <c r="A8" s="3">
        <v>2101</v>
      </c>
      <c r="B8" s="3" t="s">
        <v>5</v>
      </c>
      <c r="C8" s="12">
        <f>C9</f>
        <v>42165505</v>
      </c>
      <c r="D8" s="12">
        <f t="shared" ref="D8:E8" si="1">D9</f>
        <v>42165505</v>
      </c>
      <c r="E8" s="12">
        <f t="shared" si="1"/>
        <v>42165505</v>
      </c>
    </row>
    <row r="9" spans="1:5" s="1" customFormat="1" x14ac:dyDescent="0.3">
      <c r="A9" s="3">
        <v>210101</v>
      </c>
      <c r="B9" s="3" t="s">
        <v>6</v>
      </c>
      <c r="C9" s="12">
        <f>SUM(C10:C12)</f>
        <v>42165505</v>
      </c>
      <c r="D9" s="12">
        <f t="shared" ref="D9:E9" si="2">SUM(D10:D12)</f>
        <v>42165505</v>
      </c>
      <c r="E9" s="12">
        <f t="shared" si="2"/>
        <v>42165505</v>
      </c>
    </row>
    <row r="10" spans="1:5" hidden="1" x14ac:dyDescent="0.3">
      <c r="A10" s="59">
        <v>21010101</v>
      </c>
      <c r="B10" s="48" t="s">
        <v>5</v>
      </c>
      <c r="C10" s="41"/>
      <c r="D10" s="41"/>
      <c r="E10" s="41"/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x14ac:dyDescent="0.3">
      <c r="A12" s="59">
        <v>21010103</v>
      </c>
      <c r="B12" s="48" t="s">
        <v>8</v>
      </c>
      <c r="C12" s="41">
        <v>42165505</v>
      </c>
      <c r="D12" s="41">
        <v>42165505</v>
      </c>
      <c r="E12" s="41">
        <v>42165505</v>
      </c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firstPageNumber="25" orientation="landscape" r:id="rId1"/>
  <headerFoot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3:E300"/>
  <sheetViews>
    <sheetView view="pageBreakPreview" zoomScale="90" zoomScaleNormal="85" zoomScaleSheetLayoutView="90" workbookViewId="0">
      <selection activeCell="A99" sqref="A99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3">
      <c r="A3" s="73" t="s">
        <v>527</v>
      </c>
      <c r="B3" s="73"/>
      <c r="C3" s="73"/>
      <c r="D3" s="73"/>
      <c r="E3" s="73"/>
    </row>
    <row r="4" spans="1:5" ht="28.65" customHeight="1" x14ac:dyDescent="0.25">
      <c r="A4" s="75" t="s">
        <v>813</v>
      </c>
      <c r="B4" s="75"/>
      <c r="C4" s="75"/>
      <c r="D4" s="75"/>
      <c r="E4" s="75"/>
    </row>
    <row r="5" spans="1:5" x14ac:dyDescent="0.3">
      <c r="A5" s="74" t="s">
        <v>756</v>
      </c>
      <c r="B5" s="74"/>
      <c r="C5" s="74"/>
      <c r="D5" s="74"/>
      <c r="E5" s="74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28500000</v>
      </c>
      <c r="D7" s="12">
        <f t="shared" ref="D7:E7" si="0">D8+D84+D88+D93</f>
        <v>15670000</v>
      </c>
      <c r="E7" s="12">
        <f t="shared" si="0"/>
        <v>27000000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28500000</v>
      </c>
      <c r="D8" s="12">
        <f t="shared" ref="D8:E8" si="1">D9+D14+D22+D36+D45+D48+D54+D63+D67+D70</f>
        <v>15670000</v>
      </c>
      <c r="E8" s="12">
        <f t="shared" si="1"/>
        <v>27000000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7000000</v>
      </c>
      <c r="D9" s="12">
        <f t="shared" ref="D9:E9" si="2">SUM(D10:D13)</f>
        <v>3720000</v>
      </c>
      <c r="E9" s="12">
        <f t="shared" si="2"/>
        <v>8000000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7000000</v>
      </c>
      <c r="D11" s="41">
        <v>3720000</v>
      </c>
      <c r="E11" s="41">
        <v>8000000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3000000</v>
      </c>
      <c r="D22" s="12">
        <f t="shared" ref="D22:E22" si="3">SUM(D23:D35)</f>
        <v>2000000</v>
      </c>
      <c r="E22" s="12">
        <f t="shared" si="3"/>
        <v>3000000</v>
      </c>
    </row>
    <row r="23" spans="1:5" x14ac:dyDescent="0.3">
      <c r="A23" s="43">
        <v>22020301</v>
      </c>
      <c r="B23" s="44" t="s">
        <v>36</v>
      </c>
      <c r="C23" s="41">
        <v>3000000</v>
      </c>
      <c r="D23" s="41">
        <v>2000000</v>
      </c>
      <c r="E23" s="41">
        <v>3000000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hidden="1" x14ac:dyDescent="0.2">
      <c r="A29" s="43">
        <v>22020307</v>
      </c>
      <c r="B29" s="44" t="s">
        <v>42</v>
      </c>
      <c r="C29" s="41"/>
      <c r="D29" s="41"/>
      <c r="E29" s="41"/>
    </row>
    <row r="30" spans="1:5" hidden="1" x14ac:dyDescent="0.2">
      <c r="A30" s="43">
        <v>22020308</v>
      </c>
      <c r="B30" s="44" t="s">
        <v>43</v>
      </c>
      <c r="C30" s="41"/>
      <c r="D30" s="41"/>
      <c r="E30" s="41"/>
    </row>
    <row r="31" spans="1:5" hidden="1" x14ac:dyDescent="0.2">
      <c r="A31" s="43">
        <v>22020309</v>
      </c>
      <c r="B31" s="44" t="s">
        <v>44</v>
      </c>
      <c r="C31" s="41"/>
      <c r="D31" s="41"/>
      <c r="E31" s="41"/>
    </row>
    <row r="32" spans="1:5" hidden="1" x14ac:dyDescent="0.2">
      <c r="A32" s="43">
        <v>22020310</v>
      </c>
      <c r="B32" s="44" t="s">
        <v>45</v>
      </c>
      <c r="C32" s="41"/>
      <c r="D32" s="41"/>
      <c r="E32" s="41"/>
    </row>
    <row r="33" spans="1:5" hidden="1" x14ac:dyDescent="0.2">
      <c r="A33" s="43">
        <v>22020311</v>
      </c>
      <c r="B33" s="44" t="s">
        <v>46</v>
      </c>
      <c r="C33" s="41"/>
      <c r="D33" s="41"/>
      <c r="E33" s="41"/>
    </row>
    <row r="34" spans="1:5" hidden="1" x14ac:dyDescent="0.2">
      <c r="A34" s="43">
        <v>22020312</v>
      </c>
      <c r="B34" s="44" t="s">
        <v>47</v>
      </c>
      <c r="C34" s="41"/>
      <c r="D34" s="41"/>
      <c r="E34" s="41"/>
    </row>
    <row r="35" spans="1:5" hidden="1" x14ac:dyDescent="0.2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12500000</v>
      </c>
      <c r="D36" s="12">
        <f t="shared" ref="D36:E36" si="4">SUM(D37:D44)</f>
        <v>5150000</v>
      </c>
      <c r="E36" s="12">
        <f t="shared" si="4"/>
        <v>8000000</v>
      </c>
    </row>
    <row r="37" spans="1:5" x14ac:dyDescent="0.2">
      <c r="A37" s="43">
        <v>22020401</v>
      </c>
      <c r="B37" s="44" t="s">
        <v>50</v>
      </c>
      <c r="C37" s="41">
        <v>6000000</v>
      </c>
      <c r="D37" s="41">
        <v>4800000</v>
      </c>
      <c r="E37" s="41">
        <v>7000000</v>
      </c>
    </row>
    <row r="38" spans="1:5" x14ac:dyDescent="0.2">
      <c r="A38" s="43">
        <v>22020402</v>
      </c>
      <c r="B38" s="44" t="s">
        <v>51</v>
      </c>
      <c r="C38" s="41">
        <v>6500000</v>
      </c>
      <c r="D38" s="41">
        <v>350000</v>
      </c>
      <c r="E38" s="41">
        <v>1000000</v>
      </c>
    </row>
    <row r="39" spans="1:5" hidden="1" x14ac:dyDescent="0.2">
      <c r="A39" s="43">
        <v>22020403</v>
      </c>
      <c r="B39" s="44" t="s">
        <v>52</v>
      </c>
      <c r="C39" s="41"/>
      <c r="D39" s="41"/>
      <c r="E39" s="41"/>
    </row>
    <row r="40" spans="1:5" hidden="1" x14ac:dyDescent="0.2">
      <c r="A40" s="43">
        <v>22020404</v>
      </c>
      <c r="B40" s="44" t="s">
        <v>53</v>
      </c>
      <c r="C40" s="41"/>
      <c r="D40" s="41"/>
      <c r="E40" s="41"/>
    </row>
    <row r="41" spans="1:5" hidden="1" x14ac:dyDescent="0.2">
      <c r="A41" s="43">
        <v>22020405</v>
      </c>
      <c r="B41" s="44" t="s">
        <v>54</v>
      </c>
      <c r="C41" s="41"/>
      <c r="D41" s="41"/>
      <c r="E41" s="41"/>
    </row>
    <row r="42" spans="1:5" hidden="1" x14ac:dyDescent="0.2">
      <c r="A42" s="43">
        <v>22020406</v>
      </c>
      <c r="B42" s="44" t="s">
        <v>55</v>
      </c>
      <c r="C42" s="41"/>
      <c r="D42" s="41"/>
      <c r="E42" s="41"/>
    </row>
    <row r="43" spans="1:5" hidden="1" x14ac:dyDescent="0.2">
      <c r="A43" s="43">
        <v>22020410</v>
      </c>
      <c r="B43" s="44" t="s">
        <v>56</v>
      </c>
      <c r="C43" s="41"/>
      <c r="D43" s="41"/>
      <c r="E43" s="41"/>
    </row>
    <row r="44" spans="1:5" hidden="1" x14ac:dyDescent="0.2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">
      <c r="A46" s="43">
        <v>22020501</v>
      </c>
      <c r="B46" s="44" t="s">
        <v>59</v>
      </c>
      <c r="C46" s="41"/>
      <c r="D46" s="41"/>
      <c r="E46" s="41"/>
    </row>
    <row r="47" spans="1:5" hidden="1" x14ac:dyDescent="0.2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">
      <c r="A49" s="43">
        <v>22020601</v>
      </c>
      <c r="B49" s="44" t="s">
        <v>62</v>
      </c>
      <c r="C49" s="41"/>
      <c r="D49" s="41"/>
      <c r="E49" s="41"/>
    </row>
    <row r="50" spans="1:5" hidden="1" x14ac:dyDescent="0.2">
      <c r="A50" s="43">
        <v>22020602</v>
      </c>
      <c r="B50" s="44" t="s">
        <v>63</v>
      </c>
      <c r="C50" s="41"/>
      <c r="D50" s="41"/>
      <c r="E50" s="41"/>
    </row>
    <row r="51" spans="1:5" hidden="1" x14ac:dyDescent="0.2">
      <c r="A51" s="43">
        <v>22020603</v>
      </c>
      <c r="B51" s="44" t="s">
        <v>64</v>
      </c>
      <c r="C51" s="41"/>
      <c r="D51" s="41"/>
      <c r="E51" s="41"/>
    </row>
    <row r="52" spans="1:5" hidden="1" x14ac:dyDescent="0.2">
      <c r="A52" s="43">
        <v>22020604</v>
      </c>
      <c r="B52" s="44" t="s">
        <v>65</v>
      </c>
      <c r="C52" s="41"/>
      <c r="D52" s="41"/>
      <c r="E52" s="41"/>
    </row>
    <row r="53" spans="1:5" hidden="1" x14ac:dyDescent="0.2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">
      <c r="A55" s="43">
        <v>22020701</v>
      </c>
      <c r="B55" s="44" t="s">
        <v>68</v>
      </c>
      <c r="C55" s="41"/>
      <c r="D55" s="41"/>
      <c r="E55" s="41"/>
    </row>
    <row r="56" spans="1:5" hidden="1" x14ac:dyDescent="0.2">
      <c r="A56" s="43">
        <v>22020702</v>
      </c>
      <c r="B56" s="44" t="s">
        <v>69</v>
      </c>
      <c r="C56" s="41"/>
      <c r="D56" s="41"/>
      <c r="E56" s="41"/>
    </row>
    <row r="57" spans="1:5" hidden="1" x14ac:dyDescent="0.2">
      <c r="A57" s="43">
        <v>22020703</v>
      </c>
      <c r="B57" s="44" t="s">
        <v>70</v>
      </c>
      <c r="C57" s="41"/>
      <c r="D57" s="41"/>
      <c r="E57" s="41"/>
    </row>
    <row r="58" spans="1:5" hidden="1" x14ac:dyDescent="0.2">
      <c r="A58" s="43">
        <v>22020707</v>
      </c>
      <c r="B58" s="44" t="s">
        <v>71</v>
      </c>
      <c r="C58" s="41"/>
      <c r="D58" s="41"/>
      <c r="E58" s="41"/>
    </row>
    <row r="59" spans="1:5" hidden="1" x14ac:dyDescent="0.2">
      <c r="A59" s="43">
        <v>22020708</v>
      </c>
      <c r="B59" s="44" t="s">
        <v>72</v>
      </c>
      <c r="C59" s="41"/>
      <c r="D59" s="41"/>
      <c r="E59" s="41"/>
    </row>
    <row r="60" spans="1:5" hidden="1" x14ac:dyDescent="0.2">
      <c r="A60" s="43">
        <v>22020709</v>
      </c>
      <c r="B60" s="44" t="s">
        <v>73</v>
      </c>
      <c r="C60" s="41"/>
      <c r="D60" s="41"/>
      <c r="E60" s="41"/>
    </row>
    <row r="61" spans="1:5" hidden="1" x14ac:dyDescent="0.2">
      <c r="A61" s="43">
        <v>22020711</v>
      </c>
      <c r="B61" s="44" t="s">
        <v>74</v>
      </c>
      <c r="C61" s="41"/>
      <c r="D61" s="41"/>
      <c r="E61" s="41"/>
    </row>
    <row r="62" spans="1:5" hidden="1" x14ac:dyDescent="0.2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">
      <c r="A64" s="43">
        <v>22020801</v>
      </c>
      <c r="B64" s="44" t="s">
        <v>77</v>
      </c>
      <c r="C64" s="41"/>
      <c r="D64" s="41"/>
      <c r="E64" s="41"/>
    </row>
    <row r="65" spans="1:5" hidden="1" x14ac:dyDescent="0.2">
      <c r="A65" s="43">
        <v>22020802</v>
      </c>
      <c r="B65" s="44" t="s">
        <v>78</v>
      </c>
      <c r="C65" s="41"/>
      <c r="D65" s="41"/>
      <c r="E65" s="41"/>
    </row>
    <row r="66" spans="1:5" hidden="1" x14ac:dyDescent="0.2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">
      <c r="A68" s="43">
        <v>22020901</v>
      </c>
      <c r="B68" s="44" t="s">
        <v>81</v>
      </c>
      <c r="C68" s="41"/>
      <c r="D68" s="41"/>
      <c r="E68" s="41"/>
    </row>
    <row r="69" spans="1:5" hidden="1" x14ac:dyDescent="0.2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">
      <c r="A70" s="4">
        <v>220210</v>
      </c>
      <c r="B70" s="5" t="s">
        <v>83</v>
      </c>
      <c r="C70" s="12">
        <f>SUM(C71:C83)</f>
        <v>6000000</v>
      </c>
      <c r="D70" s="12">
        <f t="shared" ref="D70:E70" si="10">SUM(D71:D83)</f>
        <v>4800000</v>
      </c>
      <c r="E70" s="12">
        <f t="shared" si="10"/>
        <v>8000000</v>
      </c>
    </row>
    <row r="71" spans="1:5" hidden="1" x14ac:dyDescent="0.2">
      <c r="A71" s="43">
        <v>22021001</v>
      </c>
      <c r="B71" s="44" t="s">
        <v>84</v>
      </c>
      <c r="C71" s="41"/>
      <c r="D71" s="41"/>
      <c r="E71" s="41"/>
    </row>
    <row r="72" spans="1:5" x14ac:dyDescent="0.2">
      <c r="A72" s="43">
        <v>22021002</v>
      </c>
      <c r="B72" s="44" t="s">
        <v>85</v>
      </c>
      <c r="C72" s="41">
        <v>6000000</v>
      </c>
      <c r="D72" s="41">
        <v>4800000</v>
      </c>
      <c r="E72" s="41">
        <v>8000000</v>
      </c>
    </row>
    <row r="73" spans="1:5" hidden="1" x14ac:dyDescent="0.2">
      <c r="A73" s="43">
        <v>22021003</v>
      </c>
      <c r="B73" s="44" t="s">
        <v>86</v>
      </c>
      <c r="C73" s="41"/>
      <c r="D73" s="41"/>
      <c r="E73" s="41"/>
    </row>
    <row r="74" spans="1:5" hidden="1" x14ac:dyDescent="0.2">
      <c r="A74" s="43">
        <v>22021004</v>
      </c>
      <c r="B74" s="44" t="s">
        <v>87</v>
      </c>
      <c r="C74" s="41"/>
      <c r="D74" s="41"/>
      <c r="E74" s="41"/>
    </row>
    <row r="75" spans="1:5" hidden="1" x14ac:dyDescent="0.2">
      <c r="A75" s="43">
        <v>22021006</v>
      </c>
      <c r="B75" s="44" t="s">
        <v>88</v>
      </c>
      <c r="C75" s="41"/>
      <c r="D75" s="41"/>
      <c r="E75" s="41"/>
    </row>
    <row r="76" spans="1:5" hidden="1" x14ac:dyDescent="0.2">
      <c r="A76" s="43">
        <v>22021007</v>
      </c>
      <c r="B76" s="44" t="s">
        <v>89</v>
      </c>
      <c r="C76" s="41"/>
      <c r="D76" s="41"/>
      <c r="E76" s="41"/>
    </row>
    <row r="77" spans="1:5" hidden="1" x14ac:dyDescent="0.2">
      <c r="A77" s="43">
        <v>22021008</v>
      </c>
      <c r="B77" s="44" t="s">
        <v>90</v>
      </c>
      <c r="C77" s="41"/>
      <c r="D77" s="41"/>
      <c r="E77" s="41"/>
    </row>
    <row r="78" spans="1:5" hidden="1" x14ac:dyDescent="0.2">
      <c r="A78" s="43">
        <v>22021009</v>
      </c>
      <c r="B78" s="44" t="s">
        <v>91</v>
      </c>
      <c r="C78" s="41"/>
      <c r="D78" s="41"/>
      <c r="E78" s="41"/>
    </row>
    <row r="79" spans="1:5" hidden="1" x14ac:dyDescent="0.2">
      <c r="A79" s="43">
        <v>22021010</v>
      </c>
      <c r="B79" s="44" t="s">
        <v>92</v>
      </c>
      <c r="C79" s="41"/>
      <c r="D79" s="41"/>
      <c r="E79" s="41"/>
    </row>
    <row r="80" spans="1:5" hidden="1" x14ac:dyDescent="0.2">
      <c r="A80" s="43">
        <v>22021014</v>
      </c>
      <c r="B80" s="44" t="s">
        <v>93</v>
      </c>
      <c r="C80" s="41"/>
      <c r="D80" s="41"/>
      <c r="E80" s="41"/>
    </row>
    <row r="81" spans="1:5" hidden="1" x14ac:dyDescent="0.2">
      <c r="A81" s="43">
        <v>22021020</v>
      </c>
      <c r="B81" s="44" t="s">
        <v>94</v>
      </c>
      <c r="C81" s="41"/>
      <c r="D81" s="41"/>
      <c r="E81" s="41"/>
    </row>
    <row r="82" spans="1:5" hidden="1" x14ac:dyDescent="0.2">
      <c r="A82" s="43">
        <v>22021050</v>
      </c>
      <c r="B82" s="44" t="s">
        <v>95</v>
      </c>
      <c r="C82" s="41"/>
      <c r="D82" s="41"/>
      <c r="E82" s="41"/>
    </row>
    <row r="83" spans="1:5" hidden="1" x14ac:dyDescent="0.2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">
      <c r="A86" s="43">
        <v>22040105</v>
      </c>
      <c r="B86" s="44" t="s">
        <v>99</v>
      </c>
      <c r="C86" s="41"/>
      <c r="D86" s="41"/>
      <c r="E86" s="41"/>
    </row>
    <row r="87" spans="1:5" hidden="1" x14ac:dyDescent="0.2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firstPageNumber="26" orientation="landscape" r:id="rId1"/>
  <headerFoot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E300"/>
  <sheetViews>
    <sheetView view="pageBreakPreview" topLeftCell="B1" zoomScale="90" zoomScaleNormal="115" zoomScaleSheetLayoutView="90" workbookViewId="0">
      <selection activeCell="E10" sqref="E10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3">
      <c r="A2" s="73" t="s">
        <v>526</v>
      </c>
      <c r="B2" s="73"/>
      <c r="C2" s="73"/>
      <c r="D2" s="73"/>
      <c r="E2" s="73"/>
    </row>
    <row r="3" spans="1:5" ht="26.4" customHeight="1" x14ac:dyDescent="0.25">
      <c r="A3" s="75" t="s">
        <v>814</v>
      </c>
      <c r="B3" s="75"/>
      <c r="C3" s="75"/>
      <c r="D3" s="75"/>
      <c r="E3" s="75"/>
    </row>
    <row r="4" spans="1:5" x14ac:dyDescent="0.3">
      <c r="A4" s="74" t="s">
        <v>758</v>
      </c>
      <c r="B4" s="74"/>
      <c r="C4" s="74"/>
      <c r="D4" s="74"/>
      <c r="E4" s="74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172074253.68000001</v>
      </c>
      <c r="D7" s="12">
        <f t="shared" ref="D7:E7" si="0">D8+D13+D20</f>
        <v>126554879</v>
      </c>
      <c r="E7" s="12">
        <f t="shared" si="0"/>
        <v>102225853</v>
      </c>
    </row>
    <row r="8" spans="1:5" s="1" customFormat="1" x14ac:dyDescent="0.3">
      <c r="A8" s="3">
        <v>2101</v>
      </c>
      <c r="B8" s="3" t="s">
        <v>5</v>
      </c>
      <c r="C8" s="12">
        <f>C9</f>
        <v>172074253.68000001</v>
      </c>
      <c r="D8" s="12">
        <f t="shared" ref="D8:E8" si="1">D9</f>
        <v>126554879</v>
      </c>
      <c r="E8" s="12">
        <f t="shared" si="1"/>
        <v>102225853</v>
      </c>
    </row>
    <row r="9" spans="1:5" s="1" customFormat="1" x14ac:dyDescent="0.3">
      <c r="A9" s="3">
        <v>210101</v>
      </c>
      <c r="B9" s="3" t="s">
        <v>6</v>
      </c>
      <c r="C9" s="12">
        <f>SUM(C10:C12)</f>
        <v>172074253.68000001</v>
      </c>
      <c r="D9" s="12">
        <f t="shared" ref="D9:E9" si="2">SUM(D10:D12)</f>
        <v>126554879</v>
      </c>
      <c r="E9" s="12">
        <f t="shared" si="2"/>
        <v>102225853</v>
      </c>
    </row>
    <row r="10" spans="1:5" x14ac:dyDescent="0.3">
      <c r="A10" s="59">
        <v>21010101</v>
      </c>
      <c r="B10" s="48" t="s">
        <v>5</v>
      </c>
      <c r="C10" s="41">
        <v>172074253.68000001</v>
      </c>
      <c r="D10" s="41">
        <v>126554879</v>
      </c>
      <c r="E10" s="41">
        <v>102225853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3:E300"/>
  <sheetViews>
    <sheetView view="pageBreakPreview" topLeftCell="A22" zoomScale="90" zoomScaleNormal="100" zoomScaleSheetLayoutView="90" workbookViewId="0">
      <selection activeCell="A23" sqref="A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3">
      <c r="A3" s="73" t="s">
        <v>527</v>
      </c>
      <c r="B3" s="73"/>
      <c r="C3" s="73"/>
      <c r="D3" s="73"/>
      <c r="E3" s="73"/>
    </row>
    <row r="4" spans="1:5" ht="28.65" customHeight="1" x14ac:dyDescent="0.25">
      <c r="A4" s="75" t="s">
        <v>815</v>
      </c>
      <c r="B4" s="75"/>
      <c r="C4" s="75"/>
      <c r="D4" s="75"/>
      <c r="E4" s="75"/>
    </row>
    <row r="5" spans="1:5" x14ac:dyDescent="0.3">
      <c r="A5" s="74" t="s">
        <v>758</v>
      </c>
      <c r="B5" s="74"/>
      <c r="C5" s="74"/>
      <c r="D5" s="74"/>
      <c r="E5" s="74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285000000</v>
      </c>
      <c r="D7" s="12">
        <f t="shared" ref="D7:E7" si="0">D8+D84+D88+D93</f>
        <v>50051880</v>
      </c>
      <c r="E7" s="12">
        <f t="shared" si="0"/>
        <v>66300000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285000000</v>
      </c>
      <c r="D8" s="12">
        <f t="shared" ref="D8:E8" si="1">D9+D14+D22+D36+D45+D48+D54+D63+D67+D70</f>
        <v>50051880</v>
      </c>
      <c r="E8" s="12">
        <f t="shared" si="1"/>
        <v>66300000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20000000</v>
      </c>
      <c r="D9" s="12">
        <f t="shared" ref="D9:E9" si="2">SUM(D10:D13)</f>
        <v>8909880</v>
      </c>
      <c r="E9" s="12">
        <f t="shared" si="2"/>
        <v>10000000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20000000</v>
      </c>
      <c r="D11" s="41">
        <v>8909880</v>
      </c>
      <c r="E11" s="41">
        <v>10000000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8000000</v>
      </c>
      <c r="D22" s="12">
        <f t="shared" ref="D22:E22" si="3">SUM(D23:D35)</f>
        <v>6234000</v>
      </c>
      <c r="E22" s="12">
        <f t="shared" si="3"/>
        <v>3500000</v>
      </c>
    </row>
    <row r="23" spans="1:5" x14ac:dyDescent="0.3">
      <c r="A23" s="43">
        <v>22020301</v>
      </c>
      <c r="B23" s="44" t="s">
        <v>36</v>
      </c>
      <c r="C23" s="41">
        <v>8000000</v>
      </c>
      <c r="D23" s="41">
        <v>6234000</v>
      </c>
      <c r="E23" s="41">
        <v>3000000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2">
      <c r="A25" s="43">
        <v>22020303</v>
      </c>
      <c r="B25" s="44" t="s">
        <v>38</v>
      </c>
      <c r="C25" s="41"/>
      <c r="D25" s="41"/>
      <c r="E25" s="41"/>
    </row>
    <row r="26" spans="1:5" hidden="1" x14ac:dyDescent="0.2">
      <c r="A26" s="43">
        <v>22020304</v>
      </c>
      <c r="B26" s="44" t="s">
        <v>39</v>
      </c>
      <c r="C26" s="41"/>
      <c r="D26" s="41"/>
      <c r="E26" s="41"/>
    </row>
    <row r="27" spans="1:5" x14ac:dyDescent="0.2">
      <c r="A27" s="43">
        <v>22020305</v>
      </c>
      <c r="B27" s="44" t="s">
        <v>40</v>
      </c>
      <c r="C27" s="41"/>
      <c r="D27" s="41"/>
      <c r="E27" s="41">
        <v>500000</v>
      </c>
    </row>
    <row r="28" spans="1:5" hidden="1" x14ac:dyDescent="0.2">
      <c r="A28" s="43">
        <v>22020306</v>
      </c>
      <c r="B28" s="44" t="s">
        <v>41</v>
      </c>
      <c r="C28" s="41"/>
      <c r="D28" s="41"/>
      <c r="E28" s="41"/>
    </row>
    <row r="29" spans="1:5" hidden="1" x14ac:dyDescent="0.2">
      <c r="A29" s="43">
        <v>22020307</v>
      </c>
      <c r="B29" s="44" t="s">
        <v>42</v>
      </c>
      <c r="C29" s="41"/>
      <c r="D29" s="41"/>
      <c r="E29" s="41"/>
    </row>
    <row r="30" spans="1:5" hidden="1" x14ac:dyDescent="0.2">
      <c r="A30" s="43">
        <v>22020308</v>
      </c>
      <c r="B30" s="44" t="s">
        <v>43</v>
      </c>
      <c r="C30" s="41"/>
      <c r="D30" s="41"/>
      <c r="E30" s="41"/>
    </row>
    <row r="31" spans="1:5" hidden="1" x14ac:dyDescent="0.2">
      <c r="A31" s="43">
        <v>22020309</v>
      </c>
      <c r="B31" s="44" t="s">
        <v>44</v>
      </c>
      <c r="C31" s="41"/>
      <c r="D31" s="41"/>
      <c r="E31" s="41"/>
    </row>
    <row r="32" spans="1:5" hidden="1" x14ac:dyDescent="0.2">
      <c r="A32" s="43">
        <v>22020310</v>
      </c>
      <c r="B32" s="44" t="s">
        <v>45</v>
      </c>
      <c r="C32" s="41"/>
      <c r="D32" s="41"/>
      <c r="E32" s="41"/>
    </row>
    <row r="33" spans="1:5" hidden="1" x14ac:dyDescent="0.2">
      <c r="A33" s="43">
        <v>22020311</v>
      </c>
      <c r="B33" s="44" t="s">
        <v>46</v>
      </c>
      <c r="C33" s="41"/>
      <c r="D33" s="41"/>
      <c r="E33" s="41"/>
    </row>
    <row r="34" spans="1:5" hidden="1" x14ac:dyDescent="0.2">
      <c r="A34" s="43">
        <v>22020312</v>
      </c>
      <c r="B34" s="44" t="s">
        <v>47</v>
      </c>
      <c r="C34" s="41"/>
      <c r="D34" s="41"/>
      <c r="E34" s="41"/>
    </row>
    <row r="35" spans="1:5" hidden="1" x14ac:dyDescent="0.2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20000000</v>
      </c>
      <c r="D36" s="12">
        <f t="shared" ref="D36:E36" si="4">SUM(D37:D44)</f>
        <v>4500000</v>
      </c>
      <c r="E36" s="12">
        <f t="shared" si="4"/>
        <v>4300000</v>
      </c>
    </row>
    <row r="37" spans="1:5" x14ac:dyDescent="0.2">
      <c r="A37" s="43">
        <v>22020401</v>
      </c>
      <c r="B37" s="44" t="s">
        <v>50</v>
      </c>
      <c r="C37" s="41">
        <v>20000000</v>
      </c>
      <c r="D37" s="41">
        <v>4500000</v>
      </c>
      <c r="E37" s="41">
        <v>2500000</v>
      </c>
    </row>
    <row r="38" spans="1:5" x14ac:dyDescent="0.2">
      <c r="A38" s="43">
        <v>22020402</v>
      </c>
      <c r="B38" s="44" t="s">
        <v>51</v>
      </c>
      <c r="C38" s="41"/>
      <c r="D38" s="41"/>
      <c r="E38" s="41">
        <v>1800000</v>
      </c>
    </row>
    <row r="39" spans="1:5" hidden="1" x14ac:dyDescent="0.2">
      <c r="A39" s="43">
        <v>22020403</v>
      </c>
      <c r="B39" s="44" t="s">
        <v>52</v>
      </c>
      <c r="C39" s="41"/>
      <c r="D39" s="41"/>
      <c r="E39" s="41"/>
    </row>
    <row r="40" spans="1:5" hidden="1" x14ac:dyDescent="0.2">
      <c r="A40" s="43">
        <v>22020404</v>
      </c>
      <c r="B40" s="44" t="s">
        <v>53</v>
      </c>
      <c r="C40" s="41"/>
      <c r="D40" s="41"/>
      <c r="E40" s="41"/>
    </row>
    <row r="41" spans="1:5" hidden="1" x14ac:dyDescent="0.2">
      <c r="A41" s="43">
        <v>22020405</v>
      </c>
      <c r="B41" s="44" t="s">
        <v>54</v>
      </c>
      <c r="C41" s="41"/>
      <c r="D41" s="41"/>
      <c r="E41" s="41"/>
    </row>
    <row r="42" spans="1:5" hidden="1" x14ac:dyDescent="0.2">
      <c r="A42" s="43">
        <v>22020406</v>
      </c>
      <c r="B42" s="44" t="s">
        <v>55</v>
      </c>
      <c r="C42" s="41"/>
      <c r="D42" s="41"/>
      <c r="E42" s="41"/>
    </row>
    <row r="43" spans="1:5" hidden="1" x14ac:dyDescent="0.2">
      <c r="A43" s="43">
        <v>22020410</v>
      </c>
      <c r="B43" s="44" t="s">
        <v>56</v>
      </c>
      <c r="C43" s="41"/>
      <c r="D43" s="41"/>
      <c r="E43" s="41"/>
    </row>
    <row r="44" spans="1:5" hidden="1" x14ac:dyDescent="0.2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110000000</v>
      </c>
      <c r="D45" s="12">
        <f t="shared" ref="D45:E45" si="5">SUM(D46:D47)</f>
        <v>3658000</v>
      </c>
      <c r="E45" s="12">
        <f t="shared" si="5"/>
        <v>10000000</v>
      </c>
    </row>
    <row r="46" spans="1:5" x14ac:dyDescent="0.25">
      <c r="A46" s="43">
        <v>22020501</v>
      </c>
      <c r="B46" s="44" t="s">
        <v>59</v>
      </c>
      <c r="C46" s="41">
        <v>110000000</v>
      </c>
      <c r="D46" s="41">
        <v>3658000</v>
      </c>
      <c r="E46" s="41">
        <v>10000000</v>
      </c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13000000</v>
      </c>
      <c r="D48" s="12">
        <f t="shared" ref="D48:E48" si="6">SUM(D49:D53)</f>
        <v>4500000</v>
      </c>
      <c r="E48" s="12">
        <f t="shared" si="6"/>
        <v>4000000</v>
      </c>
    </row>
    <row r="49" spans="1:5" x14ac:dyDescent="0.25">
      <c r="A49" s="43">
        <v>22020601</v>
      </c>
      <c r="B49" s="44" t="s">
        <v>62</v>
      </c>
      <c r="C49" s="41">
        <v>6500000</v>
      </c>
      <c r="D49" s="41">
        <v>2250000</v>
      </c>
      <c r="E49" s="41">
        <v>0</v>
      </c>
    </row>
    <row r="50" spans="1:5" x14ac:dyDescent="0.25">
      <c r="A50" s="43">
        <v>22020602</v>
      </c>
      <c r="B50" s="44" t="s">
        <v>63</v>
      </c>
      <c r="C50" s="41">
        <v>1500000</v>
      </c>
      <c r="D50" s="41"/>
      <c r="E50" s="41"/>
    </row>
    <row r="51" spans="1:5" x14ac:dyDescent="0.25">
      <c r="A51" s="43">
        <f>-D5</f>
        <v>0</v>
      </c>
      <c r="B51" s="44" t="s">
        <v>64</v>
      </c>
      <c r="C51" s="41">
        <v>5000000</v>
      </c>
      <c r="D51" s="41">
        <v>2250000</v>
      </c>
      <c r="E51" s="41">
        <v>4000000</v>
      </c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10000000</v>
      </c>
      <c r="D54" s="12">
        <f t="shared" ref="D54:E54" si="7">SUM(D55:D62)</f>
        <v>2250000</v>
      </c>
      <c r="E54" s="12">
        <f t="shared" si="7"/>
        <v>10000000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x14ac:dyDescent="0.25">
      <c r="A57" s="43">
        <v>22020703</v>
      </c>
      <c r="B57" s="44" t="s">
        <v>70</v>
      </c>
      <c r="C57" s="41">
        <v>10000000</v>
      </c>
      <c r="D57" s="41">
        <v>2250000</v>
      </c>
      <c r="E57" s="41">
        <v>10000000</v>
      </c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10000000</v>
      </c>
      <c r="D63" s="12">
        <f t="shared" ref="D63:E63" si="8">SUM(D64:D66)</f>
        <v>2250000</v>
      </c>
      <c r="E63" s="12">
        <f t="shared" si="8"/>
        <v>1500000</v>
      </c>
    </row>
    <row r="64" spans="1:5" x14ac:dyDescent="0.25">
      <c r="A64" s="43">
        <v>22020801</v>
      </c>
      <c r="B64" s="44" t="s">
        <v>77</v>
      </c>
      <c r="C64" s="41">
        <v>10000000</v>
      </c>
      <c r="D64" s="41">
        <v>2250000</v>
      </c>
      <c r="E64" s="41">
        <v>1500000</v>
      </c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94000000</v>
      </c>
      <c r="D70" s="12">
        <f t="shared" ref="D70:E70" si="10">SUM(D71:D83)</f>
        <v>17750000</v>
      </c>
      <c r="E70" s="12">
        <f t="shared" si="10"/>
        <v>23000000</v>
      </c>
    </row>
    <row r="71" spans="1:5" x14ac:dyDescent="0.25">
      <c r="A71" s="43">
        <v>22021001</v>
      </c>
      <c r="B71" s="44" t="s">
        <v>84</v>
      </c>
      <c r="C71" s="41">
        <v>20000000</v>
      </c>
      <c r="D71" s="41">
        <v>9000000</v>
      </c>
      <c r="E71" s="41">
        <v>3000000</v>
      </c>
    </row>
    <row r="72" spans="1:5" x14ac:dyDescent="0.25">
      <c r="A72" s="43">
        <v>22021002</v>
      </c>
      <c r="B72" s="44" t="s">
        <v>85</v>
      </c>
      <c r="C72" s="41">
        <v>14000000</v>
      </c>
      <c r="D72" s="41">
        <v>2250000</v>
      </c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30000000</v>
      </c>
      <c r="D76" s="41">
        <v>6500000</v>
      </c>
      <c r="E76" s="41">
        <v>15000000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x14ac:dyDescent="0.25">
      <c r="A80" s="43">
        <v>22021014</v>
      </c>
      <c r="B80" s="44" t="s">
        <v>93</v>
      </c>
      <c r="C80" s="41"/>
      <c r="D80" s="41"/>
      <c r="E80" s="41">
        <v>5000000</v>
      </c>
    </row>
    <row r="81" spans="1:5" x14ac:dyDescent="0.25">
      <c r="A81" s="43">
        <v>22021020</v>
      </c>
      <c r="B81" s="44" t="s">
        <v>94</v>
      </c>
      <c r="C81" s="41">
        <v>30000000</v>
      </c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75" firstPageNumber="30" orientation="landscape" r:id="rId1"/>
  <headerFoot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F300"/>
  <sheetViews>
    <sheetView view="pageBreakPreview" zoomScale="80" zoomScaleNormal="100" zoomScaleSheetLayoutView="80" workbookViewId="0">
      <selection sqref="A1:E1"/>
    </sheetView>
  </sheetViews>
  <sheetFormatPr defaultColWidth="8.88671875" defaultRowHeight="15" x14ac:dyDescent="0.25"/>
  <cols>
    <col min="1" max="1" width="22.441406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3">
      <c r="A1" s="73" t="s">
        <v>143</v>
      </c>
      <c r="B1" s="73"/>
      <c r="C1" s="73"/>
      <c r="D1" s="73"/>
      <c r="E1" s="73"/>
    </row>
    <row r="2" spans="1:6" x14ac:dyDescent="0.25">
      <c r="A2" s="74" t="s">
        <v>816</v>
      </c>
      <c r="B2" s="74"/>
      <c r="C2" s="74"/>
      <c r="D2" s="74"/>
      <c r="E2" s="74"/>
    </row>
    <row r="3" spans="1:6" x14ac:dyDescent="0.3">
      <c r="A3" s="74" t="s">
        <v>758</v>
      </c>
      <c r="B3" s="74"/>
      <c r="C3" s="74"/>
      <c r="D3" s="74"/>
      <c r="E3" s="74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3">
      <c r="A6" s="8" t="s">
        <v>598</v>
      </c>
      <c r="B6" s="4">
        <v>3</v>
      </c>
      <c r="C6" s="5" t="s">
        <v>113</v>
      </c>
      <c r="D6" s="11">
        <f>D7+D15+D26+D32+D38+D47+D54+D66+D74+D79</f>
        <v>260000000</v>
      </c>
      <c r="E6" s="11">
        <f>E7+E15+E26+E32+E38+E47+E54+E66+E74+E79</f>
        <v>150000000</v>
      </c>
      <c r="F6" s="11">
        <f>F7+F15+F26+F32+F38+F47+F54+F66+F74+F79</f>
        <v>267704077.5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SUM(D8:D14)</f>
        <v>20000000</v>
      </c>
      <c r="E7" s="11">
        <f>SUM(E8:E14)</f>
        <v>0</v>
      </c>
      <c r="F7" s="11">
        <f>SUM(F8:F14)</f>
        <v>65000000</v>
      </c>
    </row>
    <row r="8" spans="1:6" ht="30" x14ac:dyDescent="0.2">
      <c r="A8" s="42" t="s">
        <v>599</v>
      </c>
      <c r="B8" s="43">
        <v>32010101</v>
      </c>
      <c r="C8" s="44" t="s">
        <v>840</v>
      </c>
      <c r="D8" s="45">
        <v>10000000</v>
      </c>
      <c r="E8" s="45">
        <v>0</v>
      </c>
      <c r="F8" s="45">
        <v>15000000</v>
      </c>
    </row>
    <row r="9" spans="1:6" ht="30" x14ac:dyDescent="0.3">
      <c r="A9" s="44"/>
      <c r="B9" s="43"/>
      <c r="C9" s="44" t="s">
        <v>886</v>
      </c>
      <c r="D9" s="45"/>
      <c r="E9" s="45"/>
      <c r="F9" s="45">
        <v>50000000</v>
      </c>
    </row>
    <row r="10" spans="1:6" x14ac:dyDescent="0.2">
      <c r="A10" s="44"/>
      <c r="B10" s="43"/>
      <c r="C10" s="44" t="s">
        <v>922</v>
      </c>
      <c r="D10" s="45">
        <v>10000000</v>
      </c>
      <c r="E10" s="45"/>
      <c r="F10" s="45"/>
    </row>
    <row r="11" spans="1:6" hidden="1" x14ac:dyDescent="0.3">
      <c r="A11" s="44"/>
      <c r="B11" s="43"/>
      <c r="C11" s="44"/>
      <c r="D11" s="45"/>
      <c r="E11" s="45"/>
      <c r="F11" s="45"/>
    </row>
    <row r="12" spans="1:6" hidden="1" x14ac:dyDescent="0.3">
      <c r="A12" s="44"/>
      <c r="B12" s="43"/>
      <c r="C12" s="44"/>
      <c r="D12" s="45"/>
      <c r="E12" s="45"/>
      <c r="F12" s="45"/>
    </row>
    <row r="13" spans="1:6" hidden="1" x14ac:dyDescent="0.25">
      <c r="A13" s="44"/>
      <c r="B13" s="43"/>
      <c r="C13" s="44"/>
      <c r="D13" s="45"/>
      <c r="E13" s="45"/>
      <c r="F13" s="45"/>
    </row>
    <row r="14" spans="1:6" hidden="1" x14ac:dyDescent="0.25">
      <c r="A14" s="44"/>
      <c r="B14" s="43"/>
      <c r="C14" s="44"/>
      <c r="D14" s="45"/>
      <c r="E14" s="45"/>
      <c r="F14" s="45"/>
    </row>
    <row r="15" spans="1:6" s="1" customFormat="1" x14ac:dyDescent="0.25">
      <c r="A15" s="5"/>
      <c r="B15" s="4">
        <v>32010200</v>
      </c>
      <c r="C15" s="5" t="s">
        <v>116</v>
      </c>
      <c r="D15" s="11">
        <f>SUM(D16:D25)</f>
        <v>0</v>
      </c>
      <c r="E15" s="11">
        <f t="shared" ref="E15:F15" si="0">SUM(E16:E25)</f>
        <v>0</v>
      </c>
      <c r="F15" s="11">
        <f t="shared" si="0"/>
        <v>0</v>
      </c>
    </row>
    <row r="16" spans="1:6" hidden="1" x14ac:dyDescent="0.25">
      <c r="A16" s="42" t="s">
        <v>600</v>
      </c>
      <c r="B16" s="43">
        <v>32010202</v>
      </c>
      <c r="C16" s="44" t="s">
        <v>117</v>
      </c>
      <c r="D16" s="45"/>
      <c r="E16" s="45"/>
      <c r="F16" s="45"/>
    </row>
    <row r="17" spans="1:6" hidden="1" x14ac:dyDescent="0.25">
      <c r="A17" s="46"/>
      <c r="B17" s="47"/>
      <c r="C17" s="46"/>
      <c r="D17" s="45"/>
      <c r="E17" s="45"/>
      <c r="F17" s="45"/>
    </row>
    <row r="18" spans="1:6" hidden="1" x14ac:dyDescent="0.25">
      <c r="A18" s="46"/>
      <c r="B18" s="47"/>
      <c r="C18" s="46"/>
      <c r="D18" s="45"/>
      <c r="E18" s="45"/>
      <c r="F18" s="45"/>
    </row>
    <row r="19" spans="1:6" hidden="1" x14ac:dyDescent="0.25">
      <c r="A19" s="46"/>
      <c r="B19" s="47"/>
      <c r="C19" s="46"/>
      <c r="D19" s="45"/>
      <c r="E19" s="45"/>
      <c r="F19" s="45"/>
    </row>
    <row r="20" spans="1:6" hidden="1" x14ac:dyDescent="0.25">
      <c r="A20" s="46"/>
      <c r="B20" s="47"/>
      <c r="C20" s="46"/>
      <c r="D20" s="45"/>
      <c r="E20" s="45"/>
      <c r="F20" s="45"/>
    </row>
    <row r="21" spans="1:6" hidden="1" x14ac:dyDescent="0.25">
      <c r="A21" s="46"/>
      <c r="B21" s="47"/>
      <c r="C21" s="46"/>
      <c r="D21" s="45"/>
      <c r="E21" s="45"/>
      <c r="F21" s="45"/>
    </row>
    <row r="22" spans="1:6" hidden="1" x14ac:dyDescent="0.25">
      <c r="A22" s="46"/>
      <c r="B22" s="47"/>
      <c r="C22" s="46"/>
      <c r="D22" s="45"/>
      <c r="E22" s="45"/>
      <c r="F22" s="45"/>
    </row>
    <row r="23" spans="1:6" hidden="1" x14ac:dyDescent="0.25">
      <c r="A23" s="46"/>
      <c r="B23" s="47"/>
      <c r="C23" s="46"/>
      <c r="D23" s="45"/>
      <c r="E23" s="45"/>
      <c r="F23" s="45"/>
    </row>
    <row r="24" spans="1:6" hidden="1" x14ac:dyDescent="0.25">
      <c r="A24" s="46"/>
      <c r="B24" s="47"/>
      <c r="C24" s="46"/>
      <c r="D24" s="45"/>
      <c r="E24" s="45"/>
      <c r="F24" s="45"/>
    </row>
    <row r="25" spans="1:6" hidden="1" x14ac:dyDescent="0.25">
      <c r="A25" s="46"/>
      <c r="B25" s="47"/>
      <c r="C25" s="46"/>
      <c r="D25" s="45"/>
      <c r="E25" s="45"/>
      <c r="F25" s="45"/>
    </row>
    <row r="26" spans="1:6" s="1" customFormat="1" x14ac:dyDescent="0.25">
      <c r="A26" s="5"/>
      <c r="B26" s="4">
        <v>320103</v>
      </c>
      <c r="C26" s="5" t="s">
        <v>118</v>
      </c>
      <c r="D26" s="11">
        <f>SUM(D27:D31)</f>
        <v>0</v>
      </c>
      <c r="E26" s="11">
        <f t="shared" ref="E26:F26" si="1">SUM(E27:E31)</f>
        <v>0</v>
      </c>
      <c r="F26" s="11">
        <f t="shared" si="1"/>
        <v>0</v>
      </c>
    </row>
    <row r="27" spans="1:6" hidden="1" x14ac:dyDescent="0.25">
      <c r="A27" s="42" t="s">
        <v>677</v>
      </c>
      <c r="B27" s="43">
        <v>32010301</v>
      </c>
      <c r="C27" s="44" t="s">
        <v>899</v>
      </c>
      <c r="D27" s="45"/>
      <c r="E27" s="45"/>
      <c r="F27" s="45"/>
    </row>
    <row r="28" spans="1:6" hidden="1" x14ac:dyDescent="0.25">
      <c r="A28" s="44"/>
      <c r="B28" s="43"/>
      <c r="C28" s="44"/>
      <c r="D28" s="45"/>
      <c r="E28" s="45"/>
      <c r="F28" s="45"/>
    </row>
    <row r="29" spans="1:6" hidden="1" x14ac:dyDescent="0.25">
      <c r="A29" s="44"/>
      <c r="B29" s="43"/>
      <c r="C29" s="44"/>
      <c r="D29" s="45"/>
      <c r="E29" s="45"/>
      <c r="F29" s="45"/>
    </row>
    <row r="30" spans="1:6" hidden="1" x14ac:dyDescent="0.25">
      <c r="A30" s="44"/>
      <c r="B30" s="43"/>
      <c r="C30" s="44"/>
      <c r="D30" s="45"/>
      <c r="E30" s="45"/>
      <c r="F30" s="45"/>
    </row>
    <row r="31" spans="1:6" hidden="1" x14ac:dyDescent="0.25">
      <c r="A31" s="44"/>
      <c r="B31" s="43"/>
      <c r="C31" s="44"/>
      <c r="D31" s="45"/>
      <c r="E31" s="45"/>
      <c r="F31" s="45"/>
    </row>
    <row r="32" spans="1:6" s="1" customFormat="1" x14ac:dyDescent="0.25">
      <c r="A32" s="5"/>
      <c r="B32" s="4">
        <v>32010400</v>
      </c>
      <c r="C32" s="5" t="s">
        <v>120</v>
      </c>
      <c r="D32" s="11">
        <f>SUM(D33:D37)</f>
        <v>210000000</v>
      </c>
      <c r="E32" s="11">
        <f t="shared" ref="E32:F32" si="2">SUM(E33:E37)</f>
        <v>150000000</v>
      </c>
      <c r="F32" s="11">
        <f t="shared" si="2"/>
        <v>70000000</v>
      </c>
    </row>
    <row r="33" spans="1:6" x14ac:dyDescent="0.25">
      <c r="A33" s="42" t="s">
        <v>619</v>
      </c>
      <c r="B33" s="43">
        <v>32010405</v>
      </c>
      <c r="C33" s="44" t="s">
        <v>121</v>
      </c>
      <c r="D33" s="45">
        <v>210000000</v>
      </c>
      <c r="E33" s="45">
        <v>150000000</v>
      </c>
      <c r="F33" s="45">
        <v>70000000</v>
      </c>
    </row>
    <row r="34" spans="1:6" hidden="1" x14ac:dyDescent="0.25">
      <c r="A34" s="42" t="s">
        <v>620</v>
      </c>
      <c r="B34" s="43">
        <v>32010406</v>
      </c>
      <c r="C34" s="44" t="s">
        <v>122</v>
      </c>
      <c r="D34" s="45"/>
      <c r="E34" s="45"/>
      <c r="F34" s="45"/>
    </row>
    <row r="35" spans="1:6" hidden="1" x14ac:dyDescent="0.25">
      <c r="A35" s="42" t="s">
        <v>621</v>
      </c>
      <c r="B35" s="43">
        <v>32010407</v>
      </c>
      <c r="C35" s="44" t="s">
        <v>123</v>
      </c>
      <c r="D35" s="45"/>
      <c r="E35" s="45"/>
      <c r="F35" s="45"/>
    </row>
    <row r="36" spans="1:6" hidden="1" x14ac:dyDescent="0.25">
      <c r="A36" s="42" t="s">
        <v>622</v>
      </c>
      <c r="B36" s="43">
        <v>32010408</v>
      </c>
      <c r="C36" s="44" t="s">
        <v>124</v>
      </c>
      <c r="D36" s="45"/>
      <c r="E36" s="45"/>
      <c r="F36" s="45"/>
    </row>
    <row r="37" spans="1:6" hidden="1" x14ac:dyDescent="0.25">
      <c r="A37" s="44"/>
      <c r="B37" s="43"/>
      <c r="C37" s="44"/>
      <c r="D37" s="45"/>
      <c r="E37" s="45"/>
      <c r="F37" s="45"/>
    </row>
    <row r="38" spans="1:6" s="1" customFormat="1" x14ac:dyDescent="0.25">
      <c r="A38" s="5"/>
      <c r="B38" s="4">
        <v>320105</v>
      </c>
      <c r="C38" s="5" t="s">
        <v>125</v>
      </c>
      <c r="D38" s="11">
        <f>SUM(D39:D46)</f>
        <v>0</v>
      </c>
      <c r="E38" s="11">
        <f t="shared" ref="E38:F38" si="3">SUM(E39:E46)</f>
        <v>0</v>
      </c>
      <c r="F38" s="11">
        <f t="shared" si="3"/>
        <v>3000000</v>
      </c>
    </row>
    <row r="39" spans="1:6" x14ac:dyDescent="0.25">
      <c r="A39" s="42" t="s">
        <v>623</v>
      </c>
      <c r="B39" s="43">
        <v>32010501</v>
      </c>
      <c r="C39" s="44" t="s">
        <v>126</v>
      </c>
      <c r="D39" s="45"/>
      <c r="E39" s="45"/>
      <c r="F39" s="45">
        <v>3000000</v>
      </c>
    </row>
    <row r="40" spans="1:6" hidden="1" x14ac:dyDescent="0.25">
      <c r="A40" s="44"/>
      <c r="B40" s="43"/>
      <c r="C40" s="44"/>
      <c r="D40" s="45"/>
      <c r="E40" s="45"/>
      <c r="F40" s="45"/>
    </row>
    <row r="41" spans="1:6" hidden="1" x14ac:dyDescent="0.25">
      <c r="A41" s="44"/>
      <c r="B41" s="43"/>
      <c r="C41" s="44"/>
      <c r="D41" s="45"/>
      <c r="E41" s="45"/>
      <c r="F41" s="45"/>
    </row>
    <row r="42" spans="1:6" hidden="1" x14ac:dyDescent="0.25">
      <c r="A42" s="44"/>
      <c r="B42" s="43"/>
      <c r="C42" s="44"/>
      <c r="D42" s="45"/>
      <c r="E42" s="45"/>
      <c r="F42" s="45"/>
    </row>
    <row r="43" spans="1:6" hidden="1" x14ac:dyDescent="0.25">
      <c r="A43" s="44"/>
      <c r="B43" s="43"/>
      <c r="C43" s="44"/>
      <c r="D43" s="45"/>
      <c r="E43" s="45"/>
      <c r="F43" s="45"/>
    </row>
    <row r="44" spans="1:6" hidden="1" x14ac:dyDescent="0.25">
      <c r="A44" s="46"/>
      <c r="B44" s="47"/>
      <c r="C44" s="46"/>
      <c r="D44" s="45"/>
      <c r="E44" s="45"/>
      <c r="F44" s="45"/>
    </row>
    <row r="45" spans="1:6" hidden="1" x14ac:dyDescent="0.25">
      <c r="A45" s="46"/>
      <c r="B45" s="47"/>
      <c r="C45" s="46"/>
      <c r="D45" s="45"/>
      <c r="E45" s="45"/>
      <c r="F45" s="45"/>
    </row>
    <row r="46" spans="1:6" hidden="1" x14ac:dyDescent="0.25">
      <c r="A46" s="46"/>
      <c r="B46" s="47"/>
      <c r="C46" s="46"/>
      <c r="D46" s="45"/>
      <c r="E46" s="45"/>
      <c r="F46" s="45"/>
    </row>
    <row r="47" spans="1:6" s="1" customFormat="1" x14ac:dyDescent="0.25">
      <c r="A47" s="5"/>
      <c r="B47" s="4">
        <v>320106</v>
      </c>
      <c r="C47" s="5" t="s">
        <v>127</v>
      </c>
      <c r="D47" s="11">
        <f>SUM(D48:D53)</f>
        <v>0</v>
      </c>
      <c r="E47" s="11">
        <f t="shared" ref="E47:F47" si="4">SUM(E48:E53)</f>
        <v>0</v>
      </c>
      <c r="F47" s="11">
        <f t="shared" si="4"/>
        <v>0</v>
      </c>
    </row>
    <row r="48" spans="1:6" hidden="1" x14ac:dyDescent="0.25">
      <c r="A48" s="42" t="s">
        <v>624</v>
      </c>
      <c r="B48" s="43">
        <v>32010601</v>
      </c>
      <c r="C48" s="44" t="s">
        <v>128</v>
      </c>
      <c r="D48" s="45"/>
      <c r="E48" s="45"/>
      <c r="F48" s="45"/>
    </row>
    <row r="49" spans="1:6" hidden="1" x14ac:dyDescent="0.25">
      <c r="A49" s="42" t="s">
        <v>625</v>
      </c>
      <c r="B49" s="43">
        <v>32010602</v>
      </c>
      <c r="C49" s="44" t="s">
        <v>129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s="1" customFormat="1" x14ac:dyDescent="0.25">
      <c r="A54" s="5"/>
      <c r="B54" s="4">
        <v>320109</v>
      </c>
      <c r="C54" s="5" t="s">
        <v>130</v>
      </c>
      <c r="D54" s="11">
        <f>SUM(D55:D65)</f>
        <v>0</v>
      </c>
      <c r="E54" s="11">
        <f t="shared" ref="E54:F54" si="5">SUM(E55:E65)</f>
        <v>0</v>
      </c>
      <c r="F54" s="11">
        <f t="shared" si="5"/>
        <v>0</v>
      </c>
    </row>
    <row r="55" spans="1:6" hidden="1" x14ac:dyDescent="0.25">
      <c r="A55" s="42" t="s">
        <v>626</v>
      </c>
      <c r="B55" s="43">
        <v>32010903</v>
      </c>
      <c r="C55" s="44" t="s">
        <v>131</v>
      </c>
      <c r="D55" s="45"/>
      <c r="E55" s="45"/>
      <c r="F55" s="45"/>
    </row>
    <row r="56" spans="1:6" hidden="1" x14ac:dyDescent="0.25">
      <c r="A56" s="44"/>
      <c r="B56" s="43"/>
      <c r="C56" s="44"/>
      <c r="D56" s="45"/>
      <c r="E56" s="45"/>
      <c r="F56" s="45"/>
    </row>
    <row r="57" spans="1:6" hidden="1" x14ac:dyDescent="0.25">
      <c r="A57" s="42" t="s">
        <v>627</v>
      </c>
      <c r="B57" s="43">
        <v>32010904</v>
      </c>
      <c r="C57" s="44" t="s">
        <v>132</v>
      </c>
      <c r="D57" s="45"/>
      <c r="E57" s="45"/>
      <c r="F57" s="45"/>
    </row>
    <row r="58" spans="1:6" hidden="1" x14ac:dyDescent="0.25">
      <c r="A58" s="44"/>
      <c r="B58" s="43"/>
      <c r="C58" s="44"/>
      <c r="D58" s="45"/>
      <c r="E58" s="45"/>
      <c r="F58" s="45"/>
    </row>
    <row r="59" spans="1:6" hidden="1" x14ac:dyDescent="0.25">
      <c r="A59" s="42" t="s">
        <v>628</v>
      </c>
      <c r="B59" s="43">
        <v>32010935</v>
      </c>
      <c r="C59" s="44" t="s">
        <v>133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2" t="s">
        <v>629</v>
      </c>
      <c r="B63" s="43">
        <v>32010936</v>
      </c>
      <c r="C63" s="44" t="s">
        <v>134</v>
      </c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s="1" customFormat="1" ht="20.25" customHeight="1" x14ac:dyDescent="0.25">
      <c r="A66" s="5"/>
      <c r="B66" s="4">
        <v>320201</v>
      </c>
      <c r="C66" s="5" t="s">
        <v>146</v>
      </c>
      <c r="D66" s="11">
        <f>SUM(D67:D73)</f>
        <v>30000000</v>
      </c>
      <c r="E66" s="11">
        <f>SUM(E67:E73)</f>
        <v>0</v>
      </c>
      <c r="F66" s="11">
        <f>SUM(F67:F73)</f>
        <v>129704077.5</v>
      </c>
    </row>
    <row r="67" spans="1:6" hidden="1" x14ac:dyDescent="0.25">
      <c r="A67" s="42" t="s">
        <v>630</v>
      </c>
      <c r="B67" s="43">
        <v>32020101</v>
      </c>
      <c r="C67" s="44" t="s">
        <v>135</v>
      </c>
      <c r="D67" s="45"/>
      <c r="E67" s="45"/>
      <c r="F67" s="45"/>
    </row>
    <row r="68" spans="1:6" x14ac:dyDescent="0.25">
      <c r="A68" s="44"/>
      <c r="B68" s="43"/>
      <c r="C68" s="44" t="s">
        <v>895</v>
      </c>
      <c r="D68" s="45"/>
      <c r="E68" s="45"/>
      <c r="F68" s="45">
        <v>20000000</v>
      </c>
    </row>
    <row r="69" spans="1:6" x14ac:dyDescent="0.25">
      <c r="A69" s="44"/>
      <c r="B69" s="43"/>
      <c r="C69" s="44" t="s">
        <v>885</v>
      </c>
      <c r="D69" s="45">
        <v>15000000</v>
      </c>
      <c r="E69" s="45"/>
      <c r="F69" s="45">
        <v>9704077.5</v>
      </c>
    </row>
    <row r="70" spans="1:6" hidden="1" x14ac:dyDescent="0.25">
      <c r="A70" s="42" t="s">
        <v>631</v>
      </c>
      <c r="B70" s="43">
        <v>32020102</v>
      </c>
      <c r="C70" s="44" t="s">
        <v>136</v>
      </c>
      <c r="D70" s="45"/>
      <c r="E70" s="45"/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2" t="s">
        <v>632</v>
      </c>
      <c r="B72" s="43">
        <v>32020104</v>
      </c>
      <c r="C72" s="44" t="s">
        <v>137</v>
      </c>
      <c r="D72" s="45"/>
      <c r="E72" s="45"/>
      <c r="F72" s="45"/>
    </row>
    <row r="73" spans="1:6" ht="30" x14ac:dyDescent="0.25">
      <c r="A73" s="44"/>
      <c r="B73" s="43"/>
      <c r="C73" s="44" t="s">
        <v>841</v>
      </c>
      <c r="D73" s="45">
        <v>15000000</v>
      </c>
      <c r="E73" s="45"/>
      <c r="F73" s="45">
        <v>100000000</v>
      </c>
    </row>
    <row r="74" spans="1:6" s="1" customFormat="1" x14ac:dyDescent="0.25">
      <c r="A74" s="5"/>
      <c r="B74" s="4">
        <v>320301</v>
      </c>
      <c r="C74" s="5" t="s">
        <v>138</v>
      </c>
      <c r="D74" s="11">
        <f>SUM(D75:D78)</f>
        <v>0</v>
      </c>
      <c r="E74" s="11">
        <f>SUM(E75:E78)</f>
        <v>0</v>
      </c>
      <c r="F74" s="11">
        <f>SUM(F75:F78)</f>
        <v>0</v>
      </c>
    </row>
    <row r="75" spans="1:6" hidden="1" x14ac:dyDescent="0.25">
      <c r="A75" s="42" t="s">
        <v>633</v>
      </c>
      <c r="B75" s="43">
        <v>32030101</v>
      </c>
      <c r="C75" s="44" t="s">
        <v>139</v>
      </c>
      <c r="D75" s="45"/>
      <c r="E75" s="45"/>
      <c r="F75" s="45"/>
    </row>
    <row r="76" spans="1:6" hidden="1" x14ac:dyDescent="0.25">
      <c r="A76" s="42" t="s">
        <v>634</v>
      </c>
      <c r="B76" s="43">
        <v>32030109</v>
      </c>
      <c r="C76" s="44" t="s">
        <v>140</v>
      </c>
      <c r="D76" s="45"/>
      <c r="E76" s="45"/>
      <c r="F76" s="45"/>
    </row>
    <row r="77" spans="1:6" hidden="1" x14ac:dyDescent="0.25">
      <c r="A77" s="42" t="s">
        <v>635</v>
      </c>
      <c r="B77" s="43">
        <v>32030110</v>
      </c>
      <c r="C77" s="44" t="s">
        <v>141</v>
      </c>
      <c r="D77" s="45"/>
      <c r="E77" s="45"/>
      <c r="F77" s="45"/>
    </row>
    <row r="78" spans="1:6" hidden="1" x14ac:dyDescent="0.25">
      <c r="A78" s="46"/>
      <c r="B78" s="47"/>
      <c r="C78" s="46"/>
      <c r="D78" s="45"/>
      <c r="E78" s="45"/>
      <c r="F78" s="45"/>
    </row>
    <row r="79" spans="1:6" s="1" customFormat="1" x14ac:dyDescent="0.25">
      <c r="A79" s="5"/>
      <c r="B79" s="4">
        <v>32011000</v>
      </c>
      <c r="C79" s="5" t="s">
        <v>142</v>
      </c>
      <c r="D79" s="11">
        <f>SUM(D80:D80)</f>
        <v>0</v>
      </c>
      <c r="E79" s="11">
        <f>SUM(E80:E80)</f>
        <v>0</v>
      </c>
      <c r="F79" s="11">
        <f>SUM(F80:F80)</f>
        <v>0</v>
      </c>
    </row>
    <row r="80" spans="1:6" hidden="1" x14ac:dyDescent="0.25">
      <c r="A80" s="42" t="s">
        <v>636</v>
      </c>
      <c r="B80" s="46"/>
      <c r="C80" s="46"/>
      <c r="D80" s="45"/>
      <c r="E80" s="45"/>
      <c r="F80" s="45"/>
    </row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80" firstPageNumber="33" orientation="landscape" r:id="rId1"/>
  <headerFoot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E300"/>
  <sheetViews>
    <sheetView view="pageBreakPreview" zoomScale="90" zoomScaleNormal="100" zoomScaleSheetLayoutView="90" workbookViewId="0">
      <selection activeCell="B24" sqref="B24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3">
      <c r="A2" s="73" t="s">
        <v>526</v>
      </c>
      <c r="B2" s="73"/>
      <c r="C2" s="73"/>
      <c r="D2" s="73"/>
      <c r="E2" s="73"/>
    </row>
    <row r="3" spans="1:5" ht="26.4" customHeight="1" x14ac:dyDescent="0.25">
      <c r="A3" s="75" t="s">
        <v>817</v>
      </c>
      <c r="B3" s="75"/>
      <c r="C3" s="75"/>
      <c r="D3" s="75"/>
      <c r="E3" s="75"/>
    </row>
    <row r="4" spans="1:5" x14ac:dyDescent="0.3">
      <c r="A4" s="74" t="s">
        <v>759</v>
      </c>
      <c r="B4" s="74"/>
      <c r="C4" s="74"/>
      <c r="D4" s="74"/>
      <c r="E4" s="74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121092682</v>
      </c>
      <c r="D7" s="12">
        <f t="shared" ref="D7:E7" si="0">D8+D13+D20</f>
        <v>121092632</v>
      </c>
      <c r="E7" s="12">
        <f t="shared" si="0"/>
        <v>102261319</v>
      </c>
    </row>
    <row r="8" spans="1:5" s="1" customFormat="1" x14ac:dyDescent="0.3">
      <c r="A8" s="3">
        <v>2101</v>
      </c>
      <c r="B8" s="3" t="s">
        <v>5</v>
      </c>
      <c r="C8" s="12">
        <f>C9</f>
        <v>121092682</v>
      </c>
      <c r="D8" s="12">
        <f t="shared" ref="D8:E8" si="1">D9</f>
        <v>121092632</v>
      </c>
      <c r="E8" s="12">
        <f t="shared" si="1"/>
        <v>102261319</v>
      </c>
    </row>
    <row r="9" spans="1:5" s="1" customFormat="1" x14ac:dyDescent="0.3">
      <c r="A9" s="3">
        <v>210101</v>
      </c>
      <c r="B9" s="3" t="s">
        <v>6</v>
      </c>
      <c r="C9" s="12">
        <f>SUM(C10:C12)</f>
        <v>121092682</v>
      </c>
      <c r="D9" s="12">
        <f t="shared" ref="D9:E9" si="2">SUM(D10:D12)</f>
        <v>121092632</v>
      </c>
      <c r="E9" s="12">
        <f t="shared" si="2"/>
        <v>102261319</v>
      </c>
    </row>
    <row r="10" spans="1:5" x14ac:dyDescent="0.3">
      <c r="A10" s="59">
        <v>21010101</v>
      </c>
      <c r="B10" s="48" t="s">
        <v>5</v>
      </c>
      <c r="C10" s="41">
        <v>121092682</v>
      </c>
      <c r="D10" s="41">
        <v>121092632</v>
      </c>
      <c r="E10" s="41">
        <v>102261319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2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3:E300"/>
  <sheetViews>
    <sheetView view="pageBreakPreview" zoomScale="90" zoomScaleNormal="90" zoomScaleSheetLayoutView="90" workbookViewId="0">
      <selection activeCell="B24" sqref="B24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3">
      <c r="A3" s="73" t="s">
        <v>527</v>
      </c>
      <c r="B3" s="73"/>
      <c r="C3" s="73"/>
      <c r="D3" s="73"/>
      <c r="E3" s="73"/>
    </row>
    <row r="4" spans="1:5" ht="28.65" customHeight="1" x14ac:dyDescent="0.25">
      <c r="A4" s="75" t="s">
        <v>818</v>
      </c>
      <c r="B4" s="75"/>
      <c r="C4" s="75"/>
      <c r="D4" s="75"/>
      <c r="E4" s="75"/>
    </row>
    <row r="5" spans="1:5" x14ac:dyDescent="0.3">
      <c r="A5" s="74" t="s">
        <v>759</v>
      </c>
      <c r="B5" s="74"/>
      <c r="C5" s="74"/>
      <c r="D5" s="74"/>
      <c r="E5" s="74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284000000</v>
      </c>
      <c r="D7" s="12">
        <f t="shared" ref="D7:E7" si="0">D8+D84+D88+D93</f>
        <v>108548912</v>
      </c>
      <c r="E7" s="12">
        <f t="shared" si="0"/>
        <v>219500000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284000000</v>
      </c>
      <c r="D8" s="12">
        <f t="shared" ref="D8:E8" si="1">D9+D14+D22+D36+D45+D48+D54+D63+D67+D70</f>
        <v>108548912</v>
      </c>
      <c r="E8" s="12">
        <f t="shared" si="1"/>
        <v>219500000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904800</v>
      </c>
      <c r="E9" s="12">
        <f t="shared" si="2"/>
        <v>1500000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3000000</v>
      </c>
      <c r="D11" s="41">
        <v>904800</v>
      </c>
      <c r="E11" s="41">
        <v>1500000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272500000</v>
      </c>
      <c r="D22" s="12">
        <f t="shared" ref="D22:E22" si="3">SUM(D23:D35)</f>
        <v>105751760</v>
      </c>
      <c r="E22" s="12">
        <f t="shared" si="3"/>
        <v>211000000</v>
      </c>
    </row>
    <row r="23" spans="1:5" x14ac:dyDescent="0.3">
      <c r="A23" s="43">
        <v>22020301</v>
      </c>
      <c r="B23" s="44" t="s">
        <v>36</v>
      </c>
      <c r="C23" s="41">
        <v>1500000</v>
      </c>
      <c r="D23" s="41">
        <v>495000</v>
      </c>
      <c r="E23" s="41">
        <v>1000000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hidden="1" x14ac:dyDescent="0.3">
      <c r="A28" s="43">
        <v>22020306</v>
      </c>
      <c r="B28" s="44" t="s">
        <v>41</v>
      </c>
      <c r="C28" s="41"/>
      <c r="D28" s="41"/>
      <c r="E28" s="41"/>
    </row>
    <row r="29" spans="1:5" x14ac:dyDescent="0.3">
      <c r="A29" s="43">
        <v>22020307</v>
      </c>
      <c r="B29" s="44" t="s">
        <v>42</v>
      </c>
      <c r="C29" s="41">
        <v>11000000</v>
      </c>
      <c r="D29" s="41">
        <v>2255000</v>
      </c>
      <c r="E29" s="41">
        <v>10000000</v>
      </c>
    </row>
    <row r="30" spans="1:5" hidden="1" x14ac:dyDescent="0.3">
      <c r="A30" s="43">
        <v>22020308</v>
      </c>
      <c r="B30" s="44" t="s">
        <v>43</v>
      </c>
      <c r="C30" s="41"/>
      <c r="D30" s="41"/>
      <c r="E30" s="41"/>
    </row>
    <row r="31" spans="1:5" hidden="1" x14ac:dyDescent="0.2">
      <c r="A31" s="43">
        <v>22020309</v>
      </c>
      <c r="B31" s="44" t="s">
        <v>44</v>
      </c>
      <c r="C31" s="41"/>
      <c r="D31" s="41"/>
      <c r="E31" s="41"/>
    </row>
    <row r="32" spans="1:5" hidden="1" x14ac:dyDescent="0.2">
      <c r="A32" s="43">
        <v>22020310</v>
      </c>
      <c r="B32" s="44" t="s">
        <v>45</v>
      </c>
      <c r="C32" s="41"/>
      <c r="D32" s="41"/>
      <c r="E32" s="41"/>
    </row>
    <row r="33" spans="1:5" ht="30" x14ac:dyDescent="0.2">
      <c r="A33" s="43">
        <v>22020311</v>
      </c>
      <c r="B33" s="44" t="s">
        <v>849</v>
      </c>
      <c r="C33" s="41">
        <v>260000000</v>
      </c>
      <c r="D33" s="41">
        <v>103001760</v>
      </c>
      <c r="E33" s="41">
        <v>200000000</v>
      </c>
    </row>
    <row r="34" spans="1:5" hidden="1" x14ac:dyDescent="0.2">
      <c r="A34" s="43">
        <v>22020312</v>
      </c>
      <c r="B34" s="44" t="s">
        <v>47</v>
      </c>
      <c r="C34" s="41"/>
      <c r="D34" s="41"/>
      <c r="E34" s="41"/>
    </row>
    <row r="35" spans="1:5" hidden="1" x14ac:dyDescent="0.2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0</v>
      </c>
      <c r="D36" s="12">
        <f t="shared" ref="D36:E36" si="4">SUM(D37:D44)</f>
        <v>0</v>
      </c>
      <c r="E36" s="12">
        <f t="shared" si="4"/>
        <v>2000000</v>
      </c>
    </row>
    <row r="37" spans="1:5" x14ac:dyDescent="0.2">
      <c r="A37" s="43">
        <v>22020401</v>
      </c>
      <c r="B37" s="44" t="s">
        <v>50</v>
      </c>
      <c r="C37" s="41"/>
      <c r="D37" s="41"/>
      <c r="E37" s="41">
        <v>500000</v>
      </c>
    </row>
    <row r="38" spans="1:5" x14ac:dyDescent="0.2">
      <c r="A38" s="43">
        <v>22020402</v>
      </c>
      <c r="B38" s="44" t="s">
        <v>51</v>
      </c>
      <c r="C38" s="41"/>
      <c r="D38" s="41"/>
      <c r="E38" s="41">
        <v>1500000</v>
      </c>
    </row>
    <row r="39" spans="1:5" hidden="1" x14ac:dyDescent="0.2">
      <c r="A39" s="43">
        <v>22020403</v>
      </c>
      <c r="B39" s="44" t="s">
        <v>52</v>
      </c>
      <c r="C39" s="41"/>
      <c r="D39" s="41"/>
      <c r="E39" s="41"/>
    </row>
    <row r="40" spans="1:5" hidden="1" x14ac:dyDescent="0.2">
      <c r="A40" s="43">
        <v>22020404</v>
      </c>
      <c r="B40" s="44" t="s">
        <v>53</v>
      </c>
      <c r="C40" s="41"/>
      <c r="D40" s="41"/>
      <c r="E40" s="41"/>
    </row>
    <row r="41" spans="1:5" hidden="1" x14ac:dyDescent="0.2">
      <c r="A41" s="43">
        <v>22020405</v>
      </c>
      <c r="B41" s="44" t="s">
        <v>54</v>
      </c>
      <c r="C41" s="41"/>
      <c r="D41" s="41"/>
      <c r="E41" s="41"/>
    </row>
    <row r="42" spans="1:5" hidden="1" x14ac:dyDescent="0.2">
      <c r="A42" s="43">
        <v>22020406</v>
      </c>
      <c r="B42" s="44" t="s">
        <v>55</v>
      </c>
      <c r="C42" s="41"/>
      <c r="D42" s="41"/>
      <c r="E42" s="41"/>
    </row>
    <row r="43" spans="1:5" hidden="1" x14ac:dyDescent="0.2">
      <c r="A43" s="43">
        <v>22020410</v>
      </c>
      <c r="B43" s="44" t="s">
        <v>56</v>
      </c>
      <c r="C43" s="41"/>
      <c r="D43" s="41"/>
      <c r="E43" s="41"/>
    </row>
    <row r="44" spans="1:5" hidden="1" x14ac:dyDescent="0.2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">
      <c r="A46" s="43">
        <v>22020501</v>
      </c>
      <c r="B46" s="44" t="s">
        <v>59</v>
      </c>
      <c r="C46" s="41"/>
      <c r="D46" s="41"/>
      <c r="E46" s="41"/>
    </row>
    <row r="47" spans="1:5" hidden="1" x14ac:dyDescent="0.2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3000000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x14ac:dyDescent="0.25">
      <c r="A58" s="43">
        <v>22020707</v>
      </c>
      <c r="B58" s="44" t="s">
        <v>71</v>
      </c>
      <c r="C58" s="41"/>
      <c r="D58" s="41"/>
      <c r="E58" s="41">
        <v>3000000</v>
      </c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8500000</v>
      </c>
      <c r="D70" s="12">
        <f t="shared" ref="D70:E70" si="10">SUM(D71:D83)</f>
        <v>1892352</v>
      </c>
      <c r="E70" s="12">
        <f t="shared" si="10"/>
        <v>2000000</v>
      </c>
    </row>
    <row r="71" spans="1:5" x14ac:dyDescent="0.25">
      <c r="A71" s="43">
        <v>22021001</v>
      </c>
      <c r="B71" s="44" t="s">
        <v>84</v>
      </c>
      <c r="C71" s="41">
        <v>3000000</v>
      </c>
      <c r="D71" s="41"/>
      <c r="E71" s="41">
        <v>1000000</v>
      </c>
    </row>
    <row r="72" spans="1:5" x14ac:dyDescent="0.25">
      <c r="A72" s="43">
        <v>22021002</v>
      </c>
      <c r="B72" s="44" t="s">
        <v>85</v>
      </c>
      <c r="C72" s="41">
        <v>2000000</v>
      </c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3500000</v>
      </c>
      <c r="D76" s="41">
        <v>1892352</v>
      </c>
      <c r="E76" s="41">
        <v>1000000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firstPageNumber="36" orientation="landscape" r:id="rId1"/>
  <headerFooter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F300"/>
  <sheetViews>
    <sheetView view="pageBreakPreview" zoomScale="90" zoomScaleNormal="85" zoomScaleSheetLayoutView="90" workbookViewId="0">
      <selection activeCell="A75" activeCellId="8" sqref="A8:XFD8 A35:XFD38 A48:XFD49 A55:XFD55 A41:XFD41 A57:XFD59 A68:XFD72 A65:XFD65 A75:XFD76"/>
    </sheetView>
  </sheetViews>
  <sheetFormatPr defaultColWidth="8.88671875" defaultRowHeight="15" x14ac:dyDescent="0.25"/>
  <cols>
    <col min="1" max="1" width="22.441406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3">
      <c r="A1" s="73" t="s">
        <v>143</v>
      </c>
      <c r="B1" s="73"/>
      <c r="C1" s="73"/>
      <c r="D1" s="73"/>
      <c r="E1" s="73"/>
    </row>
    <row r="2" spans="1:6" x14ac:dyDescent="0.25">
      <c r="A2" s="74" t="s">
        <v>819</v>
      </c>
      <c r="B2" s="74"/>
      <c r="C2" s="74"/>
      <c r="D2" s="74"/>
      <c r="E2" s="74"/>
    </row>
    <row r="3" spans="1:6" x14ac:dyDescent="0.3">
      <c r="A3" s="74" t="s">
        <v>759</v>
      </c>
      <c r="B3" s="74"/>
      <c r="C3" s="74"/>
      <c r="D3" s="74"/>
      <c r="E3" s="74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3">
      <c r="A6" s="8" t="s">
        <v>601</v>
      </c>
      <c r="B6" s="4">
        <v>3</v>
      </c>
      <c r="C6" s="5" t="s">
        <v>113</v>
      </c>
      <c r="D6" s="11">
        <f>D7+D17+D28+D34+D40+D47+D54+D67+D74+D80</f>
        <v>415000000</v>
      </c>
      <c r="E6" s="11">
        <f>E7+E17+E28+E34+E40+E47+E54+E67+E74+E80</f>
        <v>288792352</v>
      </c>
      <c r="F6" s="11">
        <f>F7+F17+F28+F34+F40+F47+F54+F67+F74+F80</f>
        <v>348000000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0</v>
      </c>
      <c r="E7" s="11">
        <f t="shared" ref="E7:F7" si="0">SUM(E8:E16)</f>
        <v>0</v>
      </c>
      <c r="F7" s="11">
        <f t="shared" si="0"/>
        <v>0</v>
      </c>
    </row>
    <row r="8" spans="1:6" hidden="1" x14ac:dyDescent="0.3">
      <c r="A8" s="42" t="s">
        <v>602</v>
      </c>
      <c r="B8" s="43">
        <v>32010101</v>
      </c>
      <c r="C8" s="44" t="s">
        <v>115</v>
      </c>
      <c r="D8" s="45"/>
      <c r="E8" s="45"/>
      <c r="F8" s="45"/>
    </row>
    <row r="9" spans="1:6" hidden="1" x14ac:dyDescent="0.3">
      <c r="A9" s="44"/>
      <c r="B9" s="43"/>
      <c r="C9" s="44"/>
      <c r="D9" s="45"/>
      <c r="E9" s="45"/>
      <c r="F9" s="45"/>
    </row>
    <row r="10" spans="1:6" hidden="1" x14ac:dyDescent="0.3">
      <c r="A10" s="44"/>
      <c r="B10" s="43"/>
      <c r="C10" s="44"/>
      <c r="D10" s="45"/>
      <c r="E10" s="45"/>
      <c r="F10" s="45"/>
    </row>
    <row r="11" spans="1:6" hidden="1" x14ac:dyDescent="0.3">
      <c r="A11" s="44"/>
      <c r="B11" s="43"/>
      <c r="C11" s="44"/>
      <c r="D11" s="45"/>
      <c r="E11" s="45"/>
      <c r="F11" s="45"/>
    </row>
    <row r="12" spans="1:6" hidden="1" x14ac:dyDescent="0.3">
      <c r="A12" s="44"/>
      <c r="B12" s="43"/>
      <c r="C12" s="44"/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SUM(D18:D27)</f>
        <v>0</v>
      </c>
      <c r="E17" s="11">
        <f t="shared" ref="E17:F17" si="1">SUM(E18:E27)</f>
        <v>0</v>
      </c>
      <c r="F17" s="11">
        <f t="shared" si="1"/>
        <v>0</v>
      </c>
    </row>
    <row r="18" spans="1:6" x14ac:dyDescent="0.3">
      <c r="A18" s="42" t="s">
        <v>603</v>
      </c>
      <c r="B18" s="43">
        <v>32010202</v>
      </c>
      <c r="C18" s="44" t="s">
        <v>117</v>
      </c>
      <c r="D18" s="45"/>
      <c r="E18" s="45"/>
      <c r="F18" s="45"/>
    </row>
    <row r="19" spans="1:6" hidden="1" x14ac:dyDescent="0.3">
      <c r="A19" s="46"/>
      <c r="B19" s="47"/>
      <c r="C19" s="46"/>
      <c r="D19" s="45"/>
      <c r="E19" s="45"/>
      <c r="F19" s="45"/>
    </row>
    <row r="20" spans="1:6" hidden="1" x14ac:dyDescent="0.3">
      <c r="A20" s="46"/>
      <c r="B20" s="47"/>
      <c r="C20" s="46"/>
      <c r="D20" s="45"/>
      <c r="E20" s="45"/>
      <c r="F20" s="45"/>
    </row>
    <row r="21" spans="1:6" hidden="1" x14ac:dyDescent="0.3">
      <c r="A21" s="46"/>
      <c r="B21" s="47"/>
      <c r="C21" s="46"/>
      <c r="D21" s="45"/>
      <c r="E21" s="45"/>
      <c r="F21" s="45"/>
    </row>
    <row r="22" spans="1:6" hidden="1" x14ac:dyDescent="0.3">
      <c r="A22" s="46"/>
      <c r="B22" s="47"/>
      <c r="C22" s="46"/>
      <c r="D22" s="45"/>
      <c r="E22" s="45"/>
      <c r="F22" s="45"/>
    </row>
    <row r="23" spans="1:6" hidden="1" x14ac:dyDescent="0.3">
      <c r="A23" s="46"/>
      <c r="B23" s="47"/>
      <c r="C23" s="46"/>
      <c r="D23" s="45"/>
      <c r="E23" s="45"/>
      <c r="F23" s="45"/>
    </row>
    <row r="24" spans="1:6" hidden="1" x14ac:dyDescent="0.3">
      <c r="A24" s="46"/>
      <c r="B24" s="47"/>
      <c r="C24" s="46"/>
      <c r="D24" s="45"/>
      <c r="E24" s="45"/>
      <c r="F24" s="45"/>
    </row>
    <row r="25" spans="1:6" hidden="1" x14ac:dyDescent="0.3">
      <c r="A25" s="46"/>
      <c r="B25" s="47"/>
      <c r="C25" s="46"/>
      <c r="D25" s="45"/>
      <c r="E25" s="45"/>
      <c r="F25" s="45"/>
    </row>
    <row r="26" spans="1:6" hidden="1" x14ac:dyDescent="0.3">
      <c r="A26" s="46"/>
      <c r="B26" s="47"/>
      <c r="C26" s="46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s="1" customFormat="1" x14ac:dyDescent="0.25">
      <c r="A28" s="5"/>
      <c r="B28" s="4">
        <v>320103</v>
      </c>
      <c r="C28" s="5" t="s">
        <v>118</v>
      </c>
      <c r="D28" s="11">
        <f>SUM(D29:D33)</f>
        <v>0</v>
      </c>
      <c r="E28" s="11">
        <f t="shared" ref="E28:F28" si="2">SUM(E29:E33)</f>
        <v>0</v>
      </c>
      <c r="F28" s="11">
        <f t="shared" si="2"/>
        <v>0</v>
      </c>
    </row>
    <row r="29" spans="1:6" x14ac:dyDescent="0.25">
      <c r="A29" s="42" t="s">
        <v>637</v>
      </c>
      <c r="B29" s="43">
        <v>32010301</v>
      </c>
      <c r="C29" s="44" t="s">
        <v>119</v>
      </c>
      <c r="D29" s="45"/>
      <c r="E29" s="45"/>
      <c r="F29" s="45"/>
    </row>
    <row r="30" spans="1:6" hidden="1" x14ac:dyDescent="0.2">
      <c r="A30" s="44"/>
      <c r="B30" s="43"/>
      <c r="C30" s="44"/>
      <c r="D30" s="45"/>
      <c r="E30" s="45"/>
      <c r="F30" s="45"/>
    </row>
    <row r="31" spans="1:6" hidden="1" x14ac:dyDescent="0.2">
      <c r="A31" s="44"/>
      <c r="B31" s="43"/>
      <c r="C31" s="44"/>
      <c r="D31" s="45"/>
      <c r="E31" s="45"/>
      <c r="F31" s="45"/>
    </row>
    <row r="32" spans="1:6" hidden="1" x14ac:dyDescent="0.2">
      <c r="A32" s="44"/>
      <c r="B32" s="43"/>
      <c r="C32" s="44"/>
      <c r="D32" s="45"/>
      <c r="E32" s="45"/>
      <c r="F32" s="45"/>
    </row>
    <row r="33" spans="1:6" hidden="1" x14ac:dyDescent="0.2">
      <c r="A33" s="44"/>
      <c r="B33" s="43"/>
      <c r="C33" s="44"/>
      <c r="D33" s="45"/>
      <c r="E33" s="45"/>
      <c r="F33" s="45"/>
    </row>
    <row r="34" spans="1:6" s="1" customFormat="1" x14ac:dyDescent="0.25">
      <c r="A34" s="5"/>
      <c r="B34" s="4">
        <v>32010400</v>
      </c>
      <c r="C34" s="5" t="s">
        <v>120</v>
      </c>
      <c r="D34" s="11">
        <f>SUM(D35:D39)</f>
        <v>0</v>
      </c>
      <c r="E34" s="11">
        <f t="shared" ref="E34:F34" si="3">SUM(E35:E39)</f>
        <v>0</v>
      </c>
      <c r="F34" s="11">
        <f t="shared" si="3"/>
        <v>0</v>
      </c>
    </row>
    <row r="35" spans="1:6" hidden="1" x14ac:dyDescent="0.2">
      <c r="A35" s="42" t="s">
        <v>638</v>
      </c>
      <c r="B35" s="43">
        <v>32010405</v>
      </c>
      <c r="C35" s="44" t="s">
        <v>121</v>
      </c>
      <c r="D35" s="45"/>
      <c r="E35" s="45"/>
      <c r="F35" s="45"/>
    </row>
    <row r="36" spans="1:6" hidden="1" x14ac:dyDescent="0.2">
      <c r="A36" s="42" t="s">
        <v>639</v>
      </c>
      <c r="B36" s="43">
        <v>32010406</v>
      </c>
      <c r="C36" s="44" t="s">
        <v>122</v>
      </c>
      <c r="D36" s="45"/>
      <c r="E36" s="45"/>
      <c r="F36" s="45"/>
    </row>
    <row r="37" spans="1:6" hidden="1" x14ac:dyDescent="0.2">
      <c r="A37" s="42" t="s">
        <v>640</v>
      </c>
      <c r="B37" s="43">
        <v>32010407</v>
      </c>
      <c r="C37" s="44" t="s">
        <v>123</v>
      </c>
      <c r="D37" s="45"/>
      <c r="E37" s="45"/>
      <c r="F37" s="45"/>
    </row>
    <row r="38" spans="1:6" hidden="1" x14ac:dyDescent="0.2">
      <c r="A38" s="42" t="s">
        <v>641</v>
      </c>
      <c r="B38" s="43">
        <v>32010408</v>
      </c>
      <c r="C38" s="44" t="s">
        <v>124</v>
      </c>
      <c r="D38" s="45"/>
      <c r="E38" s="45"/>
      <c r="F38" s="45"/>
    </row>
    <row r="39" spans="1:6" hidden="1" x14ac:dyDescent="0.2">
      <c r="A39" s="44"/>
      <c r="B39" s="43"/>
      <c r="C39" s="44"/>
      <c r="D39" s="45"/>
      <c r="E39" s="45"/>
      <c r="F39" s="45"/>
    </row>
    <row r="40" spans="1:6" s="1" customFormat="1" x14ac:dyDescent="0.25">
      <c r="A40" s="5"/>
      <c r="B40" s="4">
        <v>320105</v>
      </c>
      <c r="C40" s="5" t="s">
        <v>125</v>
      </c>
      <c r="D40" s="11">
        <f>SUM(D41:D46)</f>
        <v>0</v>
      </c>
      <c r="E40" s="11">
        <f>SUM(E41:E46)</f>
        <v>0</v>
      </c>
      <c r="F40" s="11">
        <f>SUM(F41:F46)</f>
        <v>0</v>
      </c>
    </row>
    <row r="41" spans="1:6" hidden="1" x14ac:dyDescent="0.2">
      <c r="A41" s="42" t="s">
        <v>642</v>
      </c>
      <c r="B41" s="43">
        <v>32010501</v>
      </c>
      <c r="C41" s="44" t="s">
        <v>126</v>
      </c>
      <c r="D41" s="45"/>
      <c r="E41" s="45"/>
      <c r="F41" s="45"/>
    </row>
    <row r="42" spans="1:6" hidden="1" x14ac:dyDescent="0.2">
      <c r="A42" s="44"/>
      <c r="B42" s="43"/>
      <c r="C42" s="44"/>
      <c r="D42" s="45"/>
      <c r="E42" s="45"/>
      <c r="F42" s="45"/>
    </row>
    <row r="43" spans="1:6" hidden="1" x14ac:dyDescent="0.2">
      <c r="A43" s="44"/>
      <c r="B43" s="43"/>
      <c r="C43" s="44"/>
      <c r="D43" s="45"/>
      <c r="E43" s="45"/>
      <c r="F43" s="45"/>
    </row>
    <row r="44" spans="1:6" hidden="1" x14ac:dyDescent="0.2">
      <c r="A44" s="44"/>
      <c r="B44" s="43"/>
      <c r="C44" s="44"/>
      <c r="D44" s="45"/>
      <c r="E44" s="45"/>
      <c r="F44" s="45"/>
    </row>
    <row r="45" spans="1:6" hidden="1" x14ac:dyDescent="0.2">
      <c r="A45" s="46"/>
      <c r="B45" s="47"/>
      <c r="C45" s="46"/>
      <c r="D45" s="45"/>
      <c r="E45" s="45"/>
      <c r="F45" s="45"/>
    </row>
    <row r="46" spans="1:6" hidden="1" x14ac:dyDescent="0.2">
      <c r="A46" s="46"/>
      <c r="B46" s="47"/>
      <c r="C46" s="46"/>
      <c r="D46" s="45"/>
      <c r="E46" s="45"/>
      <c r="F46" s="45"/>
    </row>
    <row r="47" spans="1:6" s="1" customFormat="1" x14ac:dyDescent="0.25">
      <c r="A47" s="5"/>
      <c r="B47" s="4">
        <v>320106</v>
      </c>
      <c r="C47" s="5" t="s">
        <v>127</v>
      </c>
      <c r="D47" s="11">
        <f>SUM(D48:D53)</f>
        <v>0</v>
      </c>
      <c r="E47" s="11">
        <f t="shared" ref="E47:F47" si="4">SUM(E48:E53)</f>
        <v>0</v>
      </c>
      <c r="F47" s="11">
        <f t="shared" si="4"/>
        <v>0</v>
      </c>
    </row>
    <row r="48" spans="1:6" hidden="1" x14ac:dyDescent="0.2">
      <c r="A48" s="42" t="s">
        <v>643</v>
      </c>
      <c r="B48" s="43">
        <v>32010601</v>
      </c>
      <c r="C48" s="44" t="s">
        <v>128</v>
      </c>
      <c r="D48" s="45"/>
      <c r="E48" s="45"/>
      <c r="F48" s="45"/>
    </row>
    <row r="49" spans="1:6" hidden="1" x14ac:dyDescent="0.2">
      <c r="A49" s="42" t="s">
        <v>644</v>
      </c>
      <c r="B49" s="43">
        <v>32010602</v>
      </c>
      <c r="C49" s="44" t="s">
        <v>129</v>
      </c>
      <c r="D49" s="45"/>
      <c r="E49" s="45"/>
      <c r="F49" s="45"/>
    </row>
    <row r="50" spans="1:6" hidden="1" x14ac:dyDescent="0.2">
      <c r="A50" s="44"/>
      <c r="B50" s="43"/>
      <c r="C50" s="44"/>
      <c r="D50" s="45"/>
      <c r="E50" s="45"/>
      <c r="F50" s="45"/>
    </row>
    <row r="51" spans="1:6" hidden="1" x14ac:dyDescent="0.2">
      <c r="A51" s="44"/>
      <c r="B51" s="43"/>
      <c r="C51" s="44"/>
      <c r="D51" s="45"/>
      <c r="E51" s="45"/>
      <c r="F51" s="45"/>
    </row>
    <row r="52" spans="1:6" hidden="1" x14ac:dyDescent="0.2">
      <c r="A52" s="44"/>
      <c r="B52" s="43"/>
      <c r="C52" s="44"/>
      <c r="D52" s="45"/>
      <c r="E52" s="45"/>
      <c r="F52" s="45"/>
    </row>
    <row r="53" spans="1:6" hidden="1" x14ac:dyDescent="0.2">
      <c r="A53" s="44"/>
      <c r="B53" s="43"/>
      <c r="C53" s="44"/>
      <c r="D53" s="45"/>
      <c r="E53" s="45"/>
      <c r="F53" s="45"/>
    </row>
    <row r="54" spans="1:6" s="1" customFormat="1" x14ac:dyDescent="0.2">
      <c r="A54" s="5"/>
      <c r="B54" s="4">
        <v>320109</v>
      </c>
      <c r="C54" s="5" t="s">
        <v>130</v>
      </c>
      <c r="D54" s="11">
        <f>SUM(D55:D66)</f>
        <v>412000000</v>
      </c>
      <c r="E54" s="11">
        <f>SUM(E55:E66)</f>
        <v>288492352</v>
      </c>
      <c r="F54" s="11">
        <f>SUM(F55:F66)</f>
        <v>345000000</v>
      </c>
    </row>
    <row r="55" spans="1:6" hidden="1" x14ac:dyDescent="0.2">
      <c r="A55" s="42" t="s">
        <v>645</v>
      </c>
      <c r="B55" s="43">
        <v>32010903</v>
      </c>
      <c r="C55" s="44" t="s">
        <v>131</v>
      </c>
      <c r="D55" s="45"/>
      <c r="E55" s="45"/>
      <c r="F55" s="45"/>
    </row>
    <row r="56" spans="1:6" x14ac:dyDescent="0.2">
      <c r="A56" s="44"/>
      <c r="B56" s="43"/>
      <c r="C56" s="44" t="s">
        <v>842</v>
      </c>
      <c r="D56" s="45">
        <v>20000000</v>
      </c>
      <c r="E56" s="45"/>
      <c r="F56" s="45">
        <v>15000000</v>
      </c>
    </row>
    <row r="57" spans="1:6" hidden="1" x14ac:dyDescent="0.2">
      <c r="A57" s="42" t="s">
        <v>646</v>
      </c>
      <c r="B57" s="43">
        <v>32010904</v>
      </c>
      <c r="C57" s="44" t="s">
        <v>132</v>
      </c>
      <c r="D57" s="45"/>
      <c r="E57" s="45"/>
      <c r="F57" s="45"/>
    </row>
    <row r="58" spans="1:6" hidden="1" x14ac:dyDescent="0.2">
      <c r="A58" s="44"/>
      <c r="B58" s="43"/>
      <c r="C58" s="44"/>
      <c r="D58" s="45"/>
      <c r="E58" s="45"/>
      <c r="F58" s="45"/>
    </row>
    <row r="59" spans="1:6" hidden="1" x14ac:dyDescent="0.2">
      <c r="A59" s="42" t="s">
        <v>647</v>
      </c>
      <c r="B59" s="43">
        <v>32010935</v>
      </c>
      <c r="C59" s="44" t="s">
        <v>133</v>
      </c>
      <c r="D59" s="45"/>
      <c r="E59" s="45"/>
      <c r="F59" s="45"/>
    </row>
    <row r="60" spans="1:6" x14ac:dyDescent="0.2">
      <c r="A60" s="44"/>
      <c r="B60" s="43"/>
      <c r="C60" s="44" t="s">
        <v>843</v>
      </c>
      <c r="D60" s="45">
        <v>30000000</v>
      </c>
      <c r="E60" s="45"/>
      <c r="F60" s="45">
        <v>30000000</v>
      </c>
    </row>
    <row r="61" spans="1:6" x14ac:dyDescent="0.2">
      <c r="A61" s="44"/>
      <c r="B61" s="43"/>
      <c r="C61" s="44" t="s">
        <v>844</v>
      </c>
      <c r="D61" s="45">
        <v>350000000</v>
      </c>
      <c r="E61" s="45">
        <v>288192352</v>
      </c>
      <c r="F61" s="45">
        <v>300000000</v>
      </c>
    </row>
    <row r="62" spans="1:6" x14ac:dyDescent="0.2">
      <c r="A62" s="44"/>
      <c r="B62" s="43"/>
      <c r="C62" s="44" t="s">
        <v>846</v>
      </c>
      <c r="D62" s="45">
        <v>6000000</v>
      </c>
      <c r="E62" s="45">
        <v>300000</v>
      </c>
      <c r="F62" s="45"/>
    </row>
    <row r="63" spans="1:6" ht="30" x14ac:dyDescent="0.2">
      <c r="A63" s="44"/>
      <c r="B63" s="43"/>
      <c r="C63" s="44" t="s">
        <v>847</v>
      </c>
      <c r="D63" s="45">
        <v>4000000</v>
      </c>
      <c r="E63" s="45"/>
      <c r="F63" s="45"/>
    </row>
    <row r="64" spans="1:6" x14ac:dyDescent="0.25">
      <c r="A64" s="44"/>
      <c r="B64" s="43"/>
      <c r="C64" s="44" t="s">
        <v>845</v>
      </c>
      <c r="D64" s="45">
        <v>2000000</v>
      </c>
      <c r="E64" s="45"/>
      <c r="F64" s="45"/>
    </row>
    <row r="65" spans="1:6" hidden="1" x14ac:dyDescent="0.25">
      <c r="A65" s="42" t="s">
        <v>648</v>
      </c>
      <c r="B65" s="43">
        <v>32010936</v>
      </c>
      <c r="C65" s="44" t="s">
        <v>134</v>
      </c>
      <c r="D65" s="45"/>
      <c r="E65" s="45"/>
      <c r="F65" s="45"/>
    </row>
    <row r="66" spans="1:6" hidden="1" x14ac:dyDescent="0.25">
      <c r="A66" s="44"/>
      <c r="B66" s="43"/>
      <c r="C66" s="44"/>
      <c r="D66" s="45"/>
      <c r="E66" s="45"/>
      <c r="F66" s="45"/>
    </row>
    <row r="67" spans="1:6" s="1" customFormat="1" x14ac:dyDescent="0.25">
      <c r="A67" s="5"/>
      <c r="B67" s="4">
        <v>320201</v>
      </c>
      <c r="C67" s="5" t="s">
        <v>146</v>
      </c>
      <c r="D67" s="11">
        <f>SUM(D68:D73)</f>
        <v>0</v>
      </c>
      <c r="E67" s="11">
        <f t="shared" ref="E67:F67" si="5">SUM(E68:E73)</f>
        <v>0</v>
      </c>
      <c r="F67" s="11">
        <f t="shared" si="5"/>
        <v>0</v>
      </c>
    </row>
    <row r="68" spans="1:6" hidden="1" x14ac:dyDescent="0.25">
      <c r="A68" s="42" t="s">
        <v>649</v>
      </c>
      <c r="B68" s="43">
        <v>32020101</v>
      </c>
      <c r="C68" s="44" t="s">
        <v>135</v>
      </c>
      <c r="D68" s="45"/>
      <c r="E68" s="45"/>
      <c r="F68" s="45"/>
    </row>
    <row r="69" spans="1:6" hidden="1" x14ac:dyDescent="0.25">
      <c r="A69" s="44"/>
      <c r="B69" s="43"/>
      <c r="C69" s="44"/>
      <c r="D69" s="45"/>
      <c r="E69" s="45"/>
      <c r="F69" s="45"/>
    </row>
    <row r="70" spans="1:6" hidden="1" x14ac:dyDescent="0.25">
      <c r="A70" s="42" t="s">
        <v>650</v>
      </c>
      <c r="B70" s="43">
        <v>32020102</v>
      </c>
      <c r="C70" s="44" t="s">
        <v>136</v>
      </c>
      <c r="D70" s="45"/>
      <c r="E70" s="45"/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2" t="s">
        <v>651</v>
      </c>
      <c r="B72" s="43">
        <v>32020104</v>
      </c>
      <c r="C72" s="44" t="s">
        <v>137</v>
      </c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s="1" customFormat="1" x14ac:dyDescent="0.25">
      <c r="A74" s="5"/>
      <c r="B74" s="4">
        <v>320301</v>
      </c>
      <c r="C74" s="5" t="s">
        <v>138</v>
      </c>
      <c r="D74" s="11">
        <f>SUM(D75:D79)</f>
        <v>3000000</v>
      </c>
      <c r="E74" s="11">
        <f t="shared" ref="E74:F74" si="6">SUM(E75:E79)</f>
        <v>300000</v>
      </c>
      <c r="F74" s="11">
        <f t="shared" si="6"/>
        <v>3000000</v>
      </c>
    </row>
    <row r="75" spans="1:6" hidden="1" x14ac:dyDescent="0.25">
      <c r="A75" s="42" t="s">
        <v>652</v>
      </c>
      <c r="B75" s="43">
        <v>32030101</v>
      </c>
      <c r="C75" s="44" t="s">
        <v>139</v>
      </c>
      <c r="D75" s="45"/>
      <c r="E75" s="45"/>
      <c r="F75" s="45"/>
    </row>
    <row r="76" spans="1:6" hidden="1" x14ac:dyDescent="0.25">
      <c r="A76" s="42" t="s">
        <v>653</v>
      </c>
      <c r="B76" s="43">
        <v>32030109</v>
      </c>
      <c r="C76" s="44" t="s">
        <v>140</v>
      </c>
      <c r="D76" s="45"/>
      <c r="E76" s="45"/>
      <c r="F76" s="45"/>
    </row>
    <row r="77" spans="1:6" x14ac:dyDescent="0.25">
      <c r="A77" s="42" t="s">
        <v>654</v>
      </c>
      <c r="B77" s="43">
        <v>32030110</v>
      </c>
      <c r="C77" s="44" t="s">
        <v>848</v>
      </c>
      <c r="D77" s="45">
        <v>3000000</v>
      </c>
      <c r="E77" s="45">
        <v>300000</v>
      </c>
      <c r="F77" s="45">
        <v>3000000</v>
      </c>
    </row>
    <row r="78" spans="1:6" hidden="1" x14ac:dyDescent="0.25">
      <c r="A78" s="46"/>
      <c r="B78" s="47"/>
      <c r="C78" s="46"/>
      <c r="D78" s="45"/>
      <c r="E78" s="45"/>
      <c r="F78" s="45"/>
    </row>
    <row r="79" spans="1:6" hidden="1" x14ac:dyDescent="0.25">
      <c r="A79" s="46"/>
      <c r="B79" s="47"/>
      <c r="C79" s="46"/>
      <c r="D79" s="45"/>
      <c r="E79" s="45"/>
      <c r="F79" s="45"/>
    </row>
    <row r="80" spans="1:6" s="1" customFormat="1" x14ac:dyDescent="0.25">
      <c r="A80" s="5"/>
      <c r="B80" s="4">
        <v>32011000</v>
      </c>
      <c r="C80" s="5" t="s">
        <v>142</v>
      </c>
      <c r="D80" s="11">
        <f>SUM(D81:D82)</f>
        <v>0</v>
      </c>
      <c r="E80" s="11">
        <f>SUM(E81:E82)</f>
        <v>0</v>
      </c>
      <c r="F80" s="11">
        <f>SUM(F81:F82)</f>
        <v>0</v>
      </c>
    </row>
    <row r="81" spans="1:6" hidden="1" x14ac:dyDescent="0.25">
      <c r="A81" s="42" t="s">
        <v>655</v>
      </c>
      <c r="B81" s="46"/>
      <c r="C81" s="46"/>
      <c r="D81" s="45"/>
      <c r="E81" s="45"/>
      <c r="F81" s="45"/>
    </row>
    <row r="82" spans="1:6" hidden="1" x14ac:dyDescent="0.25">
      <c r="A82" s="46"/>
      <c r="B82" s="46"/>
      <c r="C82" s="46"/>
      <c r="D82" s="45"/>
      <c r="E82" s="45"/>
      <c r="F82" s="45"/>
    </row>
    <row r="83" spans="1:6" hidden="1" x14ac:dyDescent="0.25"/>
    <row r="84" spans="1:6" hidden="1" x14ac:dyDescent="0.25"/>
    <row r="85" spans="1:6" hidden="1" x14ac:dyDescent="0.25"/>
    <row r="86" spans="1:6" hidden="1" x14ac:dyDescent="0.25"/>
    <row r="87" spans="1:6" hidden="1" x14ac:dyDescent="0.25"/>
    <row r="88" spans="1:6" hidden="1" x14ac:dyDescent="0.25"/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74" firstPageNumber="39" orientation="landscape" r:id="rId1"/>
  <headerFoot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E300"/>
  <sheetViews>
    <sheetView view="pageBreakPreview" zoomScale="90" zoomScaleNormal="115" zoomScaleSheetLayoutView="90" workbookViewId="0">
      <selection activeCell="E303" sqref="E30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3">
      <c r="A2" s="73" t="s">
        <v>526</v>
      </c>
      <c r="B2" s="73"/>
      <c r="C2" s="73"/>
      <c r="D2" s="73"/>
      <c r="E2" s="73"/>
    </row>
    <row r="3" spans="1:5" ht="26.4" customHeight="1" x14ac:dyDescent="0.25">
      <c r="A3" s="75" t="s">
        <v>820</v>
      </c>
      <c r="B3" s="75"/>
      <c r="C3" s="75"/>
      <c r="D3" s="75"/>
      <c r="E3" s="75"/>
    </row>
    <row r="4" spans="1:5" x14ac:dyDescent="0.3">
      <c r="A4" s="74" t="s">
        <v>760</v>
      </c>
      <c r="B4" s="74"/>
      <c r="C4" s="74"/>
      <c r="D4" s="74"/>
      <c r="E4" s="74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39">
        <f>C8+C13+C20</f>
        <v>625890330.31000006</v>
      </c>
      <c r="D7" s="39">
        <f t="shared" ref="D7:E7" si="0">D8+D13+D20</f>
        <v>353433535</v>
      </c>
      <c r="E7" s="39">
        <f t="shared" si="0"/>
        <v>829598279.83000004</v>
      </c>
    </row>
    <row r="8" spans="1:5" s="1" customFormat="1" x14ac:dyDescent="0.3">
      <c r="A8" s="3">
        <v>2101</v>
      </c>
      <c r="B8" s="3" t="s">
        <v>5</v>
      </c>
      <c r="C8" s="39">
        <f>C9</f>
        <v>77111637.480000004</v>
      </c>
      <c r="D8" s="39">
        <f t="shared" ref="D8:E8" si="1">D9</f>
        <v>77111637</v>
      </c>
      <c r="E8" s="39">
        <f t="shared" si="1"/>
        <v>80819587</v>
      </c>
    </row>
    <row r="9" spans="1:5" s="1" customFormat="1" x14ac:dyDescent="0.3">
      <c r="A9" s="3">
        <v>210101</v>
      </c>
      <c r="B9" s="3" t="s">
        <v>6</v>
      </c>
      <c r="C9" s="39">
        <f>SUM(C10:C12)</f>
        <v>77111637.480000004</v>
      </c>
      <c r="D9" s="39">
        <f t="shared" ref="D9:E9" si="2">SUM(D10:D12)</f>
        <v>77111637</v>
      </c>
      <c r="E9" s="39">
        <f t="shared" si="2"/>
        <v>80819587</v>
      </c>
    </row>
    <row r="10" spans="1:5" x14ac:dyDescent="0.3">
      <c r="A10" s="59">
        <v>21010101</v>
      </c>
      <c r="B10" s="48" t="s">
        <v>5</v>
      </c>
      <c r="C10" s="41">
        <v>77111637.480000004</v>
      </c>
      <c r="D10" s="41">
        <v>77111637</v>
      </c>
      <c r="E10" s="41">
        <v>80819587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39">
        <f>C14+C18</f>
        <v>0</v>
      </c>
      <c r="D13" s="39">
        <f t="shared" ref="D13:E13" si="3">D14+D18</f>
        <v>0</v>
      </c>
      <c r="E13" s="39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39">
        <f>SUM(C15:C17)</f>
        <v>0</v>
      </c>
      <c r="D14" s="39">
        <f t="shared" ref="D14:E14" si="4">SUM(D15:D17)</f>
        <v>0</v>
      </c>
      <c r="E14" s="39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39">
        <f>SUM(C19)</f>
        <v>0</v>
      </c>
      <c r="D18" s="39">
        <f t="shared" ref="D18:E18" si="5">SUM(D19)</f>
        <v>0</v>
      </c>
      <c r="E18" s="39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3">
      <c r="A20" s="3">
        <v>210301</v>
      </c>
      <c r="B20" s="3" t="s">
        <v>16</v>
      </c>
      <c r="C20" s="39">
        <f>C21+C22+C27</f>
        <v>548778692.83000004</v>
      </c>
      <c r="D20" s="39">
        <f t="shared" ref="D20:E20" si="6">D21+D22+D27</f>
        <v>276321898</v>
      </c>
      <c r="E20" s="39">
        <f t="shared" si="6"/>
        <v>748778692.83000004</v>
      </c>
    </row>
    <row r="21" spans="1:5" x14ac:dyDescent="0.3">
      <c r="A21" s="59">
        <v>21030101</v>
      </c>
      <c r="B21" s="48" t="s">
        <v>17</v>
      </c>
      <c r="C21" s="41"/>
      <c r="D21" s="41">
        <v>276321898</v>
      </c>
      <c r="E21" s="41">
        <v>200000000</v>
      </c>
    </row>
    <row r="22" spans="1:5" s="1" customFormat="1" x14ac:dyDescent="0.3">
      <c r="A22" s="56">
        <v>21030102</v>
      </c>
      <c r="B22" s="57" t="s">
        <v>18</v>
      </c>
      <c r="C22" s="40">
        <f>SUM(C23:C26)</f>
        <v>548778692.83000004</v>
      </c>
      <c r="D22" s="40">
        <f t="shared" ref="D22:E22" si="7">SUM(D23:D26)</f>
        <v>0</v>
      </c>
      <c r="E22" s="40">
        <f t="shared" si="7"/>
        <v>548778692.83000004</v>
      </c>
    </row>
    <row r="23" spans="1:5" x14ac:dyDescent="0.3">
      <c r="A23" s="59">
        <v>21030102</v>
      </c>
      <c r="B23" s="48" t="s">
        <v>551</v>
      </c>
      <c r="C23" s="41">
        <v>369268094.85000002</v>
      </c>
      <c r="D23" s="41"/>
      <c r="E23" s="41">
        <v>369268094.85000002</v>
      </c>
    </row>
    <row r="24" spans="1:5" x14ac:dyDescent="0.2">
      <c r="A24" s="59">
        <v>21030102</v>
      </c>
      <c r="B24" s="48" t="s">
        <v>552</v>
      </c>
      <c r="C24" s="41">
        <v>0</v>
      </c>
      <c r="D24" s="41"/>
      <c r="E24" s="41">
        <v>0</v>
      </c>
    </row>
    <row r="25" spans="1:5" x14ac:dyDescent="0.25">
      <c r="A25" s="59">
        <v>21030102</v>
      </c>
      <c r="B25" s="48" t="s">
        <v>553</v>
      </c>
      <c r="C25" s="41">
        <v>100065907.08</v>
      </c>
      <c r="D25" s="41">
        <v>0</v>
      </c>
      <c r="E25" s="41">
        <v>100065907.08</v>
      </c>
    </row>
    <row r="26" spans="1:5" x14ac:dyDescent="0.25">
      <c r="A26" s="59">
        <v>21030102</v>
      </c>
      <c r="B26" s="48" t="s">
        <v>554</v>
      </c>
      <c r="C26" s="41">
        <v>79444690.900000006</v>
      </c>
      <c r="D26" s="41">
        <v>0</v>
      </c>
      <c r="E26" s="41">
        <v>79444690.900000006</v>
      </c>
    </row>
    <row r="27" spans="1:5" s="1" customFormat="1" x14ac:dyDescent="0.25">
      <c r="A27" s="63">
        <v>21030104</v>
      </c>
      <c r="B27" s="64" t="s">
        <v>19</v>
      </c>
      <c r="C27" s="39">
        <f t="shared" ref="C27:D27" si="8">SUM(C28:C30)</f>
        <v>0</v>
      </c>
      <c r="D27" s="39">
        <f t="shared" si="8"/>
        <v>0</v>
      </c>
      <c r="E27" s="39">
        <f>SUM(E28:E30)</f>
        <v>0</v>
      </c>
    </row>
    <row r="28" spans="1:5" hidden="1" x14ac:dyDescent="0.25">
      <c r="A28" s="59">
        <v>21030104</v>
      </c>
      <c r="B28" s="48" t="s">
        <v>769</v>
      </c>
      <c r="C28" s="41"/>
      <c r="D28" s="41"/>
      <c r="E28" s="41"/>
    </row>
    <row r="29" spans="1:5" hidden="1" x14ac:dyDescent="0.25">
      <c r="A29" s="59">
        <v>21030104</v>
      </c>
      <c r="B29" s="48" t="s">
        <v>768</v>
      </c>
      <c r="C29" s="41"/>
      <c r="D29" s="41"/>
      <c r="E29" s="41"/>
    </row>
    <row r="30" spans="1:5" hidden="1" x14ac:dyDescent="0.25">
      <c r="A30" s="59"/>
      <c r="B30" s="48"/>
      <c r="C30" s="41"/>
      <c r="D30" s="41"/>
      <c r="E30" s="41"/>
    </row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firstPageNumber="41" orientation="landscape" r:id="rId1"/>
  <headerFoot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3:E300"/>
  <sheetViews>
    <sheetView view="pageBreakPreview" topLeftCell="A2" zoomScale="90" zoomScaleNormal="140" zoomScaleSheetLayoutView="90" workbookViewId="0">
      <selection activeCell="C23" sqref="C23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3">
      <c r="A3" s="73" t="s">
        <v>527</v>
      </c>
      <c r="B3" s="73"/>
      <c r="C3" s="73"/>
      <c r="D3" s="73"/>
      <c r="E3" s="73"/>
    </row>
    <row r="4" spans="1:5" ht="28.65" customHeight="1" x14ac:dyDescent="0.25">
      <c r="A4" s="75" t="s">
        <v>821</v>
      </c>
      <c r="B4" s="75"/>
      <c r="C4" s="75"/>
      <c r="D4" s="75"/>
      <c r="E4" s="75"/>
    </row>
    <row r="5" spans="1:5" x14ac:dyDescent="0.3">
      <c r="A5" s="74" t="s">
        <v>760</v>
      </c>
      <c r="B5" s="74"/>
      <c r="C5" s="74"/>
      <c r="D5" s="74"/>
      <c r="E5" s="74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C8+C86+C90+C95</f>
        <v>127620184</v>
      </c>
      <c r="D7" s="12">
        <f>D8+D86+D90+D95</f>
        <v>43500602</v>
      </c>
      <c r="E7" s="12">
        <f>E8+E86+E90+E95</f>
        <v>583341663.7700001</v>
      </c>
    </row>
    <row r="8" spans="1:5" s="1" customFormat="1" x14ac:dyDescent="0.3">
      <c r="A8" s="4">
        <v>2202</v>
      </c>
      <c r="B8" s="5" t="s">
        <v>21</v>
      </c>
      <c r="C8" s="12">
        <f>C9+C14+C22+C36+C45+C49+C55+C64+C68+C71</f>
        <v>29536800</v>
      </c>
      <c r="D8" s="12">
        <f>D9+D14+D22+D36+D45+D49+D55+D64+D68+D71</f>
        <v>20248048</v>
      </c>
      <c r="E8" s="12">
        <f>E9+E14+E22+E36+E45+E49+E55+E64+E68+E71</f>
        <v>221000000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6000000</v>
      </c>
      <c r="D9" s="12">
        <f>SUM(D10:D13)</f>
        <v>5696000</v>
      </c>
      <c r="E9" s="12">
        <f t="shared" ref="E9" si="0">SUM(E10:E13)</f>
        <v>2000000</v>
      </c>
    </row>
    <row r="10" spans="1:5" hidden="1" x14ac:dyDescent="0.3">
      <c r="A10" s="43">
        <v>22020101</v>
      </c>
      <c r="B10" s="44" t="s">
        <v>23</v>
      </c>
      <c r="C10" s="41"/>
      <c r="D10" s="41"/>
    </row>
    <row r="11" spans="1:5" x14ac:dyDescent="0.3">
      <c r="A11" s="43">
        <v>22020102</v>
      </c>
      <c r="B11" s="44" t="s">
        <v>24</v>
      </c>
      <c r="C11" s="41">
        <v>6000000</v>
      </c>
      <c r="D11" s="67">
        <v>5696000</v>
      </c>
      <c r="E11" s="67">
        <v>2000000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3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7000000</v>
      </c>
      <c r="D22" s="12">
        <f t="shared" ref="D22:E22" si="1">SUM(D23:D35)</f>
        <v>4042500</v>
      </c>
      <c r="E22" s="12">
        <f t="shared" si="1"/>
        <v>8000000</v>
      </c>
    </row>
    <row r="23" spans="1:5" x14ac:dyDescent="0.3">
      <c r="A23" s="43">
        <v>22020301</v>
      </c>
      <c r="B23" s="44" t="s">
        <v>36</v>
      </c>
      <c r="C23" s="41">
        <v>7000000</v>
      </c>
      <c r="D23" s="41">
        <v>4042500</v>
      </c>
      <c r="E23" s="41">
        <v>4500000</v>
      </c>
    </row>
    <row r="24" spans="1:5" hidden="1" x14ac:dyDescent="0.3">
      <c r="A24" s="43">
        <v>22020302</v>
      </c>
      <c r="B24" s="44" t="s">
        <v>37</v>
      </c>
      <c r="C24" s="41"/>
      <c r="D24" s="41"/>
      <c r="E24" s="41"/>
    </row>
    <row r="25" spans="1:5" hidden="1" x14ac:dyDescent="0.3">
      <c r="A25" s="43">
        <v>22020303</v>
      </c>
      <c r="B25" s="44" t="s">
        <v>38</v>
      </c>
      <c r="C25" s="41"/>
      <c r="D25" s="41"/>
      <c r="E25" s="41"/>
    </row>
    <row r="26" spans="1:5" hidden="1" x14ac:dyDescent="0.3">
      <c r="A26" s="43">
        <v>22020304</v>
      </c>
      <c r="B26" s="44" t="s">
        <v>39</v>
      </c>
      <c r="C26" s="41"/>
      <c r="D26" s="41"/>
      <c r="E26" s="41"/>
    </row>
    <row r="27" spans="1:5" hidden="1" x14ac:dyDescent="0.3">
      <c r="A27" s="43">
        <v>22020305</v>
      </c>
      <c r="B27" s="44" t="s">
        <v>40</v>
      </c>
      <c r="C27" s="41"/>
      <c r="D27" s="41"/>
      <c r="E27" s="41"/>
    </row>
    <row r="28" spans="1:5" x14ac:dyDescent="0.3">
      <c r="A28" s="43">
        <v>22020306</v>
      </c>
      <c r="B28" s="44" t="s">
        <v>41</v>
      </c>
      <c r="C28" s="41"/>
      <c r="D28" s="41"/>
      <c r="E28" s="41">
        <v>3000000</v>
      </c>
    </row>
    <row r="29" spans="1:5" hidden="1" x14ac:dyDescent="0.2">
      <c r="A29" s="43">
        <v>22020307</v>
      </c>
      <c r="B29" s="44" t="s">
        <v>42</v>
      </c>
      <c r="C29" s="41"/>
      <c r="D29" s="41"/>
      <c r="E29" s="41"/>
    </row>
    <row r="30" spans="1:5" hidden="1" x14ac:dyDescent="0.2">
      <c r="A30" s="43">
        <v>22020308</v>
      </c>
      <c r="B30" s="44" t="s">
        <v>43</v>
      </c>
      <c r="C30" s="41"/>
      <c r="D30" s="41"/>
      <c r="E30" s="41"/>
    </row>
    <row r="31" spans="1:5" hidden="1" x14ac:dyDescent="0.2">
      <c r="A31" s="43">
        <v>22020309</v>
      </c>
      <c r="B31" s="44" t="s">
        <v>44</v>
      </c>
      <c r="C31" s="41"/>
      <c r="D31" s="41"/>
      <c r="E31" s="41"/>
    </row>
    <row r="32" spans="1:5" hidden="1" x14ac:dyDescent="0.2">
      <c r="A32" s="43">
        <v>22020310</v>
      </c>
      <c r="B32" s="44" t="s">
        <v>45</v>
      </c>
      <c r="C32" s="41"/>
      <c r="D32" s="41"/>
      <c r="E32" s="41"/>
    </row>
    <row r="33" spans="1:5" hidden="1" x14ac:dyDescent="0.2">
      <c r="A33" s="43">
        <v>22020311</v>
      </c>
      <c r="B33" s="44" t="s">
        <v>46</v>
      </c>
      <c r="C33" s="41"/>
      <c r="D33" s="41"/>
      <c r="E33" s="41"/>
    </row>
    <row r="34" spans="1:5" x14ac:dyDescent="0.2">
      <c r="A34" s="43">
        <v>22020312</v>
      </c>
      <c r="B34" s="44" t="s">
        <v>47</v>
      </c>
      <c r="C34" s="41"/>
      <c r="D34" s="41"/>
      <c r="E34" s="41">
        <v>500000</v>
      </c>
    </row>
    <row r="35" spans="1:5" hidden="1" x14ac:dyDescent="0.2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6500000</v>
      </c>
      <c r="D36" s="12">
        <f t="shared" ref="D36:E36" si="2">SUM(D37:D44)</f>
        <v>4122748</v>
      </c>
      <c r="E36" s="12">
        <f t="shared" si="2"/>
        <v>3500000</v>
      </c>
    </row>
    <row r="37" spans="1:5" x14ac:dyDescent="0.2">
      <c r="A37" s="43">
        <v>22020401</v>
      </c>
      <c r="B37" s="44" t="s">
        <v>50</v>
      </c>
      <c r="C37" s="41">
        <v>5000000</v>
      </c>
      <c r="D37" s="41">
        <v>3022900</v>
      </c>
      <c r="E37" s="41">
        <v>2000000</v>
      </c>
    </row>
    <row r="38" spans="1:5" x14ac:dyDescent="0.2">
      <c r="A38" s="43">
        <v>22020402</v>
      </c>
      <c r="B38" s="44" t="s">
        <v>51</v>
      </c>
      <c r="C38" s="41">
        <v>1500000</v>
      </c>
      <c r="D38" s="41">
        <v>1099848</v>
      </c>
      <c r="E38" s="41">
        <v>1500000</v>
      </c>
    </row>
    <row r="39" spans="1:5" hidden="1" x14ac:dyDescent="0.2">
      <c r="A39" s="43">
        <v>22020403</v>
      </c>
      <c r="B39" s="44" t="s">
        <v>52</v>
      </c>
      <c r="C39" s="41"/>
      <c r="D39" s="41"/>
      <c r="E39" s="41"/>
    </row>
    <row r="40" spans="1:5" hidden="1" x14ac:dyDescent="0.2">
      <c r="A40" s="43">
        <v>22020404</v>
      </c>
      <c r="B40" s="44" t="s">
        <v>53</v>
      </c>
      <c r="C40" s="41"/>
      <c r="D40" s="41"/>
      <c r="E40" s="41"/>
    </row>
    <row r="41" spans="1:5" hidden="1" x14ac:dyDescent="0.2">
      <c r="A41" s="43">
        <v>22020405</v>
      </c>
      <c r="B41" s="44" t="s">
        <v>54</v>
      </c>
      <c r="C41" s="41"/>
      <c r="D41" s="41"/>
      <c r="E41" s="41"/>
    </row>
    <row r="42" spans="1:5" hidden="1" x14ac:dyDescent="0.2">
      <c r="A42" s="43">
        <v>22020406</v>
      </c>
      <c r="B42" s="44" t="s">
        <v>55</v>
      </c>
      <c r="C42" s="41"/>
      <c r="D42" s="41"/>
      <c r="E42" s="41"/>
    </row>
    <row r="43" spans="1:5" hidden="1" x14ac:dyDescent="0.2">
      <c r="A43" s="43">
        <v>22020410</v>
      </c>
      <c r="B43" s="44" t="s">
        <v>56</v>
      </c>
      <c r="C43" s="41"/>
      <c r="D43" s="41"/>
      <c r="E43" s="41"/>
    </row>
    <row r="44" spans="1:5" hidden="1" x14ac:dyDescent="0.2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SUM(C46:C48)</f>
        <v>0</v>
      </c>
      <c r="D45" s="12">
        <f t="shared" ref="D45:E45" si="3">SUM(D46:D48)</f>
        <v>0</v>
      </c>
      <c r="E45" s="12">
        <f t="shared" si="3"/>
        <v>0</v>
      </c>
    </row>
    <row r="46" spans="1:5" s="1" customFormat="1" x14ac:dyDescent="0.2">
      <c r="A46" s="4"/>
      <c r="B46" s="5"/>
      <c r="C46" s="12"/>
      <c r="D46" s="12"/>
      <c r="E46" s="12">
        <v>0</v>
      </c>
    </row>
    <row r="47" spans="1:5" s="1" customFormat="1" hidden="1" x14ac:dyDescent="0.2">
      <c r="A47" s="4"/>
      <c r="B47" s="5"/>
      <c r="C47" s="12"/>
      <c r="D47" s="12"/>
      <c r="E47" s="12"/>
    </row>
    <row r="48" spans="1:5" s="1" customFormat="1" hidden="1" x14ac:dyDescent="0.2">
      <c r="A48" s="4"/>
      <c r="B48" s="5"/>
      <c r="C48" s="12"/>
      <c r="D48" s="12"/>
      <c r="E48" s="12"/>
    </row>
    <row r="49" spans="1:5" s="1" customFormat="1" x14ac:dyDescent="0.25">
      <c r="A49" s="4">
        <v>220206</v>
      </c>
      <c r="B49" s="5" t="s">
        <v>61</v>
      </c>
      <c r="C49" s="12">
        <f>SUM(C50:C54)</f>
        <v>0</v>
      </c>
      <c r="D49" s="12">
        <f t="shared" ref="D49:E49" si="4">SUM(D50:D54)</f>
        <v>0</v>
      </c>
      <c r="E49" s="12">
        <f t="shared" si="4"/>
        <v>0</v>
      </c>
    </row>
    <row r="50" spans="1:5" hidden="1" x14ac:dyDescent="0.2">
      <c r="A50" s="43">
        <v>22020601</v>
      </c>
      <c r="B50" s="44" t="s">
        <v>62</v>
      </c>
      <c r="C50" s="41"/>
      <c r="D50" s="41"/>
      <c r="E50" s="41"/>
    </row>
    <row r="51" spans="1:5" hidden="1" x14ac:dyDescent="0.2">
      <c r="A51" s="43">
        <v>22020602</v>
      </c>
      <c r="B51" s="44" t="s">
        <v>63</v>
      </c>
      <c r="C51" s="41"/>
      <c r="D51" s="41"/>
      <c r="E51" s="41"/>
    </row>
    <row r="52" spans="1:5" hidden="1" x14ac:dyDescent="0.2">
      <c r="A52" s="43">
        <v>22020603</v>
      </c>
      <c r="B52" s="44" t="s">
        <v>64</v>
      </c>
      <c r="C52" s="41"/>
      <c r="D52" s="41"/>
      <c r="E52" s="41"/>
    </row>
    <row r="53" spans="1:5" hidden="1" x14ac:dyDescent="0.2">
      <c r="A53" s="43">
        <v>22020604</v>
      </c>
      <c r="B53" s="44" t="s">
        <v>65</v>
      </c>
      <c r="C53" s="41"/>
      <c r="D53" s="41"/>
      <c r="E53" s="41"/>
    </row>
    <row r="54" spans="1:5" hidden="1" x14ac:dyDescent="0.2">
      <c r="A54" s="43">
        <v>22020605</v>
      </c>
      <c r="B54" s="44" t="s">
        <v>66</v>
      </c>
      <c r="C54" s="41"/>
      <c r="D54" s="41"/>
      <c r="E54" s="41"/>
    </row>
    <row r="55" spans="1:5" s="1" customFormat="1" x14ac:dyDescent="0.2">
      <c r="A55" s="4">
        <v>220207</v>
      </c>
      <c r="B55" s="5" t="s">
        <v>67</v>
      </c>
      <c r="C55" s="12">
        <f>SUM(C56:C63)</f>
        <v>0</v>
      </c>
      <c r="D55" s="12">
        <f t="shared" ref="D55:E55" si="5">SUM(D56:D63)</f>
        <v>0</v>
      </c>
      <c r="E55" s="12">
        <f t="shared" si="5"/>
        <v>1000000</v>
      </c>
    </row>
    <row r="56" spans="1:5" hidden="1" x14ac:dyDescent="0.2">
      <c r="A56" s="43">
        <v>22020701</v>
      </c>
      <c r="B56" s="44" t="s">
        <v>68</v>
      </c>
      <c r="C56" s="41"/>
      <c r="D56" s="41"/>
      <c r="E56" s="41"/>
    </row>
    <row r="57" spans="1:5" hidden="1" x14ac:dyDescent="0.2">
      <c r="A57" s="43">
        <v>22020702</v>
      </c>
      <c r="B57" s="44" t="s">
        <v>69</v>
      </c>
      <c r="C57" s="41"/>
      <c r="D57" s="41"/>
      <c r="E57" s="41"/>
    </row>
    <row r="58" spans="1:5" hidden="1" x14ac:dyDescent="0.2">
      <c r="A58" s="43">
        <v>22020703</v>
      </c>
      <c r="B58" s="44" t="s">
        <v>70</v>
      </c>
      <c r="C58" s="41"/>
      <c r="D58" s="41"/>
      <c r="E58" s="41"/>
    </row>
    <row r="59" spans="1:5" hidden="1" x14ac:dyDescent="0.2">
      <c r="A59" s="43">
        <v>22020707</v>
      </c>
      <c r="B59" s="44" t="s">
        <v>71</v>
      </c>
      <c r="C59" s="41"/>
      <c r="D59" s="41"/>
      <c r="E59" s="41"/>
    </row>
    <row r="60" spans="1:5" hidden="1" x14ac:dyDescent="0.2">
      <c r="A60" s="43">
        <v>22020708</v>
      </c>
      <c r="B60" s="44" t="s">
        <v>72</v>
      </c>
      <c r="C60" s="41"/>
      <c r="D60" s="41"/>
      <c r="E60" s="41"/>
    </row>
    <row r="61" spans="1:5" x14ac:dyDescent="0.2">
      <c r="A61" s="43">
        <v>22020709</v>
      </c>
      <c r="B61" s="44" t="s">
        <v>73</v>
      </c>
      <c r="C61" s="41"/>
      <c r="D61" s="41"/>
      <c r="E61" s="41">
        <v>1000000</v>
      </c>
    </row>
    <row r="62" spans="1:5" hidden="1" x14ac:dyDescent="0.2">
      <c r="A62" s="43">
        <v>22020711</v>
      </c>
      <c r="B62" s="44" t="s">
        <v>74</v>
      </c>
      <c r="C62" s="41"/>
      <c r="D62" s="41"/>
      <c r="E62" s="41"/>
    </row>
    <row r="63" spans="1:5" hidden="1" x14ac:dyDescent="0.2">
      <c r="A63" s="43">
        <v>22020712</v>
      </c>
      <c r="B63" s="44" t="s">
        <v>75</v>
      </c>
      <c r="C63" s="41"/>
      <c r="D63" s="41"/>
      <c r="E63" s="41"/>
    </row>
    <row r="64" spans="1:5" s="1" customFormat="1" x14ac:dyDescent="0.25">
      <c r="A64" s="4">
        <v>220208</v>
      </c>
      <c r="B64" s="5" t="s">
        <v>76</v>
      </c>
      <c r="C64" s="12">
        <f>SUM(C65:C67)</f>
        <v>0</v>
      </c>
      <c r="D64" s="12">
        <f t="shared" ref="D64:E64" si="6">SUM(D65:D67)</f>
        <v>0</v>
      </c>
      <c r="E64" s="12">
        <f t="shared" si="6"/>
        <v>0</v>
      </c>
    </row>
    <row r="65" spans="1:5" hidden="1" x14ac:dyDescent="0.2">
      <c r="A65" s="43">
        <v>22020801</v>
      </c>
      <c r="B65" s="44" t="s">
        <v>77</v>
      </c>
      <c r="C65" s="41"/>
      <c r="D65" s="41"/>
      <c r="E65" s="41"/>
    </row>
    <row r="66" spans="1:5" hidden="1" x14ac:dyDescent="0.2">
      <c r="A66" s="43">
        <v>22020802</v>
      </c>
      <c r="B66" s="44" t="s">
        <v>78</v>
      </c>
      <c r="C66" s="41"/>
      <c r="D66" s="41"/>
      <c r="E66" s="41"/>
    </row>
    <row r="67" spans="1:5" hidden="1" x14ac:dyDescent="0.2">
      <c r="A67" s="43">
        <v>22020803</v>
      </c>
      <c r="B67" s="44" t="s">
        <v>79</v>
      </c>
      <c r="C67" s="41"/>
      <c r="D67" s="41"/>
      <c r="E67" s="41"/>
    </row>
    <row r="68" spans="1:5" s="1" customFormat="1" x14ac:dyDescent="0.25">
      <c r="A68" s="4">
        <v>220209</v>
      </c>
      <c r="B68" s="5" t="s">
        <v>80</v>
      </c>
      <c r="C68" s="12">
        <f>SUM(C69:C70)</f>
        <v>36800</v>
      </c>
      <c r="D68" s="12">
        <f t="shared" ref="D68:E68" si="7">SUM(D69:D70)</f>
        <v>36800</v>
      </c>
      <c r="E68" s="12">
        <f t="shared" si="7"/>
        <v>500000</v>
      </c>
    </row>
    <row r="69" spans="1:5" x14ac:dyDescent="0.2">
      <c r="A69" s="43">
        <v>22020901</v>
      </c>
      <c r="B69" s="44" t="s">
        <v>81</v>
      </c>
      <c r="C69" s="41">
        <v>36800</v>
      </c>
      <c r="D69" s="41">
        <v>36800</v>
      </c>
      <c r="E69" s="41">
        <v>500000</v>
      </c>
    </row>
    <row r="70" spans="1:5" hidden="1" x14ac:dyDescent="0.2">
      <c r="A70" s="43">
        <v>22020902</v>
      </c>
      <c r="B70" s="44" t="s">
        <v>82</v>
      </c>
      <c r="C70" s="41"/>
      <c r="D70" s="41"/>
      <c r="E70" s="41"/>
    </row>
    <row r="71" spans="1:5" s="1" customFormat="1" x14ac:dyDescent="0.2">
      <c r="A71" s="4">
        <v>220210</v>
      </c>
      <c r="B71" s="5" t="s">
        <v>83</v>
      </c>
      <c r="C71" s="12">
        <f>SUM(C72:C85)</f>
        <v>10000000</v>
      </c>
      <c r="D71" s="12">
        <f t="shared" ref="D71:E71" si="8">SUM(D72:D85)</f>
        <v>6350000</v>
      </c>
      <c r="E71" s="12">
        <f t="shared" si="8"/>
        <v>206000000</v>
      </c>
    </row>
    <row r="72" spans="1:5" x14ac:dyDescent="0.2">
      <c r="A72" s="43">
        <v>22021001</v>
      </c>
      <c r="B72" s="44" t="s">
        <v>84</v>
      </c>
      <c r="C72" s="41">
        <v>6000000</v>
      </c>
      <c r="D72" s="41">
        <v>3770000</v>
      </c>
      <c r="E72" s="41">
        <v>3500000</v>
      </c>
    </row>
    <row r="73" spans="1:5" hidden="1" x14ac:dyDescent="0.2">
      <c r="A73" s="43">
        <v>22021002</v>
      </c>
      <c r="B73" s="44" t="s">
        <v>85</v>
      </c>
      <c r="C73" s="41"/>
      <c r="D73" s="41"/>
      <c r="E73" s="41"/>
    </row>
    <row r="74" spans="1:5" hidden="1" x14ac:dyDescent="0.2">
      <c r="A74" s="43">
        <v>22021003</v>
      </c>
      <c r="B74" s="44" t="s">
        <v>86</v>
      </c>
      <c r="C74" s="41"/>
      <c r="D74" s="41"/>
      <c r="E74" s="41"/>
    </row>
    <row r="75" spans="1:5" hidden="1" x14ac:dyDescent="0.2">
      <c r="A75" s="43">
        <v>22021004</v>
      </c>
      <c r="B75" s="44" t="s">
        <v>87</v>
      </c>
      <c r="C75" s="41"/>
      <c r="D75" s="41"/>
      <c r="E75" s="41"/>
    </row>
    <row r="76" spans="1:5" hidden="1" x14ac:dyDescent="0.2">
      <c r="A76" s="43">
        <v>22021006</v>
      </c>
      <c r="B76" s="44" t="s">
        <v>88</v>
      </c>
      <c r="C76" s="41"/>
      <c r="D76" s="41"/>
      <c r="E76" s="41"/>
    </row>
    <row r="77" spans="1:5" x14ac:dyDescent="0.2">
      <c r="A77" s="43">
        <v>22021007</v>
      </c>
      <c r="B77" s="44" t="s">
        <v>89</v>
      </c>
      <c r="C77" s="41">
        <v>4000000</v>
      </c>
      <c r="D77" s="41">
        <v>2580000</v>
      </c>
      <c r="E77" s="41">
        <v>2500000</v>
      </c>
    </row>
    <row r="78" spans="1:5" hidden="1" x14ac:dyDescent="0.2">
      <c r="A78" s="43">
        <v>22021008</v>
      </c>
      <c r="B78" s="44" t="s">
        <v>90</v>
      </c>
      <c r="C78" s="41"/>
      <c r="D78" s="41"/>
      <c r="E78" s="41"/>
    </row>
    <row r="79" spans="1:5" hidden="1" x14ac:dyDescent="0.2">
      <c r="A79" s="43">
        <v>22021009</v>
      </c>
      <c r="B79" s="44" t="s">
        <v>91</v>
      </c>
      <c r="C79" s="41"/>
      <c r="D79" s="41"/>
      <c r="E79" s="41"/>
    </row>
    <row r="80" spans="1:5" hidden="1" x14ac:dyDescent="0.2">
      <c r="A80" s="43">
        <v>22021010</v>
      </c>
      <c r="B80" s="44" t="s">
        <v>92</v>
      </c>
      <c r="C80" s="41"/>
      <c r="D80" s="41"/>
      <c r="E80" s="41"/>
    </row>
    <row r="81" spans="1:5" hidden="1" x14ac:dyDescent="0.2">
      <c r="A81" s="43">
        <v>22021014</v>
      </c>
      <c r="B81" s="44" t="s">
        <v>93</v>
      </c>
      <c r="C81" s="41"/>
      <c r="D81" s="41"/>
      <c r="E81" s="41"/>
    </row>
    <row r="82" spans="1:5" hidden="1" x14ac:dyDescent="0.2">
      <c r="A82" s="43">
        <v>22021020</v>
      </c>
      <c r="B82" s="44" t="s">
        <v>94</v>
      </c>
      <c r="C82" s="41"/>
      <c r="D82" s="41"/>
      <c r="E82" s="41"/>
    </row>
    <row r="83" spans="1:5" hidden="1" x14ac:dyDescent="0.2">
      <c r="A83" s="43">
        <v>22021050</v>
      </c>
      <c r="B83" s="44" t="s">
        <v>95</v>
      </c>
      <c r="C83" s="41"/>
      <c r="D83" s="41"/>
      <c r="E83" s="41"/>
    </row>
    <row r="84" spans="1:5" x14ac:dyDescent="0.25">
      <c r="A84" s="43">
        <v>220210</v>
      </c>
      <c r="B84" s="44" t="s">
        <v>791</v>
      </c>
      <c r="C84" s="41"/>
      <c r="D84" s="41"/>
      <c r="E84" s="41">
        <v>200000000</v>
      </c>
    </row>
    <row r="85" spans="1:5" hidden="1" x14ac:dyDescent="0.2">
      <c r="A85" s="43">
        <v>22021052</v>
      </c>
      <c r="B85" s="44" t="s">
        <v>96</v>
      </c>
      <c r="C85" s="41"/>
      <c r="D85" s="41"/>
      <c r="E85" s="41"/>
    </row>
    <row r="86" spans="1:5" s="1" customFormat="1" x14ac:dyDescent="0.25">
      <c r="A86" s="4">
        <v>2204</v>
      </c>
      <c r="B86" s="5" t="s">
        <v>97</v>
      </c>
      <c r="C86" s="12">
        <f>C87</f>
        <v>98083384</v>
      </c>
      <c r="D86" s="12">
        <f t="shared" ref="D86:E86" si="9">D87</f>
        <v>23252554</v>
      </c>
      <c r="E86" s="12">
        <f t="shared" si="9"/>
        <v>362341663.7700001</v>
      </c>
    </row>
    <row r="87" spans="1:5" s="1" customFormat="1" x14ac:dyDescent="0.25">
      <c r="A87" s="4">
        <v>220401</v>
      </c>
      <c r="B87" s="5" t="s">
        <v>98</v>
      </c>
      <c r="C87" s="12">
        <f>C88+C89</f>
        <v>98083384</v>
      </c>
      <c r="D87" s="12">
        <f>D88+D89</f>
        <v>23252554</v>
      </c>
      <c r="E87" s="12">
        <f>E88+E89</f>
        <v>362341663.7700001</v>
      </c>
    </row>
    <row r="88" spans="1:5" s="38" customFormat="1" x14ac:dyDescent="0.25">
      <c r="A88" s="6">
        <v>22040105</v>
      </c>
      <c r="B88" s="7" t="s">
        <v>99</v>
      </c>
      <c r="C88" s="37">
        <f>SUM(C109:C130)</f>
        <v>98083384</v>
      </c>
      <c r="D88" s="37">
        <f>SUM(D109:D130)</f>
        <v>23252554</v>
      </c>
      <c r="E88" s="37">
        <f>SUM(E109:E130)</f>
        <v>362341663.7700001</v>
      </c>
    </row>
    <row r="89" spans="1:5" hidden="1" x14ac:dyDescent="0.2">
      <c r="A89" s="43">
        <v>22040109</v>
      </c>
      <c r="B89" s="44" t="s">
        <v>100</v>
      </c>
      <c r="C89" s="41"/>
      <c r="D89" s="41"/>
      <c r="E89" s="41"/>
    </row>
    <row r="90" spans="1:5" s="1" customFormat="1" x14ac:dyDescent="0.25">
      <c r="A90" s="4">
        <v>2205</v>
      </c>
      <c r="B90" s="5" t="s">
        <v>101</v>
      </c>
      <c r="C90" s="12">
        <f>C91</f>
        <v>0</v>
      </c>
      <c r="D90" s="12">
        <f t="shared" ref="D90:E90" si="10">D91</f>
        <v>0</v>
      </c>
      <c r="E90" s="12">
        <f t="shared" si="10"/>
        <v>0</v>
      </c>
    </row>
    <row r="91" spans="1:5" s="1" customFormat="1" x14ac:dyDescent="0.25">
      <c r="A91" s="4">
        <v>220501</v>
      </c>
      <c r="B91" s="5" t="s">
        <v>102</v>
      </c>
      <c r="C91" s="12">
        <f>SUM(C92:C94)</f>
        <v>0</v>
      </c>
      <c r="D91" s="12">
        <f t="shared" ref="D91:E91" si="11">SUM(D92:D94)</f>
        <v>0</v>
      </c>
      <c r="E91" s="12">
        <f t="shared" si="11"/>
        <v>0</v>
      </c>
    </row>
    <row r="92" spans="1:5" hidden="1" x14ac:dyDescent="0.2">
      <c r="A92" s="43">
        <v>22050105</v>
      </c>
      <c r="B92" s="44" t="s">
        <v>103</v>
      </c>
      <c r="C92" s="41"/>
      <c r="D92" s="41"/>
      <c r="E92" s="41"/>
    </row>
    <row r="93" spans="1:5" hidden="1" x14ac:dyDescent="0.2">
      <c r="A93" s="43">
        <v>22050108</v>
      </c>
      <c r="B93" s="44" t="s">
        <v>104</v>
      </c>
      <c r="C93" s="41"/>
      <c r="D93" s="41"/>
      <c r="E93" s="41"/>
    </row>
    <row r="94" spans="1:5" hidden="1" x14ac:dyDescent="0.2">
      <c r="A94" s="43">
        <v>22050110</v>
      </c>
      <c r="B94" s="44" t="s">
        <v>105</v>
      </c>
      <c r="C94" s="41"/>
      <c r="D94" s="41"/>
      <c r="E94" s="41"/>
    </row>
    <row r="95" spans="1:5" s="1" customFormat="1" x14ac:dyDescent="0.25">
      <c r="A95" s="4">
        <v>2206</v>
      </c>
      <c r="B95" s="5" t="s">
        <v>106</v>
      </c>
      <c r="C95" s="12">
        <f>C96+C98</f>
        <v>0</v>
      </c>
      <c r="D95" s="12">
        <f t="shared" ref="D95:E95" si="12">D96+D98</f>
        <v>0</v>
      </c>
      <c r="E95" s="12">
        <f t="shared" si="12"/>
        <v>0</v>
      </c>
    </row>
    <row r="96" spans="1:5" s="1" customFormat="1" x14ac:dyDescent="0.25">
      <c r="A96" s="4">
        <v>220603</v>
      </c>
      <c r="B96" s="5" t="s">
        <v>107</v>
      </c>
      <c r="C96" s="12">
        <f>C97</f>
        <v>0</v>
      </c>
      <c r="D96" s="12">
        <f t="shared" ref="D96:E96" si="13">D97</f>
        <v>0</v>
      </c>
      <c r="E96" s="12">
        <f t="shared" si="13"/>
        <v>0</v>
      </c>
    </row>
    <row r="97" spans="1:5" hidden="1" x14ac:dyDescent="0.2">
      <c r="A97" s="43">
        <v>22060301</v>
      </c>
      <c r="B97" s="44" t="s">
        <v>108</v>
      </c>
      <c r="C97" s="41"/>
      <c r="D97" s="41"/>
      <c r="E97" s="41"/>
    </row>
    <row r="98" spans="1:5" s="1" customFormat="1" x14ac:dyDescent="0.25">
      <c r="A98" s="4">
        <v>220604</v>
      </c>
      <c r="B98" s="5" t="s">
        <v>109</v>
      </c>
      <c r="C98" s="12">
        <f>SUM(C99:C100)</f>
        <v>0</v>
      </c>
      <c r="D98" s="12">
        <f t="shared" ref="D98:E98" si="14">SUM(D99:D100)</f>
        <v>0</v>
      </c>
      <c r="E98" s="12">
        <f t="shared" si="14"/>
        <v>0</v>
      </c>
    </row>
    <row r="99" spans="1:5" hidden="1" x14ac:dyDescent="0.2">
      <c r="A99" s="43">
        <v>22060401</v>
      </c>
      <c r="B99" s="44" t="s">
        <v>110</v>
      </c>
      <c r="C99" s="41"/>
      <c r="D99" s="41"/>
      <c r="E99" s="41"/>
    </row>
    <row r="100" spans="1:5" hidden="1" x14ac:dyDescent="0.2">
      <c r="A100" s="48"/>
      <c r="B100" s="48"/>
      <c r="C100" s="41"/>
      <c r="D100" s="41"/>
      <c r="E100" s="41"/>
    </row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">
      <c r="A105" s="73" t="s">
        <v>789</v>
      </c>
      <c r="B105" s="73"/>
      <c r="C105" s="73"/>
      <c r="D105" s="73"/>
      <c r="E105" s="73"/>
    </row>
    <row r="106" spans="1:5" hidden="1" x14ac:dyDescent="0.25">
      <c r="A106" s="75" t="s">
        <v>822</v>
      </c>
      <c r="B106" s="75"/>
      <c r="C106" s="75"/>
      <c r="D106" s="75"/>
      <c r="E106" s="75"/>
    </row>
    <row r="107" spans="1:5" hidden="1" x14ac:dyDescent="0.2">
      <c r="A107" s="74" t="s">
        <v>760</v>
      </c>
      <c r="B107" s="74"/>
      <c r="C107" s="74"/>
      <c r="D107" s="74"/>
      <c r="E107" s="74"/>
    </row>
    <row r="108" spans="1:5" ht="45" x14ac:dyDescent="0.25">
      <c r="A108" s="58" t="s">
        <v>788</v>
      </c>
      <c r="B108" s="58" t="s">
        <v>1</v>
      </c>
      <c r="C108" s="50" t="s">
        <v>593</v>
      </c>
      <c r="D108" s="50" t="s">
        <v>594</v>
      </c>
      <c r="E108" s="50" t="s">
        <v>595</v>
      </c>
    </row>
    <row r="109" spans="1:5" x14ac:dyDescent="0.25">
      <c r="A109" s="60" t="s">
        <v>770</v>
      </c>
      <c r="B109" s="44" t="s">
        <v>557</v>
      </c>
      <c r="C109" s="41"/>
      <c r="D109" s="41"/>
      <c r="E109" s="41">
        <v>20284381.440000001</v>
      </c>
    </row>
    <row r="110" spans="1:5" x14ac:dyDescent="0.25">
      <c r="A110" s="60" t="s">
        <v>771</v>
      </c>
      <c r="B110" s="44" t="s">
        <v>558</v>
      </c>
      <c r="C110" s="41"/>
      <c r="D110" s="41"/>
      <c r="E110" s="41">
        <v>5887391.04</v>
      </c>
    </row>
    <row r="111" spans="1:5" x14ac:dyDescent="0.25">
      <c r="A111" s="60" t="s">
        <v>772</v>
      </c>
      <c r="B111" s="44" t="s">
        <v>556</v>
      </c>
      <c r="C111" s="41">
        <v>80083384</v>
      </c>
      <c r="D111" s="41">
        <v>20294381</v>
      </c>
      <c r="E111" s="41">
        <v>120000</v>
      </c>
    </row>
    <row r="112" spans="1:5" x14ac:dyDescent="0.25">
      <c r="A112" s="60" t="s">
        <v>773</v>
      </c>
      <c r="B112" s="44" t="s">
        <v>555</v>
      </c>
      <c r="C112" s="41">
        <v>6500000</v>
      </c>
      <c r="D112" s="41">
        <v>2033736</v>
      </c>
      <c r="E112" s="41">
        <v>360000</v>
      </c>
    </row>
    <row r="113" spans="1:5" x14ac:dyDescent="0.25">
      <c r="A113" s="60" t="s">
        <v>774</v>
      </c>
      <c r="B113" s="44" t="s">
        <v>587</v>
      </c>
      <c r="C113" s="41">
        <v>6500000</v>
      </c>
      <c r="D113" s="41">
        <v>924437</v>
      </c>
      <c r="E113" s="41">
        <v>1109321.6399999999</v>
      </c>
    </row>
    <row r="114" spans="1:5" x14ac:dyDescent="0.25">
      <c r="A114" s="60" t="s">
        <v>775</v>
      </c>
      <c r="B114" s="44" t="s">
        <v>559</v>
      </c>
      <c r="C114" s="41">
        <v>5000000</v>
      </c>
      <c r="D114" s="41"/>
      <c r="E114" s="41">
        <v>12410536.68</v>
      </c>
    </row>
    <row r="115" spans="1:5" x14ac:dyDescent="0.25">
      <c r="A115" s="60" t="s">
        <v>776</v>
      </c>
      <c r="B115" s="44" t="s">
        <v>560</v>
      </c>
      <c r="C115" s="41"/>
      <c r="D115" s="41"/>
      <c r="E115" s="41">
        <v>180000000</v>
      </c>
    </row>
    <row r="116" spans="1:5" x14ac:dyDescent="0.25">
      <c r="A116" s="60" t="s">
        <v>777</v>
      </c>
      <c r="B116" s="44" t="s">
        <v>561</v>
      </c>
      <c r="C116" s="41"/>
      <c r="D116" s="41"/>
      <c r="E116" s="41">
        <v>2171276.4</v>
      </c>
    </row>
    <row r="117" spans="1:5" x14ac:dyDescent="0.25">
      <c r="A117" s="60" t="s">
        <v>778</v>
      </c>
      <c r="B117" s="44" t="s">
        <v>562</v>
      </c>
      <c r="C117" s="41"/>
      <c r="D117" s="41"/>
      <c r="E117" s="41">
        <v>1764705.96</v>
      </c>
    </row>
    <row r="118" spans="1:5" x14ac:dyDescent="0.25">
      <c r="A118" s="60" t="s">
        <v>779</v>
      </c>
      <c r="B118" s="44" t="s">
        <v>563</v>
      </c>
      <c r="C118" s="41"/>
      <c r="D118" s="41"/>
      <c r="E118" s="41">
        <v>1764705.96</v>
      </c>
    </row>
    <row r="119" spans="1:5" x14ac:dyDescent="0.25">
      <c r="A119" s="60" t="s">
        <v>780</v>
      </c>
      <c r="B119" s="44" t="s">
        <v>564</v>
      </c>
      <c r="C119" s="41"/>
      <c r="D119" s="41"/>
      <c r="E119" s="41">
        <v>15500000</v>
      </c>
    </row>
    <row r="120" spans="1:5" x14ac:dyDescent="0.25">
      <c r="A120" s="60" t="s">
        <v>781</v>
      </c>
      <c r="B120" s="44" t="s">
        <v>565</v>
      </c>
      <c r="C120" s="41"/>
      <c r="D120" s="41"/>
      <c r="E120" s="41">
        <v>28964264.719999999</v>
      </c>
    </row>
    <row r="121" spans="1:5" x14ac:dyDescent="0.25">
      <c r="A121" s="60" t="s">
        <v>782</v>
      </c>
      <c r="B121" s="44" t="s">
        <v>566</v>
      </c>
      <c r="C121" s="41"/>
      <c r="D121" s="41"/>
      <c r="E121" s="41">
        <v>4700686.6100000003</v>
      </c>
    </row>
    <row r="122" spans="1:5" x14ac:dyDescent="0.25">
      <c r="A122" s="60" t="s">
        <v>783</v>
      </c>
      <c r="B122" s="44" t="s">
        <v>588</v>
      </c>
      <c r="C122" s="41"/>
      <c r="D122" s="41"/>
      <c r="E122" s="41">
        <v>2482107.36</v>
      </c>
    </row>
    <row r="123" spans="1:5" hidden="1" x14ac:dyDescent="0.25">
      <c r="A123" s="60"/>
      <c r="B123" s="44"/>
      <c r="C123" s="41"/>
      <c r="D123" s="41"/>
      <c r="E123" s="41"/>
    </row>
    <row r="124" spans="1:5" x14ac:dyDescent="0.25">
      <c r="A124" s="60" t="s">
        <v>784</v>
      </c>
      <c r="B124" s="44" t="s">
        <v>589</v>
      </c>
      <c r="C124" s="41"/>
      <c r="D124" s="41"/>
      <c r="E124" s="41">
        <v>70588.22</v>
      </c>
    </row>
    <row r="125" spans="1:5" x14ac:dyDescent="0.25">
      <c r="A125" s="60" t="s">
        <v>785</v>
      </c>
      <c r="B125" s="44" t="s">
        <v>590</v>
      </c>
      <c r="C125" s="41"/>
      <c r="D125" s="41"/>
      <c r="E125" s="41">
        <v>60000</v>
      </c>
    </row>
    <row r="126" spans="1:5" x14ac:dyDescent="0.25">
      <c r="A126" s="60" t="s">
        <v>786</v>
      </c>
      <c r="B126" s="44" t="s">
        <v>591</v>
      </c>
      <c r="C126" s="41"/>
      <c r="D126" s="41"/>
      <c r="E126" s="41">
        <v>120000</v>
      </c>
    </row>
    <row r="127" spans="1:5" x14ac:dyDescent="0.25">
      <c r="A127" s="60">
        <v>18</v>
      </c>
      <c r="B127" s="44" t="s">
        <v>851</v>
      </c>
      <c r="C127" s="41"/>
      <c r="D127" s="41"/>
      <c r="E127" s="41">
        <v>10901403.25</v>
      </c>
    </row>
    <row r="128" spans="1:5" x14ac:dyDescent="0.25">
      <c r="A128" s="60">
        <v>19</v>
      </c>
      <c r="B128" s="44" t="s">
        <v>852</v>
      </c>
      <c r="C128" s="41"/>
      <c r="D128" s="41"/>
      <c r="E128" s="41">
        <v>70635000.450000003</v>
      </c>
    </row>
    <row r="129" spans="1:5" x14ac:dyDescent="0.25">
      <c r="A129" s="60">
        <v>20</v>
      </c>
      <c r="B129" s="44" t="s">
        <v>850</v>
      </c>
      <c r="C129" s="41"/>
      <c r="D129" s="41"/>
      <c r="E129" s="41">
        <v>3000000</v>
      </c>
    </row>
    <row r="130" spans="1:5" x14ac:dyDescent="0.25">
      <c r="A130" s="60">
        <v>21</v>
      </c>
      <c r="B130" s="44" t="s">
        <v>592</v>
      </c>
      <c r="C130" s="41"/>
      <c r="D130" s="41"/>
      <c r="E130" s="41">
        <v>35294.04</v>
      </c>
    </row>
    <row r="131" spans="1:5" hidden="1" x14ac:dyDescent="0.25"/>
    <row r="132" spans="1:5" hidden="1" x14ac:dyDescent="0.25"/>
    <row r="133" spans="1:5" hidden="1" x14ac:dyDescent="0.25"/>
    <row r="134" spans="1:5" hidden="1" x14ac:dyDescent="0.25"/>
    <row r="135" spans="1:5" hidden="1" x14ac:dyDescent="0.25"/>
    <row r="136" spans="1:5" hidden="1" x14ac:dyDescent="0.25"/>
    <row r="137" spans="1:5" hidden="1" x14ac:dyDescent="0.25"/>
    <row r="138" spans="1:5" hidden="1" x14ac:dyDescent="0.25"/>
    <row r="139" spans="1:5" hidden="1" x14ac:dyDescent="0.25"/>
    <row r="140" spans="1:5" hidden="1" x14ac:dyDescent="0.25"/>
    <row r="141" spans="1:5" hidden="1" x14ac:dyDescent="0.25"/>
    <row r="142" spans="1:5" hidden="1" x14ac:dyDescent="0.25"/>
    <row r="143" spans="1:5" hidden="1" x14ac:dyDescent="0.25"/>
    <row r="144" spans="1:5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6">
    <mergeCell ref="A107:E107"/>
    <mergeCell ref="A3:E3"/>
    <mergeCell ref="A4:E4"/>
    <mergeCell ref="A5:E5"/>
    <mergeCell ref="A105:E105"/>
    <mergeCell ref="A106:E106"/>
  </mergeCells>
  <pageMargins left="0.511811023622047" right="0.511811023622047" top="0.74803149606299202" bottom="0.74803149606299202" header="0.31496062992126" footer="0.31496062992126"/>
  <pageSetup scale="80" firstPageNumber="42" orientation="landscape" r:id="rId1"/>
  <headerFooter>
    <oddFooter>&amp;C&amp;P</oddFooter>
  </headerFooter>
  <rowBreaks count="2" manualBreakCount="2">
    <brk id="98" max="16383" man="1"/>
    <brk id="100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F300"/>
  <sheetViews>
    <sheetView view="pageBreakPreview" topLeftCell="A117" zoomScale="90" zoomScaleNormal="120" zoomScaleSheetLayoutView="90" workbookViewId="0">
      <selection activeCell="A98" activeCellId="19" sqref="B24 A9:XFD9 A12:XFD12 A49:XFD49 A55:XFD55 A56:XFD56 A57:XFD57 A58:XFD58 A70:XFD70 A71:XFD71 A77:XFD77 A79:XFD79 A81:XFD81 A85:XFD85 A89:XFD89 A91:XFD91 A93:XFD93 A96:XFD96 A97:XFD97 A98:XFD98"/>
    </sheetView>
  </sheetViews>
  <sheetFormatPr defaultColWidth="8.88671875" defaultRowHeight="15" x14ac:dyDescent="0.25"/>
  <cols>
    <col min="1" max="1" width="22.44140625" style="49" bestFit="1" customWidth="1"/>
    <col min="2" max="2" width="13.109375" style="49" bestFit="1" customWidth="1"/>
    <col min="3" max="3" width="44.5546875" style="49" bestFit="1" customWidth="1"/>
    <col min="4" max="6" width="25.44140625" style="49" bestFit="1" customWidth="1"/>
    <col min="7" max="16384" width="8.88671875" style="49"/>
  </cols>
  <sheetData>
    <row r="1" spans="1:6" x14ac:dyDescent="0.3">
      <c r="A1" s="73" t="s">
        <v>143</v>
      </c>
      <c r="B1" s="73"/>
      <c r="C1" s="73"/>
      <c r="D1" s="73"/>
      <c r="E1" s="73"/>
      <c r="F1" s="73"/>
    </row>
    <row r="2" spans="1:6" x14ac:dyDescent="0.25">
      <c r="A2" s="74" t="s">
        <v>823</v>
      </c>
      <c r="B2" s="74"/>
      <c r="C2" s="74"/>
      <c r="D2" s="74"/>
      <c r="E2" s="74"/>
      <c r="F2" s="74"/>
    </row>
    <row r="3" spans="1:6" x14ac:dyDescent="0.3">
      <c r="A3" s="74" t="s">
        <v>760</v>
      </c>
      <c r="B3" s="74"/>
      <c r="C3" s="74"/>
      <c r="D3" s="74"/>
      <c r="E3" s="74"/>
      <c r="F3" s="74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3">
      <c r="A6" s="8" t="s">
        <v>604</v>
      </c>
      <c r="B6" s="4">
        <v>3</v>
      </c>
      <c r="C6" s="5" t="s">
        <v>113</v>
      </c>
      <c r="D6" s="11">
        <f>D7+D11+D47+D54+D60+D69+D76+D88+D95+D101</f>
        <v>150200000</v>
      </c>
      <c r="E6" s="11">
        <f>E7+E11+E47+E54+E60+E69+E76+E88+E95+E101</f>
        <v>0</v>
      </c>
      <c r="F6" s="11">
        <f>F7+F11+F47+F54+F60+F69+F76+F88+F95+F101</f>
        <v>1517632986.7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SUM(D8:D10)</f>
        <v>150000000</v>
      </c>
      <c r="E7" s="11">
        <f t="shared" ref="E7:F7" si="0">SUM(E8:E10)</f>
        <v>0</v>
      </c>
      <c r="F7" s="11">
        <f t="shared" si="0"/>
        <v>0</v>
      </c>
    </row>
    <row r="8" spans="1:6" x14ac:dyDescent="0.2">
      <c r="A8" s="42" t="s">
        <v>605</v>
      </c>
      <c r="B8" s="43">
        <v>32010101</v>
      </c>
      <c r="C8" s="44" t="s">
        <v>115</v>
      </c>
      <c r="D8" s="45">
        <v>150000000</v>
      </c>
      <c r="E8" s="45"/>
      <c r="F8" s="45"/>
    </row>
    <row r="9" spans="1:6" hidden="1" x14ac:dyDescent="0.3">
      <c r="A9" s="42"/>
      <c r="B9" s="43"/>
      <c r="C9" s="44" t="s">
        <v>792</v>
      </c>
      <c r="D9" s="45"/>
      <c r="E9" s="45"/>
      <c r="F9" s="45"/>
    </row>
    <row r="10" spans="1:6" hidden="1" x14ac:dyDescent="0.3">
      <c r="A10" s="44"/>
      <c r="B10" s="43"/>
      <c r="C10" s="44"/>
      <c r="D10" s="45"/>
      <c r="E10" s="45"/>
      <c r="F10" s="45"/>
    </row>
    <row r="11" spans="1:6" s="1" customFormat="1" x14ac:dyDescent="0.25">
      <c r="A11" s="5"/>
      <c r="B11" s="4">
        <v>32010200</v>
      </c>
      <c r="C11" s="5" t="s">
        <v>116</v>
      </c>
      <c r="D11" s="11">
        <f>SUM(D12:D42)</f>
        <v>0</v>
      </c>
      <c r="E11" s="11">
        <f>SUM(E12:E42)</f>
        <v>0</v>
      </c>
      <c r="F11" s="11">
        <f>SUM(F12:F42)</f>
        <v>1517632986.7</v>
      </c>
    </row>
    <row r="12" spans="1:6" hidden="1" x14ac:dyDescent="0.2">
      <c r="A12" s="42" t="s">
        <v>606</v>
      </c>
      <c r="B12" s="43">
        <v>32010202</v>
      </c>
      <c r="C12" s="44" t="s">
        <v>117</v>
      </c>
      <c r="D12" s="45"/>
      <c r="E12" s="45"/>
      <c r="F12" s="45"/>
    </row>
    <row r="13" spans="1:6" hidden="1" x14ac:dyDescent="0.2">
      <c r="A13" s="42"/>
      <c r="B13" s="43"/>
      <c r="C13" s="44"/>
      <c r="D13" s="45"/>
      <c r="E13" s="45"/>
      <c r="F13" s="45"/>
    </row>
    <row r="14" spans="1:6" hidden="1" x14ac:dyDescent="0.2">
      <c r="A14" s="42"/>
      <c r="B14" s="43"/>
      <c r="C14" s="44"/>
      <c r="D14" s="45"/>
      <c r="E14" s="45"/>
      <c r="F14" s="45"/>
    </row>
    <row r="15" spans="1:6" hidden="1" x14ac:dyDescent="0.25">
      <c r="A15" s="42"/>
      <c r="B15" s="43"/>
      <c r="C15" s="44"/>
      <c r="D15" s="45"/>
      <c r="E15" s="45"/>
      <c r="F15" s="45"/>
    </row>
    <row r="16" spans="1:6" hidden="1" x14ac:dyDescent="0.25">
      <c r="A16" s="42"/>
      <c r="B16" s="43"/>
      <c r="C16" s="44"/>
      <c r="D16" s="45"/>
      <c r="E16" s="45"/>
      <c r="F16" s="45"/>
    </row>
    <row r="17" spans="1:6" hidden="1" x14ac:dyDescent="0.25">
      <c r="A17" s="42"/>
      <c r="B17" s="43"/>
      <c r="C17" s="44"/>
      <c r="D17" s="45"/>
      <c r="E17" s="45"/>
      <c r="F17" s="45"/>
    </row>
    <row r="18" spans="1:6" hidden="1" x14ac:dyDescent="0.25">
      <c r="A18" s="42"/>
      <c r="B18" s="43"/>
      <c r="C18" s="44"/>
      <c r="D18" s="45"/>
      <c r="E18" s="45"/>
      <c r="F18" s="45"/>
    </row>
    <row r="19" spans="1:6" hidden="1" x14ac:dyDescent="0.25">
      <c r="A19" s="42"/>
      <c r="B19" s="43"/>
      <c r="C19" s="44"/>
      <c r="D19" s="45"/>
      <c r="E19" s="45"/>
      <c r="F19" s="45"/>
    </row>
    <row r="20" spans="1:6" hidden="1" x14ac:dyDescent="0.25">
      <c r="A20" s="42"/>
      <c r="B20" s="43"/>
      <c r="C20" s="44"/>
      <c r="D20" s="45"/>
      <c r="E20" s="45"/>
      <c r="F20" s="45"/>
    </row>
    <row r="21" spans="1:6" hidden="1" x14ac:dyDescent="0.25">
      <c r="A21" s="42"/>
      <c r="B21" s="43"/>
      <c r="C21" s="44"/>
      <c r="D21" s="45"/>
      <c r="E21" s="45"/>
      <c r="F21" s="45"/>
    </row>
    <row r="22" spans="1:6" hidden="1" x14ac:dyDescent="0.25">
      <c r="A22" s="42"/>
      <c r="B22" s="43"/>
      <c r="C22" s="44"/>
      <c r="D22" s="45"/>
      <c r="E22" s="45"/>
      <c r="F22" s="45"/>
    </row>
    <row r="23" spans="1:6" hidden="1" x14ac:dyDescent="0.25">
      <c r="A23" s="42"/>
      <c r="B23" s="43"/>
      <c r="C23" s="44"/>
      <c r="D23" s="45"/>
      <c r="E23" s="45"/>
      <c r="F23" s="45"/>
    </row>
    <row r="24" spans="1:6" hidden="1" x14ac:dyDescent="0.25">
      <c r="A24" s="42"/>
      <c r="B24" s="43"/>
      <c r="C24" s="44"/>
      <c r="D24" s="45"/>
      <c r="E24" s="45"/>
      <c r="F24" s="45"/>
    </row>
    <row r="25" spans="1:6" hidden="1" x14ac:dyDescent="0.25">
      <c r="A25" s="42"/>
      <c r="B25" s="43"/>
      <c r="C25" s="44"/>
      <c r="D25" s="45"/>
      <c r="E25" s="45"/>
      <c r="F25" s="45"/>
    </row>
    <row r="26" spans="1:6" hidden="1" x14ac:dyDescent="0.25">
      <c r="A26" s="42"/>
      <c r="B26" s="43"/>
      <c r="C26" s="44"/>
      <c r="D26" s="45"/>
      <c r="E26" s="45"/>
      <c r="F26" s="45"/>
    </row>
    <row r="27" spans="1:6" hidden="1" x14ac:dyDescent="0.25">
      <c r="A27" s="42"/>
      <c r="B27" s="43"/>
      <c r="C27" s="44"/>
      <c r="D27" s="45"/>
      <c r="E27" s="45"/>
      <c r="F27" s="45"/>
    </row>
    <row r="28" spans="1:6" hidden="1" x14ac:dyDescent="0.25">
      <c r="A28" s="42"/>
      <c r="B28" s="43"/>
      <c r="C28" s="44"/>
      <c r="D28" s="45"/>
      <c r="E28" s="45"/>
      <c r="F28" s="45"/>
    </row>
    <row r="29" spans="1:6" hidden="1" x14ac:dyDescent="0.25">
      <c r="A29" s="42"/>
      <c r="B29" s="43"/>
      <c r="C29" s="44"/>
      <c r="D29" s="45"/>
      <c r="E29" s="45"/>
      <c r="F29" s="45"/>
    </row>
    <row r="30" spans="1:6" hidden="1" x14ac:dyDescent="0.25">
      <c r="A30" s="42"/>
      <c r="B30" s="43"/>
      <c r="C30" s="44"/>
      <c r="D30" s="45"/>
      <c r="E30" s="45"/>
      <c r="F30" s="45"/>
    </row>
    <row r="31" spans="1:6" hidden="1" x14ac:dyDescent="0.25">
      <c r="A31" s="42"/>
      <c r="B31" s="43"/>
      <c r="C31" s="44"/>
      <c r="D31" s="45"/>
      <c r="E31" s="45"/>
      <c r="F31" s="45"/>
    </row>
    <row r="32" spans="1:6" hidden="1" x14ac:dyDescent="0.25">
      <c r="A32" s="42"/>
      <c r="B32" s="43"/>
      <c r="C32" s="44"/>
      <c r="D32" s="45"/>
      <c r="E32" s="45"/>
      <c r="F32" s="45"/>
    </row>
    <row r="33" spans="1:6" hidden="1" x14ac:dyDescent="0.25">
      <c r="A33" s="42"/>
      <c r="B33" s="43"/>
      <c r="C33" s="44"/>
      <c r="D33" s="45"/>
      <c r="E33" s="45"/>
      <c r="F33" s="45"/>
    </row>
    <row r="34" spans="1:6" hidden="1" x14ac:dyDescent="0.25">
      <c r="A34" s="42"/>
      <c r="B34" s="43"/>
      <c r="C34" s="44"/>
      <c r="D34" s="45"/>
      <c r="E34" s="45"/>
      <c r="F34" s="45"/>
    </row>
    <row r="35" spans="1:6" hidden="1" x14ac:dyDescent="0.25">
      <c r="A35" s="42"/>
      <c r="B35" s="43"/>
      <c r="C35" s="44"/>
      <c r="D35" s="45"/>
      <c r="E35" s="45"/>
      <c r="F35" s="45"/>
    </row>
    <row r="36" spans="1:6" hidden="1" x14ac:dyDescent="0.25">
      <c r="A36" s="42"/>
      <c r="B36" s="43"/>
      <c r="C36" s="44"/>
      <c r="D36" s="45"/>
      <c r="E36" s="45"/>
      <c r="F36" s="45"/>
    </row>
    <row r="37" spans="1:6" hidden="1" x14ac:dyDescent="0.25">
      <c r="A37" s="42"/>
      <c r="B37" s="43"/>
      <c r="C37" s="44"/>
      <c r="D37" s="45"/>
      <c r="E37" s="45"/>
      <c r="F37" s="45"/>
    </row>
    <row r="38" spans="1:6" hidden="1" x14ac:dyDescent="0.25">
      <c r="A38" s="42"/>
      <c r="B38" s="43"/>
      <c r="C38" s="44"/>
      <c r="D38" s="45"/>
      <c r="E38" s="45"/>
      <c r="F38" s="45"/>
    </row>
    <row r="39" spans="1:6" hidden="1" x14ac:dyDescent="0.25">
      <c r="A39" s="42"/>
      <c r="B39" s="43"/>
      <c r="C39" s="44"/>
      <c r="D39" s="45"/>
      <c r="E39" s="45"/>
      <c r="F39" s="45"/>
    </row>
    <row r="40" spans="1:6" hidden="1" x14ac:dyDescent="0.25">
      <c r="A40" s="42"/>
      <c r="B40" s="43"/>
      <c r="C40" s="44"/>
      <c r="D40" s="45"/>
      <c r="E40" s="45"/>
      <c r="F40" s="45"/>
    </row>
    <row r="41" spans="1:6" x14ac:dyDescent="0.25">
      <c r="A41" s="42" t="s">
        <v>656</v>
      </c>
      <c r="B41" s="43">
        <v>32010220</v>
      </c>
      <c r="C41" s="44" t="s">
        <v>567</v>
      </c>
      <c r="D41" s="45"/>
      <c r="E41" s="45"/>
      <c r="F41" s="45">
        <v>400000000</v>
      </c>
    </row>
    <row r="42" spans="1:6" s="1" customFormat="1" x14ac:dyDescent="0.25">
      <c r="A42" s="65" t="s">
        <v>657</v>
      </c>
      <c r="B42" s="6">
        <v>32010221</v>
      </c>
      <c r="C42" s="7" t="s">
        <v>767</v>
      </c>
      <c r="D42" s="66">
        <f>SUM(D110:D130)</f>
        <v>0</v>
      </c>
      <c r="E42" s="66">
        <f>SUM(E110:E130)</f>
        <v>0</v>
      </c>
      <c r="F42" s="66">
        <f>SUM(F110:F130)</f>
        <v>1117632986.7</v>
      </c>
    </row>
    <row r="43" spans="1:6" s="1" customFormat="1" hidden="1" x14ac:dyDescent="0.25">
      <c r="A43" s="65"/>
      <c r="B43" s="6"/>
      <c r="C43" s="7"/>
      <c r="D43" s="66"/>
      <c r="E43" s="66"/>
      <c r="F43" s="66"/>
    </row>
    <row r="44" spans="1:6" s="1" customFormat="1" hidden="1" x14ac:dyDescent="0.25">
      <c r="A44" s="65"/>
      <c r="B44" s="6"/>
      <c r="C44" s="7"/>
      <c r="D44" s="66"/>
      <c r="E44" s="66"/>
      <c r="F44" s="66"/>
    </row>
    <row r="45" spans="1:6" s="1" customFormat="1" hidden="1" x14ac:dyDescent="0.25">
      <c r="A45" s="65"/>
      <c r="B45" s="6"/>
      <c r="C45" s="7"/>
      <c r="D45" s="66"/>
      <c r="E45" s="66"/>
      <c r="F45" s="66"/>
    </row>
    <row r="46" spans="1:6" hidden="1" x14ac:dyDescent="0.25">
      <c r="A46" s="48"/>
      <c r="B46" s="48"/>
      <c r="C46" s="48"/>
      <c r="D46" s="48"/>
      <c r="E46" s="48"/>
      <c r="F46" s="48"/>
    </row>
    <row r="47" spans="1:6" s="1" customFormat="1" x14ac:dyDescent="0.25">
      <c r="A47" s="5"/>
      <c r="B47" s="4">
        <v>320103</v>
      </c>
      <c r="C47" s="5" t="s">
        <v>118</v>
      </c>
      <c r="D47" s="11">
        <f>SUM(D49:D53)</f>
        <v>0</v>
      </c>
      <c r="E47" s="11">
        <f>SUM(E49:E53)</f>
        <v>0</v>
      </c>
      <c r="F47" s="11">
        <f>SUM(F49:F53)</f>
        <v>0</v>
      </c>
    </row>
    <row r="48" spans="1:6" s="1" customFormat="1" hidden="1" x14ac:dyDescent="0.25">
      <c r="A48" s="5"/>
      <c r="B48" s="4"/>
      <c r="C48" s="5"/>
      <c r="D48" s="11"/>
      <c r="E48" s="11"/>
      <c r="F48" s="11"/>
    </row>
    <row r="49" spans="1:6" hidden="1" x14ac:dyDescent="0.25">
      <c r="A49" s="42" t="s">
        <v>658</v>
      </c>
      <c r="B49" s="43">
        <v>32010301</v>
      </c>
      <c r="C49" s="44" t="s">
        <v>119</v>
      </c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hidden="1" x14ac:dyDescent="0.25">
      <c r="A52" s="44"/>
      <c r="B52" s="43"/>
      <c r="C52" s="44"/>
      <c r="D52" s="45"/>
      <c r="E52" s="45"/>
      <c r="F52" s="45"/>
    </row>
    <row r="53" spans="1:6" hidden="1" x14ac:dyDescent="0.25">
      <c r="A53" s="44"/>
      <c r="B53" s="43"/>
      <c r="C53" s="44"/>
      <c r="D53" s="45"/>
      <c r="E53" s="45"/>
      <c r="F53" s="45"/>
    </row>
    <row r="54" spans="1:6" s="1" customFormat="1" x14ac:dyDescent="0.25">
      <c r="A54" s="5"/>
      <c r="B54" s="4">
        <v>32010400</v>
      </c>
      <c r="C54" s="5" t="s">
        <v>120</v>
      </c>
      <c r="D54" s="11">
        <f>SUM(D55:D59)</f>
        <v>0</v>
      </c>
      <c r="E54" s="11">
        <f t="shared" ref="E54:F54" si="1">SUM(E55:E59)</f>
        <v>0</v>
      </c>
      <c r="F54" s="11">
        <f t="shared" si="1"/>
        <v>0</v>
      </c>
    </row>
    <row r="55" spans="1:6" hidden="1" x14ac:dyDescent="0.25">
      <c r="A55" s="42" t="s">
        <v>659</v>
      </c>
      <c r="B55" s="43">
        <v>32010405</v>
      </c>
      <c r="C55" s="44" t="s">
        <v>121</v>
      </c>
      <c r="D55" s="45"/>
      <c r="E55" s="45"/>
      <c r="F55" s="45"/>
    </row>
    <row r="56" spans="1:6" hidden="1" x14ac:dyDescent="0.25">
      <c r="A56" s="42" t="s">
        <v>660</v>
      </c>
      <c r="B56" s="43">
        <v>32010406</v>
      </c>
      <c r="C56" s="44" t="s">
        <v>122</v>
      </c>
      <c r="D56" s="45"/>
      <c r="E56" s="45"/>
      <c r="F56" s="45"/>
    </row>
    <row r="57" spans="1:6" hidden="1" x14ac:dyDescent="0.25">
      <c r="A57" s="42" t="s">
        <v>661</v>
      </c>
      <c r="B57" s="43">
        <v>32010407</v>
      </c>
      <c r="C57" s="44" t="s">
        <v>123</v>
      </c>
      <c r="D57" s="45"/>
      <c r="E57" s="45"/>
      <c r="F57" s="45"/>
    </row>
    <row r="58" spans="1:6" hidden="1" x14ac:dyDescent="0.25">
      <c r="A58" s="42" t="s">
        <v>662</v>
      </c>
      <c r="B58" s="43">
        <v>32010408</v>
      </c>
      <c r="C58" s="44" t="s">
        <v>124</v>
      </c>
      <c r="D58" s="45"/>
      <c r="E58" s="45"/>
      <c r="F58" s="45"/>
    </row>
    <row r="59" spans="1:6" hidden="1" x14ac:dyDescent="0.25">
      <c r="A59" s="44"/>
      <c r="B59" s="43"/>
      <c r="C59" s="44"/>
      <c r="D59" s="45"/>
      <c r="E59" s="45"/>
      <c r="F59" s="45"/>
    </row>
    <row r="60" spans="1:6" s="1" customFormat="1" x14ac:dyDescent="0.25">
      <c r="A60" s="5"/>
      <c r="B60" s="4">
        <v>320105</v>
      </c>
      <c r="C60" s="5" t="s">
        <v>125</v>
      </c>
      <c r="D60" s="11">
        <f>SUM(D61:D68)</f>
        <v>200000</v>
      </c>
      <c r="E60" s="11">
        <f t="shared" ref="E60:F60" si="2">SUM(E61:E68)</f>
        <v>0</v>
      </c>
      <c r="F60" s="11">
        <f t="shared" si="2"/>
        <v>0</v>
      </c>
    </row>
    <row r="61" spans="1:6" x14ac:dyDescent="0.25">
      <c r="A61" s="42" t="s">
        <v>663</v>
      </c>
      <c r="B61" s="43">
        <v>32010501</v>
      </c>
      <c r="C61" s="44" t="s">
        <v>126</v>
      </c>
      <c r="D61" s="45">
        <v>200000</v>
      </c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4"/>
      <c r="B64" s="43"/>
      <c r="C64" s="44"/>
      <c r="D64" s="45"/>
      <c r="E64" s="45"/>
      <c r="F64" s="45"/>
    </row>
    <row r="65" spans="1:6" hidden="1" x14ac:dyDescent="0.25">
      <c r="A65" s="44"/>
      <c r="B65" s="43"/>
      <c r="C65" s="44"/>
      <c r="D65" s="45"/>
      <c r="E65" s="45"/>
      <c r="F65" s="45"/>
    </row>
    <row r="66" spans="1:6" hidden="1" x14ac:dyDescent="0.25">
      <c r="A66" s="46"/>
      <c r="B66" s="47"/>
      <c r="C66" s="46"/>
      <c r="D66" s="45"/>
      <c r="E66" s="45"/>
      <c r="F66" s="45"/>
    </row>
    <row r="67" spans="1:6" hidden="1" x14ac:dyDescent="0.25">
      <c r="A67" s="46"/>
      <c r="B67" s="47"/>
      <c r="C67" s="46"/>
      <c r="D67" s="45"/>
      <c r="E67" s="45"/>
      <c r="F67" s="45"/>
    </row>
    <row r="68" spans="1:6" hidden="1" x14ac:dyDescent="0.25">
      <c r="A68" s="46"/>
      <c r="B68" s="47"/>
      <c r="C68" s="46"/>
      <c r="D68" s="45"/>
      <c r="E68" s="45"/>
      <c r="F68" s="45"/>
    </row>
    <row r="69" spans="1:6" s="1" customFormat="1" x14ac:dyDescent="0.25">
      <c r="A69" s="5"/>
      <c r="B69" s="4">
        <v>320106</v>
      </c>
      <c r="C69" s="5" t="s">
        <v>127</v>
      </c>
      <c r="D69" s="11">
        <f>SUM(D70:D75)</f>
        <v>0</v>
      </c>
      <c r="E69" s="11">
        <f t="shared" ref="E69:F69" si="3">SUM(E70:E75)</f>
        <v>0</v>
      </c>
      <c r="F69" s="11">
        <f t="shared" si="3"/>
        <v>0</v>
      </c>
    </row>
    <row r="70" spans="1:6" hidden="1" x14ac:dyDescent="0.25">
      <c r="A70" s="42" t="s">
        <v>664</v>
      </c>
      <c r="B70" s="43">
        <v>32010601</v>
      </c>
      <c r="C70" s="44" t="s">
        <v>128</v>
      </c>
      <c r="D70" s="45"/>
      <c r="E70" s="45"/>
      <c r="F70" s="45"/>
    </row>
    <row r="71" spans="1:6" hidden="1" x14ac:dyDescent="0.25">
      <c r="A71" s="42" t="s">
        <v>665</v>
      </c>
      <c r="B71" s="43">
        <v>32010602</v>
      </c>
      <c r="C71" s="44" t="s">
        <v>129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s="1" customFormat="1" x14ac:dyDescent="0.25">
      <c r="A76" s="5"/>
      <c r="B76" s="4">
        <v>320109</v>
      </c>
      <c r="C76" s="5" t="s">
        <v>130</v>
      </c>
      <c r="D76" s="11">
        <f>SUM(D77:D87)</f>
        <v>0</v>
      </c>
      <c r="E76" s="11">
        <f t="shared" ref="E76:F76" si="4">SUM(E77:E87)</f>
        <v>0</v>
      </c>
      <c r="F76" s="11">
        <f t="shared" si="4"/>
        <v>0</v>
      </c>
    </row>
    <row r="77" spans="1:6" hidden="1" x14ac:dyDescent="0.25">
      <c r="A77" s="42" t="s">
        <v>666</v>
      </c>
      <c r="B77" s="43">
        <v>32010903</v>
      </c>
      <c r="C77" s="44" t="s">
        <v>131</v>
      </c>
      <c r="D77" s="45"/>
      <c r="E77" s="45"/>
      <c r="F77" s="45"/>
    </row>
    <row r="78" spans="1:6" hidden="1" x14ac:dyDescent="0.25">
      <c r="A78" s="44"/>
      <c r="B78" s="43"/>
      <c r="C78" s="44"/>
      <c r="D78" s="45"/>
      <c r="E78" s="45"/>
      <c r="F78" s="45"/>
    </row>
    <row r="79" spans="1:6" hidden="1" x14ac:dyDescent="0.25">
      <c r="A79" s="42" t="s">
        <v>667</v>
      </c>
      <c r="B79" s="43">
        <v>32010904</v>
      </c>
      <c r="C79" s="44" t="s">
        <v>132</v>
      </c>
      <c r="D79" s="45"/>
      <c r="E79" s="45"/>
      <c r="F79" s="45"/>
    </row>
    <row r="80" spans="1:6" hidden="1" x14ac:dyDescent="0.25">
      <c r="A80" s="44"/>
      <c r="B80" s="43"/>
      <c r="C80" s="44"/>
      <c r="D80" s="45"/>
      <c r="E80" s="45"/>
      <c r="F80" s="45"/>
    </row>
    <row r="81" spans="1:6" hidden="1" x14ac:dyDescent="0.25">
      <c r="A81" s="42" t="s">
        <v>668</v>
      </c>
      <c r="B81" s="43">
        <v>32010935</v>
      </c>
      <c r="C81" s="44" t="s">
        <v>133</v>
      </c>
      <c r="D81" s="45"/>
      <c r="E81" s="45"/>
      <c r="F81" s="45"/>
    </row>
    <row r="82" spans="1:6" hidden="1" x14ac:dyDescent="0.25">
      <c r="A82" s="44"/>
      <c r="B82" s="43"/>
      <c r="C82" s="44"/>
      <c r="D82" s="45"/>
      <c r="E82" s="45"/>
      <c r="F82" s="45"/>
    </row>
    <row r="83" spans="1:6" hidden="1" x14ac:dyDescent="0.25">
      <c r="A83" s="44"/>
      <c r="B83" s="43"/>
      <c r="C83" s="44"/>
      <c r="D83" s="45"/>
      <c r="E83" s="45"/>
      <c r="F83" s="45"/>
    </row>
    <row r="84" spans="1:6" hidden="1" x14ac:dyDescent="0.25">
      <c r="A84" s="44"/>
      <c r="B84" s="43"/>
      <c r="C84" s="44"/>
      <c r="D84" s="45"/>
      <c r="E84" s="45"/>
      <c r="F84" s="45"/>
    </row>
    <row r="85" spans="1:6" hidden="1" x14ac:dyDescent="0.25">
      <c r="A85" s="42" t="s">
        <v>669</v>
      </c>
      <c r="B85" s="43">
        <v>32010936</v>
      </c>
      <c r="C85" s="44" t="s">
        <v>134</v>
      </c>
      <c r="D85" s="45"/>
      <c r="E85" s="45"/>
      <c r="F85" s="45"/>
    </row>
    <row r="86" spans="1:6" hidden="1" x14ac:dyDescent="0.25">
      <c r="A86" s="44"/>
      <c r="B86" s="43"/>
      <c r="C86" s="44"/>
      <c r="D86" s="45"/>
      <c r="E86" s="45"/>
      <c r="F86" s="45"/>
    </row>
    <row r="87" spans="1:6" hidden="1" x14ac:dyDescent="0.25">
      <c r="A87" s="44"/>
      <c r="B87" s="43"/>
      <c r="C87" s="44"/>
      <c r="D87" s="45"/>
      <c r="E87" s="45"/>
      <c r="F87" s="45"/>
    </row>
    <row r="88" spans="1:6" s="1" customFormat="1" x14ac:dyDescent="0.25">
      <c r="A88" s="5"/>
      <c r="B88" s="4">
        <v>320201</v>
      </c>
      <c r="C88" s="5" t="s">
        <v>146</v>
      </c>
      <c r="D88" s="11">
        <f>SUM(D89:D94)</f>
        <v>0</v>
      </c>
      <c r="E88" s="11">
        <f t="shared" ref="E88:F88" si="5">SUM(E89:E94)</f>
        <v>0</v>
      </c>
      <c r="F88" s="11">
        <f t="shared" si="5"/>
        <v>0</v>
      </c>
    </row>
    <row r="89" spans="1:6" hidden="1" x14ac:dyDescent="0.25">
      <c r="A89" s="42" t="s">
        <v>670</v>
      </c>
      <c r="B89" s="43">
        <v>32020101</v>
      </c>
      <c r="C89" s="44" t="s">
        <v>135</v>
      </c>
      <c r="D89" s="45"/>
      <c r="E89" s="45"/>
      <c r="F89" s="45"/>
    </row>
    <row r="90" spans="1:6" hidden="1" x14ac:dyDescent="0.25">
      <c r="A90" s="44"/>
      <c r="B90" s="43"/>
      <c r="C90" s="44"/>
      <c r="D90" s="45"/>
      <c r="E90" s="45"/>
      <c r="F90" s="45"/>
    </row>
    <row r="91" spans="1:6" hidden="1" x14ac:dyDescent="0.25">
      <c r="A91" s="42" t="s">
        <v>671</v>
      </c>
      <c r="B91" s="43">
        <v>32020102</v>
      </c>
      <c r="C91" s="44" t="s">
        <v>136</v>
      </c>
      <c r="D91" s="45"/>
      <c r="E91" s="45"/>
      <c r="F91" s="45"/>
    </row>
    <row r="92" spans="1:6" hidden="1" x14ac:dyDescent="0.25">
      <c r="A92" s="44"/>
      <c r="B92" s="43"/>
      <c r="C92" s="44"/>
      <c r="D92" s="45"/>
      <c r="E92" s="45"/>
      <c r="F92" s="45"/>
    </row>
    <row r="93" spans="1:6" hidden="1" x14ac:dyDescent="0.25">
      <c r="A93" s="42" t="s">
        <v>672</v>
      </c>
      <c r="B93" s="43">
        <v>32020104</v>
      </c>
      <c r="C93" s="44" t="s">
        <v>137</v>
      </c>
      <c r="D93" s="45"/>
      <c r="E93" s="45"/>
      <c r="F93" s="45"/>
    </row>
    <row r="94" spans="1:6" hidden="1" x14ac:dyDescent="0.25">
      <c r="A94" s="44"/>
      <c r="B94" s="43"/>
      <c r="C94" s="44"/>
      <c r="D94" s="45"/>
      <c r="E94" s="45"/>
      <c r="F94" s="45"/>
    </row>
    <row r="95" spans="1:6" s="1" customFormat="1" x14ac:dyDescent="0.25">
      <c r="A95" s="5"/>
      <c r="B95" s="4">
        <v>320301</v>
      </c>
      <c r="C95" s="5" t="s">
        <v>138</v>
      </c>
      <c r="D95" s="11">
        <f>SUM(D96:D100)</f>
        <v>0</v>
      </c>
      <c r="E95" s="11">
        <f>SUM(E96:E100)</f>
        <v>0</v>
      </c>
      <c r="F95" s="11">
        <f>SUM(F96:F100)</f>
        <v>0</v>
      </c>
    </row>
    <row r="96" spans="1:6" hidden="1" x14ac:dyDescent="0.25">
      <c r="A96" s="42" t="s">
        <v>673</v>
      </c>
      <c r="B96" s="43">
        <v>32030101</v>
      </c>
      <c r="C96" s="44" t="s">
        <v>139</v>
      </c>
      <c r="D96" s="45"/>
      <c r="E96" s="45"/>
      <c r="F96" s="45"/>
    </row>
    <row r="97" spans="1:6" hidden="1" x14ac:dyDescent="0.25">
      <c r="A97" s="42" t="s">
        <v>674</v>
      </c>
      <c r="B97" s="43">
        <v>32030109</v>
      </c>
      <c r="C97" s="44" t="s">
        <v>140</v>
      </c>
      <c r="D97" s="45"/>
      <c r="E97" s="45"/>
      <c r="F97" s="45"/>
    </row>
    <row r="98" spans="1:6" hidden="1" x14ac:dyDescent="0.25">
      <c r="A98" s="42" t="s">
        <v>675</v>
      </c>
      <c r="B98" s="43">
        <v>32030110</v>
      </c>
      <c r="C98" s="44" t="s">
        <v>141</v>
      </c>
      <c r="D98" s="45"/>
      <c r="E98" s="45"/>
      <c r="F98" s="45"/>
    </row>
    <row r="99" spans="1:6" hidden="1" x14ac:dyDescent="0.25">
      <c r="A99" s="46"/>
      <c r="B99" s="47"/>
      <c r="C99" s="46"/>
      <c r="D99" s="45"/>
      <c r="E99" s="45"/>
      <c r="F99" s="45"/>
    </row>
    <row r="100" spans="1:6" hidden="1" x14ac:dyDescent="0.25">
      <c r="A100" s="46"/>
      <c r="B100" s="47"/>
      <c r="C100" s="46"/>
      <c r="D100" s="45"/>
      <c r="E100" s="45"/>
      <c r="F100" s="45"/>
    </row>
    <row r="101" spans="1:6" s="1" customFormat="1" x14ac:dyDescent="0.25">
      <c r="A101" s="5"/>
      <c r="B101" s="4">
        <v>32011000</v>
      </c>
      <c r="C101" s="5" t="s">
        <v>142</v>
      </c>
      <c r="D101" s="11">
        <f>SUM(D102:D103)</f>
        <v>0</v>
      </c>
      <c r="E101" s="11">
        <f t="shared" ref="E101:F101" si="6">SUM(E102:E103)</f>
        <v>0</v>
      </c>
      <c r="F101" s="11">
        <f t="shared" si="6"/>
        <v>0</v>
      </c>
    </row>
    <row r="102" spans="1:6" hidden="1" x14ac:dyDescent="0.25">
      <c r="A102" s="42" t="s">
        <v>676</v>
      </c>
      <c r="B102" s="46"/>
      <c r="C102" s="46"/>
      <c r="D102" s="45"/>
      <c r="E102" s="45"/>
      <c r="F102" s="45"/>
    </row>
    <row r="103" spans="1:6" hidden="1" x14ac:dyDescent="0.25">
      <c r="A103" s="46"/>
      <c r="B103" s="46"/>
      <c r="C103" s="46"/>
      <c r="D103" s="45"/>
      <c r="E103" s="45"/>
      <c r="F103" s="45"/>
    </row>
    <row r="105" spans="1:6" x14ac:dyDescent="0.25">
      <c r="A105" s="73" t="s">
        <v>789</v>
      </c>
      <c r="B105" s="73"/>
      <c r="C105" s="73"/>
      <c r="D105" s="73"/>
      <c r="E105" s="73"/>
      <c r="F105" s="73"/>
    </row>
    <row r="106" spans="1:6" x14ac:dyDescent="0.25">
      <c r="A106" s="74" t="s">
        <v>824</v>
      </c>
      <c r="B106" s="74"/>
      <c r="C106" s="74"/>
      <c r="D106" s="74"/>
      <c r="E106" s="74"/>
      <c r="F106" s="74"/>
    </row>
    <row r="107" spans="1:6" x14ac:dyDescent="0.25">
      <c r="A107" s="74" t="s">
        <v>760</v>
      </c>
      <c r="B107" s="74"/>
      <c r="C107" s="74"/>
      <c r="D107" s="74"/>
      <c r="E107" s="74"/>
      <c r="F107" s="74"/>
    </row>
    <row r="109" spans="1:6" ht="45" x14ac:dyDescent="0.25">
      <c r="A109" s="50"/>
      <c r="B109" s="50" t="s">
        <v>788</v>
      </c>
      <c r="C109" s="50" t="s">
        <v>112</v>
      </c>
      <c r="D109" s="50" t="s">
        <v>593</v>
      </c>
      <c r="E109" s="50" t="s">
        <v>594</v>
      </c>
      <c r="F109" s="50" t="s">
        <v>595</v>
      </c>
    </row>
    <row r="110" spans="1:6" ht="45" x14ac:dyDescent="0.25">
      <c r="A110" s="42"/>
      <c r="B110" s="43" t="s">
        <v>770</v>
      </c>
      <c r="C110" s="44" t="s">
        <v>568</v>
      </c>
      <c r="D110" s="45"/>
      <c r="E110" s="45"/>
      <c r="F110" s="45">
        <v>205880352.94</v>
      </c>
    </row>
    <row r="111" spans="1:6" ht="30" x14ac:dyDescent="0.25">
      <c r="A111" s="42"/>
      <c r="B111" s="43" t="s">
        <v>771</v>
      </c>
      <c r="C111" s="44" t="s">
        <v>569</v>
      </c>
      <c r="D111" s="45"/>
      <c r="E111" s="45"/>
      <c r="F111" s="45"/>
    </row>
    <row r="112" spans="1:6" ht="30" x14ac:dyDescent="0.25">
      <c r="A112" s="42"/>
      <c r="B112" s="43" t="s">
        <v>772</v>
      </c>
      <c r="C112" s="44" t="s">
        <v>570</v>
      </c>
      <c r="D112" s="45"/>
      <c r="E112" s="45"/>
      <c r="F112" s="45">
        <v>58823529.409999996</v>
      </c>
    </row>
    <row r="113" spans="1:6" ht="45" x14ac:dyDescent="0.25">
      <c r="A113" s="42"/>
      <c r="B113" s="43" t="s">
        <v>773</v>
      </c>
      <c r="C113" s="44" t="s">
        <v>572</v>
      </c>
      <c r="D113" s="45"/>
      <c r="E113" s="45"/>
      <c r="F113" s="45">
        <v>68627450.980000004</v>
      </c>
    </row>
    <row r="114" spans="1:6" ht="45" x14ac:dyDescent="0.25">
      <c r="A114" s="42"/>
      <c r="B114" s="43" t="s">
        <v>774</v>
      </c>
      <c r="C114" s="44" t="s">
        <v>571</v>
      </c>
      <c r="D114" s="45"/>
      <c r="E114" s="45"/>
      <c r="F114" s="45">
        <v>6862745.0999999996</v>
      </c>
    </row>
    <row r="115" spans="1:6" ht="30" x14ac:dyDescent="0.25">
      <c r="A115" s="42"/>
      <c r="B115" s="43" t="s">
        <v>775</v>
      </c>
      <c r="C115" s="44" t="s">
        <v>573</v>
      </c>
      <c r="D115" s="45"/>
      <c r="E115" s="45"/>
      <c r="F115" s="45">
        <v>68627450.980000004</v>
      </c>
    </row>
    <row r="116" spans="1:6" ht="45" x14ac:dyDescent="0.25">
      <c r="A116" s="42"/>
      <c r="B116" s="43" t="s">
        <v>776</v>
      </c>
      <c r="C116" s="44" t="s">
        <v>574</v>
      </c>
      <c r="D116" s="45"/>
      <c r="E116" s="45"/>
      <c r="F116" s="45">
        <v>70058823.530000001</v>
      </c>
    </row>
    <row r="117" spans="1:6" ht="30" x14ac:dyDescent="0.25">
      <c r="A117" s="42"/>
      <c r="B117" s="43" t="s">
        <v>777</v>
      </c>
      <c r="C117" s="44" t="s">
        <v>575</v>
      </c>
      <c r="D117" s="45"/>
      <c r="E117" s="45"/>
      <c r="F117" s="45">
        <v>147058823.53</v>
      </c>
    </row>
    <row r="118" spans="1:6" ht="30" x14ac:dyDescent="0.25">
      <c r="A118" s="42"/>
      <c r="B118" s="43" t="s">
        <v>778</v>
      </c>
      <c r="C118" s="44" t="s">
        <v>576</v>
      </c>
      <c r="D118" s="45"/>
      <c r="E118" s="45"/>
      <c r="F118" s="45"/>
    </row>
    <row r="119" spans="1:6" ht="45" x14ac:dyDescent="0.25">
      <c r="A119" s="42"/>
      <c r="B119" s="43" t="s">
        <v>779</v>
      </c>
      <c r="C119" s="44" t="s">
        <v>577</v>
      </c>
      <c r="D119" s="45"/>
      <c r="E119" s="45"/>
      <c r="F119" s="45">
        <v>68627450.980000004</v>
      </c>
    </row>
    <row r="120" spans="1:6" ht="30" x14ac:dyDescent="0.25">
      <c r="A120" s="42"/>
      <c r="B120" s="43" t="s">
        <v>780</v>
      </c>
      <c r="C120" s="44" t="s">
        <v>578</v>
      </c>
      <c r="D120" s="45"/>
      <c r="E120" s="45"/>
      <c r="F120" s="45"/>
    </row>
    <row r="121" spans="1:6" ht="60" x14ac:dyDescent="0.25">
      <c r="A121" s="42"/>
      <c r="B121" s="43" t="s">
        <v>781</v>
      </c>
      <c r="C121" s="44" t="s">
        <v>579</v>
      </c>
      <c r="D121" s="45"/>
      <c r="E121" s="45"/>
      <c r="F121" s="45"/>
    </row>
    <row r="122" spans="1:6" ht="45" x14ac:dyDescent="0.25">
      <c r="A122" s="42"/>
      <c r="B122" s="43" t="s">
        <v>782</v>
      </c>
      <c r="C122" s="44" t="s">
        <v>580</v>
      </c>
      <c r="D122" s="45"/>
      <c r="E122" s="45"/>
      <c r="F122" s="45">
        <v>41176470.579999998</v>
      </c>
    </row>
    <row r="123" spans="1:6" ht="45" x14ac:dyDescent="0.25">
      <c r="A123" s="42"/>
      <c r="B123" s="43" t="s">
        <v>783</v>
      </c>
      <c r="C123" s="44" t="s">
        <v>581</v>
      </c>
      <c r="D123" s="45"/>
      <c r="E123" s="45"/>
      <c r="F123" s="45">
        <v>117647053.81999999</v>
      </c>
    </row>
    <row r="124" spans="1:6" ht="30" x14ac:dyDescent="0.25">
      <c r="A124" s="42"/>
      <c r="B124" s="43" t="s">
        <v>784</v>
      </c>
      <c r="C124" s="44" t="s">
        <v>582</v>
      </c>
      <c r="D124" s="45"/>
      <c r="E124" s="45"/>
      <c r="F124" s="45">
        <v>147058823.53</v>
      </c>
    </row>
    <row r="125" spans="1:6" ht="45" x14ac:dyDescent="0.25">
      <c r="A125" s="42"/>
      <c r="B125" s="43" t="s">
        <v>785</v>
      </c>
      <c r="C125" s="44" t="s">
        <v>583</v>
      </c>
      <c r="D125" s="45"/>
      <c r="E125" s="45"/>
      <c r="F125" s="45">
        <v>1166364.26</v>
      </c>
    </row>
    <row r="126" spans="1:6" x14ac:dyDescent="0.25">
      <c r="A126" s="42"/>
      <c r="B126" s="43" t="s">
        <v>786</v>
      </c>
      <c r="C126" s="44" t="s">
        <v>584</v>
      </c>
      <c r="D126" s="45"/>
      <c r="E126" s="45"/>
      <c r="F126" s="45">
        <v>65282352.939999998</v>
      </c>
    </row>
    <row r="127" spans="1:6" ht="30" x14ac:dyDescent="0.25">
      <c r="A127" s="42"/>
      <c r="B127" s="43" t="s">
        <v>787</v>
      </c>
      <c r="C127" s="44" t="s">
        <v>585</v>
      </c>
      <c r="D127" s="45">
        <v>0</v>
      </c>
      <c r="E127" s="45"/>
      <c r="F127" s="45">
        <v>44117647.060000002</v>
      </c>
    </row>
    <row r="128" spans="1:6" ht="45" x14ac:dyDescent="0.25">
      <c r="A128" s="42"/>
      <c r="B128" s="43" t="s">
        <v>790</v>
      </c>
      <c r="C128" s="44" t="s">
        <v>586</v>
      </c>
      <c r="D128" s="45"/>
      <c r="E128" s="45"/>
      <c r="F128" s="45">
        <v>6617647.0599999996</v>
      </c>
    </row>
    <row r="129" spans="1:6" hidden="1" x14ac:dyDescent="0.25">
      <c r="A129" s="46"/>
      <c r="B129" s="43"/>
      <c r="C129" s="44"/>
      <c r="D129" s="45"/>
      <c r="E129" s="45"/>
      <c r="F129" s="45"/>
    </row>
    <row r="130" spans="1:6" hidden="1" x14ac:dyDescent="0.25">
      <c r="A130" s="46"/>
      <c r="B130" s="43"/>
      <c r="C130" s="44"/>
      <c r="D130" s="45"/>
      <c r="E130" s="45"/>
      <c r="F130" s="45"/>
    </row>
    <row r="131" spans="1:6" hidden="1" x14ac:dyDescent="0.25"/>
    <row r="132" spans="1:6" hidden="1" x14ac:dyDescent="0.25"/>
    <row r="133" spans="1:6" hidden="1" x14ac:dyDescent="0.25"/>
    <row r="134" spans="1:6" hidden="1" x14ac:dyDescent="0.25"/>
    <row r="135" spans="1:6" hidden="1" x14ac:dyDescent="0.25"/>
    <row r="136" spans="1:6" hidden="1" x14ac:dyDescent="0.25"/>
    <row r="137" spans="1:6" hidden="1" x14ac:dyDescent="0.25"/>
    <row r="138" spans="1:6" hidden="1" x14ac:dyDescent="0.25"/>
    <row r="139" spans="1:6" hidden="1" x14ac:dyDescent="0.25"/>
    <row r="140" spans="1:6" hidden="1" x14ac:dyDescent="0.25"/>
    <row r="141" spans="1:6" hidden="1" x14ac:dyDescent="0.25"/>
    <row r="142" spans="1:6" hidden="1" x14ac:dyDescent="0.25"/>
    <row r="143" spans="1:6" hidden="1" x14ac:dyDescent="0.25"/>
    <row r="144" spans="1:6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6">
    <mergeCell ref="A105:F105"/>
    <mergeCell ref="A106:F106"/>
    <mergeCell ref="A107:F107"/>
    <mergeCell ref="A1:F1"/>
    <mergeCell ref="A2:F2"/>
    <mergeCell ref="A3:F3"/>
  </mergeCells>
  <pageMargins left="0.511811023622047" right="0.511811023622047" top="0.74803149606299202" bottom="0.74803149606299202" header="0.31496062992126" footer="0.31496062992126"/>
  <pageSetup scale="59" firstPageNumber="46" orientation="landscape" r:id="rId1"/>
  <headerFooter>
    <oddFooter>&amp;C&amp;P</oddFooter>
  </headerFooter>
  <rowBreaks count="1" manualBreakCount="1">
    <brk id="103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E300"/>
  <sheetViews>
    <sheetView view="pageBreakPreview" topLeftCell="B1" zoomScale="90" zoomScaleNormal="115" zoomScaleSheetLayoutView="90" workbookViewId="0">
      <selection activeCell="B24" sqref="B24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3">
      <c r="A2" s="73" t="s">
        <v>526</v>
      </c>
      <c r="B2" s="73"/>
      <c r="C2" s="73"/>
      <c r="D2" s="73"/>
      <c r="E2" s="73"/>
    </row>
    <row r="3" spans="1:5" ht="26.4" customHeight="1" x14ac:dyDescent="0.25">
      <c r="A3" s="75" t="s">
        <v>825</v>
      </c>
      <c r="B3" s="75"/>
      <c r="C3" s="75"/>
      <c r="D3" s="75"/>
      <c r="E3" s="75"/>
    </row>
    <row r="4" spans="1:5" x14ac:dyDescent="0.3">
      <c r="A4" s="74" t="s">
        <v>761</v>
      </c>
      <c r="B4" s="74"/>
      <c r="C4" s="74"/>
      <c r="D4" s="74"/>
      <c r="E4" s="74"/>
    </row>
    <row r="6" spans="1:5" ht="51" customHeight="1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98867730</v>
      </c>
      <c r="D7" s="12">
        <f t="shared" ref="D7:E7" si="0">D8+D13+D20</f>
        <v>98567730</v>
      </c>
      <c r="E7" s="12">
        <f t="shared" si="0"/>
        <v>93572474</v>
      </c>
    </row>
    <row r="8" spans="1:5" s="1" customFormat="1" x14ac:dyDescent="0.3">
      <c r="A8" s="3">
        <v>2101</v>
      </c>
      <c r="B8" s="3" t="s">
        <v>5</v>
      </c>
      <c r="C8" s="12">
        <f>C9</f>
        <v>98867730</v>
      </c>
      <c r="D8" s="12">
        <f t="shared" ref="D8:E8" si="1">D9</f>
        <v>98567730</v>
      </c>
      <c r="E8" s="12">
        <f t="shared" si="1"/>
        <v>93572474</v>
      </c>
    </row>
    <row r="9" spans="1:5" s="1" customFormat="1" x14ac:dyDescent="0.3">
      <c r="A9" s="3">
        <v>210101</v>
      </c>
      <c r="B9" s="3" t="s">
        <v>6</v>
      </c>
      <c r="C9" s="12">
        <f>SUM(C10:C12)</f>
        <v>98867730</v>
      </c>
      <c r="D9" s="12">
        <f t="shared" ref="D9:E9" si="2">SUM(D10:D12)</f>
        <v>98567730</v>
      </c>
      <c r="E9" s="12">
        <f t="shared" si="2"/>
        <v>93572474</v>
      </c>
    </row>
    <row r="10" spans="1:5" x14ac:dyDescent="0.3">
      <c r="A10" s="59">
        <v>21010101</v>
      </c>
      <c r="B10" s="48" t="s">
        <v>5</v>
      </c>
      <c r="C10" s="41">
        <v>98867730</v>
      </c>
      <c r="D10" s="41">
        <v>98567730</v>
      </c>
      <c r="E10" s="41">
        <v>93572474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3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3">
      <c r="A15" s="59">
        <v>21020104</v>
      </c>
      <c r="B15" s="48" t="s">
        <v>11</v>
      </c>
      <c r="C15" s="41"/>
      <c r="D15" s="41"/>
      <c r="E15" s="41"/>
    </row>
    <row r="16" spans="1:5" hidden="1" x14ac:dyDescent="0.3">
      <c r="A16" s="59">
        <v>21020108</v>
      </c>
      <c r="B16" s="48" t="s">
        <v>12</v>
      </c>
      <c r="C16" s="41"/>
      <c r="D16" s="41"/>
      <c r="E16" s="41"/>
    </row>
    <row r="17" spans="1:5" hidden="1" x14ac:dyDescent="0.3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3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3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3:E300"/>
  <sheetViews>
    <sheetView view="pageBreakPreview" zoomScale="90" zoomScaleNormal="115" zoomScaleSheetLayoutView="90" workbookViewId="0">
      <selection activeCell="B24" sqref="B24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3">
      <c r="A3" s="73" t="s">
        <v>527</v>
      </c>
      <c r="B3" s="73"/>
      <c r="C3" s="73"/>
      <c r="D3" s="73"/>
      <c r="E3" s="73"/>
    </row>
    <row r="4" spans="1:5" ht="28.65" customHeight="1" x14ac:dyDescent="0.25">
      <c r="A4" s="75" t="s">
        <v>826</v>
      </c>
      <c r="B4" s="75"/>
      <c r="C4" s="75"/>
      <c r="D4" s="75"/>
      <c r="E4" s="75"/>
    </row>
    <row r="5" spans="1:5" x14ac:dyDescent="0.3">
      <c r="A5" s="74" t="s">
        <v>761</v>
      </c>
      <c r="B5" s="74"/>
      <c r="C5" s="74"/>
      <c r="D5" s="74"/>
      <c r="E5" s="74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C8+C85+C89+C94</f>
        <v>55100000</v>
      </c>
      <c r="D7" s="12">
        <f t="shared" ref="D7:E7" si="0">D8+D85+D89+D94</f>
        <v>16449665</v>
      </c>
      <c r="E7" s="12">
        <f t="shared" si="0"/>
        <v>42500000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C9+C14+C22+C36+C45+C48+C54+C64+C68+C71</f>
        <v>55100000</v>
      </c>
      <c r="D8" s="12">
        <f t="shared" ref="D8:E8" si="1">D9+D14+D22+D36+D45+D48+D54+D64+D68+D71</f>
        <v>16449665</v>
      </c>
      <c r="E8" s="12">
        <f t="shared" si="1"/>
        <v>42500000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5000000</v>
      </c>
      <c r="D9" s="12">
        <f t="shared" ref="D9:E9" si="2">SUM(D10:D13)</f>
        <v>1296118</v>
      </c>
      <c r="E9" s="12">
        <f t="shared" si="2"/>
        <v>2000000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5000000</v>
      </c>
      <c r="D11" s="41">
        <v>1296118</v>
      </c>
      <c r="E11" s="41">
        <v>2000000</v>
      </c>
    </row>
    <row r="12" spans="1:5" hidden="1" x14ac:dyDescent="0.25">
      <c r="A12" s="43">
        <v>22020103</v>
      </c>
      <c r="B12" s="44" t="s">
        <v>25</v>
      </c>
      <c r="C12" s="41"/>
      <c r="D12" s="41"/>
      <c r="E12" s="41"/>
    </row>
    <row r="13" spans="1:5" hidden="1" x14ac:dyDescent="0.25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3000000</v>
      </c>
      <c r="D14" s="12">
        <f>SUM(D15:D21)</f>
        <v>0</v>
      </c>
      <c r="E14" s="12">
        <f>SUM(E15:E21)</f>
        <v>4000000</v>
      </c>
    </row>
    <row r="15" spans="1:5" x14ac:dyDescent="0.25">
      <c r="A15" s="43">
        <v>22020201</v>
      </c>
      <c r="B15" s="44" t="s">
        <v>28</v>
      </c>
      <c r="C15" s="41">
        <v>3000000</v>
      </c>
      <c r="D15" s="41"/>
      <c r="E15" s="41">
        <v>4000000</v>
      </c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3000000</v>
      </c>
      <c r="D22" s="12">
        <f t="shared" ref="D22:E22" si="3">SUM(D23:D35)</f>
        <v>360000</v>
      </c>
      <c r="E22" s="12">
        <f t="shared" si="3"/>
        <v>2000000</v>
      </c>
    </row>
    <row r="23" spans="1:5" x14ac:dyDescent="0.25">
      <c r="A23" s="43">
        <v>22020301</v>
      </c>
      <c r="B23" s="44" t="s">
        <v>36</v>
      </c>
      <c r="C23" s="41">
        <v>3000000</v>
      </c>
      <c r="D23" s="41">
        <v>360000</v>
      </c>
      <c r="E23" s="41">
        <v>2000000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22000000</v>
      </c>
      <c r="D36" s="12">
        <f t="shared" ref="D36:E36" si="4">SUM(D37:D44)</f>
        <v>14455312</v>
      </c>
      <c r="E36" s="12">
        <f t="shared" si="4"/>
        <v>29000000</v>
      </c>
    </row>
    <row r="37" spans="1:5" x14ac:dyDescent="0.25">
      <c r="A37" s="43">
        <v>22020401</v>
      </c>
      <c r="B37" s="44" t="s">
        <v>50</v>
      </c>
      <c r="C37" s="41">
        <v>10000000</v>
      </c>
      <c r="D37" s="41">
        <v>10000000</v>
      </c>
      <c r="E37" s="41">
        <v>20000000</v>
      </c>
    </row>
    <row r="38" spans="1:5" x14ac:dyDescent="0.25">
      <c r="A38" s="43">
        <v>22020402</v>
      </c>
      <c r="B38" s="44" t="s">
        <v>51</v>
      </c>
      <c r="C38" s="41">
        <v>2000000</v>
      </c>
      <c r="D38" s="41"/>
      <c r="E38" s="41">
        <v>2000000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x14ac:dyDescent="0.25">
      <c r="A41" s="43">
        <v>22020405</v>
      </c>
      <c r="B41" s="44" t="s">
        <v>54</v>
      </c>
      <c r="C41" s="41">
        <v>10000000</v>
      </c>
      <c r="D41" s="41">
        <v>4455312</v>
      </c>
      <c r="E41" s="41">
        <v>5000000</v>
      </c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x14ac:dyDescent="0.25">
      <c r="A43" s="43">
        <v>22020410</v>
      </c>
      <c r="B43" s="44" t="s">
        <v>56</v>
      </c>
      <c r="C43" s="41"/>
      <c r="D43" s="41"/>
      <c r="E43" s="41">
        <v>2000000</v>
      </c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SUM(C55:C63)</f>
        <v>2100000</v>
      </c>
      <c r="D54" s="12">
        <f t="shared" ref="D54:E54" si="7">SUM(D55:D63)</f>
        <v>338235</v>
      </c>
      <c r="E54" s="12">
        <f t="shared" si="7"/>
        <v>1500000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x14ac:dyDescent="0.25">
      <c r="A58" s="43">
        <v>22020704</v>
      </c>
      <c r="B58" s="44" t="s">
        <v>853</v>
      </c>
      <c r="C58" s="41">
        <v>2100000</v>
      </c>
      <c r="D58" s="41">
        <v>338235</v>
      </c>
      <c r="E58" s="41">
        <v>1500000</v>
      </c>
    </row>
    <row r="59" spans="1:5" hidden="1" x14ac:dyDescent="0.25">
      <c r="A59" s="43">
        <v>22020707</v>
      </c>
      <c r="B59" s="44" t="s">
        <v>71</v>
      </c>
      <c r="C59" s="41"/>
      <c r="D59" s="41"/>
      <c r="E59" s="41"/>
    </row>
    <row r="60" spans="1:5" hidden="1" x14ac:dyDescent="0.25">
      <c r="A60" s="43">
        <v>22020708</v>
      </c>
      <c r="B60" s="44" t="s">
        <v>72</v>
      </c>
      <c r="C60" s="41"/>
      <c r="D60" s="41"/>
      <c r="E60" s="41"/>
    </row>
    <row r="61" spans="1:5" hidden="1" x14ac:dyDescent="0.25">
      <c r="A61" s="43">
        <v>22020709</v>
      </c>
      <c r="B61" s="44" t="s">
        <v>73</v>
      </c>
      <c r="C61" s="41"/>
      <c r="D61" s="41"/>
      <c r="E61" s="41"/>
    </row>
    <row r="62" spans="1:5" hidden="1" x14ac:dyDescent="0.25">
      <c r="A62" s="43">
        <v>22020711</v>
      </c>
      <c r="B62" s="44" t="s">
        <v>74</v>
      </c>
      <c r="C62" s="41"/>
      <c r="D62" s="41"/>
      <c r="E62" s="41"/>
    </row>
    <row r="63" spans="1:5" hidden="1" x14ac:dyDescent="0.25">
      <c r="A63" s="43">
        <v>22020712</v>
      </c>
      <c r="B63" s="44" t="s">
        <v>75</v>
      </c>
      <c r="C63" s="41"/>
      <c r="D63" s="41"/>
      <c r="E63" s="41"/>
    </row>
    <row r="64" spans="1:5" s="1" customFormat="1" x14ac:dyDescent="0.25">
      <c r="A64" s="4">
        <v>220208</v>
      </c>
      <c r="B64" s="5" t="s">
        <v>76</v>
      </c>
      <c r="C64" s="12">
        <f>SUM(C65:C67)</f>
        <v>0</v>
      </c>
      <c r="D64" s="12">
        <f t="shared" ref="D64:E64" si="8">SUM(D65:D67)</f>
        <v>0</v>
      </c>
      <c r="E64" s="12">
        <f t="shared" si="8"/>
        <v>0</v>
      </c>
    </row>
    <row r="65" spans="1:5" hidden="1" x14ac:dyDescent="0.25">
      <c r="A65" s="43">
        <v>22020801</v>
      </c>
      <c r="B65" s="44" t="s">
        <v>77</v>
      </c>
      <c r="C65" s="41"/>
      <c r="D65" s="41"/>
      <c r="E65" s="41"/>
    </row>
    <row r="66" spans="1:5" hidden="1" x14ac:dyDescent="0.25">
      <c r="A66" s="43">
        <v>22020802</v>
      </c>
      <c r="B66" s="44" t="s">
        <v>78</v>
      </c>
      <c r="C66" s="41"/>
      <c r="D66" s="41"/>
      <c r="E66" s="41"/>
    </row>
    <row r="67" spans="1:5" hidden="1" x14ac:dyDescent="0.25">
      <c r="A67" s="43">
        <v>22020803</v>
      </c>
      <c r="B67" s="44" t="s">
        <v>79</v>
      </c>
      <c r="C67" s="41"/>
      <c r="D67" s="41"/>
      <c r="E67" s="41"/>
    </row>
    <row r="68" spans="1:5" s="1" customFormat="1" x14ac:dyDescent="0.25">
      <c r="A68" s="4">
        <v>220209</v>
      </c>
      <c r="B68" s="5" t="s">
        <v>80</v>
      </c>
      <c r="C68" s="12">
        <f>SUM(C69:C70)</f>
        <v>0</v>
      </c>
      <c r="D68" s="12">
        <f t="shared" ref="D68:E68" si="9">SUM(D69:D70)</f>
        <v>0</v>
      </c>
      <c r="E68" s="12">
        <f t="shared" si="9"/>
        <v>0</v>
      </c>
    </row>
    <row r="69" spans="1:5" hidden="1" x14ac:dyDescent="0.25">
      <c r="A69" s="43">
        <v>22020901</v>
      </c>
      <c r="B69" s="44" t="s">
        <v>81</v>
      </c>
      <c r="C69" s="41"/>
      <c r="D69" s="41"/>
      <c r="E69" s="41"/>
    </row>
    <row r="70" spans="1:5" hidden="1" x14ac:dyDescent="0.25">
      <c r="A70" s="43">
        <v>22020902</v>
      </c>
      <c r="B70" s="44" t="s">
        <v>82</v>
      </c>
      <c r="C70" s="41"/>
      <c r="D70" s="41"/>
      <c r="E70" s="41"/>
    </row>
    <row r="71" spans="1:5" s="1" customFormat="1" x14ac:dyDescent="0.25">
      <c r="A71" s="4">
        <v>220210</v>
      </c>
      <c r="B71" s="5" t="s">
        <v>83</v>
      </c>
      <c r="C71" s="12">
        <f>SUM(C72:C84)</f>
        <v>20000000</v>
      </c>
      <c r="D71" s="12">
        <f t="shared" ref="D71:E71" si="10">SUM(D72:D84)</f>
        <v>0</v>
      </c>
      <c r="E71" s="12">
        <f t="shared" si="10"/>
        <v>4000000</v>
      </c>
    </row>
    <row r="72" spans="1:5" x14ac:dyDescent="0.25">
      <c r="A72" s="43">
        <v>22021001</v>
      </c>
      <c r="B72" s="44" t="s">
        <v>84</v>
      </c>
      <c r="C72" s="41">
        <v>5000000</v>
      </c>
      <c r="D72" s="41"/>
      <c r="E72" s="41">
        <v>2000000</v>
      </c>
    </row>
    <row r="73" spans="1:5" hidden="1" x14ac:dyDescent="0.25">
      <c r="A73" s="43">
        <v>22021002</v>
      </c>
      <c r="B73" s="44" t="s">
        <v>85</v>
      </c>
      <c r="C73" s="41"/>
      <c r="D73" s="41"/>
      <c r="E73" s="41"/>
    </row>
    <row r="74" spans="1:5" hidden="1" x14ac:dyDescent="0.25">
      <c r="A74" s="43">
        <v>22021003</v>
      </c>
      <c r="B74" s="44" t="s">
        <v>86</v>
      </c>
      <c r="C74" s="41"/>
      <c r="D74" s="41"/>
      <c r="E74" s="41"/>
    </row>
    <row r="75" spans="1:5" hidden="1" x14ac:dyDescent="0.25">
      <c r="A75" s="43">
        <v>22021004</v>
      </c>
      <c r="B75" s="44" t="s">
        <v>87</v>
      </c>
      <c r="C75" s="41"/>
      <c r="D75" s="41"/>
      <c r="E75" s="41"/>
    </row>
    <row r="76" spans="1:5" hidden="1" x14ac:dyDescent="0.25">
      <c r="A76" s="43">
        <v>22021006</v>
      </c>
      <c r="B76" s="44" t="s">
        <v>88</v>
      </c>
      <c r="C76" s="41"/>
      <c r="D76" s="41"/>
      <c r="E76" s="41"/>
    </row>
    <row r="77" spans="1:5" x14ac:dyDescent="0.25">
      <c r="A77" s="43">
        <v>22021007</v>
      </c>
      <c r="B77" s="44" t="s">
        <v>89</v>
      </c>
      <c r="C77" s="41">
        <v>15000000</v>
      </c>
      <c r="D77" s="41"/>
      <c r="E77" s="41">
        <v>2000000</v>
      </c>
    </row>
    <row r="78" spans="1:5" hidden="1" x14ac:dyDescent="0.25">
      <c r="A78" s="43">
        <v>22021008</v>
      </c>
      <c r="B78" s="44" t="s">
        <v>90</v>
      </c>
      <c r="C78" s="41"/>
      <c r="D78" s="41"/>
      <c r="E78" s="41"/>
    </row>
    <row r="79" spans="1:5" hidden="1" x14ac:dyDescent="0.25">
      <c r="A79" s="43">
        <v>22021009</v>
      </c>
      <c r="B79" s="44" t="s">
        <v>91</v>
      </c>
      <c r="C79" s="41"/>
      <c r="D79" s="41"/>
      <c r="E79" s="41"/>
    </row>
    <row r="80" spans="1:5" hidden="1" x14ac:dyDescent="0.25">
      <c r="A80" s="43">
        <v>22021010</v>
      </c>
      <c r="B80" s="44" t="s">
        <v>92</v>
      </c>
      <c r="C80" s="41"/>
      <c r="D80" s="41"/>
      <c r="E80" s="41"/>
    </row>
    <row r="81" spans="1:5" hidden="1" x14ac:dyDescent="0.25">
      <c r="A81" s="43">
        <v>22021014</v>
      </c>
      <c r="B81" s="44" t="s">
        <v>93</v>
      </c>
      <c r="C81" s="41"/>
      <c r="D81" s="41"/>
      <c r="E81" s="41"/>
    </row>
    <row r="82" spans="1:5" hidden="1" x14ac:dyDescent="0.25">
      <c r="A82" s="43">
        <v>22021020</v>
      </c>
      <c r="B82" s="44" t="s">
        <v>94</v>
      </c>
      <c r="C82" s="41"/>
      <c r="D82" s="41"/>
      <c r="E82" s="41"/>
    </row>
    <row r="83" spans="1:5" hidden="1" x14ac:dyDescent="0.25">
      <c r="A83" s="43">
        <v>22021050</v>
      </c>
      <c r="B83" s="44" t="s">
        <v>95</v>
      </c>
      <c r="C83" s="41"/>
      <c r="D83" s="41"/>
      <c r="E83" s="41"/>
    </row>
    <row r="84" spans="1:5" hidden="1" x14ac:dyDescent="0.25">
      <c r="A84" s="43">
        <v>22021052</v>
      </c>
      <c r="B84" s="44" t="s">
        <v>96</v>
      </c>
      <c r="C84" s="41"/>
      <c r="D84" s="41"/>
      <c r="E84" s="41"/>
    </row>
    <row r="85" spans="1:5" s="1" customFormat="1" x14ac:dyDescent="0.25">
      <c r="A85" s="4">
        <v>2204</v>
      </c>
      <c r="B85" s="5" t="s">
        <v>97</v>
      </c>
      <c r="C85" s="12">
        <f>C86</f>
        <v>0</v>
      </c>
      <c r="D85" s="12">
        <f t="shared" ref="D85:E85" si="11">D86</f>
        <v>0</v>
      </c>
      <c r="E85" s="12">
        <f t="shared" si="11"/>
        <v>0</v>
      </c>
    </row>
    <row r="86" spans="1:5" s="1" customFormat="1" x14ac:dyDescent="0.25">
      <c r="A86" s="4">
        <v>220401</v>
      </c>
      <c r="B86" s="5" t="s">
        <v>98</v>
      </c>
      <c r="C86" s="12">
        <f>SUM(C87:C88)</f>
        <v>0</v>
      </c>
      <c r="D86" s="12">
        <f>SUM(D87:D88)</f>
        <v>0</v>
      </c>
      <c r="E86" s="12">
        <f>SUM(E87:E88)</f>
        <v>0</v>
      </c>
    </row>
    <row r="87" spans="1:5" hidden="1" x14ac:dyDescent="0.25">
      <c r="A87" s="43">
        <v>22040105</v>
      </c>
      <c r="B87" s="44" t="s">
        <v>99</v>
      </c>
      <c r="C87" s="41"/>
      <c r="D87" s="41"/>
      <c r="E87" s="41"/>
    </row>
    <row r="88" spans="1:5" hidden="1" x14ac:dyDescent="0.25">
      <c r="A88" s="43">
        <v>22040109</v>
      </c>
      <c r="B88" s="44" t="s">
        <v>100</v>
      </c>
      <c r="C88" s="41"/>
      <c r="D88" s="41"/>
      <c r="E88" s="41"/>
    </row>
    <row r="89" spans="1:5" s="1" customFormat="1" x14ac:dyDescent="0.25">
      <c r="A89" s="4">
        <v>2205</v>
      </c>
      <c r="B89" s="5" t="s">
        <v>101</v>
      </c>
      <c r="C89" s="12">
        <f>C90</f>
        <v>0</v>
      </c>
      <c r="D89" s="12">
        <f t="shared" ref="D89:E89" si="12">D90</f>
        <v>0</v>
      </c>
      <c r="E89" s="12">
        <f t="shared" si="12"/>
        <v>0</v>
      </c>
    </row>
    <row r="90" spans="1:5" s="1" customFormat="1" x14ac:dyDescent="0.25">
      <c r="A90" s="4">
        <v>220501</v>
      </c>
      <c r="B90" s="5" t="s">
        <v>102</v>
      </c>
      <c r="C90" s="12">
        <f>SUM(C91:C93)</f>
        <v>0</v>
      </c>
      <c r="D90" s="12">
        <f t="shared" ref="D90:E90" si="13">SUM(D91:D93)</f>
        <v>0</v>
      </c>
      <c r="E90" s="12">
        <f t="shared" si="13"/>
        <v>0</v>
      </c>
    </row>
    <row r="91" spans="1:5" hidden="1" x14ac:dyDescent="0.25">
      <c r="A91" s="43">
        <v>22050105</v>
      </c>
      <c r="B91" s="44" t="s">
        <v>103</v>
      </c>
      <c r="C91" s="41"/>
      <c r="D91" s="41"/>
      <c r="E91" s="41"/>
    </row>
    <row r="92" spans="1:5" hidden="1" x14ac:dyDescent="0.25">
      <c r="A92" s="43">
        <v>22050108</v>
      </c>
      <c r="B92" s="44" t="s">
        <v>104</v>
      </c>
      <c r="C92" s="41"/>
      <c r="D92" s="41"/>
      <c r="E92" s="41"/>
    </row>
    <row r="93" spans="1:5" hidden="1" x14ac:dyDescent="0.25">
      <c r="A93" s="43">
        <v>22050110</v>
      </c>
      <c r="B93" s="44" t="s">
        <v>105</v>
      </c>
      <c r="C93" s="41"/>
      <c r="D93" s="41"/>
      <c r="E93" s="41"/>
    </row>
    <row r="94" spans="1:5" s="1" customFormat="1" x14ac:dyDescent="0.25">
      <c r="A94" s="4">
        <v>2206</v>
      </c>
      <c r="B94" s="5" t="s">
        <v>106</v>
      </c>
      <c r="C94" s="12">
        <f>C95+C97</f>
        <v>0</v>
      </c>
      <c r="D94" s="12">
        <f t="shared" ref="D94:E94" si="14">D95+D97</f>
        <v>0</v>
      </c>
      <c r="E94" s="12">
        <f t="shared" si="14"/>
        <v>0</v>
      </c>
    </row>
    <row r="95" spans="1:5" s="1" customFormat="1" x14ac:dyDescent="0.25">
      <c r="A95" s="4">
        <v>220603</v>
      </c>
      <c r="B95" s="5" t="s">
        <v>107</v>
      </c>
      <c r="C95" s="12">
        <f>C96</f>
        <v>0</v>
      </c>
      <c r="D95" s="12">
        <f t="shared" ref="D95:E95" si="15">D96</f>
        <v>0</v>
      </c>
      <c r="E95" s="12">
        <f t="shared" si="15"/>
        <v>0</v>
      </c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SUM(C98:C99)</f>
        <v>0</v>
      </c>
      <c r="D97" s="12">
        <f t="shared" ref="D97:E97" si="16">SUM(D98:D99)</f>
        <v>0</v>
      </c>
      <c r="E97" s="12">
        <f t="shared" si="16"/>
        <v>0</v>
      </c>
    </row>
    <row r="98" spans="1:5" hidden="1" x14ac:dyDescent="0.25">
      <c r="A98" s="43">
        <v>22060401</v>
      </c>
      <c r="B98" s="44" t="s">
        <v>110</v>
      </c>
      <c r="C98" s="41"/>
      <c r="D98" s="41"/>
      <c r="E98" s="41"/>
    </row>
    <row r="99" spans="1:5" hidden="1" x14ac:dyDescent="0.25">
      <c r="A99" s="48"/>
      <c r="B99" s="48"/>
      <c r="C99" s="41"/>
      <c r="D99" s="41"/>
      <c r="E99" s="41"/>
    </row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firstPageNumber="51" orientation="landscape" r:id="rId1"/>
  <headerFoot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F300"/>
  <sheetViews>
    <sheetView view="pageBreakPreview" zoomScale="80" zoomScaleNormal="100" zoomScaleSheetLayoutView="80" workbookViewId="0">
      <selection activeCell="A120" activeCellId="6" sqref="A111:XFD111 A118:XFD118 A119:XFD119 A119:XFD119 A113:XFD113 A115:XFD115 A120:XFD120"/>
    </sheetView>
  </sheetViews>
  <sheetFormatPr defaultColWidth="8.88671875" defaultRowHeight="15" x14ac:dyDescent="0.25"/>
  <cols>
    <col min="1" max="1" width="22.441406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3">
      <c r="A1" s="73" t="s">
        <v>143</v>
      </c>
      <c r="B1" s="73"/>
      <c r="C1" s="73"/>
      <c r="D1" s="73"/>
      <c r="E1" s="73"/>
    </row>
    <row r="2" spans="1:6" x14ac:dyDescent="0.25">
      <c r="A2" s="74" t="s">
        <v>827</v>
      </c>
      <c r="B2" s="74"/>
      <c r="C2" s="74"/>
      <c r="D2" s="74"/>
      <c r="E2" s="74"/>
    </row>
    <row r="3" spans="1:6" x14ac:dyDescent="0.3">
      <c r="A3" s="74"/>
      <c r="B3" s="74"/>
      <c r="C3" s="74"/>
      <c r="D3" s="74"/>
      <c r="E3" s="74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3">
      <c r="A6" s="8" t="s">
        <v>607</v>
      </c>
      <c r="B6" s="4">
        <v>3</v>
      </c>
      <c r="C6" s="5" t="s">
        <v>113</v>
      </c>
      <c r="D6" s="11">
        <f>D7+D17+D70+D76+D82+D91+D98+D110+D117+D123</f>
        <v>569568240</v>
      </c>
      <c r="E6" s="11">
        <f>E7+E17+E70+E76+E82+E91+E98+E110+E117+E123</f>
        <v>111577388.91</v>
      </c>
      <c r="F6" s="11">
        <f>F7+F17+F70+F76+F82+F91+F98+F110+F117+F123</f>
        <v>1252842679.72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0</v>
      </c>
      <c r="E7" s="11">
        <f t="shared" ref="E7:F7" si="0">SUM(E8:E16)</f>
        <v>0</v>
      </c>
      <c r="F7" s="11">
        <f t="shared" si="0"/>
        <v>0</v>
      </c>
    </row>
    <row r="8" spans="1:6" x14ac:dyDescent="0.3">
      <c r="A8" s="42" t="s">
        <v>608</v>
      </c>
      <c r="B8" s="43">
        <v>32010101</v>
      </c>
      <c r="C8" s="44" t="s">
        <v>115</v>
      </c>
      <c r="D8" s="45"/>
      <c r="E8" s="45"/>
      <c r="F8" s="45"/>
    </row>
    <row r="9" spans="1:6" hidden="1" x14ac:dyDescent="0.3">
      <c r="A9" s="44"/>
      <c r="B9" s="43"/>
      <c r="C9" s="44"/>
      <c r="D9" s="45"/>
      <c r="E9" s="45"/>
      <c r="F9" s="45"/>
    </row>
    <row r="10" spans="1:6" hidden="1" x14ac:dyDescent="0.3">
      <c r="A10" s="44"/>
      <c r="B10" s="43"/>
      <c r="C10" s="44"/>
      <c r="D10" s="45"/>
      <c r="E10" s="45"/>
      <c r="F10" s="45"/>
    </row>
    <row r="11" spans="1:6" hidden="1" x14ac:dyDescent="0.3">
      <c r="A11" s="44"/>
      <c r="B11" s="43"/>
      <c r="C11" s="44"/>
      <c r="D11" s="45"/>
      <c r="E11" s="45"/>
      <c r="F11" s="45"/>
    </row>
    <row r="12" spans="1:6" hidden="1" x14ac:dyDescent="0.3">
      <c r="A12" s="44"/>
      <c r="B12" s="43"/>
      <c r="C12" s="44"/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SUM(D18:D69)</f>
        <v>569568240</v>
      </c>
      <c r="E17" s="11">
        <f>SUM(E18:E69)</f>
        <v>111577388.91</v>
      </c>
      <c r="F17" s="11">
        <f>SUM(F18:F69)</f>
        <v>1052842679.72</v>
      </c>
    </row>
    <row r="18" spans="1:6" ht="30" x14ac:dyDescent="0.25">
      <c r="A18" s="42" t="s">
        <v>609</v>
      </c>
      <c r="B18" s="43">
        <v>32010202</v>
      </c>
      <c r="C18" s="44" t="s">
        <v>854</v>
      </c>
      <c r="D18" s="45"/>
      <c r="E18" s="45"/>
      <c r="F18" s="45">
        <v>70000000</v>
      </c>
    </row>
    <row r="19" spans="1:6" ht="45" x14ac:dyDescent="0.25">
      <c r="A19" s="46"/>
      <c r="B19" s="47">
        <v>32010202</v>
      </c>
      <c r="C19" s="44" t="s">
        <v>855</v>
      </c>
      <c r="D19" s="45"/>
      <c r="E19" s="45"/>
      <c r="F19" s="45">
        <v>150000000</v>
      </c>
    </row>
    <row r="20" spans="1:6" ht="30" x14ac:dyDescent="0.25">
      <c r="A20" s="46"/>
      <c r="B20" s="47"/>
      <c r="C20" s="44" t="s">
        <v>856</v>
      </c>
      <c r="D20" s="45"/>
      <c r="E20" s="45"/>
      <c r="F20" s="45">
        <v>40000000</v>
      </c>
    </row>
    <row r="21" spans="1:6" x14ac:dyDescent="0.25">
      <c r="A21" s="46"/>
      <c r="B21" s="47"/>
      <c r="C21" s="44" t="s">
        <v>857</v>
      </c>
      <c r="D21" s="45"/>
      <c r="E21" s="45"/>
      <c r="F21" s="45">
        <v>20000000</v>
      </c>
    </row>
    <row r="22" spans="1:6" ht="30" x14ac:dyDescent="0.25">
      <c r="A22" s="46"/>
      <c r="B22" s="47"/>
      <c r="C22" s="44" t="s">
        <v>858</v>
      </c>
      <c r="D22" s="45"/>
      <c r="E22" s="45"/>
      <c r="F22" s="45">
        <v>15000000</v>
      </c>
    </row>
    <row r="23" spans="1:6" x14ac:dyDescent="0.25">
      <c r="A23" s="46"/>
      <c r="B23" s="47"/>
      <c r="C23" s="44" t="s">
        <v>859</v>
      </c>
      <c r="D23" s="45"/>
      <c r="E23" s="45"/>
      <c r="F23" s="45">
        <v>17500000</v>
      </c>
    </row>
    <row r="24" spans="1:6" x14ac:dyDescent="0.25">
      <c r="A24" s="46"/>
      <c r="B24" s="47"/>
      <c r="C24" s="44" t="s">
        <v>860</v>
      </c>
      <c r="D24" s="45"/>
      <c r="E24" s="45"/>
      <c r="F24" s="45">
        <v>60000000</v>
      </c>
    </row>
    <row r="25" spans="1:6" ht="30" x14ac:dyDescent="0.25">
      <c r="A25" s="46"/>
      <c r="B25" s="47"/>
      <c r="C25" s="44" t="s">
        <v>896</v>
      </c>
      <c r="D25" s="45"/>
      <c r="E25" s="45"/>
      <c r="F25" s="45">
        <v>60000000</v>
      </c>
    </row>
    <row r="26" spans="1:6" ht="30" x14ac:dyDescent="0.25">
      <c r="A26" s="46"/>
      <c r="B26" s="47"/>
      <c r="C26" s="44" t="s">
        <v>861</v>
      </c>
      <c r="D26" s="45"/>
      <c r="E26" s="45"/>
      <c r="F26" s="45">
        <v>50000000</v>
      </c>
    </row>
    <row r="27" spans="1:6" ht="30" x14ac:dyDescent="0.25">
      <c r="A27" s="46"/>
      <c r="B27" s="47"/>
      <c r="C27" s="44" t="s">
        <v>863</v>
      </c>
      <c r="D27" s="45"/>
      <c r="E27" s="45"/>
      <c r="F27" s="45">
        <v>15000000</v>
      </c>
    </row>
    <row r="28" spans="1:6" ht="30" hidden="1" customHeight="1" x14ac:dyDescent="0.25">
      <c r="A28" s="46"/>
      <c r="B28" s="47"/>
      <c r="C28" s="44" t="s">
        <v>862</v>
      </c>
      <c r="D28" s="45"/>
      <c r="E28" s="45"/>
      <c r="F28" s="45">
        <v>0</v>
      </c>
    </row>
    <row r="29" spans="1:6" ht="30" hidden="1" customHeight="1" x14ac:dyDescent="0.25">
      <c r="A29" s="46"/>
      <c r="B29" s="47"/>
      <c r="C29" s="44" t="s">
        <v>864</v>
      </c>
      <c r="D29" s="45"/>
      <c r="E29" s="45"/>
      <c r="F29" s="45">
        <v>0</v>
      </c>
    </row>
    <row r="30" spans="1:6" ht="30" x14ac:dyDescent="0.25">
      <c r="A30" s="46"/>
      <c r="B30" s="47"/>
      <c r="C30" s="44" t="s">
        <v>865</v>
      </c>
      <c r="D30" s="45"/>
      <c r="E30" s="45"/>
      <c r="F30" s="45">
        <v>15000000</v>
      </c>
    </row>
    <row r="31" spans="1:6" ht="30" x14ac:dyDescent="0.25">
      <c r="A31" s="46"/>
      <c r="B31" s="47"/>
      <c r="C31" s="44" t="s">
        <v>868</v>
      </c>
      <c r="D31" s="45"/>
      <c r="E31" s="45"/>
      <c r="F31" s="45">
        <v>15000000</v>
      </c>
    </row>
    <row r="32" spans="1:6" ht="30" x14ac:dyDescent="0.25">
      <c r="A32" s="46"/>
      <c r="B32" s="47"/>
      <c r="C32" s="44" t="s">
        <v>888</v>
      </c>
      <c r="D32" s="45"/>
      <c r="E32" s="45"/>
      <c r="F32" s="45">
        <v>85342679.719999999</v>
      </c>
    </row>
    <row r="33" spans="1:6" x14ac:dyDescent="0.25">
      <c r="A33" s="46"/>
      <c r="B33" s="47"/>
      <c r="C33" s="44" t="s">
        <v>866</v>
      </c>
      <c r="D33" s="45"/>
      <c r="E33" s="45"/>
      <c r="F33" s="45">
        <v>22500000</v>
      </c>
    </row>
    <row r="34" spans="1:6" x14ac:dyDescent="0.25">
      <c r="A34" s="46"/>
      <c r="B34" s="47"/>
      <c r="C34" s="44" t="s">
        <v>867</v>
      </c>
      <c r="D34" s="45"/>
      <c r="E34" s="45"/>
      <c r="F34" s="45">
        <v>15000000</v>
      </c>
    </row>
    <row r="35" spans="1:6" ht="30" x14ac:dyDescent="0.25">
      <c r="A35" s="46"/>
      <c r="B35" s="47"/>
      <c r="C35" s="44" t="s">
        <v>869</v>
      </c>
      <c r="D35" s="45"/>
      <c r="E35" s="45"/>
      <c r="F35" s="45">
        <v>25000000</v>
      </c>
    </row>
    <row r="36" spans="1:6" ht="30" x14ac:dyDescent="0.25">
      <c r="A36" s="46"/>
      <c r="B36" s="47"/>
      <c r="C36" s="44" t="s">
        <v>898</v>
      </c>
      <c r="D36" s="45"/>
      <c r="E36" s="45"/>
      <c r="F36" s="45">
        <v>12500000</v>
      </c>
    </row>
    <row r="37" spans="1:6" ht="23.1" customHeight="1" x14ac:dyDescent="0.25">
      <c r="A37" s="46"/>
      <c r="B37" s="47"/>
      <c r="C37" s="44" t="s">
        <v>897</v>
      </c>
      <c r="D37" s="45"/>
      <c r="E37" s="45"/>
      <c r="F37" s="45">
        <v>150000000</v>
      </c>
    </row>
    <row r="38" spans="1:6" ht="30" x14ac:dyDescent="0.25">
      <c r="A38" s="46"/>
      <c r="B38" s="47"/>
      <c r="C38" s="44" t="s">
        <v>889</v>
      </c>
      <c r="D38" s="45"/>
      <c r="E38" s="45"/>
      <c r="F38" s="45">
        <v>25000000</v>
      </c>
    </row>
    <row r="39" spans="1:6" ht="30" x14ac:dyDescent="0.25">
      <c r="A39" s="46"/>
      <c r="B39" s="47"/>
      <c r="C39" s="44" t="s">
        <v>887</v>
      </c>
      <c r="D39" s="45"/>
      <c r="E39" s="45"/>
      <c r="F39" s="45">
        <v>30000000</v>
      </c>
    </row>
    <row r="40" spans="1:6" ht="30" x14ac:dyDescent="0.25">
      <c r="A40" s="46"/>
      <c r="B40" s="47"/>
      <c r="C40" s="44" t="s">
        <v>890</v>
      </c>
      <c r="D40" s="45"/>
      <c r="E40" s="45"/>
      <c r="F40" s="45">
        <v>60000000</v>
      </c>
    </row>
    <row r="41" spans="1:6" ht="30" x14ac:dyDescent="0.25">
      <c r="A41" s="46"/>
      <c r="B41" s="47"/>
      <c r="C41" s="44" t="s">
        <v>870</v>
      </c>
      <c r="D41" s="45"/>
      <c r="E41" s="45"/>
      <c r="F41" s="45">
        <v>100000000</v>
      </c>
    </row>
    <row r="42" spans="1:6" ht="30" x14ac:dyDescent="0.25">
      <c r="A42" s="46"/>
      <c r="B42" s="47"/>
      <c r="C42" s="44" t="s">
        <v>981</v>
      </c>
      <c r="D42" s="45">
        <v>12000000</v>
      </c>
      <c r="E42" s="45">
        <v>11500000</v>
      </c>
      <c r="F42" s="45"/>
    </row>
    <row r="43" spans="1:6" ht="30" x14ac:dyDescent="0.25">
      <c r="A43" s="46"/>
      <c r="B43" s="47"/>
      <c r="C43" s="44" t="s">
        <v>982</v>
      </c>
      <c r="D43" s="45">
        <v>12000000</v>
      </c>
      <c r="E43" s="45">
        <v>4560000.1900000004</v>
      </c>
      <c r="F43" s="45"/>
    </row>
    <row r="44" spans="1:6" ht="30" x14ac:dyDescent="0.25">
      <c r="A44" s="46"/>
      <c r="B44" s="47"/>
      <c r="C44" s="44" t="s">
        <v>923</v>
      </c>
      <c r="D44" s="45">
        <v>12000000</v>
      </c>
      <c r="E44" s="45"/>
      <c r="F44" s="45"/>
    </row>
    <row r="45" spans="1:6" ht="45" x14ac:dyDescent="0.25">
      <c r="A45" s="46"/>
      <c r="B45" s="47"/>
      <c r="C45" s="44" t="s">
        <v>924</v>
      </c>
      <c r="D45" s="45">
        <v>12000000</v>
      </c>
      <c r="E45" s="45"/>
      <c r="F45" s="45"/>
    </row>
    <row r="46" spans="1:6" ht="45" x14ac:dyDescent="0.25">
      <c r="A46" s="46"/>
      <c r="B46" s="47"/>
      <c r="C46" s="44" t="s">
        <v>925</v>
      </c>
      <c r="D46" s="45">
        <v>12000000</v>
      </c>
      <c r="E46" s="45"/>
      <c r="F46" s="45"/>
    </row>
    <row r="47" spans="1:6" ht="30" x14ac:dyDescent="0.25">
      <c r="A47" s="46"/>
      <c r="B47" s="47"/>
      <c r="C47" s="44" t="s">
        <v>926</v>
      </c>
      <c r="D47" s="45">
        <v>40000000</v>
      </c>
      <c r="E47" s="45"/>
      <c r="F47" s="45"/>
    </row>
    <row r="48" spans="1:6" x14ac:dyDescent="0.25">
      <c r="A48" s="46"/>
      <c r="B48" s="47"/>
      <c r="C48" s="44" t="s">
        <v>971</v>
      </c>
      <c r="D48" s="45">
        <v>10000000</v>
      </c>
      <c r="E48" s="45">
        <v>2315375</v>
      </c>
      <c r="F48" s="45"/>
    </row>
    <row r="49" spans="1:6" x14ac:dyDescent="0.25">
      <c r="A49" s="46"/>
      <c r="B49" s="47"/>
      <c r="C49" s="44" t="s">
        <v>979</v>
      </c>
      <c r="D49" s="45">
        <v>10000000</v>
      </c>
      <c r="E49" s="45">
        <v>4046674.04</v>
      </c>
      <c r="F49" s="45"/>
    </row>
    <row r="50" spans="1:6" ht="30" x14ac:dyDescent="0.25">
      <c r="A50" s="46"/>
      <c r="B50" s="47"/>
      <c r="C50" s="44" t="s">
        <v>927</v>
      </c>
      <c r="D50" s="45">
        <v>10000000</v>
      </c>
      <c r="E50" s="45"/>
      <c r="F50" s="45"/>
    </row>
    <row r="51" spans="1:6" x14ac:dyDescent="0.25">
      <c r="A51" s="46"/>
      <c r="B51" s="47"/>
      <c r="C51" s="44" t="s">
        <v>972</v>
      </c>
      <c r="D51" s="45">
        <v>5000000</v>
      </c>
      <c r="E51" s="45">
        <v>746596</v>
      </c>
      <c r="F51" s="45"/>
    </row>
    <row r="52" spans="1:6" ht="30" x14ac:dyDescent="0.25">
      <c r="A52" s="46"/>
      <c r="B52" s="47"/>
      <c r="C52" s="44" t="s">
        <v>973</v>
      </c>
      <c r="D52" s="45">
        <v>10000000</v>
      </c>
      <c r="E52" s="45">
        <v>2331999</v>
      </c>
      <c r="F52" s="45"/>
    </row>
    <row r="53" spans="1:6" ht="30" x14ac:dyDescent="0.25">
      <c r="A53" s="46"/>
      <c r="B53" s="47"/>
      <c r="C53" s="44" t="s">
        <v>974</v>
      </c>
      <c r="D53" s="45">
        <v>5000000</v>
      </c>
      <c r="E53" s="45">
        <v>2331999</v>
      </c>
      <c r="F53" s="45"/>
    </row>
    <row r="54" spans="1:6" ht="30" x14ac:dyDescent="0.25">
      <c r="A54" s="46"/>
      <c r="B54" s="47"/>
      <c r="C54" s="44" t="s">
        <v>980</v>
      </c>
      <c r="D54" s="45">
        <v>10000000</v>
      </c>
      <c r="E54" s="45">
        <v>8595128.6999999993</v>
      </c>
      <c r="F54" s="45"/>
    </row>
    <row r="55" spans="1:6" ht="30" x14ac:dyDescent="0.25">
      <c r="A55" s="46"/>
      <c r="B55" s="47"/>
      <c r="C55" s="44" t="s">
        <v>928</v>
      </c>
      <c r="D55" s="45">
        <v>30000000</v>
      </c>
      <c r="E55" s="45"/>
      <c r="F55" s="45"/>
    </row>
    <row r="56" spans="1:6" ht="30" x14ac:dyDescent="0.25">
      <c r="A56" s="46"/>
      <c r="B56" s="47"/>
      <c r="C56" s="44" t="s">
        <v>929</v>
      </c>
      <c r="D56" s="45">
        <v>10000000</v>
      </c>
      <c r="E56" s="45"/>
      <c r="F56" s="45"/>
    </row>
    <row r="57" spans="1:6" ht="30" x14ac:dyDescent="0.25">
      <c r="A57" s="46"/>
      <c r="B57" s="47"/>
      <c r="C57" s="44" t="s">
        <v>975</v>
      </c>
      <c r="D57" s="45">
        <v>10000000</v>
      </c>
      <c r="E57" s="45">
        <v>3857774.1</v>
      </c>
      <c r="F57" s="45"/>
    </row>
    <row r="58" spans="1:6" ht="30" x14ac:dyDescent="0.25">
      <c r="A58" s="46"/>
      <c r="B58" s="47"/>
      <c r="C58" s="44" t="s">
        <v>930</v>
      </c>
      <c r="D58" s="45">
        <v>39568240</v>
      </c>
      <c r="E58" s="45">
        <v>1950260</v>
      </c>
      <c r="F58" s="45"/>
    </row>
    <row r="59" spans="1:6" ht="30" x14ac:dyDescent="0.25">
      <c r="A59" s="46"/>
      <c r="B59" s="47"/>
      <c r="C59" s="44" t="s">
        <v>931</v>
      </c>
      <c r="D59" s="45">
        <v>10000000</v>
      </c>
      <c r="E59" s="45">
        <v>6102556</v>
      </c>
      <c r="F59" s="45"/>
    </row>
    <row r="60" spans="1:6" x14ac:dyDescent="0.25">
      <c r="A60" s="46"/>
      <c r="B60" s="47"/>
      <c r="C60" s="44" t="s">
        <v>985</v>
      </c>
      <c r="D60" s="45">
        <v>10000000</v>
      </c>
      <c r="E60" s="45">
        <v>1891080.5</v>
      </c>
      <c r="F60" s="45"/>
    </row>
    <row r="61" spans="1:6" ht="30" x14ac:dyDescent="0.25">
      <c r="A61" s="46"/>
      <c r="B61" s="47"/>
      <c r="C61" s="44" t="s">
        <v>976</v>
      </c>
      <c r="D61" s="45">
        <v>10000000</v>
      </c>
      <c r="E61" s="45">
        <v>3154519.46</v>
      </c>
      <c r="F61" s="45"/>
    </row>
    <row r="62" spans="1:6" x14ac:dyDescent="0.25">
      <c r="A62" s="46"/>
      <c r="B62" s="47"/>
      <c r="C62" s="44" t="s">
        <v>984</v>
      </c>
      <c r="D62" s="45">
        <v>5000000</v>
      </c>
      <c r="E62" s="45">
        <v>2488581.7200000002</v>
      </c>
      <c r="F62" s="45"/>
    </row>
    <row r="63" spans="1:6" x14ac:dyDescent="0.25">
      <c r="A63" s="46"/>
      <c r="B63" s="47"/>
      <c r="C63" s="44" t="s">
        <v>932</v>
      </c>
      <c r="D63" s="45">
        <v>10000000</v>
      </c>
      <c r="E63" s="45"/>
      <c r="F63" s="45"/>
    </row>
    <row r="64" spans="1:6" ht="30" x14ac:dyDescent="0.25">
      <c r="A64" s="46"/>
      <c r="B64" s="47"/>
      <c r="C64" s="44" t="s">
        <v>933</v>
      </c>
      <c r="D64" s="45">
        <v>10000000</v>
      </c>
      <c r="E64" s="45"/>
      <c r="F64" s="45"/>
    </row>
    <row r="65" spans="1:6" ht="30" x14ac:dyDescent="0.25">
      <c r="A65" s="46"/>
      <c r="B65" s="47"/>
      <c r="C65" s="44" t="s">
        <v>977</v>
      </c>
      <c r="D65" s="45">
        <v>10000000</v>
      </c>
      <c r="E65" s="45">
        <v>6729396.7999999998</v>
      </c>
      <c r="F65" s="45"/>
    </row>
    <row r="66" spans="1:6" ht="30" x14ac:dyDescent="0.25">
      <c r="A66" s="46"/>
      <c r="B66" s="47"/>
      <c r="C66" s="44" t="s">
        <v>978</v>
      </c>
      <c r="D66" s="45">
        <v>10000000</v>
      </c>
      <c r="E66" s="45">
        <v>12246051.6</v>
      </c>
      <c r="F66" s="45"/>
    </row>
    <row r="67" spans="1:6" ht="30" x14ac:dyDescent="0.25">
      <c r="A67" s="46"/>
      <c r="B67" s="47"/>
      <c r="C67" s="44" t="s">
        <v>983</v>
      </c>
      <c r="D67" s="45">
        <v>25000000</v>
      </c>
      <c r="E67" s="45">
        <v>6729396.7999999998</v>
      </c>
      <c r="F67" s="45"/>
    </row>
    <row r="68" spans="1:6" ht="45" x14ac:dyDescent="0.25">
      <c r="A68" s="46"/>
      <c r="B68" s="47"/>
      <c r="C68" s="44" t="s">
        <v>934</v>
      </c>
      <c r="D68" s="45">
        <v>70000000</v>
      </c>
      <c r="E68" s="45"/>
      <c r="F68" s="45"/>
    </row>
    <row r="69" spans="1:6" ht="30" x14ac:dyDescent="0.25">
      <c r="A69" s="46"/>
      <c r="B69" s="47"/>
      <c r="C69" s="44" t="s">
        <v>935</v>
      </c>
      <c r="D69" s="45">
        <v>150000000</v>
      </c>
      <c r="E69" s="45">
        <v>30000000</v>
      </c>
      <c r="F69" s="45"/>
    </row>
    <row r="70" spans="1:6" s="1" customFormat="1" x14ac:dyDescent="0.25">
      <c r="A70" s="5"/>
      <c r="B70" s="4">
        <v>320103</v>
      </c>
      <c r="C70" s="5" t="s">
        <v>118</v>
      </c>
      <c r="D70" s="11">
        <f>SUM(D71:D75)</f>
        <v>0</v>
      </c>
      <c r="E70" s="11">
        <f t="shared" ref="E70:F70" si="1">SUM(E71:E75)</f>
        <v>0</v>
      </c>
      <c r="F70" s="11">
        <f t="shared" si="1"/>
        <v>0</v>
      </c>
    </row>
    <row r="71" spans="1:6" hidden="1" x14ac:dyDescent="0.25">
      <c r="A71" s="42" t="s">
        <v>677</v>
      </c>
      <c r="B71" s="43">
        <v>32010301</v>
      </c>
      <c r="C71" s="44" t="s">
        <v>902</v>
      </c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hidden="1" x14ac:dyDescent="0.25">
      <c r="A74" s="44"/>
      <c r="B74" s="43"/>
      <c r="C74" s="44"/>
      <c r="D74" s="45"/>
      <c r="E74" s="45"/>
      <c r="F74" s="45"/>
    </row>
    <row r="75" spans="1:6" hidden="1" x14ac:dyDescent="0.25">
      <c r="A75" s="44"/>
      <c r="B75" s="43"/>
      <c r="C75" s="44"/>
      <c r="D75" s="45"/>
      <c r="E75" s="45"/>
      <c r="F75" s="45"/>
    </row>
    <row r="76" spans="1:6" s="1" customFormat="1" x14ac:dyDescent="0.25">
      <c r="A76" s="5"/>
      <c r="B76" s="4">
        <v>32010400</v>
      </c>
      <c r="C76" s="5" t="s">
        <v>120</v>
      </c>
      <c r="D76" s="11">
        <f>SUM(D77:D81)</f>
        <v>0</v>
      </c>
      <c r="E76" s="11">
        <f t="shared" ref="E76:F76" si="2">SUM(E77:E81)</f>
        <v>0</v>
      </c>
      <c r="F76" s="11">
        <f t="shared" si="2"/>
        <v>0</v>
      </c>
    </row>
    <row r="77" spans="1:6" hidden="1" x14ac:dyDescent="0.25">
      <c r="A77" s="42" t="s">
        <v>678</v>
      </c>
      <c r="B77" s="43">
        <v>32010405</v>
      </c>
      <c r="C77" s="44" t="s">
        <v>121</v>
      </c>
      <c r="D77" s="45"/>
      <c r="E77" s="45"/>
      <c r="F77" s="45"/>
    </row>
    <row r="78" spans="1:6" hidden="1" x14ac:dyDescent="0.25">
      <c r="A78" s="42" t="s">
        <v>679</v>
      </c>
      <c r="B78" s="43">
        <v>32010406</v>
      </c>
      <c r="C78" s="44" t="s">
        <v>122</v>
      </c>
      <c r="D78" s="45"/>
      <c r="E78" s="45"/>
      <c r="F78" s="45"/>
    </row>
    <row r="79" spans="1:6" hidden="1" x14ac:dyDescent="0.25">
      <c r="A79" s="42" t="s">
        <v>680</v>
      </c>
      <c r="B79" s="43">
        <v>32010407</v>
      </c>
      <c r="C79" s="44" t="s">
        <v>123</v>
      </c>
      <c r="D79" s="45"/>
      <c r="E79" s="45"/>
      <c r="F79" s="45"/>
    </row>
    <row r="80" spans="1:6" hidden="1" x14ac:dyDescent="0.25">
      <c r="A80" s="42" t="s">
        <v>681</v>
      </c>
      <c r="B80" s="43">
        <v>32010408</v>
      </c>
      <c r="C80" s="44" t="s">
        <v>124</v>
      </c>
      <c r="D80" s="45"/>
      <c r="E80" s="45"/>
      <c r="F80" s="45"/>
    </row>
    <row r="81" spans="1:6" hidden="1" x14ac:dyDescent="0.25">
      <c r="A81" s="44"/>
      <c r="B81" s="43"/>
      <c r="C81" s="44"/>
      <c r="D81" s="45"/>
      <c r="E81" s="45"/>
      <c r="F81" s="45"/>
    </row>
    <row r="82" spans="1:6" s="1" customFormat="1" x14ac:dyDescent="0.25">
      <c r="A82" s="5"/>
      <c r="B82" s="4">
        <v>320105</v>
      </c>
      <c r="C82" s="5" t="s">
        <v>125</v>
      </c>
      <c r="D82" s="11">
        <f>SUM(D83:D90)</f>
        <v>0</v>
      </c>
      <c r="E82" s="11">
        <f t="shared" ref="E82:F82" si="3">SUM(E83:E90)</f>
        <v>0</v>
      </c>
      <c r="F82" s="11">
        <f t="shared" si="3"/>
        <v>0</v>
      </c>
    </row>
    <row r="83" spans="1:6" hidden="1" x14ac:dyDescent="0.25">
      <c r="A83" s="42" t="s">
        <v>682</v>
      </c>
      <c r="B83" s="43">
        <v>32010501</v>
      </c>
      <c r="C83" s="44" t="s">
        <v>126</v>
      </c>
      <c r="D83" s="45"/>
      <c r="E83" s="45"/>
      <c r="F83" s="45"/>
    </row>
    <row r="84" spans="1:6" hidden="1" x14ac:dyDescent="0.25">
      <c r="A84" s="44"/>
      <c r="B84" s="43"/>
      <c r="C84" s="44"/>
      <c r="D84" s="45"/>
      <c r="E84" s="45"/>
      <c r="F84" s="45"/>
    </row>
    <row r="85" spans="1:6" hidden="1" x14ac:dyDescent="0.25">
      <c r="A85" s="44"/>
      <c r="B85" s="43"/>
      <c r="C85" s="44"/>
      <c r="D85" s="45"/>
      <c r="E85" s="45"/>
      <c r="F85" s="45"/>
    </row>
    <row r="86" spans="1:6" hidden="1" x14ac:dyDescent="0.25">
      <c r="A86" s="44"/>
      <c r="B86" s="43"/>
      <c r="C86" s="44"/>
      <c r="D86" s="45"/>
      <c r="E86" s="45"/>
      <c r="F86" s="45"/>
    </row>
    <row r="87" spans="1:6" hidden="1" x14ac:dyDescent="0.25">
      <c r="A87" s="44"/>
      <c r="B87" s="43"/>
      <c r="C87" s="44"/>
      <c r="D87" s="45"/>
      <c r="E87" s="45"/>
      <c r="F87" s="45"/>
    </row>
    <row r="88" spans="1:6" hidden="1" x14ac:dyDescent="0.25">
      <c r="A88" s="46"/>
      <c r="B88" s="47"/>
      <c r="C88" s="46"/>
      <c r="D88" s="45"/>
      <c r="E88" s="45"/>
      <c r="F88" s="45"/>
    </row>
    <row r="89" spans="1:6" hidden="1" x14ac:dyDescent="0.25">
      <c r="A89" s="46"/>
      <c r="B89" s="47"/>
      <c r="C89" s="46"/>
      <c r="D89" s="45"/>
      <c r="E89" s="45"/>
      <c r="F89" s="45"/>
    </row>
    <row r="90" spans="1:6" hidden="1" x14ac:dyDescent="0.25">
      <c r="A90" s="46"/>
      <c r="B90" s="47"/>
      <c r="C90" s="46"/>
      <c r="D90" s="45"/>
      <c r="E90" s="45"/>
      <c r="F90" s="45"/>
    </row>
    <row r="91" spans="1:6" s="1" customFormat="1" x14ac:dyDescent="0.25">
      <c r="A91" s="5"/>
      <c r="B91" s="4">
        <v>320106</v>
      </c>
      <c r="C91" s="5" t="s">
        <v>127</v>
      </c>
      <c r="D91" s="11">
        <f>SUM(D92:D97)</f>
        <v>0</v>
      </c>
      <c r="E91" s="11">
        <f t="shared" ref="E91:F91" si="4">SUM(E92:E97)</f>
        <v>0</v>
      </c>
      <c r="F91" s="11">
        <f t="shared" si="4"/>
        <v>0</v>
      </c>
    </row>
    <row r="92" spans="1:6" hidden="1" x14ac:dyDescent="0.25">
      <c r="A92" s="42" t="s">
        <v>683</v>
      </c>
      <c r="B92" s="43">
        <v>32010601</v>
      </c>
      <c r="C92" s="44" t="s">
        <v>128</v>
      </c>
      <c r="D92" s="45"/>
      <c r="E92" s="45"/>
      <c r="F92" s="45"/>
    </row>
    <row r="93" spans="1:6" hidden="1" x14ac:dyDescent="0.25">
      <c r="A93" s="42" t="s">
        <v>684</v>
      </c>
      <c r="B93" s="43">
        <v>32010602</v>
      </c>
      <c r="C93" s="44" t="s">
        <v>129</v>
      </c>
      <c r="D93" s="45"/>
      <c r="E93" s="45"/>
      <c r="F93" s="45"/>
    </row>
    <row r="94" spans="1:6" hidden="1" x14ac:dyDescent="0.25">
      <c r="A94" s="44"/>
      <c r="B94" s="43"/>
      <c r="C94" s="44"/>
      <c r="D94" s="45"/>
      <c r="E94" s="45"/>
      <c r="F94" s="45"/>
    </row>
    <row r="95" spans="1:6" hidden="1" x14ac:dyDescent="0.25">
      <c r="A95" s="44"/>
      <c r="B95" s="43"/>
      <c r="C95" s="44"/>
      <c r="D95" s="45"/>
      <c r="E95" s="45"/>
      <c r="F95" s="45"/>
    </row>
    <row r="96" spans="1:6" hidden="1" x14ac:dyDescent="0.25">
      <c r="A96" s="44"/>
      <c r="B96" s="43"/>
      <c r="C96" s="44"/>
      <c r="D96" s="45"/>
      <c r="E96" s="45"/>
      <c r="F96" s="45"/>
    </row>
    <row r="97" spans="1:6" hidden="1" x14ac:dyDescent="0.25">
      <c r="A97" s="44"/>
      <c r="B97" s="43"/>
      <c r="C97" s="44"/>
      <c r="D97" s="45"/>
      <c r="E97" s="45"/>
      <c r="F97" s="45"/>
    </row>
    <row r="98" spans="1:6" s="1" customFormat="1" x14ac:dyDescent="0.25">
      <c r="A98" s="5"/>
      <c r="B98" s="4">
        <v>320109</v>
      </c>
      <c r="C98" s="5" t="s">
        <v>130</v>
      </c>
      <c r="D98" s="11">
        <f>SUM(D99:D109)</f>
        <v>0</v>
      </c>
      <c r="E98" s="11">
        <f t="shared" ref="E98:F98" si="5">SUM(E99:E109)</f>
        <v>0</v>
      </c>
      <c r="F98" s="11">
        <f t="shared" si="5"/>
        <v>0</v>
      </c>
    </row>
    <row r="99" spans="1:6" hidden="1" x14ac:dyDescent="0.25">
      <c r="A99" s="42" t="s">
        <v>685</v>
      </c>
      <c r="B99" s="43">
        <v>32010903</v>
      </c>
      <c r="C99" s="44" t="s">
        <v>131</v>
      </c>
      <c r="D99" s="45"/>
      <c r="E99" s="45"/>
      <c r="F99" s="45"/>
    </row>
    <row r="100" spans="1:6" hidden="1" x14ac:dyDescent="0.25">
      <c r="A100" s="44"/>
      <c r="B100" s="43"/>
      <c r="C100" s="44"/>
      <c r="D100" s="45"/>
      <c r="E100" s="45"/>
      <c r="F100" s="45"/>
    </row>
    <row r="101" spans="1:6" hidden="1" x14ac:dyDescent="0.25">
      <c r="A101" s="42" t="s">
        <v>686</v>
      </c>
      <c r="B101" s="43">
        <v>32010904</v>
      </c>
      <c r="C101" s="44" t="s">
        <v>132</v>
      </c>
      <c r="D101" s="45"/>
      <c r="E101" s="45"/>
      <c r="F101" s="45"/>
    </row>
    <row r="102" spans="1:6" hidden="1" x14ac:dyDescent="0.25">
      <c r="A102" s="44"/>
      <c r="B102" s="43"/>
      <c r="C102" s="44"/>
      <c r="D102" s="45"/>
      <c r="E102" s="45"/>
      <c r="F102" s="45"/>
    </row>
    <row r="103" spans="1:6" hidden="1" x14ac:dyDescent="0.25">
      <c r="A103" s="42" t="s">
        <v>687</v>
      </c>
      <c r="B103" s="43">
        <v>32010935</v>
      </c>
      <c r="C103" s="44" t="s">
        <v>133</v>
      </c>
      <c r="D103" s="45"/>
      <c r="E103" s="45"/>
      <c r="F103" s="45"/>
    </row>
    <row r="104" spans="1:6" hidden="1" x14ac:dyDescent="0.25">
      <c r="A104" s="44"/>
      <c r="B104" s="43"/>
      <c r="C104" s="44"/>
      <c r="D104" s="45"/>
      <c r="E104" s="45"/>
      <c r="F104" s="45"/>
    </row>
    <row r="105" spans="1:6" hidden="1" x14ac:dyDescent="0.25">
      <c r="A105" s="44"/>
      <c r="B105" s="43"/>
      <c r="C105" s="44"/>
      <c r="D105" s="45"/>
      <c r="E105" s="45"/>
      <c r="F105" s="45"/>
    </row>
    <row r="106" spans="1:6" hidden="1" x14ac:dyDescent="0.25">
      <c r="A106" s="44"/>
      <c r="B106" s="43"/>
      <c r="C106" s="44"/>
      <c r="D106" s="45"/>
      <c r="E106" s="45"/>
      <c r="F106" s="45"/>
    </row>
    <row r="107" spans="1:6" hidden="1" x14ac:dyDescent="0.25">
      <c r="A107" s="42" t="s">
        <v>688</v>
      </c>
      <c r="B107" s="43">
        <v>32010936</v>
      </c>
      <c r="C107" s="44" t="s">
        <v>134</v>
      </c>
      <c r="D107" s="45"/>
      <c r="E107" s="45"/>
      <c r="F107" s="45"/>
    </row>
    <row r="108" spans="1:6" hidden="1" x14ac:dyDescent="0.25">
      <c r="A108" s="44"/>
      <c r="B108" s="43"/>
      <c r="C108" s="44"/>
      <c r="D108" s="45"/>
      <c r="E108" s="45"/>
      <c r="F108" s="45"/>
    </row>
    <row r="109" spans="1:6" hidden="1" x14ac:dyDescent="0.25">
      <c r="A109" s="44"/>
      <c r="B109" s="43"/>
      <c r="C109" s="44"/>
      <c r="D109" s="45"/>
      <c r="E109" s="45"/>
      <c r="F109" s="45"/>
    </row>
    <row r="110" spans="1:6" s="1" customFormat="1" x14ac:dyDescent="0.25">
      <c r="A110" s="5"/>
      <c r="B110" s="4">
        <v>320201</v>
      </c>
      <c r="C110" s="5" t="s">
        <v>146</v>
      </c>
      <c r="D110" s="11">
        <f>SUM(D111:D116)</f>
        <v>0</v>
      </c>
      <c r="E110" s="11">
        <f t="shared" ref="E110:F110" si="6">SUM(E111:E116)</f>
        <v>0</v>
      </c>
      <c r="F110" s="11">
        <f t="shared" si="6"/>
        <v>200000000</v>
      </c>
    </row>
    <row r="111" spans="1:6" hidden="1" x14ac:dyDescent="0.25">
      <c r="A111" s="42" t="s">
        <v>689</v>
      </c>
      <c r="B111" s="43">
        <v>32020101</v>
      </c>
      <c r="C111" s="44" t="s">
        <v>135</v>
      </c>
      <c r="D111" s="45"/>
      <c r="E111" s="45"/>
      <c r="F111" s="45"/>
    </row>
    <row r="112" spans="1:6" x14ac:dyDescent="0.25">
      <c r="A112" s="44"/>
      <c r="B112" s="43"/>
      <c r="C112" s="46" t="s">
        <v>884</v>
      </c>
      <c r="D112" s="45"/>
      <c r="E112" s="45"/>
      <c r="F112" s="45">
        <v>200000000</v>
      </c>
    </row>
    <row r="113" spans="1:6" hidden="1" x14ac:dyDescent="0.25">
      <c r="A113" s="42" t="s">
        <v>690</v>
      </c>
      <c r="B113" s="43">
        <v>32020102</v>
      </c>
      <c r="C113" s="44" t="s">
        <v>136</v>
      </c>
      <c r="D113" s="45"/>
      <c r="E113" s="45"/>
      <c r="F113" s="45"/>
    </row>
    <row r="114" spans="1:6" hidden="1" x14ac:dyDescent="0.25">
      <c r="A114" s="44"/>
      <c r="B114" s="43"/>
      <c r="C114" s="44"/>
      <c r="D114" s="45"/>
      <c r="E114" s="45"/>
      <c r="F114" s="45"/>
    </row>
    <row r="115" spans="1:6" hidden="1" x14ac:dyDescent="0.25">
      <c r="A115" s="42" t="s">
        <v>691</v>
      </c>
      <c r="B115" s="43">
        <v>32020104</v>
      </c>
      <c r="C115" s="44" t="s">
        <v>137</v>
      </c>
      <c r="D115" s="45"/>
      <c r="E115" s="45"/>
      <c r="F115" s="45"/>
    </row>
    <row r="116" spans="1:6" hidden="1" x14ac:dyDescent="0.25">
      <c r="A116" s="44"/>
      <c r="B116" s="43"/>
      <c r="C116" s="44"/>
      <c r="D116" s="45"/>
      <c r="E116" s="45"/>
      <c r="F116" s="45"/>
    </row>
    <row r="117" spans="1:6" s="1" customFormat="1" x14ac:dyDescent="0.25">
      <c r="A117" s="5"/>
      <c r="B117" s="4">
        <v>320301</v>
      </c>
      <c r="C117" s="5" t="s">
        <v>138</v>
      </c>
      <c r="D117" s="11">
        <f>SUM(D118:D122)</f>
        <v>0</v>
      </c>
      <c r="E117" s="11">
        <f t="shared" ref="E117:F117" si="7">SUM(E118:E122)</f>
        <v>0</v>
      </c>
      <c r="F117" s="11">
        <f t="shared" si="7"/>
        <v>0</v>
      </c>
    </row>
    <row r="118" spans="1:6" hidden="1" x14ac:dyDescent="0.25">
      <c r="A118" s="42" t="s">
        <v>692</v>
      </c>
      <c r="B118" s="43">
        <v>32030101</v>
      </c>
      <c r="C118" s="44" t="s">
        <v>139</v>
      </c>
      <c r="D118" s="45"/>
      <c r="E118" s="45"/>
      <c r="F118" s="45"/>
    </row>
    <row r="119" spans="1:6" hidden="1" x14ac:dyDescent="0.25">
      <c r="A119" s="42" t="s">
        <v>693</v>
      </c>
      <c r="B119" s="43">
        <v>32030109</v>
      </c>
      <c r="C119" s="44" t="s">
        <v>140</v>
      </c>
      <c r="D119" s="45"/>
      <c r="E119" s="45"/>
      <c r="F119" s="45"/>
    </row>
    <row r="120" spans="1:6" hidden="1" x14ac:dyDescent="0.25">
      <c r="A120" s="42" t="s">
        <v>694</v>
      </c>
      <c r="B120" s="43">
        <v>32030110</v>
      </c>
      <c r="C120" s="44" t="s">
        <v>141</v>
      </c>
      <c r="D120" s="45"/>
      <c r="E120" s="45"/>
      <c r="F120" s="45"/>
    </row>
    <row r="121" spans="1:6" hidden="1" x14ac:dyDescent="0.25">
      <c r="A121" s="46"/>
      <c r="B121" s="47"/>
      <c r="C121" s="46"/>
      <c r="D121" s="45"/>
      <c r="E121" s="45"/>
      <c r="F121" s="45"/>
    </row>
    <row r="122" spans="1:6" hidden="1" x14ac:dyDescent="0.25">
      <c r="A122" s="46"/>
      <c r="B122" s="47"/>
      <c r="C122" s="46"/>
      <c r="D122" s="45"/>
      <c r="E122" s="45"/>
      <c r="F122" s="45"/>
    </row>
    <row r="123" spans="1:6" s="1" customFormat="1" x14ac:dyDescent="0.25">
      <c r="A123" s="5"/>
      <c r="B123" s="4">
        <v>32011000</v>
      </c>
      <c r="C123" s="5" t="s">
        <v>142</v>
      </c>
      <c r="D123" s="11">
        <f>SUM(D124:D125)</f>
        <v>0</v>
      </c>
      <c r="E123" s="11">
        <f t="shared" ref="E123:F123" si="8">SUM(E124:E125)</f>
        <v>0</v>
      </c>
      <c r="F123" s="11">
        <f t="shared" si="8"/>
        <v>0</v>
      </c>
    </row>
    <row r="124" spans="1:6" hidden="1" x14ac:dyDescent="0.25">
      <c r="A124" s="42" t="s">
        <v>695</v>
      </c>
      <c r="B124" s="46"/>
      <c r="C124" s="46"/>
      <c r="D124" s="45"/>
      <c r="E124" s="45"/>
      <c r="F124" s="45"/>
    </row>
    <row r="125" spans="1:6" hidden="1" x14ac:dyDescent="0.25">
      <c r="A125" s="46"/>
      <c r="B125" s="46"/>
      <c r="C125" s="46"/>
      <c r="D125" s="45"/>
      <c r="E125" s="45"/>
      <c r="F125" s="45"/>
    </row>
    <row r="126" spans="1:6" hidden="1" x14ac:dyDescent="0.25"/>
    <row r="127" spans="1:6" hidden="1" x14ac:dyDescent="0.25"/>
    <row r="128" spans="1:6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80" firstPageNumber="54" orientation="landscape" r:id="rId1"/>
  <headerFoot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2:E300"/>
  <sheetViews>
    <sheetView view="pageBreakPreview" topLeftCell="B1" zoomScale="90" zoomScaleNormal="115" zoomScaleSheetLayoutView="90" workbookViewId="0">
      <selection activeCell="B24" sqref="B24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3">
      <c r="A2" s="73" t="s">
        <v>526</v>
      </c>
      <c r="B2" s="73"/>
      <c r="C2" s="73"/>
      <c r="D2" s="73"/>
      <c r="E2" s="73"/>
    </row>
    <row r="3" spans="1:5" ht="26.4" customHeight="1" x14ac:dyDescent="0.25">
      <c r="A3" s="75" t="s">
        <v>828</v>
      </c>
      <c r="B3" s="75"/>
      <c r="C3" s="75"/>
      <c r="D3" s="75"/>
      <c r="E3" s="75"/>
    </row>
    <row r="4" spans="1:5" x14ac:dyDescent="0.3">
      <c r="A4" s="74" t="s">
        <v>762</v>
      </c>
      <c r="B4" s="74"/>
      <c r="C4" s="74"/>
      <c r="D4" s="74"/>
      <c r="E4" s="74"/>
    </row>
    <row r="6" spans="1:5" ht="44.4" customHeight="1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C8+C14+C21</f>
        <v>804544696.48000002</v>
      </c>
      <c r="D7" s="12">
        <f t="shared" ref="D7:E7" si="0">D8+D14+D21</f>
        <v>787756779.48000002</v>
      </c>
      <c r="E7" s="12">
        <f t="shared" si="0"/>
        <v>822464819.48000002</v>
      </c>
    </row>
    <row r="8" spans="1:5" s="1" customFormat="1" x14ac:dyDescent="0.3">
      <c r="A8" s="3">
        <v>2101</v>
      </c>
      <c r="B8" s="3" t="s">
        <v>5</v>
      </c>
      <c r="C8" s="12">
        <f>C9</f>
        <v>804544696.48000002</v>
      </c>
      <c r="D8" s="12">
        <f t="shared" ref="D8:E8" si="1">D9</f>
        <v>787756779.48000002</v>
      </c>
      <c r="E8" s="12">
        <f t="shared" si="1"/>
        <v>798464819.48000002</v>
      </c>
    </row>
    <row r="9" spans="1:5" s="1" customFormat="1" x14ac:dyDescent="0.3">
      <c r="A9" s="3">
        <v>210101</v>
      </c>
      <c r="B9" s="3" t="s">
        <v>6</v>
      </c>
      <c r="C9" s="12">
        <f>SUM(C10:C13)</f>
        <v>804544696.48000002</v>
      </c>
      <c r="D9" s="12">
        <f t="shared" ref="D9:E9" si="2">SUM(D10:D13)</f>
        <v>787756779.48000002</v>
      </c>
      <c r="E9" s="12">
        <f t="shared" si="2"/>
        <v>798464819.48000002</v>
      </c>
    </row>
    <row r="10" spans="1:5" x14ac:dyDescent="0.3">
      <c r="A10" s="59">
        <v>21010101</v>
      </c>
      <c r="B10" s="48" t="s">
        <v>796</v>
      </c>
      <c r="C10" s="41">
        <v>116653696</v>
      </c>
      <c r="D10" s="41">
        <v>99865779</v>
      </c>
      <c r="E10" s="41">
        <v>102573819</v>
      </c>
    </row>
    <row r="11" spans="1:5" x14ac:dyDescent="0.3">
      <c r="A11" s="59">
        <v>21010101</v>
      </c>
      <c r="B11" s="48" t="s">
        <v>797</v>
      </c>
      <c r="C11" s="41">
        <v>687891000.48000002</v>
      </c>
      <c r="D11" s="41">
        <v>687891000.48000002</v>
      </c>
      <c r="E11" s="41">
        <v>695891000.48000002</v>
      </c>
    </row>
    <row r="12" spans="1:5" x14ac:dyDescent="0.3">
      <c r="A12" s="59">
        <v>21010102</v>
      </c>
      <c r="B12" s="48" t="s">
        <v>7</v>
      </c>
      <c r="C12" s="41"/>
      <c r="D12" s="41"/>
      <c r="E12" s="41">
        <v>0</v>
      </c>
    </row>
    <row r="13" spans="1:5" hidden="1" x14ac:dyDescent="0.2">
      <c r="A13" s="59">
        <v>21010103</v>
      </c>
      <c r="B13" s="48" t="s">
        <v>8</v>
      </c>
      <c r="C13" s="41"/>
      <c r="D13" s="41"/>
      <c r="E13" s="41"/>
    </row>
    <row r="14" spans="1:5" s="1" customFormat="1" x14ac:dyDescent="0.2">
      <c r="A14" s="3">
        <v>2102</v>
      </c>
      <c r="B14" s="3" t="s">
        <v>9</v>
      </c>
      <c r="C14" s="12">
        <f>C15+C19</f>
        <v>0</v>
      </c>
      <c r="D14" s="12">
        <f t="shared" ref="D14:E14" si="3">D15+D19</f>
        <v>0</v>
      </c>
      <c r="E14" s="12">
        <f t="shared" si="3"/>
        <v>24000000</v>
      </c>
    </row>
    <row r="15" spans="1:5" s="1" customFormat="1" x14ac:dyDescent="0.2">
      <c r="A15" s="3">
        <v>210201</v>
      </c>
      <c r="B15" s="3" t="s">
        <v>10</v>
      </c>
      <c r="C15" s="12">
        <f>SUM(C16:C18)</f>
        <v>0</v>
      </c>
      <c r="D15" s="12">
        <f t="shared" ref="D15:E15" si="4">SUM(D16:D18)</f>
        <v>0</v>
      </c>
      <c r="E15" s="12">
        <f t="shared" si="4"/>
        <v>24000000</v>
      </c>
    </row>
    <row r="16" spans="1:5" hidden="1" x14ac:dyDescent="0.2">
      <c r="A16" s="59">
        <v>21020104</v>
      </c>
      <c r="B16" s="48" t="s">
        <v>11</v>
      </c>
      <c r="C16" s="41"/>
      <c r="D16" s="41"/>
      <c r="E16" s="41"/>
    </row>
    <row r="17" spans="1:5" hidden="1" x14ac:dyDescent="0.2">
      <c r="A17" s="59">
        <v>21020108</v>
      </c>
      <c r="B17" s="48" t="s">
        <v>12</v>
      </c>
      <c r="C17" s="41"/>
      <c r="D17" s="41"/>
      <c r="E17" s="41"/>
    </row>
    <row r="18" spans="1:5" x14ac:dyDescent="0.2">
      <c r="A18" s="59">
        <v>21020109</v>
      </c>
      <c r="B18" s="48" t="s">
        <v>13</v>
      </c>
      <c r="C18" s="41"/>
      <c r="D18" s="41"/>
      <c r="E18" s="41">
        <v>24000000</v>
      </c>
    </row>
    <row r="19" spans="1:5" s="1" customFormat="1" x14ac:dyDescent="0.2">
      <c r="A19" s="3">
        <v>210202</v>
      </c>
      <c r="B19" s="3" t="s">
        <v>14</v>
      </c>
      <c r="C19" s="12">
        <f>SUM(C20)</f>
        <v>0</v>
      </c>
      <c r="D19" s="12">
        <f t="shared" ref="D19:E19" si="5">SUM(D20)</f>
        <v>0</v>
      </c>
      <c r="E19" s="12">
        <f t="shared" si="5"/>
        <v>0</v>
      </c>
    </row>
    <row r="20" spans="1:5" hidden="1" x14ac:dyDescent="0.25">
      <c r="A20" s="59">
        <v>21020207</v>
      </c>
      <c r="B20" s="48" t="s">
        <v>15</v>
      </c>
      <c r="C20" s="41"/>
      <c r="D20" s="41"/>
      <c r="E20" s="41"/>
    </row>
    <row r="21" spans="1:5" s="1" customFormat="1" x14ac:dyDescent="0.25">
      <c r="A21" s="3">
        <v>210301</v>
      </c>
      <c r="B21" s="3" t="s">
        <v>16</v>
      </c>
      <c r="C21" s="12">
        <f>SUM(C22:C24)</f>
        <v>0</v>
      </c>
      <c r="D21" s="12">
        <f t="shared" ref="D21:E21" si="6">SUM(D22:D24)</f>
        <v>0</v>
      </c>
      <c r="E21" s="12">
        <f t="shared" si="6"/>
        <v>0</v>
      </c>
    </row>
    <row r="22" spans="1:5" hidden="1" x14ac:dyDescent="0.25">
      <c r="A22" s="59">
        <v>21030101</v>
      </c>
      <c r="B22" s="48" t="s">
        <v>17</v>
      </c>
      <c r="C22" s="41"/>
      <c r="D22" s="41"/>
      <c r="E22" s="41"/>
    </row>
    <row r="23" spans="1:5" hidden="1" x14ac:dyDescent="0.25">
      <c r="A23" s="59">
        <v>21030102</v>
      </c>
      <c r="B23" s="48" t="s">
        <v>18</v>
      </c>
      <c r="C23" s="41"/>
      <c r="D23" s="41"/>
      <c r="E23" s="41"/>
    </row>
    <row r="24" spans="1:5" hidden="1" x14ac:dyDescent="0.25">
      <c r="A24" s="59">
        <v>21030104</v>
      </c>
      <c r="B24" s="48" t="s">
        <v>19</v>
      </c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>
      <c r="A26" s="59"/>
      <c r="B26" s="48"/>
      <c r="C26" s="41"/>
      <c r="D26" s="41"/>
      <c r="E26" s="41"/>
    </row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orientation="landscape" r:id="rId1"/>
  <headerFoot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3:E300"/>
  <sheetViews>
    <sheetView view="pageBreakPreview" topLeftCell="A9" zoomScale="90" zoomScaleNormal="115" zoomScaleSheetLayoutView="90" workbookViewId="0">
      <selection activeCell="C90" sqref="C90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3">
      <c r="A3" s="73" t="s">
        <v>527</v>
      </c>
      <c r="B3" s="73"/>
      <c r="C3" s="73"/>
      <c r="D3" s="73"/>
      <c r="E3" s="73"/>
    </row>
    <row r="4" spans="1:5" ht="28.65" customHeight="1" x14ac:dyDescent="0.25">
      <c r="A4" s="75" t="s">
        <v>829</v>
      </c>
      <c r="B4" s="75"/>
      <c r="C4" s="75"/>
      <c r="D4" s="75"/>
      <c r="E4" s="75"/>
    </row>
    <row r="5" spans="1:5" x14ac:dyDescent="0.3">
      <c r="A5" s="74" t="s">
        <v>762</v>
      </c>
      <c r="B5" s="74"/>
      <c r="C5" s="74"/>
      <c r="D5" s="74"/>
      <c r="E5" s="74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432700000</v>
      </c>
      <c r="D7" s="12">
        <f>D8+D84+D88+D93</f>
        <v>373789555.66999996</v>
      </c>
      <c r="E7" s="12">
        <f>E8+E84+E88+E93</f>
        <v>711100000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21100000</v>
      </c>
      <c r="D8" s="12">
        <f t="shared" ref="D8:E8" si="0">D9+D14+D22+D36+D45+D48+D54+D63+D67+D70</f>
        <v>9000000</v>
      </c>
      <c r="E8" s="12">
        <f t="shared" si="0"/>
        <v>26100000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4500000</v>
      </c>
      <c r="D9" s="12">
        <f t="shared" ref="D9:E9" si="1">SUM(D10:D13)</f>
        <v>1550000</v>
      </c>
      <c r="E9" s="12">
        <f t="shared" si="1"/>
        <v>2500000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4500000</v>
      </c>
      <c r="D11" s="41">
        <v>1550000</v>
      </c>
      <c r="E11" s="41">
        <v>2500000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3">
      <c r="A16" s="43">
        <v>22020202</v>
      </c>
      <c r="B16" s="44" t="s">
        <v>29</v>
      </c>
      <c r="C16" s="41"/>
      <c r="D16" s="41"/>
      <c r="E16" s="41"/>
    </row>
    <row r="17" spans="1:5" hidden="1" x14ac:dyDescent="0.3">
      <c r="A17" s="43">
        <v>22020203</v>
      </c>
      <c r="B17" s="44" t="s">
        <v>30</v>
      </c>
      <c r="C17" s="41"/>
      <c r="D17" s="41"/>
      <c r="E17" s="41"/>
    </row>
    <row r="18" spans="1:5" hidden="1" x14ac:dyDescent="0.3">
      <c r="A18" s="43">
        <v>22020204</v>
      </c>
      <c r="B18" s="44" t="s">
        <v>31</v>
      </c>
      <c r="C18" s="41"/>
      <c r="D18" s="41"/>
      <c r="E18" s="41"/>
    </row>
    <row r="19" spans="1:5" hidden="1" x14ac:dyDescent="0.3">
      <c r="A19" s="43">
        <v>22020205</v>
      </c>
      <c r="B19" s="44" t="s">
        <v>32</v>
      </c>
      <c r="C19" s="41"/>
      <c r="D19" s="41"/>
      <c r="E19" s="41"/>
    </row>
    <row r="20" spans="1:5" hidden="1" x14ac:dyDescent="0.3">
      <c r="A20" s="43">
        <v>22020206</v>
      </c>
      <c r="B20" s="44" t="s">
        <v>33</v>
      </c>
      <c r="C20" s="41"/>
      <c r="D20" s="41"/>
      <c r="E20" s="41"/>
    </row>
    <row r="21" spans="1:5" hidden="1" x14ac:dyDescent="0.2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7000000</v>
      </c>
      <c r="D22" s="12">
        <f t="shared" ref="D22:E22" si="2">SUM(D23:D35)</f>
        <v>1800000</v>
      </c>
      <c r="E22" s="12">
        <f t="shared" si="2"/>
        <v>3000000</v>
      </c>
    </row>
    <row r="23" spans="1:5" x14ac:dyDescent="0.2">
      <c r="A23" s="43">
        <v>22020301</v>
      </c>
      <c r="B23" s="44" t="s">
        <v>36</v>
      </c>
      <c r="C23" s="41">
        <v>2000000</v>
      </c>
      <c r="D23" s="41">
        <v>1800000</v>
      </c>
      <c r="E23" s="41">
        <v>1000000</v>
      </c>
    </row>
    <row r="24" spans="1:5" hidden="1" x14ac:dyDescent="0.2">
      <c r="A24" s="43">
        <v>22020302</v>
      </c>
      <c r="B24" s="44" t="s">
        <v>37</v>
      </c>
      <c r="C24" s="41"/>
      <c r="D24" s="41"/>
      <c r="E24" s="41"/>
    </row>
    <row r="25" spans="1:5" hidden="1" x14ac:dyDescent="0.2">
      <c r="A25" s="43">
        <v>22020303</v>
      </c>
      <c r="B25" s="44" t="s">
        <v>38</v>
      </c>
      <c r="C25" s="41"/>
      <c r="D25" s="41"/>
      <c r="E25" s="41"/>
    </row>
    <row r="26" spans="1:5" hidden="1" x14ac:dyDescent="0.2">
      <c r="A26" s="43">
        <v>22020304</v>
      </c>
      <c r="B26" s="44" t="s">
        <v>39</v>
      </c>
      <c r="C26" s="41"/>
      <c r="D26" s="41"/>
      <c r="E26" s="41"/>
    </row>
    <row r="27" spans="1:5" x14ac:dyDescent="0.2">
      <c r="A27" s="43">
        <v>22020305</v>
      </c>
      <c r="B27" s="44" t="s">
        <v>40</v>
      </c>
      <c r="C27" s="41">
        <v>5000000</v>
      </c>
      <c r="D27" s="41"/>
      <c r="E27" s="41">
        <v>2000000</v>
      </c>
    </row>
    <row r="28" spans="1:5" hidden="1" x14ac:dyDescent="0.2">
      <c r="A28" s="43">
        <v>22020306</v>
      </c>
      <c r="B28" s="44" t="s">
        <v>41</v>
      </c>
      <c r="C28" s="41"/>
      <c r="D28" s="41"/>
      <c r="E28" s="41"/>
    </row>
    <row r="29" spans="1:5" hidden="1" x14ac:dyDescent="0.2">
      <c r="A29" s="43">
        <v>22020307</v>
      </c>
      <c r="B29" s="44" t="s">
        <v>42</v>
      </c>
      <c r="C29" s="41"/>
      <c r="D29" s="41"/>
      <c r="E29" s="41"/>
    </row>
    <row r="30" spans="1:5" hidden="1" x14ac:dyDescent="0.2">
      <c r="A30" s="43">
        <v>22020308</v>
      </c>
      <c r="B30" s="44" t="s">
        <v>43</v>
      </c>
      <c r="C30" s="41"/>
      <c r="D30" s="41"/>
      <c r="E30" s="41"/>
    </row>
    <row r="31" spans="1:5" hidden="1" x14ac:dyDescent="0.2">
      <c r="A31" s="43">
        <v>22020309</v>
      </c>
      <c r="B31" s="44" t="s">
        <v>44</v>
      </c>
      <c r="C31" s="41"/>
      <c r="D31" s="41"/>
      <c r="E31" s="41"/>
    </row>
    <row r="32" spans="1:5" hidden="1" x14ac:dyDescent="0.2">
      <c r="A32" s="43">
        <v>22020310</v>
      </c>
      <c r="B32" s="44" t="s">
        <v>45</v>
      </c>
      <c r="C32" s="41"/>
      <c r="D32" s="41"/>
      <c r="E32" s="41"/>
    </row>
    <row r="33" spans="1:5" hidden="1" x14ac:dyDescent="0.2">
      <c r="A33" s="43">
        <v>22020311</v>
      </c>
      <c r="B33" s="44" t="s">
        <v>46</v>
      </c>
      <c r="C33" s="41"/>
      <c r="D33" s="41"/>
      <c r="E33" s="41"/>
    </row>
    <row r="34" spans="1:5" hidden="1" x14ac:dyDescent="0.2">
      <c r="A34" s="43">
        <v>22020312</v>
      </c>
      <c r="B34" s="44" t="s">
        <v>47</v>
      </c>
      <c r="C34" s="41"/>
      <c r="D34" s="41"/>
      <c r="E34" s="41"/>
    </row>
    <row r="35" spans="1:5" hidden="1" x14ac:dyDescent="0.2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3000000</v>
      </c>
      <c r="D36" s="12">
        <f t="shared" ref="D36:E36" si="3">SUM(D37:D44)</f>
        <v>1100000</v>
      </c>
      <c r="E36" s="12">
        <f t="shared" si="3"/>
        <v>3600000</v>
      </c>
    </row>
    <row r="37" spans="1:5" x14ac:dyDescent="0.2">
      <c r="A37" s="43">
        <v>22020401</v>
      </c>
      <c r="B37" s="44" t="s">
        <v>50</v>
      </c>
      <c r="C37" s="41">
        <v>2000000</v>
      </c>
      <c r="D37" s="41">
        <v>1100000</v>
      </c>
      <c r="E37" s="41">
        <v>2000000</v>
      </c>
    </row>
    <row r="38" spans="1:5" x14ac:dyDescent="0.2">
      <c r="A38" s="43">
        <v>22020402</v>
      </c>
      <c r="B38" s="44" t="s">
        <v>51</v>
      </c>
      <c r="C38" s="41">
        <v>1000000</v>
      </c>
      <c r="D38" s="41"/>
      <c r="E38" s="41">
        <v>1600000</v>
      </c>
    </row>
    <row r="39" spans="1:5" hidden="1" x14ac:dyDescent="0.2">
      <c r="A39" s="43">
        <v>22020403</v>
      </c>
      <c r="B39" s="44" t="s">
        <v>52</v>
      </c>
      <c r="C39" s="41"/>
      <c r="D39" s="41"/>
      <c r="E39" s="41"/>
    </row>
    <row r="40" spans="1:5" hidden="1" x14ac:dyDescent="0.2">
      <c r="A40" s="43">
        <v>22020404</v>
      </c>
      <c r="B40" s="44" t="s">
        <v>53</v>
      </c>
      <c r="C40" s="41"/>
      <c r="D40" s="41"/>
      <c r="E40" s="41"/>
    </row>
    <row r="41" spans="1:5" hidden="1" x14ac:dyDescent="0.2">
      <c r="A41" s="43">
        <v>22020405</v>
      </c>
      <c r="B41" s="44" t="s">
        <v>54</v>
      </c>
      <c r="C41" s="41"/>
      <c r="D41" s="41"/>
      <c r="E41" s="41"/>
    </row>
    <row r="42" spans="1:5" hidden="1" x14ac:dyDescent="0.2">
      <c r="A42" s="43">
        <v>22020406</v>
      </c>
      <c r="B42" s="44" t="s">
        <v>55</v>
      </c>
      <c r="C42" s="41"/>
      <c r="D42" s="41"/>
      <c r="E42" s="41"/>
    </row>
    <row r="43" spans="1:5" hidden="1" x14ac:dyDescent="0.2">
      <c r="A43" s="43">
        <v>22020410</v>
      </c>
      <c r="B43" s="44" t="s">
        <v>56</v>
      </c>
      <c r="C43" s="41"/>
      <c r="D43" s="41"/>
      <c r="E43" s="41"/>
    </row>
    <row r="44" spans="1:5" hidden="1" x14ac:dyDescent="0.2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4">SUM(D46:D47)</f>
        <v>0</v>
      </c>
      <c r="E45" s="12">
        <f t="shared" si="4"/>
        <v>0</v>
      </c>
    </row>
    <row r="46" spans="1:5" hidden="1" x14ac:dyDescent="0.2">
      <c r="A46" s="43">
        <v>22020501</v>
      </c>
      <c r="B46" s="44" t="s">
        <v>59</v>
      </c>
      <c r="C46" s="41"/>
      <c r="D46" s="41"/>
      <c r="E46" s="41"/>
    </row>
    <row r="47" spans="1:5" hidden="1" x14ac:dyDescent="0.2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5">SUM(D49:D53)</f>
        <v>0</v>
      </c>
      <c r="E48" s="12">
        <f t="shared" si="5"/>
        <v>0</v>
      </c>
    </row>
    <row r="49" spans="1:5" hidden="1" x14ac:dyDescent="0.2">
      <c r="A49" s="43">
        <v>22020601</v>
      </c>
      <c r="B49" s="44" t="s">
        <v>62</v>
      </c>
      <c r="C49" s="41"/>
      <c r="D49" s="41"/>
      <c r="E49" s="41"/>
    </row>
    <row r="50" spans="1:5" hidden="1" x14ac:dyDescent="0.2">
      <c r="A50" s="43">
        <v>22020602</v>
      </c>
      <c r="B50" s="44" t="s">
        <v>63</v>
      </c>
      <c r="C50" s="41"/>
      <c r="D50" s="41"/>
      <c r="E50" s="41"/>
    </row>
    <row r="51" spans="1:5" hidden="1" x14ac:dyDescent="0.2">
      <c r="A51" s="43">
        <v>22020603</v>
      </c>
      <c r="B51" s="44" t="s">
        <v>64</v>
      </c>
      <c r="C51" s="41"/>
      <c r="D51" s="41"/>
      <c r="E51" s="41"/>
    </row>
    <row r="52" spans="1:5" hidden="1" x14ac:dyDescent="0.2">
      <c r="A52" s="43">
        <v>22020604</v>
      </c>
      <c r="B52" s="44" t="s">
        <v>65</v>
      </c>
      <c r="C52" s="41"/>
      <c r="D52" s="41"/>
      <c r="E52" s="41"/>
    </row>
    <row r="53" spans="1:5" hidden="1" x14ac:dyDescent="0.2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">
      <c r="A54" s="4">
        <v>220207</v>
      </c>
      <c r="B54" s="5" t="s">
        <v>67</v>
      </c>
      <c r="C54" s="12">
        <f>SUM(C55:C62)</f>
        <v>0</v>
      </c>
      <c r="D54" s="12">
        <f t="shared" ref="D54:E54" si="6">SUM(D55:D62)</f>
        <v>0</v>
      </c>
      <c r="E54" s="12">
        <f t="shared" si="6"/>
        <v>0</v>
      </c>
    </row>
    <row r="55" spans="1:5" hidden="1" x14ac:dyDescent="0.2">
      <c r="A55" s="43">
        <v>22020701</v>
      </c>
      <c r="B55" s="44" t="s">
        <v>68</v>
      </c>
      <c r="C55" s="41"/>
      <c r="D55" s="41"/>
      <c r="E55" s="41"/>
    </row>
    <row r="56" spans="1:5" hidden="1" x14ac:dyDescent="0.2">
      <c r="A56" s="43">
        <v>22020702</v>
      </c>
      <c r="B56" s="44" t="s">
        <v>69</v>
      </c>
      <c r="C56" s="41"/>
      <c r="D56" s="41"/>
      <c r="E56" s="41"/>
    </row>
    <row r="57" spans="1:5" hidden="1" x14ac:dyDescent="0.2">
      <c r="A57" s="43">
        <v>22020703</v>
      </c>
      <c r="B57" s="44" t="s">
        <v>70</v>
      </c>
      <c r="C57" s="41"/>
      <c r="D57" s="41"/>
      <c r="E57" s="41"/>
    </row>
    <row r="58" spans="1:5" hidden="1" x14ac:dyDescent="0.2">
      <c r="A58" s="43">
        <v>22020707</v>
      </c>
      <c r="B58" s="44" t="s">
        <v>71</v>
      </c>
      <c r="C58" s="41"/>
      <c r="D58" s="41"/>
      <c r="E58" s="41"/>
    </row>
    <row r="59" spans="1:5" hidden="1" x14ac:dyDescent="0.2">
      <c r="A59" s="43">
        <v>22020708</v>
      </c>
      <c r="B59" s="44" t="s">
        <v>72</v>
      </c>
      <c r="C59" s="41"/>
      <c r="D59" s="41"/>
      <c r="E59" s="41"/>
    </row>
    <row r="60" spans="1:5" hidden="1" x14ac:dyDescent="0.2">
      <c r="A60" s="43">
        <v>22020709</v>
      </c>
      <c r="B60" s="44" t="s">
        <v>73</v>
      </c>
      <c r="C60" s="41"/>
      <c r="D60" s="41"/>
      <c r="E60" s="41"/>
    </row>
    <row r="61" spans="1:5" hidden="1" x14ac:dyDescent="0.2">
      <c r="A61" s="43">
        <v>22020711</v>
      </c>
      <c r="B61" s="44" t="s">
        <v>74</v>
      </c>
      <c r="C61" s="41"/>
      <c r="D61" s="41"/>
      <c r="E61" s="41"/>
    </row>
    <row r="62" spans="1:5" hidden="1" x14ac:dyDescent="0.2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7">SUM(D64:D66)</f>
        <v>0</v>
      </c>
      <c r="E63" s="12">
        <f t="shared" si="7"/>
        <v>0</v>
      </c>
    </row>
    <row r="64" spans="1:5" hidden="1" x14ac:dyDescent="0.2">
      <c r="A64" s="43">
        <v>22020801</v>
      </c>
      <c r="B64" s="44" t="s">
        <v>77</v>
      </c>
      <c r="C64" s="41"/>
      <c r="D64" s="41"/>
      <c r="E64" s="41"/>
    </row>
    <row r="65" spans="1:5" hidden="1" x14ac:dyDescent="0.2">
      <c r="A65" s="43">
        <v>22020802</v>
      </c>
      <c r="B65" s="44" t="s">
        <v>78</v>
      </c>
      <c r="C65" s="41"/>
      <c r="D65" s="41"/>
      <c r="E65" s="41"/>
    </row>
    <row r="66" spans="1:5" hidden="1" x14ac:dyDescent="0.2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8">SUM(D68:D69)</f>
        <v>0</v>
      </c>
      <c r="E67" s="12">
        <f t="shared" si="8"/>
        <v>0</v>
      </c>
    </row>
    <row r="68" spans="1:5" hidden="1" x14ac:dyDescent="0.2">
      <c r="A68" s="43">
        <v>22020901</v>
      </c>
      <c r="B68" s="44" t="s">
        <v>81</v>
      </c>
      <c r="C68" s="41"/>
      <c r="D68" s="41"/>
      <c r="E68" s="41"/>
    </row>
    <row r="69" spans="1:5" hidden="1" x14ac:dyDescent="0.2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">
      <c r="A70" s="4">
        <v>220210</v>
      </c>
      <c r="B70" s="5" t="s">
        <v>83</v>
      </c>
      <c r="C70" s="12">
        <f>SUM(C71:C83)</f>
        <v>6600000</v>
      </c>
      <c r="D70" s="12">
        <f t="shared" ref="D70:E70" si="9">SUM(D71:D83)</f>
        <v>4550000</v>
      </c>
      <c r="E70" s="12">
        <f t="shared" si="9"/>
        <v>17000000</v>
      </c>
    </row>
    <row r="71" spans="1:5" x14ac:dyDescent="0.2">
      <c r="A71" s="43">
        <v>22021001</v>
      </c>
      <c r="B71" s="44" t="s">
        <v>84</v>
      </c>
      <c r="C71" s="41">
        <v>3000000</v>
      </c>
      <c r="D71" s="41">
        <v>950000</v>
      </c>
      <c r="E71" s="41">
        <v>2000000</v>
      </c>
    </row>
    <row r="72" spans="1:5" hidden="1" x14ac:dyDescent="0.2">
      <c r="A72" s="43">
        <v>22021002</v>
      </c>
      <c r="B72" s="44" t="s">
        <v>85</v>
      </c>
      <c r="C72" s="41"/>
      <c r="D72" s="41"/>
      <c r="E72" s="41"/>
    </row>
    <row r="73" spans="1:5" hidden="1" x14ac:dyDescent="0.2">
      <c r="A73" s="43">
        <v>22021003</v>
      </c>
      <c r="B73" s="44" t="s">
        <v>86</v>
      </c>
      <c r="C73" s="41"/>
      <c r="D73" s="41"/>
      <c r="E73" s="41"/>
    </row>
    <row r="74" spans="1:5" hidden="1" x14ac:dyDescent="0.2">
      <c r="A74" s="43">
        <v>22021004</v>
      </c>
      <c r="B74" s="44" t="s">
        <v>87</v>
      </c>
      <c r="C74" s="41"/>
      <c r="D74" s="41"/>
      <c r="E74" s="41"/>
    </row>
    <row r="75" spans="1:5" hidden="1" x14ac:dyDescent="0.2">
      <c r="A75" s="43">
        <v>22021006</v>
      </c>
      <c r="B75" s="44" t="s">
        <v>88</v>
      </c>
      <c r="C75" s="41"/>
      <c r="D75" s="41"/>
      <c r="E75" s="41"/>
    </row>
    <row r="76" spans="1:5" x14ac:dyDescent="0.2">
      <c r="A76" s="43">
        <v>22021007</v>
      </c>
      <c r="B76" s="44" t="s">
        <v>89</v>
      </c>
      <c r="C76" s="41">
        <v>3600000</v>
      </c>
      <c r="D76" s="41">
        <v>3600000</v>
      </c>
      <c r="E76" s="41">
        <v>10000000</v>
      </c>
    </row>
    <row r="77" spans="1:5" hidden="1" x14ac:dyDescent="0.2">
      <c r="A77" s="43">
        <v>22021008</v>
      </c>
      <c r="B77" s="44" t="s">
        <v>90</v>
      </c>
      <c r="C77" s="41"/>
      <c r="D77" s="41"/>
      <c r="E77" s="41"/>
    </row>
    <row r="78" spans="1:5" x14ac:dyDescent="0.2">
      <c r="A78" s="43">
        <v>22021009</v>
      </c>
      <c r="B78" s="44" t="s">
        <v>91</v>
      </c>
      <c r="C78" s="41">
        <v>0</v>
      </c>
      <c r="D78" s="41">
        <v>0</v>
      </c>
      <c r="E78" s="41">
        <v>5000000</v>
      </c>
    </row>
    <row r="79" spans="1:5" hidden="1" x14ac:dyDescent="0.2">
      <c r="A79" s="43">
        <v>22021010</v>
      </c>
      <c r="B79" s="44" t="s">
        <v>92</v>
      </c>
      <c r="C79" s="41"/>
      <c r="D79" s="41"/>
      <c r="E79" s="41"/>
    </row>
    <row r="80" spans="1:5" hidden="1" x14ac:dyDescent="0.2">
      <c r="A80" s="43">
        <v>22021014</v>
      </c>
      <c r="B80" s="44" t="s">
        <v>93</v>
      </c>
      <c r="C80" s="41"/>
      <c r="D80" s="41"/>
      <c r="E80" s="41"/>
    </row>
    <row r="81" spans="1:5" hidden="1" x14ac:dyDescent="0.2">
      <c r="A81" s="43">
        <v>22021020</v>
      </c>
      <c r="B81" s="44" t="s">
        <v>94</v>
      </c>
      <c r="C81" s="41"/>
      <c r="D81" s="41"/>
      <c r="E81" s="41"/>
    </row>
    <row r="82" spans="1:5" hidden="1" x14ac:dyDescent="0.2">
      <c r="A82" s="43">
        <v>22021050</v>
      </c>
      <c r="B82" s="44" t="s">
        <v>95</v>
      </c>
      <c r="C82" s="41"/>
      <c r="D82" s="41"/>
      <c r="E82" s="41"/>
    </row>
    <row r="83" spans="1:5" hidden="1" x14ac:dyDescent="0.2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">
      <c r="A84" s="4">
        <v>2204</v>
      </c>
      <c r="B84" s="5" t="s">
        <v>97</v>
      </c>
      <c r="C84" s="12">
        <f>C85</f>
        <v>350000000</v>
      </c>
      <c r="D84" s="12">
        <f t="shared" ref="D84:E84" si="10">D85</f>
        <v>330789555.66999996</v>
      </c>
      <c r="E84" s="12">
        <f t="shared" si="10"/>
        <v>575000000</v>
      </c>
    </row>
    <row r="85" spans="1:5" s="1" customFormat="1" x14ac:dyDescent="0.2">
      <c r="A85" s="4">
        <v>220401</v>
      </c>
      <c r="B85" s="5" t="s">
        <v>98</v>
      </c>
      <c r="C85" s="12">
        <f>SUM(C86:C87)</f>
        <v>350000000</v>
      </c>
      <c r="D85" s="12">
        <f>SUM(D86:D87)</f>
        <v>330789555.66999996</v>
      </c>
      <c r="E85" s="12">
        <f>SUM(E86:E87)</f>
        <v>575000000</v>
      </c>
    </row>
    <row r="86" spans="1:5" x14ac:dyDescent="0.2">
      <c r="A86" s="43">
        <v>22080101</v>
      </c>
      <c r="B86" s="44" t="s">
        <v>900</v>
      </c>
      <c r="C86" s="41">
        <v>150000000</v>
      </c>
      <c r="D86" s="41">
        <v>140789555.66999999</v>
      </c>
      <c r="E86" s="41">
        <v>275000000</v>
      </c>
    </row>
    <row r="87" spans="1:5" x14ac:dyDescent="0.2">
      <c r="A87" s="43">
        <v>22040109</v>
      </c>
      <c r="B87" s="44" t="s">
        <v>100</v>
      </c>
      <c r="C87" s="41">
        <v>200000000</v>
      </c>
      <c r="D87" s="41">
        <v>190000000</v>
      </c>
      <c r="E87" s="41">
        <v>300000000</v>
      </c>
    </row>
    <row r="88" spans="1:5" s="1" customFormat="1" x14ac:dyDescent="0.2">
      <c r="A88" s="4">
        <v>2205</v>
      </c>
      <c r="B88" s="5" t="s">
        <v>101</v>
      </c>
      <c r="C88" s="12">
        <f>C89</f>
        <v>61600000</v>
      </c>
      <c r="D88" s="12">
        <f t="shared" ref="D88:E88" si="11">D89</f>
        <v>34000000</v>
      </c>
      <c r="E88" s="12">
        <f t="shared" si="11"/>
        <v>110000000</v>
      </c>
    </row>
    <row r="89" spans="1:5" s="1" customFormat="1" x14ac:dyDescent="0.2">
      <c r="A89" s="4">
        <v>220501</v>
      </c>
      <c r="B89" s="5" t="s">
        <v>102</v>
      </c>
      <c r="C89" s="12">
        <f>SUM(C90:C92)</f>
        <v>61600000</v>
      </c>
      <c r="D89" s="12">
        <f>SUM(D90:D92)</f>
        <v>34000000</v>
      </c>
      <c r="E89" s="12">
        <f>SUM(E90:E92)</f>
        <v>110000000</v>
      </c>
    </row>
    <row r="90" spans="1:5" x14ac:dyDescent="0.25">
      <c r="A90" s="43"/>
      <c r="B90" s="44" t="s">
        <v>103</v>
      </c>
      <c r="C90" s="41">
        <v>30000000</v>
      </c>
      <c r="D90" s="41">
        <v>5000000</v>
      </c>
      <c r="E90" s="41">
        <v>40000000</v>
      </c>
    </row>
    <row r="91" spans="1:5" x14ac:dyDescent="0.25">
      <c r="A91" s="43">
        <v>22050108</v>
      </c>
      <c r="B91" s="44" t="s">
        <v>104</v>
      </c>
      <c r="C91" s="41">
        <v>21600000</v>
      </c>
      <c r="D91" s="41">
        <v>21000000</v>
      </c>
      <c r="E91" s="41">
        <v>50000000</v>
      </c>
    </row>
    <row r="92" spans="1:5" x14ac:dyDescent="0.25">
      <c r="A92" s="43">
        <v>22050110</v>
      </c>
      <c r="B92" s="44" t="s">
        <v>105</v>
      </c>
      <c r="C92" s="41">
        <v>10000000</v>
      </c>
      <c r="D92" s="41">
        <v>8000000</v>
      </c>
      <c r="E92" s="41">
        <v>20000000</v>
      </c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2">D94+D96</f>
        <v>0</v>
      </c>
      <c r="E93" s="12">
        <f t="shared" si="12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3">D95</f>
        <v>0</v>
      </c>
      <c r="E94" s="12">
        <f t="shared" si="13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SUM(C98:C98)</f>
        <v>0</v>
      </c>
      <c r="D96" s="12">
        <f>SUM(D98:D98)</f>
        <v>0</v>
      </c>
      <c r="E96" s="12">
        <f>SUM(E98:E98)</f>
        <v>0</v>
      </c>
    </row>
    <row r="97" spans="1:5" s="1" customFormat="1" hidden="1" x14ac:dyDescent="0.25">
      <c r="A97" s="4"/>
      <c r="B97" s="5"/>
      <c r="C97" s="12"/>
      <c r="D97" s="12"/>
      <c r="E97" s="12"/>
    </row>
    <row r="98" spans="1:5" hidden="1" x14ac:dyDescent="0.25">
      <c r="A98" s="43"/>
      <c r="B98" s="44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firstPageNumber="58" orientation="landscape" r:id="rId1"/>
  <headerFooter>
    <oddFooter>&amp;C&amp;P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F300"/>
  <sheetViews>
    <sheetView view="pageBreakPreview" topLeftCell="A19" zoomScale="90" zoomScaleNormal="100" zoomScaleSheetLayoutView="90" workbookViewId="0">
      <selection activeCell="A301" sqref="A301"/>
    </sheetView>
  </sheetViews>
  <sheetFormatPr defaultColWidth="8.88671875" defaultRowHeight="15" x14ac:dyDescent="0.25"/>
  <cols>
    <col min="1" max="1" width="22.441406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3">
      <c r="A1" s="73" t="s">
        <v>143</v>
      </c>
      <c r="B1" s="73"/>
      <c r="C1" s="73"/>
      <c r="D1" s="73"/>
      <c r="E1" s="73"/>
    </row>
    <row r="2" spans="1:6" x14ac:dyDescent="0.25">
      <c r="A2" s="74" t="s">
        <v>830</v>
      </c>
      <c r="B2" s="74"/>
      <c r="C2" s="74"/>
      <c r="D2" s="74"/>
      <c r="E2" s="74"/>
    </row>
    <row r="3" spans="1:6" x14ac:dyDescent="0.3">
      <c r="A3" s="74" t="s">
        <v>762</v>
      </c>
      <c r="B3" s="74"/>
      <c r="C3" s="74"/>
      <c r="D3" s="74"/>
      <c r="E3" s="74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3">
      <c r="A6" s="8" t="s">
        <v>610</v>
      </c>
      <c r="B6" s="4">
        <v>3</v>
      </c>
      <c r="C6" s="5" t="s">
        <v>113</v>
      </c>
      <c r="D6" s="11">
        <f>D7+D38+D70+D76+D82+D88+D95+D107+D114+D120</f>
        <v>311000000</v>
      </c>
      <c r="E6" s="11">
        <f>E7+E38+E70+E76+E82+E88+E95+E107+E114+E120</f>
        <v>12276701.92</v>
      </c>
      <c r="F6" s="11">
        <f>F7+F38+F70+F76+F82+F88+F95+F107+F114+F120</f>
        <v>163000000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SUM(D8:D37)</f>
        <v>311000000</v>
      </c>
      <c r="E7" s="11">
        <f>SUM(E8:E37)</f>
        <v>12276701.92</v>
      </c>
      <c r="F7" s="11">
        <f>SUM(F8:F37)</f>
        <v>163000000</v>
      </c>
    </row>
    <row r="8" spans="1:6" hidden="1" x14ac:dyDescent="0.25">
      <c r="A8" s="42" t="s">
        <v>611</v>
      </c>
      <c r="B8" s="43">
        <v>32010101</v>
      </c>
      <c r="C8" s="44" t="s">
        <v>115</v>
      </c>
      <c r="D8" s="45"/>
      <c r="E8" s="45"/>
      <c r="F8" s="45"/>
    </row>
    <row r="9" spans="1:6" x14ac:dyDescent="0.25">
      <c r="A9" s="42"/>
      <c r="B9" s="43"/>
      <c r="C9" s="44" t="s">
        <v>871</v>
      </c>
      <c r="D9" s="45">
        <v>11000000</v>
      </c>
      <c r="E9" s="45"/>
      <c r="F9" s="45">
        <v>13000000</v>
      </c>
    </row>
    <row r="10" spans="1:6" ht="30" x14ac:dyDescent="0.25">
      <c r="A10" s="42"/>
      <c r="B10" s="43"/>
      <c r="C10" s="44" t="s">
        <v>908</v>
      </c>
      <c r="D10" s="45"/>
      <c r="E10" s="45"/>
      <c r="F10" s="45">
        <v>30000000</v>
      </c>
    </row>
    <row r="11" spans="1:6" ht="30" x14ac:dyDescent="0.25">
      <c r="A11" s="42"/>
      <c r="B11" s="43"/>
      <c r="C11" s="44" t="s">
        <v>909</v>
      </c>
      <c r="D11" s="45"/>
      <c r="E11" s="45"/>
      <c r="F11" s="45">
        <v>20000000</v>
      </c>
    </row>
    <row r="12" spans="1:6" x14ac:dyDescent="0.25">
      <c r="A12" s="42"/>
      <c r="B12" s="43"/>
      <c r="C12" s="44" t="s">
        <v>910</v>
      </c>
      <c r="D12" s="45"/>
      <c r="E12" s="45"/>
      <c r="F12" s="45">
        <v>7000000</v>
      </c>
    </row>
    <row r="13" spans="1:6" x14ac:dyDescent="0.25">
      <c r="A13" s="42"/>
      <c r="B13" s="43"/>
      <c r="C13" s="44" t="s">
        <v>911</v>
      </c>
      <c r="D13" s="45"/>
      <c r="E13" s="45"/>
      <c r="F13" s="45">
        <v>7000000</v>
      </c>
    </row>
    <row r="14" spans="1:6" x14ac:dyDescent="0.25">
      <c r="A14" s="42"/>
      <c r="B14" s="43"/>
      <c r="C14" s="44" t="s">
        <v>912</v>
      </c>
      <c r="D14" s="45"/>
      <c r="E14" s="45"/>
      <c r="F14" s="45">
        <v>7000000</v>
      </c>
    </row>
    <row r="15" spans="1:6" x14ac:dyDescent="0.25">
      <c r="A15" s="42"/>
      <c r="B15" s="43"/>
      <c r="C15" s="44" t="s">
        <v>913</v>
      </c>
      <c r="D15" s="45"/>
      <c r="E15" s="45"/>
      <c r="F15" s="45">
        <v>7000000</v>
      </c>
    </row>
    <row r="16" spans="1:6" x14ac:dyDescent="0.25">
      <c r="A16" s="42"/>
      <c r="B16" s="43"/>
      <c r="C16" s="44" t="s">
        <v>914</v>
      </c>
      <c r="D16" s="45"/>
      <c r="E16" s="45"/>
      <c r="F16" s="45">
        <v>7000000</v>
      </c>
    </row>
    <row r="17" spans="1:6" x14ac:dyDescent="0.25">
      <c r="A17" s="42"/>
      <c r="B17" s="43"/>
      <c r="C17" s="44" t="s">
        <v>915</v>
      </c>
      <c r="D17" s="45"/>
      <c r="E17" s="45"/>
      <c r="F17" s="45">
        <v>7000000</v>
      </c>
    </row>
    <row r="18" spans="1:6" x14ac:dyDescent="0.25">
      <c r="A18" s="42"/>
      <c r="B18" s="43"/>
      <c r="C18" s="44" t="s">
        <v>916</v>
      </c>
      <c r="D18" s="45"/>
      <c r="E18" s="45"/>
      <c r="F18" s="45">
        <v>7000000</v>
      </c>
    </row>
    <row r="19" spans="1:6" x14ac:dyDescent="0.25">
      <c r="A19" s="42"/>
      <c r="B19" s="43"/>
      <c r="C19" s="44" t="s">
        <v>917</v>
      </c>
      <c r="D19" s="45"/>
      <c r="E19" s="45"/>
      <c r="F19" s="45">
        <v>7000000</v>
      </c>
    </row>
    <row r="20" spans="1:6" x14ac:dyDescent="0.25">
      <c r="A20" s="42"/>
      <c r="B20" s="43"/>
      <c r="C20" s="44" t="s">
        <v>918</v>
      </c>
      <c r="D20" s="45"/>
      <c r="E20" s="45"/>
      <c r="F20" s="45">
        <v>7000000</v>
      </c>
    </row>
    <row r="21" spans="1:6" x14ac:dyDescent="0.25">
      <c r="A21" s="42"/>
      <c r="B21" s="43"/>
      <c r="C21" s="44" t="s">
        <v>919</v>
      </c>
      <c r="D21" s="45"/>
      <c r="E21" s="45"/>
      <c r="F21" s="45">
        <v>15000000</v>
      </c>
    </row>
    <row r="22" spans="1:6" x14ac:dyDescent="0.25">
      <c r="A22" s="42"/>
      <c r="B22" s="43"/>
      <c r="C22" s="44" t="s">
        <v>920</v>
      </c>
      <c r="D22" s="45"/>
      <c r="E22" s="45"/>
      <c r="F22" s="45">
        <v>7000000</v>
      </c>
    </row>
    <row r="23" spans="1:6" x14ac:dyDescent="0.25">
      <c r="A23" s="42"/>
      <c r="B23" s="43"/>
      <c r="C23" s="46" t="s">
        <v>921</v>
      </c>
      <c r="D23" s="45"/>
      <c r="E23" s="45"/>
      <c r="F23" s="45">
        <v>15000000</v>
      </c>
    </row>
    <row r="24" spans="1:6" x14ac:dyDescent="0.25">
      <c r="A24" s="42"/>
      <c r="B24" s="43"/>
      <c r="C24" s="44" t="s">
        <v>987</v>
      </c>
      <c r="D24" s="45">
        <v>50000000</v>
      </c>
      <c r="E24" s="45">
        <v>3799283.76</v>
      </c>
      <c r="F24" s="45"/>
    </row>
    <row r="25" spans="1:6" x14ac:dyDescent="0.25">
      <c r="A25" s="42"/>
      <c r="B25" s="43"/>
      <c r="C25" s="44" t="s">
        <v>936</v>
      </c>
      <c r="D25" s="45">
        <v>50000000</v>
      </c>
      <c r="E25" s="45"/>
      <c r="F25" s="45"/>
    </row>
    <row r="26" spans="1:6" x14ac:dyDescent="0.25">
      <c r="A26" s="42"/>
      <c r="B26" s="43"/>
      <c r="C26" s="44" t="s">
        <v>988</v>
      </c>
      <c r="D26" s="45">
        <v>50000000</v>
      </c>
      <c r="E26" s="45">
        <v>4238709.08</v>
      </c>
      <c r="F26" s="45"/>
    </row>
    <row r="27" spans="1:6" ht="30" x14ac:dyDescent="0.25">
      <c r="A27" s="42"/>
      <c r="B27" s="43"/>
      <c r="C27" s="44" t="s">
        <v>937</v>
      </c>
      <c r="D27" s="45">
        <v>50000000</v>
      </c>
      <c r="E27" s="45"/>
      <c r="F27" s="45"/>
    </row>
    <row r="28" spans="1:6" ht="30" x14ac:dyDescent="0.25">
      <c r="A28" s="42"/>
      <c r="B28" s="43"/>
      <c r="C28" s="44" t="s">
        <v>938</v>
      </c>
      <c r="D28" s="45">
        <v>11000000</v>
      </c>
      <c r="E28" s="45"/>
      <c r="F28" s="45"/>
    </row>
    <row r="29" spans="1:6" x14ac:dyDescent="0.25">
      <c r="A29" s="42"/>
      <c r="B29" s="43"/>
      <c r="C29" s="44" t="s">
        <v>989</v>
      </c>
      <c r="D29" s="45">
        <v>11000000</v>
      </c>
      <c r="E29" s="45">
        <v>4238709.08</v>
      </c>
      <c r="F29" s="45"/>
    </row>
    <row r="30" spans="1:6" x14ac:dyDescent="0.25">
      <c r="A30" s="42"/>
      <c r="B30" s="43"/>
      <c r="C30" s="44" t="s">
        <v>939</v>
      </c>
      <c r="D30" s="45">
        <v>11000000</v>
      </c>
      <c r="E30" s="45"/>
      <c r="F30" s="45"/>
    </row>
    <row r="31" spans="1:6" x14ac:dyDescent="0.25">
      <c r="A31" s="42"/>
      <c r="B31" s="43"/>
      <c r="C31" s="44" t="s">
        <v>940</v>
      </c>
      <c r="D31" s="45">
        <v>11000000</v>
      </c>
      <c r="E31" s="45"/>
      <c r="F31" s="45"/>
    </row>
    <row r="32" spans="1:6" x14ac:dyDescent="0.25">
      <c r="A32" s="42"/>
      <c r="B32" s="43"/>
      <c r="C32" s="44" t="s">
        <v>941</v>
      </c>
      <c r="D32" s="45">
        <v>11000000</v>
      </c>
      <c r="E32" s="45"/>
      <c r="F32" s="45"/>
    </row>
    <row r="33" spans="1:6" x14ac:dyDescent="0.25">
      <c r="A33" s="42"/>
      <c r="B33" s="43"/>
      <c r="C33" s="44" t="s">
        <v>942</v>
      </c>
      <c r="D33" s="45">
        <v>11000000</v>
      </c>
      <c r="E33" s="45"/>
      <c r="F33" s="45"/>
    </row>
    <row r="34" spans="1:6" ht="30" x14ac:dyDescent="0.25">
      <c r="A34" s="42"/>
      <c r="B34" s="43"/>
      <c r="C34" s="44" t="s">
        <v>943</v>
      </c>
      <c r="D34" s="45">
        <v>11000000</v>
      </c>
      <c r="E34" s="45"/>
      <c r="F34" s="45"/>
    </row>
    <row r="35" spans="1:6" x14ac:dyDescent="0.25">
      <c r="A35" s="42"/>
      <c r="B35" s="43"/>
      <c r="C35" s="44" t="s">
        <v>944</v>
      </c>
      <c r="D35" s="45">
        <v>11000000</v>
      </c>
      <c r="E35" s="45"/>
      <c r="F35" s="45"/>
    </row>
    <row r="36" spans="1:6" x14ac:dyDescent="0.25">
      <c r="A36" s="42"/>
      <c r="B36" s="43"/>
      <c r="C36" s="44" t="s">
        <v>944</v>
      </c>
      <c r="D36" s="45">
        <v>12000000</v>
      </c>
      <c r="E36" s="45"/>
      <c r="F36" s="45"/>
    </row>
    <row r="37" spans="1:6" ht="15" hidden="1" customHeight="1" x14ac:dyDescent="0.25">
      <c r="A37" s="42"/>
      <c r="B37" s="43"/>
      <c r="C37" s="46"/>
      <c r="D37" s="45"/>
      <c r="E37" s="45"/>
      <c r="F37" s="45"/>
    </row>
    <row r="38" spans="1:6" s="1" customFormat="1" x14ac:dyDescent="0.25">
      <c r="A38" s="5"/>
      <c r="B38" s="4">
        <v>32010200</v>
      </c>
      <c r="C38" s="5" t="s">
        <v>116</v>
      </c>
      <c r="D38" s="11">
        <f>SUM(D39:D69)</f>
        <v>0</v>
      </c>
      <c r="E38" s="11">
        <f t="shared" ref="E38:F38" si="0">SUM(E39:E69)</f>
        <v>0</v>
      </c>
      <c r="F38" s="11">
        <f t="shared" si="0"/>
        <v>0</v>
      </c>
    </row>
    <row r="39" spans="1:6" hidden="1" x14ac:dyDescent="0.25">
      <c r="A39" s="42" t="s">
        <v>612</v>
      </c>
      <c r="B39" s="43">
        <v>32010202</v>
      </c>
      <c r="C39" s="44" t="s">
        <v>117</v>
      </c>
      <c r="D39" s="45"/>
      <c r="E39" s="45"/>
      <c r="F39" s="45"/>
    </row>
    <row r="40" spans="1:6" ht="15" hidden="1" customHeight="1" x14ac:dyDescent="0.25">
      <c r="A40" s="46"/>
      <c r="B40" s="47"/>
      <c r="C40" s="44"/>
      <c r="D40" s="45"/>
      <c r="E40" s="45"/>
      <c r="F40" s="45"/>
    </row>
    <row r="41" spans="1:6" ht="15" hidden="1" customHeight="1" x14ac:dyDescent="0.25">
      <c r="A41" s="46"/>
      <c r="B41" s="47"/>
      <c r="C41" s="44"/>
      <c r="D41" s="45"/>
      <c r="E41" s="45"/>
      <c r="F41" s="45"/>
    </row>
    <row r="42" spans="1:6" ht="15" hidden="1" customHeight="1" x14ac:dyDescent="0.25">
      <c r="A42" s="46"/>
      <c r="B42" s="47"/>
      <c r="C42" s="44"/>
      <c r="D42" s="45"/>
      <c r="E42" s="45"/>
      <c r="F42" s="45"/>
    </row>
    <row r="43" spans="1:6" hidden="1" x14ac:dyDescent="0.2">
      <c r="A43" s="46"/>
      <c r="B43" s="47"/>
      <c r="C43" s="44"/>
      <c r="D43" s="45"/>
      <c r="E43" s="45"/>
      <c r="F43" s="45"/>
    </row>
    <row r="44" spans="1:6" hidden="1" x14ac:dyDescent="0.2">
      <c r="A44" s="46"/>
      <c r="B44" s="47"/>
      <c r="C44" s="44"/>
      <c r="D44" s="45"/>
      <c r="E44" s="45"/>
      <c r="F44" s="45"/>
    </row>
    <row r="45" spans="1:6" hidden="1" x14ac:dyDescent="0.2">
      <c r="A45" s="46"/>
      <c r="B45" s="47"/>
      <c r="C45" s="44"/>
      <c r="D45" s="45"/>
      <c r="E45" s="45"/>
      <c r="F45" s="45"/>
    </row>
    <row r="46" spans="1:6" hidden="1" x14ac:dyDescent="0.2">
      <c r="A46" s="46"/>
      <c r="B46" s="47"/>
      <c r="C46" s="44"/>
      <c r="D46" s="45"/>
      <c r="E46" s="45"/>
      <c r="F46" s="45"/>
    </row>
    <row r="47" spans="1:6" hidden="1" x14ac:dyDescent="0.2">
      <c r="A47" s="46"/>
      <c r="B47" s="47"/>
      <c r="C47" s="44"/>
      <c r="D47" s="45"/>
      <c r="E47" s="45"/>
      <c r="F47" s="45"/>
    </row>
    <row r="48" spans="1:6" hidden="1" x14ac:dyDescent="0.2">
      <c r="A48" s="46"/>
      <c r="B48" s="47"/>
      <c r="C48" s="44"/>
      <c r="D48" s="45"/>
      <c r="E48" s="45"/>
      <c r="F48" s="45"/>
    </row>
    <row r="49" spans="1:6" hidden="1" x14ac:dyDescent="0.2">
      <c r="A49" s="46"/>
      <c r="B49" s="47"/>
      <c r="C49" s="44"/>
      <c r="D49" s="45"/>
      <c r="E49" s="45"/>
      <c r="F49" s="45"/>
    </row>
    <row r="50" spans="1:6" hidden="1" x14ac:dyDescent="0.2">
      <c r="A50" s="46"/>
      <c r="B50" s="47"/>
      <c r="C50" s="44"/>
      <c r="D50" s="45"/>
      <c r="E50" s="45"/>
      <c r="F50" s="45"/>
    </row>
    <row r="51" spans="1:6" hidden="1" x14ac:dyDescent="0.2">
      <c r="A51" s="46"/>
      <c r="B51" s="47"/>
      <c r="C51" s="44"/>
      <c r="D51" s="45"/>
      <c r="E51" s="45"/>
      <c r="F51" s="45"/>
    </row>
    <row r="52" spans="1:6" hidden="1" x14ac:dyDescent="0.2">
      <c r="A52" s="46"/>
      <c r="B52" s="47"/>
      <c r="C52" s="44"/>
      <c r="D52" s="45"/>
      <c r="E52" s="45"/>
      <c r="F52" s="45"/>
    </row>
    <row r="53" spans="1:6" hidden="1" x14ac:dyDescent="0.2">
      <c r="A53" s="46"/>
      <c r="B53" s="47"/>
      <c r="C53" s="44"/>
      <c r="D53" s="45"/>
      <c r="E53" s="45"/>
      <c r="F53" s="45"/>
    </row>
    <row r="54" spans="1:6" hidden="1" x14ac:dyDescent="0.2">
      <c r="A54" s="46"/>
      <c r="B54" s="47"/>
      <c r="C54" s="46"/>
      <c r="D54" s="45"/>
      <c r="E54" s="45"/>
      <c r="F54" s="45"/>
    </row>
    <row r="55" spans="1:6" hidden="1" x14ac:dyDescent="0.2">
      <c r="A55" s="46"/>
      <c r="B55" s="47"/>
      <c r="C55" s="44"/>
      <c r="D55" s="45"/>
      <c r="E55" s="45"/>
      <c r="F55" s="45"/>
    </row>
    <row r="56" spans="1:6" hidden="1" x14ac:dyDescent="0.2">
      <c r="A56" s="46"/>
      <c r="B56" s="47"/>
      <c r="C56" s="44"/>
      <c r="D56" s="45"/>
      <c r="E56" s="45"/>
      <c r="F56" s="45"/>
    </row>
    <row r="57" spans="1:6" hidden="1" x14ac:dyDescent="0.2">
      <c r="A57" s="46"/>
      <c r="B57" s="47"/>
      <c r="C57" s="44"/>
      <c r="D57" s="45"/>
      <c r="E57" s="45"/>
      <c r="F57" s="45"/>
    </row>
    <row r="58" spans="1:6" hidden="1" x14ac:dyDescent="0.2">
      <c r="A58" s="46"/>
      <c r="B58" s="47"/>
      <c r="C58" s="44"/>
      <c r="D58" s="45"/>
      <c r="E58" s="45"/>
      <c r="F58" s="45"/>
    </row>
    <row r="59" spans="1:6" hidden="1" x14ac:dyDescent="0.2">
      <c r="A59" s="46"/>
      <c r="B59" s="47"/>
      <c r="C59" s="44"/>
      <c r="D59" s="45"/>
      <c r="E59" s="45"/>
      <c r="F59" s="45"/>
    </row>
    <row r="60" spans="1:6" hidden="1" x14ac:dyDescent="0.2">
      <c r="A60" s="46"/>
      <c r="B60" s="47"/>
      <c r="C60" s="44"/>
      <c r="D60" s="45"/>
      <c r="E60" s="45"/>
      <c r="F60" s="45"/>
    </row>
    <row r="61" spans="1:6" hidden="1" x14ac:dyDescent="0.2">
      <c r="A61" s="46"/>
      <c r="B61" s="47"/>
      <c r="C61" s="44"/>
      <c r="D61" s="45"/>
      <c r="E61" s="45"/>
      <c r="F61" s="45"/>
    </row>
    <row r="62" spans="1:6" hidden="1" x14ac:dyDescent="0.2">
      <c r="A62" s="46"/>
      <c r="B62" s="47"/>
      <c r="C62" s="44"/>
      <c r="D62" s="45"/>
      <c r="E62" s="45"/>
      <c r="F62" s="45"/>
    </row>
    <row r="63" spans="1:6" hidden="1" x14ac:dyDescent="0.2">
      <c r="A63" s="46"/>
      <c r="B63" s="47"/>
      <c r="C63" s="44"/>
      <c r="D63" s="45"/>
      <c r="E63" s="45"/>
      <c r="F63" s="45"/>
    </row>
    <row r="64" spans="1:6" hidden="1" x14ac:dyDescent="0.2">
      <c r="A64" s="46"/>
      <c r="B64" s="47"/>
      <c r="C64" s="44"/>
      <c r="D64" s="45"/>
      <c r="E64" s="45"/>
      <c r="F64" s="45"/>
    </row>
    <row r="65" spans="1:6" hidden="1" x14ac:dyDescent="0.2">
      <c r="A65" s="46"/>
      <c r="B65" s="47"/>
      <c r="C65" s="46"/>
      <c r="D65" s="45"/>
      <c r="E65" s="45"/>
      <c r="F65" s="45"/>
    </row>
    <row r="66" spans="1:6" hidden="1" x14ac:dyDescent="0.2">
      <c r="A66" s="46"/>
      <c r="B66" s="47"/>
      <c r="C66" s="46"/>
      <c r="D66" s="45"/>
      <c r="E66" s="45"/>
      <c r="F66" s="45"/>
    </row>
    <row r="67" spans="1:6" hidden="1" x14ac:dyDescent="0.2">
      <c r="A67" s="46"/>
      <c r="B67" s="47"/>
      <c r="C67" s="46"/>
      <c r="D67" s="45"/>
      <c r="E67" s="45"/>
      <c r="F67" s="45"/>
    </row>
    <row r="68" spans="1:6" hidden="1" x14ac:dyDescent="0.2">
      <c r="A68" s="46"/>
      <c r="B68" s="47"/>
      <c r="C68" s="46"/>
      <c r="D68" s="45"/>
      <c r="E68" s="45"/>
      <c r="F68" s="45"/>
    </row>
    <row r="69" spans="1:6" hidden="1" x14ac:dyDescent="0.2">
      <c r="A69" s="46"/>
      <c r="B69" s="47"/>
      <c r="C69" s="46"/>
      <c r="D69" s="45"/>
      <c r="E69" s="45"/>
      <c r="F69" s="45"/>
    </row>
    <row r="70" spans="1:6" s="1" customFormat="1" x14ac:dyDescent="0.25">
      <c r="A70" s="5"/>
      <c r="B70" s="4">
        <v>320103</v>
      </c>
      <c r="C70" s="5" t="s">
        <v>118</v>
      </c>
      <c r="D70" s="11">
        <f>SUM(D71:D75)</f>
        <v>0</v>
      </c>
      <c r="E70" s="11">
        <f t="shared" ref="E70:F70" si="1">SUM(E71:E75)</f>
        <v>0</v>
      </c>
      <c r="F70" s="11">
        <f t="shared" si="1"/>
        <v>0</v>
      </c>
    </row>
    <row r="71" spans="1:6" hidden="1" x14ac:dyDescent="0.25">
      <c r="A71" s="42" t="s">
        <v>697</v>
      </c>
      <c r="B71" s="43">
        <v>32010301</v>
      </c>
      <c r="C71" s="44" t="s">
        <v>119</v>
      </c>
      <c r="D71" s="45"/>
      <c r="E71" s="45"/>
      <c r="F71" s="45"/>
    </row>
    <row r="72" spans="1:6" hidden="1" x14ac:dyDescent="0.2">
      <c r="A72" s="44"/>
      <c r="B72" s="43"/>
      <c r="C72" s="44"/>
      <c r="D72" s="45"/>
      <c r="E72" s="45"/>
      <c r="F72" s="45"/>
    </row>
    <row r="73" spans="1:6" hidden="1" x14ac:dyDescent="0.2">
      <c r="A73" s="44"/>
      <c r="B73" s="43"/>
      <c r="C73" s="44"/>
      <c r="D73" s="45"/>
      <c r="E73" s="45"/>
      <c r="F73" s="45"/>
    </row>
    <row r="74" spans="1:6" hidden="1" x14ac:dyDescent="0.2">
      <c r="A74" s="44"/>
      <c r="B74" s="43"/>
      <c r="C74" s="44"/>
      <c r="D74" s="45"/>
      <c r="E74" s="45"/>
      <c r="F74" s="45"/>
    </row>
    <row r="75" spans="1:6" hidden="1" x14ac:dyDescent="0.2">
      <c r="A75" s="44"/>
      <c r="B75" s="43"/>
      <c r="C75" s="44"/>
      <c r="D75" s="45"/>
      <c r="E75" s="45"/>
      <c r="F75" s="45"/>
    </row>
    <row r="76" spans="1:6" s="1" customFormat="1" x14ac:dyDescent="0.25">
      <c r="A76" s="5"/>
      <c r="B76" s="4">
        <v>32010400</v>
      </c>
      <c r="C76" s="5" t="s">
        <v>120</v>
      </c>
      <c r="D76" s="11">
        <f>SUM(D77:D81)</f>
        <v>0</v>
      </c>
      <c r="E76" s="11">
        <f t="shared" ref="E76:F76" si="2">SUM(E77:E81)</f>
        <v>0</v>
      </c>
      <c r="F76" s="11">
        <f t="shared" si="2"/>
        <v>0</v>
      </c>
    </row>
    <row r="77" spans="1:6" hidden="1" x14ac:dyDescent="0.2">
      <c r="A77" s="42" t="s">
        <v>698</v>
      </c>
      <c r="B77" s="43">
        <v>32010405</v>
      </c>
      <c r="C77" s="44" t="s">
        <v>121</v>
      </c>
      <c r="D77" s="45"/>
      <c r="E77" s="45"/>
      <c r="F77" s="45"/>
    </row>
    <row r="78" spans="1:6" hidden="1" x14ac:dyDescent="0.2">
      <c r="A78" s="42" t="s">
        <v>699</v>
      </c>
      <c r="B78" s="43">
        <v>32010406</v>
      </c>
      <c r="C78" s="44" t="s">
        <v>122</v>
      </c>
      <c r="D78" s="45"/>
      <c r="E78" s="45"/>
      <c r="F78" s="45"/>
    </row>
    <row r="79" spans="1:6" hidden="1" x14ac:dyDescent="0.2">
      <c r="A79" s="42" t="s">
        <v>700</v>
      </c>
      <c r="B79" s="43">
        <v>32010407</v>
      </c>
      <c r="C79" s="44" t="s">
        <v>123</v>
      </c>
      <c r="D79" s="45"/>
      <c r="E79" s="45"/>
      <c r="F79" s="45"/>
    </row>
    <row r="80" spans="1:6" hidden="1" x14ac:dyDescent="0.2">
      <c r="A80" s="42" t="s">
        <v>701</v>
      </c>
      <c r="B80" s="43">
        <v>32010408</v>
      </c>
      <c r="C80" s="44" t="s">
        <v>124</v>
      </c>
      <c r="D80" s="45"/>
      <c r="E80" s="45"/>
      <c r="F80" s="45"/>
    </row>
    <row r="81" spans="1:6" hidden="1" x14ac:dyDescent="0.2">
      <c r="A81" s="44"/>
      <c r="B81" s="43"/>
      <c r="C81" s="44"/>
      <c r="D81" s="45"/>
      <c r="E81" s="45"/>
      <c r="F81" s="45"/>
    </row>
    <row r="82" spans="1:6" s="1" customFormat="1" x14ac:dyDescent="0.25">
      <c r="A82" s="5"/>
      <c r="B82" s="4">
        <v>320105</v>
      </c>
      <c r="C82" s="5" t="s">
        <v>125</v>
      </c>
      <c r="D82" s="11">
        <f>SUM(D83:D87)</f>
        <v>0</v>
      </c>
      <c r="E82" s="11">
        <f>SUM(E83:E87)</f>
        <v>0</v>
      </c>
      <c r="F82" s="11">
        <f>SUM(F83:F87)</f>
        <v>0</v>
      </c>
    </row>
    <row r="83" spans="1:6" hidden="1" x14ac:dyDescent="0.2">
      <c r="A83" s="42" t="s">
        <v>702</v>
      </c>
      <c r="B83" s="43">
        <v>32010501</v>
      </c>
      <c r="C83" s="44" t="s">
        <v>126</v>
      </c>
      <c r="D83" s="45"/>
      <c r="E83" s="45"/>
      <c r="F83" s="45"/>
    </row>
    <row r="84" spans="1:6" hidden="1" x14ac:dyDescent="0.2">
      <c r="A84" s="44"/>
      <c r="B84" s="43"/>
      <c r="C84" s="44"/>
      <c r="D84" s="45"/>
      <c r="E84" s="45"/>
      <c r="F84" s="45"/>
    </row>
    <row r="85" spans="1:6" hidden="1" x14ac:dyDescent="0.2">
      <c r="A85" s="44"/>
      <c r="B85" s="43"/>
      <c r="C85" s="44"/>
      <c r="D85" s="45"/>
      <c r="E85" s="45"/>
      <c r="F85" s="45"/>
    </row>
    <row r="86" spans="1:6" hidden="1" x14ac:dyDescent="0.2">
      <c r="A86" s="46"/>
      <c r="B86" s="47"/>
      <c r="C86" s="46"/>
      <c r="D86" s="45"/>
      <c r="E86" s="45"/>
      <c r="F86" s="45"/>
    </row>
    <row r="87" spans="1:6" hidden="1" x14ac:dyDescent="0.2">
      <c r="A87" s="46"/>
      <c r="B87" s="47"/>
      <c r="C87" s="46"/>
      <c r="D87" s="45"/>
      <c r="E87" s="45"/>
      <c r="F87" s="45"/>
    </row>
    <row r="88" spans="1:6" s="1" customFormat="1" x14ac:dyDescent="0.25">
      <c r="A88" s="5"/>
      <c r="B88" s="4">
        <v>320106</v>
      </c>
      <c r="C88" s="5" t="s">
        <v>127</v>
      </c>
      <c r="D88" s="11">
        <f>SUM(D89:D94)</f>
        <v>0</v>
      </c>
      <c r="E88" s="11">
        <f t="shared" ref="E88:F88" si="3">SUM(E89:E94)</f>
        <v>0</v>
      </c>
      <c r="F88" s="11">
        <f t="shared" si="3"/>
        <v>0</v>
      </c>
    </row>
    <row r="89" spans="1:6" hidden="1" x14ac:dyDescent="0.2">
      <c r="A89" s="42" t="s">
        <v>703</v>
      </c>
      <c r="B89" s="43">
        <v>32010601</v>
      </c>
      <c r="C89" s="44" t="s">
        <v>128</v>
      </c>
      <c r="D89" s="45"/>
      <c r="E89" s="45"/>
      <c r="F89" s="45"/>
    </row>
    <row r="90" spans="1:6" hidden="1" x14ac:dyDescent="0.2">
      <c r="A90" s="42" t="s">
        <v>696</v>
      </c>
      <c r="B90" s="43">
        <v>32010602</v>
      </c>
      <c r="C90" s="44" t="s">
        <v>129</v>
      </c>
      <c r="D90" s="45"/>
      <c r="E90" s="45"/>
      <c r="F90" s="45"/>
    </row>
    <row r="91" spans="1:6" hidden="1" x14ac:dyDescent="0.2">
      <c r="A91" s="44"/>
      <c r="B91" s="43"/>
      <c r="C91" s="44"/>
      <c r="D91" s="45"/>
      <c r="E91" s="45"/>
      <c r="F91" s="45"/>
    </row>
    <row r="92" spans="1:6" hidden="1" x14ac:dyDescent="0.2">
      <c r="A92" s="44"/>
      <c r="B92" s="43"/>
      <c r="C92" s="44"/>
      <c r="D92" s="45"/>
      <c r="E92" s="45"/>
      <c r="F92" s="45"/>
    </row>
    <row r="93" spans="1:6" hidden="1" x14ac:dyDescent="0.2">
      <c r="A93" s="44"/>
      <c r="B93" s="43"/>
      <c r="C93" s="44"/>
      <c r="D93" s="45"/>
      <c r="E93" s="45"/>
      <c r="F93" s="45"/>
    </row>
    <row r="94" spans="1:6" hidden="1" x14ac:dyDescent="0.2">
      <c r="A94" s="44"/>
      <c r="B94" s="43"/>
      <c r="C94" s="44"/>
      <c r="D94" s="45"/>
      <c r="E94" s="45"/>
      <c r="F94" s="45"/>
    </row>
    <row r="95" spans="1:6" s="1" customFormat="1" x14ac:dyDescent="0.25">
      <c r="A95" s="5"/>
      <c r="B95" s="4">
        <v>320109</v>
      </c>
      <c r="C95" s="5" t="s">
        <v>130</v>
      </c>
      <c r="D95" s="11">
        <f>SUM(D96:D106)</f>
        <v>0</v>
      </c>
      <c r="E95" s="11">
        <f t="shared" ref="E95:F95" si="4">SUM(E96:E106)</f>
        <v>0</v>
      </c>
      <c r="F95" s="11">
        <f t="shared" si="4"/>
        <v>0</v>
      </c>
    </row>
    <row r="96" spans="1:6" hidden="1" x14ac:dyDescent="0.2">
      <c r="A96" s="42" t="s">
        <v>704</v>
      </c>
      <c r="B96" s="43">
        <v>32010903</v>
      </c>
      <c r="C96" s="44" t="s">
        <v>131</v>
      </c>
      <c r="D96" s="45"/>
      <c r="E96" s="45"/>
      <c r="F96" s="45"/>
    </row>
    <row r="97" spans="1:6" hidden="1" x14ac:dyDescent="0.2">
      <c r="A97" s="44"/>
      <c r="B97" s="43"/>
      <c r="C97" s="44"/>
      <c r="D97" s="45"/>
      <c r="E97" s="45"/>
      <c r="F97" s="45"/>
    </row>
    <row r="98" spans="1:6" hidden="1" x14ac:dyDescent="0.25">
      <c r="A98" s="42" t="s">
        <v>705</v>
      </c>
      <c r="B98" s="43">
        <v>32010904</v>
      </c>
      <c r="C98" s="44" t="s">
        <v>132</v>
      </c>
      <c r="D98" s="45"/>
      <c r="E98" s="45"/>
      <c r="F98" s="45"/>
    </row>
    <row r="99" spans="1:6" hidden="1" x14ac:dyDescent="0.2">
      <c r="A99" s="44"/>
      <c r="B99" s="43"/>
      <c r="C99" s="44"/>
      <c r="D99" s="45"/>
      <c r="E99" s="45"/>
      <c r="F99" s="45"/>
    </row>
    <row r="100" spans="1:6" hidden="1" x14ac:dyDescent="0.25">
      <c r="A100" s="42" t="s">
        <v>706</v>
      </c>
      <c r="B100" s="43">
        <v>32010935</v>
      </c>
      <c r="C100" s="44" t="s">
        <v>133</v>
      </c>
      <c r="D100" s="45"/>
      <c r="E100" s="45"/>
      <c r="F100" s="45"/>
    </row>
    <row r="101" spans="1:6" hidden="1" x14ac:dyDescent="0.2">
      <c r="A101" s="44"/>
      <c r="B101" s="43"/>
      <c r="C101" s="44"/>
      <c r="D101" s="45"/>
      <c r="E101" s="45"/>
      <c r="F101" s="45"/>
    </row>
    <row r="102" spans="1:6" hidden="1" x14ac:dyDescent="0.2">
      <c r="A102" s="44"/>
      <c r="B102" s="43"/>
      <c r="C102" s="44"/>
      <c r="D102" s="45"/>
      <c r="E102" s="45"/>
      <c r="F102" s="45"/>
    </row>
    <row r="103" spans="1:6" hidden="1" x14ac:dyDescent="0.25">
      <c r="A103" s="44"/>
      <c r="B103" s="43"/>
      <c r="C103" s="44"/>
      <c r="D103" s="45"/>
      <c r="E103" s="45"/>
      <c r="F103" s="45"/>
    </row>
    <row r="104" spans="1:6" hidden="1" x14ac:dyDescent="0.25">
      <c r="A104" s="42" t="s">
        <v>707</v>
      </c>
      <c r="B104" s="43">
        <v>32010936</v>
      </c>
      <c r="C104" s="44" t="s">
        <v>134</v>
      </c>
      <c r="D104" s="45"/>
      <c r="E104" s="45"/>
      <c r="F104" s="45"/>
    </row>
    <row r="105" spans="1:6" hidden="1" x14ac:dyDescent="0.25">
      <c r="A105" s="44"/>
      <c r="B105" s="43"/>
      <c r="C105" s="44"/>
      <c r="D105" s="45"/>
      <c r="E105" s="45"/>
      <c r="F105" s="45"/>
    </row>
    <row r="106" spans="1:6" hidden="1" x14ac:dyDescent="0.25">
      <c r="A106" s="44"/>
      <c r="B106" s="43"/>
      <c r="C106" s="44"/>
      <c r="D106" s="45"/>
      <c r="E106" s="45"/>
      <c r="F106" s="45"/>
    </row>
    <row r="107" spans="1:6" s="1" customFormat="1" x14ac:dyDescent="0.25">
      <c r="A107" s="5"/>
      <c r="B107" s="4">
        <v>320201</v>
      </c>
      <c r="C107" s="5" t="s">
        <v>146</v>
      </c>
      <c r="D107" s="11">
        <f>SUM(D108:D113)</f>
        <v>0</v>
      </c>
      <c r="E107" s="11">
        <f t="shared" ref="E107:F107" si="5">SUM(E108:E113)</f>
        <v>0</v>
      </c>
      <c r="F107" s="11">
        <f t="shared" si="5"/>
        <v>0</v>
      </c>
    </row>
    <row r="108" spans="1:6" hidden="1" x14ac:dyDescent="0.25">
      <c r="A108" s="42" t="s">
        <v>708</v>
      </c>
      <c r="B108" s="43">
        <v>32020101</v>
      </c>
      <c r="C108" s="44" t="s">
        <v>135</v>
      </c>
      <c r="D108" s="45"/>
      <c r="E108" s="45"/>
      <c r="F108" s="45"/>
    </row>
    <row r="109" spans="1:6" hidden="1" x14ac:dyDescent="0.25">
      <c r="A109" s="44"/>
      <c r="B109" s="43"/>
      <c r="C109" s="44"/>
      <c r="D109" s="45"/>
      <c r="E109" s="45"/>
      <c r="F109" s="45"/>
    </row>
    <row r="110" spans="1:6" hidden="1" x14ac:dyDescent="0.25">
      <c r="A110" s="42" t="s">
        <v>709</v>
      </c>
      <c r="B110" s="43">
        <v>32020102</v>
      </c>
      <c r="C110" s="44" t="s">
        <v>136</v>
      </c>
      <c r="D110" s="45"/>
      <c r="E110" s="45"/>
      <c r="F110" s="45"/>
    </row>
    <row r="111" spans="1:6" hidden="1" x14ac:dyDescent="0.25">
      <c r="A111" s="44"/>
      <c r="B111" s="43"/>
      <c r="C111" s="44"/>
      <c r="D111" s="45"/>
      <c r="E111" s="45"/>
      <c r="F111" s="45"/>
    </row>
    <row r="112" spans="1:6" hidden="1" x14ac:dyDescent="0.25">
      <c r="A112" s="42" t="s">
        <v>710</v>
      </c>
      <c r="B112" s="43">
        <v>32020104</v>
      </c>
      <c r="C112" s="44" t="s">
        <v>137</v>
      </c>
      <c r="D112" s="45"/>
      <c r="E112" s="45"/>
      <c r="F112" s="45"/>
    </row>
    <row r="113" spans="1:6" hidden="1" x14ac:dyDescent="0.25">
      <c r="A113" s="44"/>
      <c r="B113" s="43"/>
      <c r="C113" s="44"/>
      <c r="D113" s="45"/>
      <c r="E113" s="45"/>
      <c r="F113" s="45"/>
    </row>
    <row r="114" spans="1:6" s="1" customFormat="1" x14ac:dyDescent="0.25">
      <c r="A114" s="5"/>
      <c r="B114" s="4">
        <v>320301</v>
      </c>
      <c r="C114" s="5" t="s">
        <v>138</v>
      </c>
      <c r="D114" s="11">
        <f>SUM(D115:D119)</f>
        <v>0</v>
      </c>
      <c r="E114" s="11">
        <f t="shared" ref="E114:F114" si="6">SUM(E115:E119)</f>
        <v>0</v>
      </c>
      <c r="F114" s="11">
        <f t="shared" si="6"/>
        <v>0</v>
      </c>
    </row>
    <row r="115" spans="1:6" hidden="1" x14ac:dyDescent="0.25">
      <c r="A115" s="42" t="s">
        <v>711</v>
      </c>
      <c r="B115" s="43">
        <v>32030101</v>
      </c>
      <c r="C115" s="44" t="s">
        <v>139</v>
      </c>
      <c r="D115" s="45"/>
      <c r="E115" s="45"/>
      <c r="F115" s="45"/>
    </row>
    <row r="116" spans="1:6" hidden="1" x14ac:dyDescent="0.25">
      <c r="A116" s="42" t="s">
        <v>712</v>
      </c>
      <c r="B116" s="43">
        <v>32030109</v>
      </c>
      <c r="C116" s="44" t="s">
        <v>140</v>
      </c>
      <c r="D116" s="45"/>
      <c r="E116" s="45"/>
      <c r="F116" s="45"/>
    </row>
    <row r="117" spans="1:6" hidden="1" x14ac:dyDescent="0.25">
      <c r="A117" s="42" t="s">
        <v>713</v>
      </c>
      <c r="B117" s="43">
        <v>32030110</v>
      </c>
      <c r="C117" s="44" t="s">
        <v>141</v>
      </c>
      <c r="D117" s="45"/>
      <c r="E117" s="45"/>
      <c r="F117" s="45"/>
    </row>
    <row r="118" spans="1:6" hidden="1" x14ac:dyDescent="0.25">
      <c r="A118" s="46"/>
      <c r="B118" s="47"/>
      <c r="C118" s="46"/>
      <c r="D118" s="45"/>
      <c r="E118" s="45"/>
      <c r="F118" s="45"/>
    </row>
    <row r="119" spans="1:6" hidden="1" x14ac:dyDescent="0.25">
      <c r="A119" s="46"/>
      <c r="B119" s="47"/>
      <c r="C119" s="46"/>
      <c r="D119" s="45"/>
      <c r="E119" s="45"/>
      <c r="F119" s="45"/>
    </row>
    <row r="120" spans="1:6" s="1" customFormat="1" x14ac:dyDescent="0.25">
      <c r="A120" s="5"/>
      <c r="B120" s="4">
        <v>32011000</v>
      </c>
      <c r="C120" s="5" t="s">
        <v>142</v>
      </c>
      <c r="D120" s="11">
        <f>SUM(D121:D121)</f>
        <v>0</v>
      </c>
      <c r="E120" s="11">
        <f>SUM(E121:E121)</f>
        <v>0</v>
      </c>
      <c r="F120" s="11">
        <f>SUM(F121:F121)</f>
        <v>0</v>
      </c>
    </row>
    <row r="121" spans="1:6" hidden="1" x14ac:dyDescent="0.25">
      <c r="A121" s="42" t="s">
        <v>714</v>
      </c>
      <c r="B121" s="46"/>
      <c r="C121" s="46"/>
      <c r="D121" s="45"/>
      <c r="E121" s="45"/>
      <c r="F121" s="45"/>
    </row>
    <row r="122" spans="1:6" hidden="1" x14ac:dyDescent="0.25"/>
    <row r="123" spans="1:6" hidden="1" x14ac:dyDescent="0.25"/>
    <row r="124" spans="1:6" hidden="1" x14ac:dyDescent="0.25"/>
    <row r="125" spans="1:6" hidden="1" x14ac:dyDescent="0.25"/>
    <row r="126" spans="1:6" hidden="1" x14ac:dyDescent="0.25"/>
    <row r="127" spans="1:6" hidden="1" x14ac:dyDescent="0.25"/>
    <row r="128" spans="1:6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65" firstPageNumber="61" orientation="landscape" r:id="rId1"/>
  <headerFooter>
    <oddFooter>&amp;C&amp;P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2:E300"/>
  <sheetViews>
    <sheetView view="pageBreakPreview" topLeftCell="A2" zoomScale="90" zoomScaleNormal="115" zoomScaleSheetLayoutView="90" zoomScalePageLayoutView="90" workbookViewId="0">
      <selection activeCell="C90" sqref="C90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3">
      <c r="A2" s="73" t="s">
        <v>526</v>
      </c>
      <c r="B2" s="73"/>
      <c r="C2" s="73"/>
      <c r="D2" s="73"/>
      <c r="E2" s="73"/>
    </row>
    <row r="3" spans="1:5" ht="26.4" customHeight="1" x14ac:dyDescent="0.25">
      <c r="A3" s="75" t="s">
        <v>831</v>
      </c>
      <c r="B3" s="75"/>
      <c r="C3" s="75"/>
      <c r="D3" s="75"/>
      <c r="E3" s="75"/>
    </row>
    <row r="4" spans="1:5" x14ac:dyDescent="0.3">
      <c r="A4" s="74" t="s">
        <v>763</v>
      </c>
      <c r="B4" s="74"/>
      <c r="C4" s="74"/>
      <c r="D4" s="74"/>
      <c r="E4" s="74"/>
    </row>
    <row r="6" spans="1:5" ht="49.35" customHeight="1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445579191.66000003</v>
      </c>
      <c r="D7" s="12">
        <f t="shared" ref="D7:E7" si="0">D8+D13+D20</f>
        <v>445579191.66000003</v>
      </c>
      <c r="E7" s="12">
        <f t="shared" si="0"/>
        <v>431434354.11000001</v>
      </c>
    </row>
    <row r="8" spans="1:5" s="1" customFormat="1" x14ac:dyDescent="0.3">
      <c r="A8" s="3">
        <v>2101</v>
      </c>
      <c r="B8" s="3" t="s">
        <v>5</v>
      </c>
      <c r="C8" s="12">
        <f>C9</f>
        <v>433579191.66000003</v>
      </c>
      <c r="D8" s="12">
        <f t="shared" ref="D8:E8" si="1">D9</f>
        <v>433579191.66000003</v>
      </c>
      <c r="E8" s="12">
        <f t="shared" si="1"/>
        <v>407434354.11000001</v>
      </c>
    </row>
    <row r="9" spans="1:5" s="1" customFormat="1" x14ac:dyDescent="0.3">
      <c r="A9" s="3">
        <v>210101</v>
      </c>
      <c r="B9" s="3" t="s">
        <v>6</v>
      </c>
      <c r="C9" s="12">
        <f>SUM(C10:C12)</f>
        <v>433579191.66000003</v>
      </c>
      <c r="D9" s="12">
        <f t="shared" ref="D9:E9" si="2">SUM(D10:D12)</f>
        <v>433579191.66000003</v>
      </c>
      <c r="E9" s="12">
        <f t="shared" si="2"/>
        <v>407434354.11000001</v>
      </c>
    </row>
    <row r="10" spans="1:5" x14ac:dyDescent="0.3">
      <c r="A10" s="59">
        <v>21010101</v>
      </c>
      <c r="B10" s="48" t="s">
        <v>5</v>
      </c>
      <c r="C10" s="41">
        <v>433579191.66000003</v>
      </c>
      <c r="D10" s="41">
        <v>433579191.66000003</v>
      </c>
      <c r="E10" s="41">
        <v>407434354.11000001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25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5">
      <c r="A13" s="3">
        <v>2102</v>
      </c>
      <c r="B13" s="3" t="s">
        <v>9</v>
      </c>
      <c r="C13" s="12">
        <f>C14+C18</f>
        <v>12000000</v>
      </c>
      <c r="D13" s="12">
        <f t="shared" ref="D13:E13" si="3">D14+D18</f>
        <v>12000000</v>
      </c>
      <c r="E13" s="12">
        <f t="shared" si="3"/>
        <v>24000000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12000000</v>
      </c>
      <c r="D14" s="12">
        <f t="shared" ref="D14:E14" si="4">SUM(D15:D17)</f>
        <v>12000000</v>
      </c>
      <c r="E14" s="12">
        <f t="shared" si="4"/>
        <v>24000000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x14ac:dyDescent="0.25">
      <c r="A17" s="59">
        <v>21020109</v>
      </c>
      <c r="B17" s="48" t="s">
        <v>13</v>
      </c>
      <c r="C17" s="41">
        <v>12000000</v>
      </c>
      <c r="D17" s="41">
        <v>12000000</v>
      </c>
      <c r="E17" s="41">
        <v>24000000</v>
      </c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firstPageNumber="61" orientation="landscape" r:id="rId1"/>
  <headerFoot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3:E300"/>
  <sheetViews>
    <sheetView view="pageBreakPreview" zoomScale="90" zoomScaleNormal="115" zoomScaleSheetLayoutView="90" zoomScalePageLayoutView="90" workbookViewId="0">
      <selection activeCell="I59" sqref="I59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3">
      <c r="A3" s="73" t="s">
        <v>527</v>
      </c>
      <c r="B3" s="73"/>
      <c r="C3" s="73"/>
      <c r="D3" s="73"/>
      <c r="E3" s="73"/>
    </row>
    <row r="4" spans="1:5" ht="28.65" customHeight="1" x14ac:dyDescent="0.25">
      <c r="A4" s="75" t="s">
        <v>832</v>
      </c>
      <c r="B4" s="75"/>
      <c r="C4" s="75"/>
      <c r="D4" s="75"/>
      <c r="E4" s="75"/>
    </row>
    <row r="5" spans="1:5" x14ac:dyDescent="0.3">
      <c r="A5" s="74" t="s">
        <v>763</v>
      </c>
      <c r="B5" s="74"/>
      <c r="C5" s="74"/>
      <c r="D5" s="74"/>
      <c r="E5" s="74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87480000</v>
      </c>
      <c r="D7" s="12">
        <f t="shared" ref="D7:E7" si="0">D8+D84+D88+D93</f>
        <v>37308470.270000003</v>
      </c>
      <c r="E7" s="12">
        <f t="shared" si="0"/>
        <v>100100000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65480000</v>
      </c>
      <c r="D8" s="12">
        <f t="shared" ref="D8:E8" si="1">D9+D14+D22+D36+D45+D48+D54+D63+D67+D70</f>
        <v>35640027.920000002</v>
      </c>
      <c r="E8" s="12">
        <f t="shared" si="1"/>
        <v>75100000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2880000</v>
      </c>
      <c r="D9" s="12">
        <f t="shared" ref="D9:E9" si="2">SUM(D10:D13)</f>
        <v>1600000</v>
      </c>
      <c r="E9" s="12">
        <f t="shared" si="2"/>
        <v>2500000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2880000</v>
      </c>
      <c r="D11" s="41">
        <v>1600000</v>
      </c>
      <c r="E11" s="41">
        <v>2500000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3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37000000</v>
      </c>
      <c r="D22" s="12">
        <f t="shared" ref="D22:E22" si="3">SUM(D23:D35)</f>
        <v>25567400</v>
      </c>
      <c r="E22" s="12">
        <f t="shared" si="3"/>
        <v>51500000</v>
      </c>
    </row>
    <row r="23" spans="1:5" x14ac:dyDescent="0.25">
      <c r="A23" s="43">
        <v>22020301</v>
      </c>
      <c r="B23" s="44" t="s">
        <v>36</v>
      </c>
      <c r="C23" s="41">
        <v>5500000</v>
      </c>
      <c r="D23" s="41">
        <v>1187400</v>
      </c>
      <c r="E23" s="41">
        <v>1500000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t="30" x14ac:dyDescent="0.25">
      <c r="A29" s="43">
        <v>22020307</v>
      </c>
      <c r="B29" s="44" t="s">
        <v>882</v>
      </c>
      <c r="C29" s="41">
        <v>31500000</v>
      </c>
      <c r="D29" s="41">
        <v>24380000</v>
      </c>
      <c r="E29" s="41">
        <v>50000000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9500000</v>
      </c>
      <c r="D36" s="12">
        <f t="shared" ref="D36:E36" si="4">SUM(D37:D44)</f>
        <v>2538340</v>
      </c>
      <c r="E36" s="12">
        <f t="shared" si="4"/>
        <v>4500000</v>
      </c>
    </row>
    <row r="37" spans="1:5" x14ac:dyDescent="0.25">
      <c r="A37" s="43">
        <v>22020401</v>
      </c>
      <c r="B37" s="44" t="s">
        <v>50</v>
      </c>
      <c r="C37" s="41">
        <v>7500000</v>
      </c>
      <c r="D37" s="41">
        <v>1880340</v>
      </c>
      <c r="E37" s="41">
        <v>2500000</v>
      </c>
    </row>
    <row r="38" spans="1:5" x14ac:dyDescent="0.25">
      <c r="A38" s="43">
        <v>22020402</v>
      </c>
      <c r="B38" s="44" t="s">
        <v>51</v>
      </c>
      <c r="C38" s="41">
        <v>1000000</v>
      </c>
      <c r="D38" s="41">
        <v>278800</v>
      </c>
      <c r="E38" s="41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x14ac:dyDescent="0.25">
      <c r="A42" s="43">
        <v>22020406</v>
      </c>
      <c r="B42" s="44" t="s">
        <v>55</v>
      </c>
      <c r="C42" s="41">
        <v>1000000</v>
      </c>
      <c r="D42" s="41">
        <v>379200</v>
      </c>
      <c r="E42" s="41">
        <v>1000000</v>
      </c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3600000</v>
      </c>
      <c r="D54" s="12">
        <f t="shared" ref="D54:E54" si="7">SUM(D55:D62)</f>
        <v>0</v>
      </c>
      <c r="E54" s="12">
        <f t="shared" si="7"/>
        <v>3600000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x14ac:dyDescent="0.25">
      <c r="A59" s="43">
        <v>22020708</v>
      </c>
      <c r="B59" s="44" t="s">
        <v>883</v>
      </c>
      <c r="C59" s="41">
        <v>3600000</v>
      </c>
      <c r="D59" s="41" t="s">
        <v>839</v>
      </c>
      <c r="E59" s="41">
        <v>3600000</v>
      </c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12500000</v>
      </c>
      <c r="D70" s="12">
        <f t="shared" ref="D70:E70" si="10">SUM(D71:D83)</f>
        <v>5934287.9199999999</v>
      </c>
      <c r="E70" s="12">
        <f t="shared" si="10"/>
        <v>13000000</v>
      </c>
    </row>
    <row r="71" spans="1:5" hidden="1" x14ac:dyDescent="0.25">
      <c r="A71" s="43">
        <v>22021001</v>
      </c>
      <c r="B71" s="44" t="s">
        <v>84</v>
      </c>
      <c r="C71" s="41"/>
      <c r="D71" s="41"/>
      <c r="E71" s="41"/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x14ac:dyDescent="0.25">
      <c r="A75" s="43">
        <v>22021006</v>
      </c>
      <c r="B75" s="44" t="s">
        <v>88</v>
      </c>
      <c r="C75" s="41">
        <v>3500000</v>
      </c>
      <c r="D75" s="41">
        <v>1153550</v>
      </c>
      <c r="E75" s="41">
        <v>3000000</v>
      </c>
    </row>
    <row r="76" spans="1:5" x14ac:dyDescent="0.25">
      <c r="A76" s="43">
        <v>22021007</v>
      </c>
      <c r="B76" s="44" t="s">
        <v>89</v>
      </c>
      <c r="C76" s="41">
        <v>9000000</v>
      </c>
      <c r="D76" s="41">
        <v>4780737.92</v>
      </c>
      <c r="E76" s="41">
        <v>10000000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22000000</v>
      </c>
      <c r="D88" s="12">
        <f t="shared" ref="D88:E88" si="12">D89</f>
        <v>1668442.35</v>
      </c>
      <c r="E88" s="12">
        <f t="shared" si="12"/>
        <v>25000000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22000000</v>
      </c>
      <c r="D89" s="12">
        <f t="shared" ref="D89:E89" si="13">SUM(D90:D92)</f>
        <v>1668442.35</v>
      </c>
      <c r="E89" s="12">
        <f t="shared" si="13"/>
        <v>25000000</v>
      </c>
    </row>
    <row r="90" spans="1:5" x14ac:dyDescent="0.25">
      <c r="A90" s="43">
        <v>22070102</v>
      </c>
      <c r="B90" s="44" t="s">
        <v>901</v>
      </c>
      <c r="C90" s="41">
        <v>22000000</v>
      </c>
      <c r="D90" s="41">
        <v>1668442.35</v>
      </c>
      <c r="E90" s="41">
        <v>25000000</v>
      </c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C94+C97</f>
        <v>0</v>
      </c>
      <c r="D93" s="12">
        <f t="shared" ref="D93:E93" si="14">D94+D97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C96</f>
        <v>0</v>
      </c>
      <c r="D94" s="12">
        <f t="shared" ref="D94:E94" si="15">D96</f>
        <v>0</v>
      </c>
      <c r="E94" s="12">
        <f t="shared" si="15"/>
        <v>0</v>
      </c>
    </row>
    <row r="95" spans="1:5" s="1" customFormat="1" hidden="1" x14ac:dyDescent="0.25">
      <c r="A95" s="4"/>
      <c r="B95" s="5"/>
      <c r="C95" s="12"/>
      <c r="D95" s="12"/>
      <c r="E95" s="12"/>
    </row>
    <row r="96" spans="1:5" hidden="1" x14ac:dyDescent="0.25">
      <c r="A96" s="43">
        <v>22060301</v>
      </c>
      <c r="B96" s="44" t="s">
        <v>108</v>
      </c>
      <c r="C96" s="41"/>
      <c r="D96" s="41"/>
      <c r="E96" s="41"/>
    </row>
    <row r="97" spans="1:5" s="1" customFormat="1" x14ac:dyDescent="0.25">
      <c r="A97" s="4">
        <v>220604</v>
      </c>
      <c r="B97" s="5" t="s">
        <v>109</v>
      </c>
      <c r="C97" s="12">
        <f>SUM(C103:C103)</f>
        <v>0</v>
      </c>
      <c r="D97" s="12">
        <f>SUM(D103:D103)</f>
        <v>0</v>
      </c>
      <c r="E97" s="12">
        <f>SUM(E103:E103)</f>
        <v>0</v>
      </c>
    </row>
    <row r="98" spans="1:5" s="1" customFormat="1" hidden="1" x14ac:dyDescent="0.25">
      <c r="A98" s="4"/>
      <c r="B98" s="5"/>
      <c r="C98" s="12"/>
      <c r="D98" s="12"/>
      <c r="E98" s="12"/>
    </row>
    <row r="99" spans="1:5" s="1" customFormat="1" hidden="1" x14ac:dyDescent="0.25">
      <c r="A99" s="4"/>
      <c r="B99" s="5"/>
      <c r="C99" s="12"/>
      <c r="D99" s="12"/>
      <c r="E99" s="12"/>
    </row>
    <row r="100" spans="1:5" s="1" customFormat="1" hidden="1" x14ac:dyDescent="0.25">
      <c r="A100" s="4"/>
      <c r="B100" s="5"/>
      <c r="C100" s="12"/>
      <c r="D100" s="12"/>
      <c r="E100" s="12"/>
    </row>
    <row r="101" spans="1:5" s="1" customFormat="1" hidden="1" x14ac:dyDescent="0.25">
      <c r="A101" s="4"/>
      <c r="B101" s="5"/>
      <c r="C101" s="12"/>
      <c r="D101" s="12"/>
      <c r="E101" s="12"/>
    </row>
    <row r="102" spans="1:5" s="1" customFormat="1" hidden="1" x14ac:dyDescent="0.25">
      <c r="A102" s="4"/>
      <c r="B102" s="5"/>
      <c r="C102" s="12"/>
      <c r="D102" s="12"/>
      <c r="E102" s="12"/>
    </row>
    <row r="103" spans="1:5" hidden="1" x14ac:dyDescent="0.25">
      <c r="A103" s="43"/>
      <c r="B103" s="44"/>
      <c r="C103" s="41"/>
      <c r="D103" s="41"/>
      <c r="E103" s="41"/>
    </row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firstPageNumber="64" orientation="landscape" r:id="rId1"/>
  <headerFooter>
    <oddFooter>&amp;C&amp;P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F300"/>
  <sheetViews>
    <sheetView view="pageBreakPreview" topLeftCell="A19" zoomScaleNormal="85" zoomScaleSheetLayoutView="100" zoomScalePageLayoutView="90" workbookViewId="0">
      <pane ySplit="8808" topLeftCell="A301"/>
      <selection sqref="A1:E1"/>
      <selection pane="bottomLeft" activeCell="C90" sqref="C90"/>
    </sheetView>
  </sheetViews>
  <sheetFormatPr defaultColWidth="8.88671875" defaultRowHeight="15" x14ac:dyDescent="0.25"/>
  <cols>
    <col min="1" max="1" width="22.441406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3">
      <c r="A1" s="73" t="s">
        <v>143</v>
      </c>
      <c r="B1" s="73"/>
      <c r="C1" s="73"/>
      <c r="D1" s="73"/>
      <c r="E1" s="73"/>
    </row>
    <row r="2" spans="1:6" x14ac:dyDescent="0.25">
      <c r="A2" s="74" t="s">
        <v>833</v>
      </c>
      <c r="B2" s="74"/>
      <c r="C2" s="74"/>
      <c r="D2" s="74"/>
      <c r="E2" s="74"/>
    </row>
    <row r="3" spans="1:6" x14ac:dyDescent="0.3">
      <c r="A3" s="74" t="s">
        <v>763</v>
      </c>
      <c r="B3" s="74"/>
      <c r="C3" s="74"/>
      <c r="D3" s="74"/>
      <c r="E3" s="74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3">
      <c r="A6" s="8" t="s">
        <v>613</v>
      </c>
      <c r="B6" s="4">
        <v>3</v>
      </c>
      <c r="C6" s="5" t="s">
        <v>113</v>
      </c>
      <c r="D6" s="11">
        <f>D7+D20+D31+D39+D45+D54+D61+D73+D80+D86</f>
        <v>491561838</v>
      </c>
      <c r="E6" s="11">
        <f>E7+E20+E31+E39+E45+E54+E61+E73+E80+E86</f>
        <v>185528850.25</v>
      </c>
      <c r="F6" s="11">
        <f>F7+F20+F31+F39+F45+F54+F61+F73+F80+F86</f>
        <v>159000000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SUM(D8:D19)</f>
        <v>387061838</v>
      </c>
      <c r="E7" s="11">
        <f>SUM(E8:E19)</f>
        <v>172963850.25</v>
      </c>
      <c r="F7" s="11">
        <f>SUM(F8:F19)</f>
        <v>0</v>
      </c>
    </row>
    <row r="8" spans="1:6" x14ac:dyDescent="0.3">
      <c r="A8" s="42" t="s">
        <v>614</v>
      </c>
      <c r="B8" s="43">
        <v>32010101</v>
      </c>
      <c r="C8" s="44" t="s">
        <v>115</v>
      </c>
      <c r="D8" s="45"/>
      <c r="E8" s="45"/>
      <c r="F8" s="45"/>
    </row>
    <row r="9" spans="1:6" ht="15" customHeight="1" x14ac:dyDescent="0.2">
      <c r="A9" s="42"/>
      <c r="B9" s="43"/>
      <c r="C9" s="44" t="s">
        <v>950</v>
      </c>
      <c r="D9" s="45">
        <v>20000000</v>
      </c>
      <c r="E9" s="45">
        <v>0</v>
      </c>
      <c r="F9" s="45">
        <v>0</v>
      </c>
    </row>
    <row r="10" spans="1:6" ht="15" customHeight="1" x14ac:dyDescent="0.2">
      <c r="A10" s="42"/>
      <c r="B10" s="43"/>
      <c r="C10" s="44" t="s">
        <v>951</v>
      </c>
      <c r="D10" s="45">
        <v>46353946</v>
      </c>
      <c r="E10" s="45">
        <v>0</v>
      </c>
      <c r="F10" s="45">
        <v>0</v>
      </c>
    </row>
    <row r="11" spans="1:6" ht="15" customHeight="1" x14ac:dyDescent="0.2">
      <c r="A11" s="42"/>
      <c r="B11" s="43"/>
      <c r="C11" s="44" t="s">
        <v>952</v>
      </c>
      <c r="D11" s="45">
        <v>46353946</v>
      </c>
      <c r="E11" s="45"/>
      <c r="F11" s="45"/>
    </row>
    <row r="12" spans="1:6" ht="15" customHeight="1" x14ac:dyDescent="0.2">
      <c r="A12" s="42"/>
      <c r="B12" s="43"/>
      <c r="C12" s="44" t="s">
        <v>953</v>
      </c>
      <c r="D12" s="45">
        <v>46353946</v>
      </c>
      <c r="E12" s="45"/>
      <c r="F12" s="45"/>
    </row>
    <row r="13" spans="1:6" ht="15" hidden="1" customHeight="1" x14ac:dyDescent="0.2">
      <c r="A13" s="42"/>
      <c r="B13" s="43"/>
      <c r="C13" s="44" t="s">
        <v>954</v>
      </c>
      <c r="D13" s="45"/>
      <c r="E13" s="45"/>
      <c r="F13" s="45"/>
    </row>
    <row r="14" spans="1:6" ht="15" customHeight="1" x14ac:dyDescent="0.2">
      <c r="A14" s="42"/>
      <c r="B14" s="43"/>
      <c r="C14" s="44" t="s">
        <v>986</v>
      </c>
      <c r="D14" s="45">
        <v>66666666.666666664</v>
      </c>
      <c r="E14" s="45">
        <v>57654616.75</v>
      </c>
      <c r="F14" s="45"/>
    </row>
    <row r="15" spans="1:6" ht="15" customHeight="1" x14ac:dyDescent="0.2">
      <c r="A15" s="42"/>
      <c r="B15" s="43"/>
      <c r="C15" s="44" t="s">
        <v>955</v>
      </c>
      <c r="D15" s="45">
        <v>66666666.666666664</v>
      </c>
      <c r="E15" s="45">
        <v>57654616.75</v>
      </c>
      <c r="F15" s="45"/>
    </row>
    <row r="16" spans="1:6" ht="15" customHeight="1" x14ac:dyDescent="0.2">
      <c r="A16" s="42"/>
      <c r="B16" s="43"/>
      <c r="C16" s="44" t="s">
        <v>956</v>
      </c>
      <c r="D16" s="45">
        <v>66666666.666666664</v>
      </c>
      <c r="E16" s="45">
        <v>57654616.75</v>
      </c>
      <c r="F16" s="45"/>
    </row>
    <row r="17" spans="1:6" ht="15" customHeight="1" x14ac:dyDescent="0.2">
      <c r="A17" s="42"/>
      <c r="B17" s="43"/>
      <c r="C17" s="44" t="s">
        <v>957</v>
      </c>
      <c r="D17" s="45">
        <v>8000000</v>
      </c>
      <c r="E17" s="45"/>
      <c r="F17" s="45"/>
    </row>
    <row r="18" spans="1:6" ht="15" customHeight="1" x14ac:dyDescent="0.2">
      <c r="A18" s="42"/>
      <c r="B18" s="43"/>
      <c r="C18" s="44" t="s">
        <v>958</v>
      </c>
      <c r="D18" s="45">
        <v>10000000</v>
      </c>
      <c r="E18" s="45"/>
      <c r="F18" s="45"/>
    </row>
    <row r="19" spans="1:6" ht="15" customHeight="1" x14ac:dyDescent="0.2">
      <c r="A19" s="42"/>
      <c r="B19" s="43"/>
      <c r="C19" s="44" t="s">
        <v>959</v>
      </c>
      <c r="D19" s="45">
        <v>10000000</v>
      </c>
      <c r="E19" s="45"/>
      <c r="F19" s="45"/>
    </row>
    <row r="20" spans="1:6" s="1" customFormat="1" x14ac:dyDescent="0.25">
      <c r="A20" s="5"/>
      <c r="B20" s="4">
        <v>32010200</v>
      </c>
      <c r="C20" s="5" t="s">
        <v>116</v>
      </c>
      <c r="D20" s="11">
        <f>SUM(D21:D30)</f>
        <v>0</v>
      </c>
      <c r="E20" s="11">
        <f t="shared" ref="E20:F20" si="0">SUM(E21:E30)</f>
        <v>0</v>
      </c>
      <c r="F20" s="11">
        <f t="shared" si="0"/>
        <v>115000000</v>
      </c>
    </row>
    <row r="21" spans="1:6" x14ac:dyDescent="0.2">
      <c r="A21" s="42" t="s">
        <v>615</v>
      </c>
      <c r="B21" s="43">
        <v>32010202</v>
      </c>
      <c r="C21" s="44" t="s">
        <v>904</v>
      </c>
      <c r="D21" s="45" t="s">
        <v>839</v>
      </c>
      <c r="E21" s="45" t="s">
        <v>839</v>
      </c>
      <c r="F21" s="45">
        <v>10000000</v>
      </c>
    </row>
    <row r="22" spans="1:6" ht="16.5" customHeight="1" x14ac:dyDescent="0.2">
      <c r="A22" s="46"/>
      <c r="B22" s="47"/>
      <c r="C22" s="44" t="s">
        <v>907</v>
      </c>
      <c r="D22" s="45"/>
      <c r="E22" s="45"/>
      <c r="F22" s="45">
        <v>10000000</v>
      </c>
    </row>
    <row r="23" spans="1:6" x14ac:dyDescent="0.2">
      <c r="A23" s="44"/>
      <c r="B23" s="47"/>
      <c r="C23" s="44" t="s">
        <v>905</v>
      </c>
      <c r="D23" s="45"/>
      <c r="E23" s="45"/>
      <c r="F23" s="45">
        <v>10000000</v>
      </c>
    </row>
    <row r="24" spans="1:6" x14ac:dyDescent="0.2">
      <c r="A24" s="46"/>
      <c r="B24" s="43"/>
      <c r="C24" s="44" t="s">
        <v>906</v>
      </c>
      <c r="D24" s="45"/>
      <c r="E24" s="45"/>
      <c r="F24" s="45">
        <v>85000000</v>
      </c>
    </row>
    <row r="25" spans="1:6" hidden="1" x14ac:dyDescent="0.2">
      <c r="A25" s="46"/>
      <c r="B25" s="47"/>
      <c r="C25" s="44"/>
      <c r="D25" s="45"/>
      <c r="E25" s="45"/>
      <c r="F25" s="45"/>
    </row>
    <row r="26" spans="1:6" hidden="1" x14ac:dyDescent="0.3">
      <c r="A26" s="46"/>
      <c r="B26" s="47"/>
      <c r="C26" s="44"/>
      <c r="D26" s="45"/>
      <c r="E26" s="45"/>
      <c r="F26" s="45"/>
    </row>
    <row r="27" spans="1:6" hidden="1" x14ac:dyDescent="0.3">
      <c r="A27" s="46"/>
      <c r="B27" s="47"/>
      <c r="C27" s="46"/>
      <c r="D27" s="45"/>
      <c r="E27" s="45"/>
      <c r="F27" s="45"/>
    </row>
    <row r="28" spans="1:6" hidden="1" x14ac:dyDescent="0.3">
      <c r="A28" s="46"/>
      <c r="B28" s="47"/>
      <c r="C28" s="46"/>
      <c r="D28" s="45"/>
      <c r="E28" s="45"/>
      <c r="F28" s="45"/>
    </row>
    <row r="29" spans="1:6" hidden="1" x14ac:dyDescent="0.3">
      <c r="A29" s="46"/>
      <c r="B29" s="47"/>
      <c r="C29" s="46"/>
      <c r="D29" s="45"/>
      <c r="E29" s="45"/>
      <c r="F29" s="45"/>
    </row>
    <row r="30" spans="1:6" hidden="1" x14ac:dyDescent="0.3">
      <c r="A30" s="46"/>
      <c r="B30" s="47"/>
      <c r="C30" s="46"/>
      <c r="D30" s="45"/>
      <c r="E30" s="45"/>
      <c r="F30" s="45"/>
    </row>
    <row r="31" spans="1:6" s="1" customFormat="1" x14ac:dyDescent="0.25">
      <c r="A31" s="5"/>
      <c r="B31" s="4">
        <v>320103</v>
      </c>
      <c r="C31" s="5" t="s">
        <v>118</v>
      </c>
      <c r="D31" s="11">
        <f>SUM(D32:D38)</f>
        <v>39500000</v>
      </c>
      <c r="E31" s="11">
        <f t="shared" ref="E31:F31" si="1">SUM(E32:E38)</f>
        <v>0</v>
      </c>
      <c r="F31" s="11">
        <f t="shared" si="1"/>
        <v>0</v>
      </c>
    </row>
    <row r="32" spans="1:6" x14ac:dyDescent="0.25">
      <c r="A32" s="42" t="s">
        <v>718</v>
      </c>
      <c r="B32" s="43">
        <v>32010301</v>
      </c>
      <c r="C32" s="44" t="s">
        <v>119</v>
      </c>
      <c r="D32" s="45"/>
      <c r="E32" s="45"/>
      <c r="F32" s="45"/>
    </row>
    <row r="33" spans="1:6" ht="30" x14ac:dyDescent="0.2">
      <c r="A33" s="44"/>
      <c r="B33" s="43"/>
      <c r="C33" s="44" t="s">
        <v>945</v>
      </c>
      <c r="D33" s="45">
        <v>16250000</v>
      </c>
      <c r="E33" s="45"/>
      <c r="F33" s="45"/>
    </row>
    <row r="34" spans="1:6" ht="30" x14ac:dyDescent="0.2">
      <c r="A34" s="44"/>
      <c r="B34" s="43"/>
      <c r="C34" s="44" t="s">
        <v>946</v>
      </c>
      <c r="D34" s="45">
        <v>16250000</v>
      </c>
      <c r="E34" s="45"/>
      <c r="F34" s="45"/>
    </row>
    <row r="35" spans="1:6" ht="30" x14ac:dyDescent="0.2">
      <c r="A35" s="44"/>
      <c r="B35" s="43"/>
      <c r="C35" s="44" t="s">
        <v>949</v>
      </c>
      <c r="D35" s="45">
        <v>7000000</v>
      </c>
      <c r="E35" s="45"/>
      <c r="F35" s="45"/>
    </row>
    <row r="36" spans="1:6" hidden="1" x14ac:dyDescent="0.2">
      <c r="A36" s="44"/>
      <c r="B36" s="43"/>
      <c r="C36" s="44"/>
      <c r="D36" s="45"/>
      <c r="E36" s="45"/>
      <c r="F36" s="45"/>
    </row>
    <row r="37" spans="1:6" hidden="1" x14ac:dyDescent="0.3">
      <c r="A37" s="44"/>
      <c r="B37" s="43"/>
      <c r="C37" s="44"/>
      <c r="D37" s="45"/>
      <c r="E37" s="45"/>
      <c r="F37" s="45"/>
    </row>
    <row r="38" spans="1:6" hidden="1" x14ac:dyDescent="0.3">
      <c r="A38" s="44"/>
      <c r="B38" s="43"/>
      <c r="C38" s="44"/>
      <c r="D38" s="45"/>
      <c r="E38" s="45"/>
      <c r="F38" s="45"/>
    </row>
    <row r="39" spans="1:6" s="1" customFormat="1" x14ac:dyDescent="0.25">
      <c r="A39" s="5"/>
      <c r="B39" s="4">
        <v>32010400</v>
      </c>
      <c r="C39" s="5" t="s">
        <v>120</v>
      </c>
      <c r="D39" s="11">
        <f>SUM(D40:D44)</f>
        <v>16250000</v>
      </c>
      <c r="E39" s="11">
        <f t="shared" ref="E39:F39" si="2">SUM(E40:E44)</f>
        <v>0</v>
      </c>
      <c r="F39" s="11">
        <f t="shared" si="2"/>
        <v>14000000</v>
      </c>
    </row>
    <row r="40" spans="1:6" hidden="1" x14ac:dyDescent="0.3">
      <c r="A40" s="42" t="s">
        <v>719</v>
      </c>
      <c r="B40" s="43">
        <v>32010405</v>
      </c>
      <c r="C40" s="44" t="s">
        <v>121</v>
      </c>
      <c r="D40" s="45"/>
      <c r="E40" s="45"/>
      <c r="F40" s="45"/>
    </row>
    <row r="41" spans="1:6" hidden="1" x14ac:dyDescent="0.3">
      <c r="A41" s="42" t="s">
        <v>720</v>
      </c>
      <c r="B41" s="43">
        <v>32010406</v>
      </c>
      <c r="C41" s="44" t="s">
        <v>122</v>
      </c>
      <c r="D41" s="45"/>
      <c r="E41" s="45"/>
      <c r="F41" s="45"/>
    </row>
    <row r="42" spans="1:6" x14ac:dyDescent="0.3">
      <c r="A42" s="42" t="s">
        <v>721</v>
      </c>
      <c r="B42" s="43">
        <v>32010407</v>
      </c>
      <c r="C42" s="44" t="s">
        <v>123</v>
      </c>
      <c r="D42" s="45">
        <v>16250000</v>
      </c>
      <c r="E42" s="45" t="s">
        <v>839</v>
      </c>
      <c r="F42" s="45">
        <v>14000000</v>
      </c>
    </row>
    <row r="43" spans="1:6" hidden="1" x14ac:dyDescent="0.3">
      <c r="A43" s="42" t="s">
        <v>722</v>
      </c>
      <c r="B43" s="43">
        <v>32010408</v>
      </c>
      <c r="C43" s="44" t="s">
        <v>124</v>
      </c>
      <c r="D43" s="45"/>
      <c r="E43" s="45"/>
      <c r="F43" s="45"/>
    </row>
    <row r="44" spans="1:6" hidden="1" x14ac:dyDescent="0.3">
      <c r="A44" s="44"/>
      <c r="B44" s="43"/>
      <c r="C44" s="44"/>
      <c r="D44" s="45"/>
      <c r="E44" s="45"/>
      <c r="F44" s="45"/>
    </row>
    <row r="45" spans="1:6" s="1" customFormat="1" x14ac:dyDescent="0.25">
      <c r="A45" s="5"/>
      <c r="B45" s="4">
        <v>320105</v>
      </c>
      <c r="C45" s="5" t="s">
        <v>125</v>
      </c>
      <c r="D45" s="11">
        <f>SUM(D46:D53)</f>
        <v>0</v>
      </c>
      <c r="E45" s="11">
        <f t="shared" ref="E45:F45" si="3">SUM(E46:E53)</f>
        <v>0</v>
      </c>
      <c r="F45" s="11">
        <f t="shared" si="3"/>
        <v>0</v>
      </c>
    </row>
    <row r="46" spans="1:6" hidden="1" x14ac:dyDescent="0.3">
      <c r="A46" s="42" t="s">
        <v>723</v>
      </c>
      <c r="B46" s="43">
        <v>32010501</v>
      </c>
      <c r="C46" s="44" t="s">
        <v>126</v>
      </c>
      <c r="D46" s="45"/>
      <c r="E46" s="45"/>
      <c r="F46" s="45"/>
    </row>
    <row r="47" spans="1:6" hidden="1" x14ac:dyDescent="0.3">
      <c r="A47" s="44"/>
      <c r="B47" s="43"/>
      <c r="C47" s="44"/>
      <c r="D47" s="45"/>
      <c r="E47" s="45"/>
      <c r="F47" s="45"/>
    </row>
    <row r="48" spans="1:6" hidden="1" x14ac:dyDescent="0.3">
      <c r="A48" s="44"/>
      <c r="B48" s="43"/>
      <c r="C48" s="44"/>
      <c r="D48" s="45"/>
      <c r="E48" s="45"/>
      <c r="F48" s="45"/>
    </row>
    <row r="49" spans="1:6" hidden="1" x14ac:dyDescent="0.3">
      <c r="A49" s="44"/>
      <c r="B49" s="43"/>
      <c r="C49" s="44"/>
      <c r="D49" s="45"/>
      <c r="E49" s="45"/>
      <c r="F49" s="45"/>
    </row>
    <row r="50" spans="1:6" hidden="1" x14ac:dyDescent="0.3">
      <c r="A50" s="44"/>
      <c r="B50" s="43"/>
      <c r="C50" s="44"/>
      <c r="D50" s="45"/>
      <c r="E50" s="45"/>
      <c r="F50" s="45"/>
    </row>
    <row r="51" spans="1:6" hidden="1" x14ac:dyDescent="0.3">
      <c r="A51" s="46"/>
      <c r="B51" s="47"/>
      <c r="C51" s="46"/>
      <c r="D51" s="45"/>
      <c r="E51" s="45"/>
      <c r="F51" s="45"/>
    </row>
    <row r="52" spans="1:6" hidden="1" x14ac:dyDescent="0.3">
      <c r="A52" s="46"/>
      <c r="B52" s="47"/>
      <c r="C52" s="46"/>
      <c r="D52" s="45"/>
      <c r="E52" s="45"/>
      <c r="F52" s="45"/>
    </row>
    <row r="53" spans="1:6" hidden="1" x14ac:dyDescent="0.3">
      <c r="A53" s="46"/>
      <c r="B53" s="47"/>
      <c r="C53" s="46"/>
      <c r="D53" s="45"/>
      <c r="E53" s="45"/>
      <c r="F53" s="45"/>
    </row>
    <row r="54" spans="1:6" s="1" customFormat="1" x14ac:dyDescent="0.25">
      <c r="A54" s="5"/>
      <c r="B54" s="4">
        <v>320106</v>
      </c>
      <c r="C54" s="5" t="s">
        <v>127</v>
      </c>
      <c r="D54" s="11">
        <f>SUM(D55:D60)</f>
        <v>16250000</v>
      </c>
      <c r="E54" s="11">
        <f t="shared" ref="E54:F54" si="4">SUM(E55:E60)</f>
        <v>0</v>
      </c>
      <c r="F54" s="11">
        <f t="shared" si="4"/>
        <v>0</v>
      </c>
    </row>
    <row r="55" spans="1:6" hidden="1" x14ac:dyDescent="0.3">
      <c r="A55" s="42" t="s">
        <v>724</v>
      </c>
      <c r="B55" s="43">
        <v>32010601</v>
      </c>
      <c r="C55" s="44" t="s">
        <v>128</v>
      </c>
      <c r="D55" s="45"/>
      <c r="E55" s="45"/>
      <c r="F55" s="45"/>
    </row>
    <row r="56" spans="1:6" hidden="1" x14ac:dyDescent="0.3">
      <c r="A56" s="42" t="s">
        <v>715</v>
      </c>
      <c r="B56" s="43">
        <v>32010602</v>
      </c>
      <c r="C56" s="44" t="s">
        <v>129</v>
      </c>
      <c r="D56" s="45"/>
      <c r="E56" s="45"/>
      <c r="F56" s="45"/>
    </row>
    <row r="57" spans="1:6" ht="30" x14ac:dyDescent="0.2">
      <c r="A57" s="44"/>
      <c r="B57" s="43"/>
      <c r="C57" s="44" t="s">
        <v>947</v>
      </c>
      <c r="D57" s="45">
        <v>16250000</v>
      </c>
      <c r="E57" s="45"/>
      <c r="F57" s="45"/>
    </row>
    <row r="58" spans="1:6" hidden="1" x14ac:dyDescent="0.3">
      <c r="A58" s="44"/>
      <c r="B58" s="43"/>
      <c r="C58" s="44"/>
      <c r="D58" s="45"/>
      <c r="E58" s="45"/>
      <c r="F58" s="45"/>
    </row>
    <row r="59" spans="1:6" hidden="1" x14ac:dyDescent="0.3">
      <c r="A59" s="44"/>
      <c r="B59" s="43"/>
      <c r="C59" s="44"/>
      <c r="D59" s="45"/>
      <c r="E59" s="45"/>
      <c r="F59" s="45"/>
    </row>
    <row r="60" spans="1:6" hidden="1" x14ac:dyDescent="0.3">
      <c r="A60" s="44"/>
      <c r="B60" s="43"/>
      <c r="C60" s="44"/>
      <c r="D60" s="45"/>
      <c r="E60" s="45"/>
      <c r="F60" s="45"/>
    </row>
    <row r="61" spans="1:6" s="1" customFormat="1" x14ac:dyDescent="0.3">
      <c r="A61" s="5"/>
      <c r="B61" s="4">
        <v>320109</v>
      </c>
      <c r="C61" s="5" t="s">
        <v>130</v>
      </c>
      <c r="D61" s="11">
        <f>SUM(D62:D72)</f>
        <v>32500000</v>
      </c>
      <c r="E61" s="11">
        <f>SUM(E62:E72)</f>
        <v>12565000</v>
      </c>
      <c r="F61" s="11">
        <f>SUM(F62:F72)</f>
        <v>30000000</v>
      </c>
    </row>
    <row r="62" spans="1:6" x14ac:dyDescent="0.3">
      <c r="A62" s="42" t="s">
        <v>725</v>
      </c>
      <c r="B62" s="43">
        <v>32010903</v>
      </c>
      <c r="C62" s="44" t="s">
        <v>131</v>
      </c>
      <c r="D62" s="45"/>
      <c r="E62" s="45"/>
      <c r="F62" s="45"/>
    </row>
    <row r="63" spans="1:6" hidden="1" x14ac:dyDescent="0.3">
      <c r="A63" s="44"/>
      <c r="B63" s="43"/>
      <c r="C63" s="44"/>
      <c r="D63" s="45"/>
      <c r="E63" s="45"/>
      <c r="F63" s="45"/>
    </row>
    <row r="64" spans="1:6" x14ac:dyDescent="0.3">
      <c r="A64" s="42" t="s">
        <v>726</v>
      </c>
      <c r="B64" s="43">
        <v>32010904</v>
      </c>
      <c r="C64" s="44" t="s">
        <v>132</v>
      </c>
      <c r="D64" s="45">
        <v>16250000</v>
      </c>
      <c r="E64" s="45" t="s">
        <v>839</v>
      </c>
      <c r="F64" s="45">
        <v>30000000</v>
      </c>
    </row>
    <row r="65" spans="1:6" ht="30" x14ac:dyDescent="0.2">
      <c r="A65" s="44"/>
      <c r="B65" s="43"/>
      <c r="C65" s="44" t="s">
        <v>948</v>
      </c>
      <c r="D65" s="45">
        <v>16250000</v>
      </c>
      <c r="E65" s="45">
        <v>12565000</v>
      </c>
      <c r="F65" s="45"/>
    </row>
    <row r="66" spans="1:6" hidden="1" x14ac:dyDescent="0.3">
      <c r="A66" s="42" t="s">
        <v>727</v>
      </c>
      <c r="B66" s="43">
        <v>32010935</v>
      </c>
      <c r="C66" s="44" t="s">
        <v>133</v>
      </c>
      <c r="D66" s="45"/>
      <c r="E66" s="45"/>
      <c r="F66" s="45"/>
    </row>
    <row r="67" spans="1:6" hidden="1" x14ac:dyDescent="0.3">
      <c r="A67" s="44"/>
      <c r="B67" s="43"/>
      <c r="C67" s="44"/>
      <c r="D67" s="45"/>
      <c r="E67" s="45"/>
      <c r="F67" s="45"/>
    </row>
    <row r="68" spans="1:6" hidden="1" x14ac:dyDescent="0.3">
      <c r="A68" s="44"/>
      <c r="B68" s="43"/>
      <c r="C68" s="44"/>
      <c r="D68" s="45"/>
      <c r="E68" s="45"/>
      <c r="F68" s="45"/>
    </row>
    <row r="69" spans="1:6" hidden="1" x14ac:dyDescent="0.3">
      <c r="A69" s="44"/>
      <c r="B69" s="43"/>
      <c r="C69" s="44"/>
      <c r="D69" s="45"/>
      <c r="E69" s="45"/>
      <c r="F69" s="45"/>
    </row>
    <row r="70" spans="1:6" hidden="1" x14ac:dyDescent="0.3">
      <c r="A70" s="42" t="s">
        <v>728</v>
      </c>
      <c r="B70" s="43">
        <v>32010936</v>
      </c>
      <c r="C70" s="44" t="s">
        <v>134</v>
      </c>
      <c r="D70" s="45"/>
      <c r="E70" s="45"/>
      <c r="F70" s="45"/>
    </row>
    <row r="71" spans="1:6" hidden="1" x14ac:dyDescent="0.3">
      <c r="A71" s="44"/>
      <c r="B71" s="43"/>
      <c r="C71" s="44"/>
      <c r="D71" s="45"/>
      <c r="E71" s="45"/>
      <c r="F71" s="45"/>
    </row>
    <row r="72" spans="1:6" hidden="1" x14ac:dyDescent="0.3">
      <c r="A72" s="44"/>
      <c r="B72" s="43"/>
      <c r="C72" s="44"/>
      <c r="D72" s="45"/>
      <c r="E72" s="45"/>
      <c r="F72" s="45"/>
    </row>
    <row r="73" spans="1:6" s="1" customFormat="1" x14ac:dyDescent="0.3">
      <c r="A73" s="5"/>
      <c r="B73" s="4">
        <v>320201</v>
      </c>
      <c r="C73" s="5" t="s">
        <v>146</v>
      </c>
      <c r="D73" s="11">
        <f>SUM(D74:D79)</f>
        <v>0</v>
      </c>
      <c r="E73" s="11">
        <f t="shared" ref="E73:F73" si="5">SUM(E74:E79)</f>
        <v>0</v>
      </c>
      <c r="F73" s="11">
        <f t="shared" si="5"/>
        <v>0</v>
      </c>
    </row>
    <row r="74" spans="1:6" hidden="1" x14ac:dyDescent="0.25">
      <c r="A74" s="42" t="s">
        <v>729</v>
      </c>
      <c r="B74" s="43">
        <v>32020101</v>
      </c>
      <c r="C74" s="44" t="s">
        <v>135</v>
      </c>
      <c r="D74" s="45"/>
      <c r="E74" s="45"/>
      <c r="F74" s="45"/>
    </row>
    <row r="75" spans="1:6" hidden="1" x14ac:dyDescent="0.3">
      <c r="A75" s="44"/>
      <c r="B75" s="43"/>
      <c r="C75" s="44"/>
      <c r="D75" s="45"/>
      <c r="E75" s="45"/>
      <c r="F75" s="45"/>
    </row>
    <row r="76" spans="1:6" hidden="1" x14ac:dyDescent="0.25">
      <c r="A76" s="42" t="s">
        <v>730</v>
      </c>
      <c r="B76" s="43">
        <v>32020102</v>
      </c>
      <c r="C76" s="44" t="s">
        <v>136</v>
      </c>
      <c r="D76" s="45"/>
      <c r="E76" s="45"/>
      <c r="F76" s="45"/>
    </row>
    <row r="77" spans="1:6" hidden="1" x14ac:dyDescent="0.3">
      <c r="A77" s="44"/>
      <c r="B77" s="43"/>
      <c r="C77" s="44"/>
      <c r="D77" s="45"/>
      <c r="E77" s="45"/>
      <c r="F77" s="45"/>
    </row>
    <row r="78" spans="1:6" hidden="1" x14ac:dyDescent="0.3">
      <c r="A78" s="42" t="s">
        <v>731</v>
      </c>
      <c r="B78" s="43">
        <v>32020104</v>
      </c>
      <c r="C78" s="44" t="s">
        <v>137</v>
      </c>
      <c r="D78" s="45"/>
      <c r="E78" s="45"/>
      <c r="F78" s="45"/>
    </row>
    <row r="79" spans="1:6" hidden="1" x14ac:dyDescent="0.3">
      <c r="A79" s="44"/>
      <c r="B79" s="43"/>
      <c r="C79" s="44"/>
      <c r="D79" s="45"/>
      <c r="E79" s="45"/>
      <c r="F79" s="45"/>
    </row>
    <row r="80" spans="1:6" s="1" customFormat="1" x14ac:dyDescent="0.3">
      <c r="A80" s="5"/>
      <c r="B80" s="4">
        <v>320301</v>
      </c>
      <c r="C80" s="5" t="s">
        <v>138</v>
      </c>
      <c r="D80" s="11">
        <f>SUM(D81:D85)</f>
        <v>0</v>
      </c>
      <c r="E80" s="11">
        <f t="shared" ref="E80:F80" si="6">SUM(E81:E85)</f>
        <v>0</v>
      </c>
      <c r="F80" s="11">
        <f t="shared" si="6"/>
        <v>0</v>
      </c>
    </row>
    <row r="81" spans="1:6" hidden="1" x14ac:dyDescent="0.3">
      <c r="A81" s="42" t="s">
        <v>732</v>
      </c>
      <c r="B81" s="43">
        <v>32030101</v>
      </c>
      <c r="C81" s="44" t="s">
        <v>139</v>
      </c>
      <c r="D81" s="45"/>
      <c r="E81" s="45"/>
      <c r="F81" s="45"/>
    </row>
    <row r="82" spans="1:6" hidden="1" x14ac:dyDescent="0.3">
      <c r="A82" s="42" t="s">
        <v>733</v>
      </c>
      <c r="B82" s="43">
        <v>32030109</v>
      </c>
      <c r="C82" s="44" t="s">
        <v>140</v>
      </c>
      <c r="D82" s="45"/>
      <c r="E82" s="45"/>
      <c r="F82" s="45"/>
    </row>
    <row r="83" spans="1:6" hidden="1" x14ac:dyDescent="0.3">
      <c r="A83" s="42" t="s">
        <v>717</v>
      </c>
      <c r="B83" s="43">
        <v>32030110</v>
      </c>
      <c r="C83" s="44" t="s">
        <v>141</v>
      </c>
      <c r="D83" s="45"/>
      <c r="E83" s="45"/>
      <c r="F83" s="45"/>
    </row>
    <row r="84" spans="1:6" hidden="1" x14ac:dyDescent="0.3">
      <c r="A84" s="46"/>
      <c r="B84" s="47"/>
      <c r="C84" s="46"/>
      <c r="D84" s="45"/>
      <c r="E84" s="45"/>
      <c r="F84" s="45"/>
    </row>
    <row r="85" spans="1:6" hidden="1" x14ac:dyDescent="0.3">
      <c r="A85" s="46"/>
      <c r="B85" s="47"/>
      <c r="C85" s="46"/>
      <c r="D85" s="45"/>
      <c r="E85" s="45"/>
      <c r="F85" s="45"/>
    </row>
    <row r="86" spans="1:6" s="1" customFormat="1" x14ac:dyDescent="0.3">
      <c r="A86" s="5"/>
      <c r="B86" s="4">
        <v>32011000</v>
      </c>
      <c r="C86" s="5" t="s">
        <v>142</v>
      </c>
      <c r="D86" s="11">
        <f>SUM(D87:D88)</f>
        <v>0</v>
      </c>
      <c r="E86" s="11">
        <f>SUM(E87:E88)</f>
        <v>0</v>
      </c>
      <c r="F86" s="11">
        <f>SUM(F87:F88)</f>
        <v>0</v>
      </c>
    </row>
    <row r="87" spans="1:6" hidden="1" x14ac:dyDescent="0.3">
      <c r="A87" s="42" t="s">
        <v>716</v>
      </c>
      <c r="B87" s="46"/>
      <c r="C87" s="46"/>
      <c r="D87" s="45"/>
      <c r="E87" s="45"/>
      <c r="F87" s="45"/>
    </row>
    <row r="88" spans="1:6" hidden="1" x14ac:dyDescent="0.3">
      <c r="A88" s="46"/>
      <c r="B88" s="46"/>
      <c r="C88" s="46"/>
      <c r="D88" s="45"/>
      <c r="E88" s="45"/>
      <c r="F88" s="45"/>
    </row>
    <row r="89" spans="1:6" hidden="1" x14ac:dyDescent="0.25"/>
    <row r="90" spans="1:6" hidden="1" x14ac:dyDescent="0.25"/>
    <row r="91" spans="1:6" hidden="1" x14ac:dyDescent="0.25"/>
    <row r="92" spans="1:6" hidden="1" x14ac:dyDescent="0.25"/>
    <row r="93" spans="1:6" hidden="1" x14ac:dyDescent="0.25"/>
    <row r="94" spans="1:6" hidden="1" x14ac:dyDescent="0.25"/>
    <row r="95" spans="1:6" hidden="1" x14ac:dyDescent="0.25"/>
    <row r="96" spans="1: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70" firstPageNumber="67" orientation="landscape" r:id="rId1"/>
  <headerFooter>
    <oddFooter>&amp;C&amp;P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2:E300"/>
  <sheetViews>
    <sheetView view="pageBreakPreview" zoomScale="90" zoomScaleNormal="100" zoomScaleSheetLayoutView="90" zoomScalePageLayoutView="90" workbookViewId="0">
      <selection activeCell="C90" sqref="C90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3">
      <c r="A2" s="73" t="s">
        <v>526</v>
      </c>
      <c r="B2" s="73"/>
      <c r="C2" s="73"/>
      <c r="D2" s="73"/>
      <c r="E2" s="73"/>
    </row>
    <row r="3" spans="1:5" ht="26.4" customHeight="1" x14ac:dyDescent="0.25">
      <c r="A3" s="75" t="s">
        <v>834</v>
      </c>
      <c r="B3" s="75"/>
      <c r="C3" s="75"/>
      <c r="D3" s="75"/>
      <c r="E3" s="75"/>
    </row>
    <row r="4" spans="1:5" x14ac:dyDescent="0.3">
      <c r="A4" s="74" t="s">
        <v>765</v>
      </c>
      <c r="B4" s="74"/>
      <c r="C4" s="74"/>
      <c r="D4" s="74"/>
      <c r="E4" s="74"/>
    </row>
    <row r="6" spans="1:5" ht="49.35" customHeight="1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180948959.16</v>
      </c>
      <c r="D7" s="12">
        <f t="shared" ref="D7:E7" si="0">D8+D13+D20</f>
        <v>180948959.16</v>
      </c>
      <c r="E7" s="12">
        <f t="shared" si="0"/>
        <v>179944183.03999999</v>
      </c>
    </row>
    <row r="8" spans="1:5" s="1" customFormat="1" x14ac:dyDescent="0.3">
      <c r="A8" s="3">
        <v>2101</v>
      </c>
      <c r="B8" s="3" t="s">
        <v>5</v>
      </c>
      <c r="C8" s="12">
        <f>C9</f>
        <v>180948959.16</v>
      </c>
      <c r="D8" s="12">
        <f t="shared" ref="D8:E8" si="1">D9</f>
        <v>180948959.16</v>
      </c>
      <c r="E8" s="12">
        <f t="shared" si="1"/>
        <v>179944183.03999999</v>
      </c>
    </row>
    <row r="9" spans="1:5" s="1" customFormat="1" x14ac:dyDescent="0.3">
      <c r="A9" s="3">
        <v>210101</v>
      </c>
      <c r="B9" s="3" t="s">
        <v>6</v>
      </c>
      <c r="C9" s="12">
        <f>SUM(C10:C12)</f>
        <v>180948959.16</v>
      </c>
      <c r="D9" s="12">
        <f t="shared" ref="D9:E9" si="2">SUM(D10:D12)</f>
        <v>180948959.16</v>
      </c>
      <c r="E9" s="12">
        <f t="shared" si="2"/>
        <v>179944183.03999999</v>
      </c>
    </row>
    <row r="10" spans="1:5" x14ac:dyDescent="0.3">
      <c r="A10" s="59">
        <v>21010101</v>
      </c>
      <c r="B10" s="48" t="s">
        <v>5</v>
      </c>
      <c r="C10" s="41">
        <v>180948959.16</v>
      </c>
      <c r="D10" s="41">
        <v>180948959.16</v>
      </c>
      <c r="E10" s="41">
        <v>179944183.03999999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3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firstPageNumber="61" orientation="landscape" r:id="rId1"/>
  <headerFooter>
    <oddFooter>&amp;C&amp;P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A3:E300"/>
  <sheetViews>
    <sheetView view="pageBreakPreview" zoomScale="90" zoomScaleNormal="100" zoomScaleSheetLayoutView="90" zoomScalePageLayoutView="90" workbookViewId="0">
      <selection activeCell="C90" sqref="C90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3">
      <c r="A3" s="73" t="s">
        <v>527</v>
      </c>
      <c r="B3" s="73"/>
      <c r="C3" s="73"/>
      <c r="D3" s="73"/>
      <c r="E3" s="73"/>
    </row>
    <row r="4" spans="1:5" ht="28.65" customHeight="1" x14ac:dyDescent="0.25">
      <c r="A4" s="75" t="s">
        <v>835</v>
      </c>
      <c r="B4" s="75"/>
      <c r="C4" s="75"/>
      <c r="D4" s="75"/>
      <c r="E4" s="75"/>
    </row>
    <row r="5" spans="1:5" x14ac:dyDescent="0.3">
      <c r="A5" s="74" t="s">
        <v>765</v>
      </c>
      <c r="B5" s="74"/>
      <c r="C5" s="74"/>
      <c r="D5" s="74"/>
      <c r="E5" s="74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75200000</v>
      </c>
      <c r="D7" s="12">
        <f t="shared" ref="D7:E7" si="0">D8+D84+D88+D93</f>
        <v>4264630</v>
      </c>
      <c r="E7" s="12">
        <f t="shared" si="0"/>
        <v>13400000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35200000</v>
      </c>
      <c r="D8" s="12">
        <f t="shared" ref="D8:E8" si="1">D9+D14+D22+D36+D45+D48+D54+D63+D67+D70</f>
        <v>4064630</v>
      </c>
      <c r="E8" s="12">
        <f t="shared" si="1"/>
        <v>13400000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3000000</v>
      </c>
      <c r="D9" s="12">
        <f t="shared" ref="D9:E9" si="2">SUM(D10:D13)</f>
        <v>1135000</v>
      </c>
      <c r="E9" s="12">
        <f t="shared" si="2"/>
        <v>2000000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3000000</v>
      </c>
      <c r="D11" s="41">
        <v>1135000</v>
      </c>
      <c r="E11" s="41">
        <v>2000000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3200000</v>
      </c>
      <c r="D22" s="12">
        <f t="shared" ref="D22:E22" si="3">SUM(D23:D35)</f>
        <v>0</v>
      </c>
      <c r="E22" s="12">
        <f t="shared" si="3"/>
        <v>2900000</v>
      </c>
    </row>
    <row r="23" spans="1:5" x14ac:dyDescent="0.25">
      <c r="A23" s="43">
        <v>22020301</v>
      </c>
      <c r="B23" s="44" t="s">
        <v>36</v>
      </c>
      <c r="C23" s="41">
        <v>3000000</v>
      </c>
      <c r="D23" s="41" t="s">
        <v>839</v>
      </c>
      <c r="E23" s="41">
        <v>500000</v>
      </c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x14ac:dyDescent="0.25">
      <c r="A29" s="43">
        <v>22020307</v>
      </c>
      <c r="B29" s="44" t="s">
        <v>42</v>
      </c>
      <c r="C29" s="41">
        <v>200000</v>
      </c>
      <c r="D29" s="41"/>
      <c r="E29" s="41">
        <v>2400000</v>
      </c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13000000</v>
      </c>
      <c r="D36" s="12">
        <f t="shared" ref="D36:E36" si="4">SUM(D37:D44)</f>
        <v>0</v>
      </c>
      <c r="E36" s="12">
        <f t="shared" si="4"/>
        <v>3500000</v>
      </c>
    </row>
    <row r="37" spans="1:5" x14ac:dyDescent="0.25">
      <c r="A37" s="43">
        <v>22020401</v>
      </c>
      <c r="B37" s="44" t="s">
        <v>50</v>
      </c>
      <c r="C37" s="41">
        <v>8000000</v>
      </c>
      <c r="D37" s="41"/>
      <c r="E37" s="41">
        <v>1500000</v>
      </c>
    </row>
    <row r="38" spans="1:5" x14ac:dyDescent="0.25">
      <c r="A38" s="43">
        <v>22020402</v>
      </c>
      <c r="B38" s="44" t="s">
        <v>51</v>
      </c>
      <c r="C38" s="41">
        <v>4000000</v>
      </c>
      <c r="D38" s="41"/>
      <c r="E38" s="41">
        <v>1000000</v>
      </c>
    </row>
    <row r="39" spans="1:5" hidden="1" x14ac:dyDescent="0.25">
      <c r="A39" s="43">
        <v>22020403</v>
      </c>
      <c r="B39" s="44" t="s">
        <v>52</v>
      </c>
      <c r="C39" s="41"/>
      <c r="D39" s="41"/>
      <c r="E39" s="41"/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x14ac:dyDescent="0.25">
      <c r="A44" s="43">
        <v>22020411</v>
      </c>
      <c r="B44" s="44" t="s">
        <v>57</v>
      </c>
      <c r="C44" s="41">
        <v>1000000</v>
      </c>
      <c r="D44" s="41"/>
      <c r="E44" s="41">
        <v>1000000</v>
      </c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2000000</v>
      </c>
      <c r="D63" s="12">
        <f t="shared" ref="D63:E63" si="8">SUM(D64:D66)</f>
        <v>0</v>
      </c>
      <c r="E63" s="12">
        <f t="shared" si="8"/>
        <v>2000000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x14ac:dyDescent="0.25">
      <c r="A66" s="43">
        <v>22020803</v>
      </c>
      <c r="B66" s="44" t="s">
        <v>79</v>
      </c>
      <c r="C66" s="41">
        <v>2000000</v>
      </c>
      <c r="D66" s="41"/>
      <c r="E66" s="41">
        <v>2000000</v>
      </c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14000000</v>
      </c>
      <c r="D70" s="12">
        <f t="shared" ref="D70:E70" si="10">SUM(D71:D83)</f>
        <v>2929630</v>
      </c>
      <c r="E70" s="12">
        <f t="shared" si="10"/>
        <v>3000000</v>
      </c>
    </row>
    <row r="71" spans="1:5" x14ac:dyDescent="0.25">
      <c r="A71" s="43">
        <v>22021001</v>
      </c>
      <c r="B71" s="44" t="s">
        <v>84</v>
      </c>
      <c r="C71" s="41">
        <v>2000000</v>
      </c>
      <c r="D71" s="41">
        <v>1500000</v>
      </c>
      <c r="E71" s="41">
        <v>2000000</v>
      </c>
    </row>
    <row r="72" spans="1:5" x14ac:dyDescent="0.25">
      <c r="A72" s="43">
        <v>22021002</v>
      </c>
      <c r="B72" s="44" t="s">
        <v>85</v>
      </c>
      <c r="C72" s="41">
        <v>2000000</v>
      </c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10000000</v>
      </c>
      <c r="D76" s="41">
        <v>1429630</v>
      </c>
      <c r="E76" s="41">
        <v>1000000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40000000</v>
      </c>
      <c r="D84" s="12">
        <f t="shared" ref="D84:E84" si="11">D85</f>
        <v>200000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40000000</v>
      </c>
      <c r="D85" s="12">
        <f>SUM(D86:D87)</f>
        <v>200000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x14ac:dyDescent="0.25">
      <c r="A87" s="43">
        <v>22040109</v>
      </c>
      <c r="B87" s="44" t="s">
        <v>872</v>
      </c>
      <c r="C87" s="41">
        <v>40000000</v>
      </c>
      <c r="D87" s="41">
        <v>200000</v>
      </c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firstPageNumber="71" orientation="landscape" r:id="rId1"/>
  <headerFooter>
    <oddFooter>&amp;C&amp;P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F300"/>
  <sheetViews>
    <sheetView view="pageBreakPreview" topLeftCell="A32" zoomScaleNormal="100" zoomScaleSheetLayoutView="100" workbookViewId="0">
      <selection activeCell="D304" sqref="D304"/>
    </sheetView>
  </sheetViews>
  <sheetFormatPr defaultColWidth="8.88671875" defaultRowHeight="15" x14ac:dyDescent="0.25"/>
  <cols>
    <col min="1" max="1" width="22.44140625" style="49" bestFit="1" customWidth="1"/>
    <col min="2" max="2" width="13.109375" style="49" bestFit="1" customWidth="1"/>
    <col min="3" max="3" width="42.5546875" style="49" bestFit="1" customWidth="1"/>
    <col min="4" max="6" width="25.44140625" style="49" bestFit="1" customWidth="1"/>
    <col min="7" max="16384" width="8.88671875" style="49"/>
  </cols>
  <sheetData>
    <row r="1" spans="1:6" x14ac:dyDescent="0.3">
      <c r="A1" s="73" t="s">
        <v>143</v>
      </c>
      <c r="B1" s="73"/>
      <c r="C1" s="73"/>
      <c r="D1" s="73"/>
      <c r="E1" s="73"/>
    </row>
    <row r="2" spans="1:6" x14ac:dyDescent="0.25">
      <c r="A2" s="74" t="s">
        <v>836</v>
      </c>
      <c r="B2" s="74"/>
      <c r="C2" s="74"/>
      <c r="D2" s="74"/>
      <c r="E2" s="74"/>
    </row>
    <row r="3" spans="1:6" x14ac:dyDescent="0.3">
      <c r="A3" s="74" t="s">
        <v>765</v>
      </c>
      <c r="B3" s="74"/>
      <c r="C3" s="74"/>
      <c r="D3" s="74"/>
      <c r="E3" s="74"/>
    </row>
    <row r="5" spans="1:6" ht="45" x14ac:dyDescent="0.3">
      <c r="A5" s="50" t="s">
        <v>145</v>
      </c>
      <c r="B5" s="50" t="s">
        <v>144</v>
      </c>
      <c r="C5" s="50" t="s">
        <v>112</v>
      </c>
      <c r="D5" s="50" t="s">
        <v>593</v>
      </c>
      <c r="E5" s="50" t="s">
        <v>594</v>
      </c>
      <c r="F5" s="50" t="s">
        <v>595</v>
      </c>
    </row>
    <row r="6" spans="1:6" s="1" customFormat="1" x14ac:dyDescent="0.3">
      <c r="A6" s="8" t="s">
        <v>616</v>
      </c>
      <c r="B6" s="4">
        <v>3</v>
      </c>
      <c r="C6" s="5" t="s">
        <v>113</v>
      </c>
      <c r="D6" s="11">
        <f>D7+D17+D46+D52+D58+D67+D74+D86+D93+D98</f>
        <v>137800000</v>
      </c>
      <c r="E6" s="11">
        <f>E7+E17+E46+E52+E58+E67+E74+E86+E93+E98</f>
        <v>8224620</v>
      </c>
      <c r="F6" s="11">
        <f>F7+F17+F46+F52+F58+F67+F74+F86+F93+F98</f>
        <v>90500000</v>
      </c>
    </row>
    <row r="7" spans="1:6" s="1" customFormat="1" x14ac:dyDescent="0.25">
      <c r="A7" s="5"/>
      <c r="B7" s="4">
        <v>32010100</v>
      </c>
      <c r="C7" s="5" t="s">
        <v>114</v>
      </c>
      <c r="D7" s="11">
        <f>SUM(D8:D16)</f>
        <v>0</v>
      </c>
      <c r="E7" s="11">
        <f t="shared" ref="E7:F7" si="0">SUM(E8:E16)</f>
        <v>0</v>
      </c>
      <c r="F7" s="11">
        <f t="shared" si="0"/>
        <v>0</v>
      </c>
    </row>
    <row r="8" spans="1:6" hidden="1" x14ac:dyDescent="0.3">
      <c r="A8" s="42" t="s">
        <v>617</v>
      </c>
      <c r="B8" s="43">
        <v>32010101</v>
      </c>
      <c r="C8" s="44" t="s">
        <v>115</v>
      </c>
      <c r="D8" s="45"/>
      <c r="E8" s="45"/>
      <c r="F8" s="45"/>
    </row>
    <row r="9" spans="1:6" hidden="1" x14ac:dyDescent="0.3">
      <c r="A9" s="44"/>
      <c r="B9" s="43"/>
      <c r="C9" s="44"/>
      <c r="D9" s="45"/>
      <c r="E9" s="45"/>
      <c r="F9" s="45"/>
    </row>
    <row r="10" spans="1:6" hidden="1" x14ac:dyDescent="0.3">
      <c r="A10" s="44"/>
      <c r="B10" s="43"/>
      <c r="C10" s="44"/>
      <c r="D10" s="45"/>
      <c r="E10" s="45"/>
      <c r="F10" s="45"/>
    </row>
    <row r="11" spans="1:6" hidden="1" x14ac:dyDescent="0.3">
      <c r="A11" s="44"/>
      <c r="B11" s="43"/>
      <c r="C11" s="44"/>
      <c r="D11" s="45"/>
      <c r="E11" s="45"/>
      <c r="F11" s="45"/>
    </row>
    <row r="12" spans="1:6" hidden="1" x14ac:dyDescent="0.3">
      <c r="A12" s="44"/>
      <c r="B12" s="43"/>
      <c r="C12" s="44"/>
      <c r="D12" s="45"/>
      <c r="E12" s="45"/>
      <c r="F12" s="45"/>
    </row>
    <row r="13" spans="1:6" hidden="1" x14ac:dyDescent="0.3">
      <c r="A13" s="44"/>
      <c r="B13" s="43"/>
      <c r="C13" s="44"/>
      <c r="D13" s="45"/>
      <c r="E13" s="45"/>
      <c r="F13" s="45"/>
    </row>
    <row r="14" spans="1:6" hidden="1" x14ac:dyDescent="0.3">
      <c r="A14" s="44"/>
      <c r="B14" s="43"/>
      <c r="C14" s="44"/>
      <c r="D14" s="45"/>
      <c r="E14" s="45"/>
      <c r="F14" s="45"/>
    </row>
    <row r="15" spans="1:6" hidden="1" x14ac:dyDescent="0.3">
      <c r="A15" s="44"/>
      <c r="B15" s="43"/>
      <c r="C15" s="44"/>
      <c r="D15" s="45"/>
      <c r="E15" s="45"/>
      <c r="F15" s="45"/>
    </row>
    <row r="16" spans="1:6" hidden="1" x14ac:dyDescent="0.3">
      <c r="A16" s="44"/>
      <c r="B16" s="43"/>
      <c r="C16" s="44"/>
      <c r="D16" s="45"/>
      <c r="E16" s="45"/>
      <c r="F16" s="45"/>
    </row>
    <row r="17" spans="1:6" s="1" customFormat="1" x14ac:dyDescent="0.25">
      <c r="A17" s="5"/>
      <c r="B17" s="4">
        <v>32010200</v>
      </c>
      <c r="C17" s="5" t="s">
        <v>116</v>
      </c>
      <c r="D17" s="11">
        <f>SUM(D18:D45)</f>
        <v>137800000</v>
      </c>
      <c r="E17" s="11">
        <f>SUM(E18:E45)</f>
        <v>8224620</v>
      </c>
      <c r="F17" s="11">
        <f>SUM(F18:F45)</f>
        <v>90500000</v>
      </c>
    </row>
    <row r="18" spans="1:6" x14ac:dyDescent="0.2">
      <c r="A18" s="42" t="s">
        <v>618</v>
      </c>
      <c r="B18" s="43">
        <v>32010202</v>
      </c>
      <c r="C18" s="44" t="s">
        <v>874</v>
      </c>
      <c r="D18" s="45"/>
      <c r="E18" s="45"/>
      <c r="F18" s="45">
        <v>10000000</v>
      </c>
    </row>
    <row r="19" spans="1:6" x14ac:dyDescent="0.2">
      <c r="A19" s="46"/>
      <c r="B19" s="47"/>
      <c r="C19" s="44" t="s">
        <v>873</v>
      </c>
      <c r="D19" s="45"/>
      <c r="E19" s="45"/>
      <c r="F19" s="45">
        <v>20000000</v>
      </c>
    </row>
    <row r="20" spans="1:6" ht="30" x14ac:dyDescent="0.2">
      <c r="A20" s="46"/>
      <c r="B20" s="47"/>
      <c r="C20" s="44" t="s">
        <v>875</v>
      </c>
      <c r="D20" s="45"/>
      <c r="E20" s="45"/>
      <c r="F20" s="45">
        <v>10000000</v>
      </c>
    </row>
    <row r="21" spans="1:6" ht="30" x14ac:dyDescent="0.2">
      <c r="A21" s="46"/>
      <c r="B21" s="47"/>
      <c r="C21" s="44" t="s">
        <v>876</v>
      </c>
      <c r="D21" s="45"/>
      <c r="E21" s="45"/>
      <c r="F21" s="45">
        <v>15000000</v>
      </c>
    </row>
    <row r="22" spans="1:6" x14ac:dyDescent="0.2">
      <c r="A22" s="46"/>
      <c r="B22" s="47"/>
      <c r="C22" s="44" t="s">
        <v>877</v>
      </c>
      <c r="D22" s="45"/>
      <c r="E22" s="45"/>
      <c r="F22" s="45">
        <v>10000000</v>
      </c>
    </row>
    <row r="23" spans="1:6" x14ac:dyDescent="0.2">
      <c r="A23" s="46"/>
      <c r="B23" s="47"/>
      <c r="C23" s="44" t="s">
        <v>878</v>
      </c>
      <c r="D23" s="45"/>
      <c r="E23" s="45"/>
      <c r="F23" s="45">
        <v>10000000</v>
      </c>
    </row>
    <row r="24" spans="1:6" ht="30" x14ac:dyDescent="0.2">
      <c r="A24" s="46"/>
      <c r="B24" s="47"/>
      <c r="C24" s="44" t="s">
        <v>879</v>
      </c>
      <c r="D24" s="45"/>
      <c r="E24" s="45"/>
      <c r="F24" s="45">
        <v>12000000</v>
      </c>
    </row>
    <row r="25" spans="1:6" x14ac:dyDescent="0.2">
      <c r="A25" s="46"/>
      <c r="B25" s="47"/>
      <c r="C25" s="44" t="s">
        <v>880</v>
      </c>
      <c r="D25" s="45"/>
      <c r="E25" s="45"/>
      <c r="F25" s="45">
        <v>1500000</v>
      </c>
    </row>
    <row r="26" spans="1:6" x14ac:dyDescent="0.2">
      <c r="A26" s="46"/>
      <c r="B26" s="47"/>
      <c r="C26" s="44" t="s">
        <v>881</v>
      </c>
      <c r="D26" s="45"/>
      <c r="E26" s="45"/>
      <c r="F26" s="45">
        <v>2000000</v>
      </c>
    </row>
    <row r="27" spans="1:6" ht="15.75" x14ac:dyDescent="0.2">
      <c r="A27" s="46"/>
      <c r="B27" s="47"/>
      <c r="C27" s="71" t="s">
        <v>990</v>
      </c>
      <c r="D27" s="72">
        <v>12000000</v>
      </c>
      <c r="E27" s="72">
        <v>6082220</v>
      </c>
      <c r="F27" s="45"/>
    </row>
    <row r="28" spans="1:6" ht="31.5" x14ac:dyDescent="0.2">
      <c r="A28" s="46"/>
      <c r="B28" s="47"/>
      <c r="C28" s="71" t="s">
        <v>960</v>
      </c>
      <c r="D28" s="72">
        <v>12000000</v>
      </c>
      <c r="E28" s="45"/>
      <c r="F28" s="45"/>
    </row>
    <row r="29" spans="1:6" ht="31.5" x14ac:dyDescent="0.2">
      <c r="A29" s="46"/>
      <c r="B29" s="47"/>
      <c r="C29" s="71" t="s">
        <v>961</v>
      </c>
      <c r="D29" s="72">
        <v>12000000</v>
      </c>
      <c r="E29" s="45"/>
      <c r="F29" s="45"/>
    </row>
    <row r="30" spans="1:6" ht="31.5" x14ac:dyDescent="0.2">
      <c r="A30" s="46"/>
      <c r="B30" s="47"/>
      <c r="C30" s="71" t="s">
        <v>962</v>
      </c>
      <c r="D30" s="72">
        <v>12000000</v>
      </c>
      <c r="E30" s="45"/>
      <c r="F30" s="45"/>
    </row>
    <row r="31" spans="1:6" ht="31.5" x14ac:dyDescent="0.2">
      <c r="A31" s="46"/>
      <c r="B31" s="47"/>
      <c r="C31" s="71" t="s">
        <v>963</v>
      </c>
      <c r="D31" s="72">
        <v>12000000</v>
      </c>
      <c r="E31" s="45"/>
      <c r="F31" s="45"/>
    </row>
    <row r="32" spans="1:6" ht="31.5" x14ac:dyDescent="0.2">
      <c r="A32" s="46"/>
      <c r="B32" s="47"/>
      <c r="C32" s="71" t="s">
        <v>964</v>
      </c>
      <c r="D32" s="72">
        <v>12000000</v>
      </c>
      <c r="E32" s="45"/>
      <c r="F32" s="45"/>
    </row>
    <row r="33" spans="1:6" ht="31.5" x14ac:dyDescent="0.2">
      <c r="A33" s="46"/>
      <c r="B33" s="47"/>
      <c r="C33" s="71" t="s">
        <v>965</v>
      </c>
      <c r="D33" s="72">
        <v>12000000</v>
      </c>
      <c r="E33" s="45">
        <v>1284400</v>
      </c>
      <c r="F33" s="45"/>
    </row>
    <row r="34" spans="1:6" ht="31.5" x14ac:dyDescent="0.2">
      <c r="A34" s="46"/>
      <c r="B34" s="47"/>
      <c r="C34" s="71" t="s">
        <v>966</v>
      </c>
      <c r="D34" s="72">
        <v>12000000</v>
      </c>
      <c r="E34" s="45">
        <v>693000</v>
      </c>
      <c r="F34" s="45"/>
    </row>
    <row r="35" spans="1:6" ht="15.75" x14ac:dyDescent="0.2">
      <c r="A35" s="46"/>
      <c r="B35" s="47"/>
      <c r="C35" s="71" t="s">
        <v>967</v>
      </c>
      <c r="D35" s="72">
        <v>12000000</v>
      </c>
      <c r="E35" s="45">
        <v>165000</v>
      </c>
      <c r="F35" s="45"/>
    </row>
    <row r="36" spans="1:6" ht="31.5" x14ac:dyDescent="0.2">
      <c r="A36" s="46"/>
      <c r="B36" s="47"/>
      <c r="C36" s="71" t="s">
        <v>968</v>
      </c>
      <c r="D36" s="72">
        <v>12000000</v>
      </c>
      <c r="E36" s="45"/>
      <c r="F36" s="45"/>
    </row>
    <row r="37" spans="1:6" ht="47.25" x14ac:dyDescent="0.2">
      <c r="A37" s="46"/>
      <c r="B37" s="47"/>
      <c r="C37" s="71" t="s">
        <v>969</v>
      </c>
      <c r="D37" s="72">
        <v>10800000</v>
      </c>
      <c r="E37" s="45"/>
      <c r="F37" s="45"/>
    </row>
    <row r="38" spans="1:6" ht="31.5" x14ac:dyDescent="0.2">
      <c r="A38" s="46"/>
      <c r="B38" s="47"/>
      <c r="C38" s="71" t="s">
        <v>970</v>
      </c>
      <c r="D38" s="72">
        <v>7000000</v>
      </c>
      <c r="E38" s="45"/>
      <c r="F38" s="45"/>
    </row>
    <row r="39" spans="1:6" hidden="1" x14ac:dyDescent="0.2">
      <c r="A39" s="46"/>
      <c r="B39" s="47"/>
      <c r="C39" s="44"/>
      <c r="D39" s="45"/>
      <c r="E39" s="45"/>
      <c r="F39" s="45"/>
    </row>
    <row r="40" spans="1:6" hidden="1" x14ac:dyDescent="0.2">
      <c r="A40" s="46"/>
      <c r="B40" s="47"/>
      <c r="C40" s="44"/>
      <c r="D40" s="45"/>
      <c r="E40" s="45"/>
      <c r="F40" s="45"/>
    </row>
    <row r="41" spans="1:6" hidden="1" x14ac:dyDescent="0.2">
      <c r="A41" s="46"/>
      <c r="B41" s="47"/>
      <c r="C41" s="44"/>
      <c r="D41" s="45"/>
      <c r="E41" s="45"/>
      <c r="F41" s="45"/>
    </row>
    <row r="42" spans="1:6" hidden="1" x14ac:dyDescent="0.2">
      <c r="A42" s="46"/>
      <c r="B42" s="47"/>
      <c r="C42" s="44"/>
      <c r="D42" s="45"/>
      <c r="E42" s="45"/>
      <c r="F42" s="45"/>
    </row>
    <row r="43" spans="1:6" hidden="1" x14ac:dyDescent="0.2">
      <c r="A43" s="46"/>
      <c r="B43" s="47"/>
      <c r="C43" s="44"/>
      <c r="D43" s="45"/>
      <c r="E43" s="45"/>
      <c r="F43" s="45"/>
    </row>
    <row r="44" spans="1:6" hidden="1" x14ac:dyDescent="0.2">
      <c r="A44" s="46"/>
      <c r="B44" s="47"/>
      <c r="C44" s="44"/>
      <c r="D44" s="45"/>
      <c r="E44" s="45"/>
      <c r="F44" s="45"/>
    </row>
    <row r="45" spans="1:6" hidden="1" x14ac:dyDescent="0.2">
      <c r="A45" s="46"/>
      <c r="B45" s="47"/>
      <c r="C45" s="46"/>
      <c r="D45" s="45"/>
      <c r="E45" s="45"/>
      <c r="F45" s="45"/>
    </row>
    <row r="46" spans="1:6" s="1" customFormat="1" x14ac:dyDescent="0.25">
      <c r="A46" s="5"/>
      <c r="B46" s="4">
        <v>320103</v>
      </c>
      <c r="C46" s="5" t="s">
        <v>118</v>
      </c>
      <c r="D46" s="11">
        <f>SUM(D47:D51)</f>
        <v>0</v>
      </c>
      <c r="E46" s="11">
        <f t="shared" ref="E46:F46" si="1">SUM(E47:E51)</f>
        <v>0</v>
      </c>
      <c r="F46" s="11">
        <f t="shared" si="1"/>
        <v>0</v>
      </c>
    </row>
    <row r="47" spans="1:6" hidden="1" x14ac:dyDescent="0.25">
      <c r="A47" s="42" t="s">
        <v>737</v>
      </c>
      <c r="B47" s="43">
        <v>32010301</v>
      </c>
      <c r="C47" s="44" t="s">
        <v>119</v>
      </c>
      <c r="D47" s="45"/>
      <c r="E47" s="45"/>
      <c r="F47" s="45"/>
    </row>
    <row r="48" spans="1:6" hidden="1" x14ac:dyDescent="0.2">
      <c r="A48" s="44"/>
      <c r="B48" s="43"/>
      <c r="C48" s="44"/>
      <c r="D48" s="45"/>
      <c r="E48" s="45"/>
      <c r="F48" s="45"/>
    </row>
    <row r="49" spans="1:6" hidden="1" x14ac:dyDescent="0.25">
      <c r="A49" s="44"/>
      <c r="B49" s="43"/>
      <c r="C49" s="44"/>
      <c r="D49" s="45"/>
      <c r="E49" s="45"/>
      <c r="F49" s="45"/>
    </row>
    <row r="50" spans="1:6" hidden="1" x14ac:dyDescent="0.25">
      <c r="A50" s="44"/>
      <c r="B50" s="43"/>
      <c r="C50" s="44"/>
      <c r="D50" s="45"/>
      <c r="E50" s="45"/>
      <c r="F50" s="45"/>
    </row>
    <row r="51" spans="1:6" hidden="1" x14ac:dyDescent="0.25">
      <c r="A51" s="44"/>
      <c r="B51" s="43"/>
      <c r="C51" s="44"/>
      <c r="D51" s="45"/>
      <c r="E51" s="45"/>
      <c r="F51" s="45"/>
    </row>
    <row r="52" spans="1:6" s="1" customFormat="1" x14ac:dyDescent="0.25">
      <c r="A52" s="5"/>
      <c r="B52" s="4">
        <v>32010400</v>
      </c>
      <c r="C52" s="5" t="s">
        <v>120</v>
      </c>
      <c r="D52" s="11">
        <f>SUM(D53:D57)</f>
        <v>0</v>
      </c>
      <c r="E52" s="11">
        <f t="shared" ref="E52:F52" si="2">SUM(E53:E57)</f>
        <v>0</v>
      </c>
      <c r="F52" s="11">
        <f t="shared" si="2"/>
        <v>0</v>
      </c>
    </row>
    <row r="53" spans="1:6" hidden="1" x14ac:dyDescent="0.25">
      <c r="A53" s="42" t="s">
        <v>738</v>
      </c>
      <c r="B53" s="43">
        <v>32010405</v>
      </c>
      <c r="C53" s="44" t="s">
        <v>121</v>
      </c>
      <c r="D53" s="45"/>
      <c r="E53" s="45"/>
      <c r="F53" s="45"/>
    </row>
    <row r="54" spans="1:6" hidden="1" x14ac:dyDescent="0.25">
      <c r="A54" s="42" t="s">
        <v>739</v>
      </c>
      <c r="B54" s="43">
        <v>32010406</v>
      </c>
      <c r="C54" s="44" t="s">
        <v>122</v>
      </c>
      <c r="D54" s="45"/>
      <c r="E54" s="45"/>
      <c r="F54" s="45"/>
    </row>
    <row r="55" spans="1:6" hidden="1" x14ac:dyDescent="0.25">
      <c r="A55" s="42" t="s">
        <v>740</v>
      </c>
      <c r="B55" s="43">
        <v>32010407</v>
      </c>
      <c r="C55" s="44" t="s">
        <v>123</v>
      </c>
      <c r="D55" s="45"/>
      <c r="E55" s="45"/>
      <c r="F55" s="45"/>
    </row>
    <row r="56" spans="1:6" hidden="1" x14ac:dyDescent="0.25">
      <c r="A56" s="42" t="s">
        <v>741</v>
      </c>
      <c r="B56" s="43">
        <v>32010408</v>
      </c>
      <c r="C56" s="44" t="s">
        <v>124</v>
      </c>
      <c r="D56" s="45"/>
      <c r="E56" s="45"/>
      <c r="F56" s="45"/>
    </row>
    <row r="57" spans="1:6" hidden="1" x14ac:dyDescent="0.25">
      <c r="A57" s="44"/>
      <c r="B57" s="43"/>
      <c r="C57" s="44"/>
      <c r="D57" s="45"/>
      <c r="E57" s="45"/>
      <c r="F57" s="45"/>
    </row>
    <row r="58" spans="1:6" s="1" customFormat="1" x14ac:dyDescent="0.25">
      <c r="A58" s="5"/>
      <c r="B58" s="4">
        <v>320105</v>
      </c>
      <c r="C58" s="5" t="s">
        <v>125</v>
      </c>
      <c r="D58" s="11">
        <f>SUM(D59:D66)</f>
        <v>0</v>
      </c>
      <c r="E58" s="11">
        <f t="shared" ref="E58:F58" si="3">SUM(E59:E66)</f>
        <v>0</v>
      </c>
      <c r="F58" s="11">
        <f t="shared" si="3"/>
        <v>0</v>
      </c>
    </row>
    <row r="59" spans="1:6" hidden="1" x14ac:dyDescent="0.25">
      <c r="A59" s="42" t="s">
        <v>742</v>
      </c>
      <c r="B59" s="43">
        <v>32010501</v>
      </c>
      <c r="C59" s="44" t="s">
        <v>126</v>
      </c>
      <c r="D59" s="45"/>
      <c r="E59" s="45"/>
      <c r="F59" s="45"/>
    </row>
    <row r="60" spans="1:6" hidden="1" x14ac:dyDescent="0.25">
      <c r="A60" s="44"/>
      <c r="B60" s="43"/>
      <c r="C60" s="44"/>
      <c r="D60" s="45"/>
      <c r="E60" s="45"/>
      <c r="F60" s="45"/>
    </row>
    <row r="61" spans="1:6" hidden="1" x14ac:dyDescent="0.25">
      <c r="A61" s="44"/>
      <c r="B61" s="43"/>
      <c r="C61" s="44"/>
      <c r="D61" s="45"/>
      <c r="E61" s="45"/>
      <c r="F61" s="45"/>
    </row>
    <row r="62" spans="1:6" hidden="1" x14ac:dyDescent="0.25">
      <c r="A62" s="44"/>
      <c r="B62" s="43"/>
      <c r="C62" s="44"/>
      <c r="D62" s="45"/>
      <c r="E62" s="45"/>
      <c r="F62" s="45"/>
    </row>
    <row r="63" spans="1:6" hidden="1" x14ac:dyDescent="0.25">
      <c r="A63" s="44"/>
      <c r="B63" s="43"/>
      <c r="C63" s="44"/>
      <c r="D63" s="45"/>
      <c r="E63" s="45"/>
      <c r="F63" s="45"/>
    </row>
    <row r="64" spans="1:6" hidden="1" x14ac:dyDescent="0.25">
      <c r="A64" s="46"/>
      <c r="B64" s="47"/>
      <c r="C64" s="46"/>
      <c r="D64" s="45"/>
      <c r="E64" s="45"/>
      <c r="F64" s="45"/>
    </row>
    <row r="65" spans="1:6" hidden="1" x14ac:dyDescent="0.25">
      <c r="A65" s="46"/>
      <c r="B65" s="47"/>
      <c r="C65" s="46"/>
      <c r="D65" s="45"/>
      <c r="E65" s="45"/>
      <c r="F65" s="45"/>
    </row>
    <row r="66" spans="1:6" hidden="1" x14ac:dyDescent="0.25">
      <c r="A66" s="46"/>
      <c r="B66" s="47"/>
      <c r="C66" s="46"/>
      <c r="D66" s="45"/>
      <c r="E66" s="45"/>
      <c r="F66" s="45"/>
    </row>
    <row r="67" spans="1:6" s="1" customFormat="1" x14ac:dyDescent="0.25">
      <c r="A67" s="5"/>
      <c r="B67" s="4">
        <v>320106</v>
      </c>
      <c r="C67" s="5" t="s">
        <v>127</v>
      </c>
      <c r="D67" s="11">
        <f>SUM(D68:D73)</f>
        <v>0</v>
      </c>
      <c r="E67" s="11">
        <f t="shared" ref="E67:F67" si="4">SUM(E68:E73)</f>
        <v>0</v>
      </c>
      <c r="F67" s="11">
        <f t="shared" si="4"/>
        <v>0</v>
      </c>
    </row>
    <row r="68" spans="1:6" hidden="1" x14ac:dyDescent="0.25">
      <c r="A68" s="42" t="s">
        <v>743</v>
      </c>
      <c r="B68" s="43">
        <v>32010601</v>
      </c>
      <c r="C68" s="44" t="s">
        <v>128</v>
      </c>
      <c r="D68" s="45"/>
      <c r="E68" s="45"/>
      <c r="F68" s="45"/>
    </row>
    <row r="69" spans="1:6" hidden="1" x14ac:dyDescent="0.25">
      <c r="A69" s="42" t="s">
        <v>734</v>
      </c>
      <c r="B69" s="43">
        <v>32010602</v>
      </c>
      <c r="C69" s="44" t="s">
        <v>129</v>
      </c>
      <c r="D69" s="45"/>
      <c r="E69" s="45"/>
      <c r="F69" s="45"/>
    </row>
    <row r="70" spans="1:6" hidden="1" x14ac:dyDescent="0.25">
      <c r="A70" s="44"/>
      <c r="B70" s="43"/>
      <c r="C70" s="44"/>
      <c r="D70" s="45"/>
      <c r="E70" s="45"/>
      <c r="F70" s="45"/>
    </row>
    <row r="71" spans="1:6" hidden="1" x14ac:dyDescent="0.25">
      <c r="A71" s="44"/>
      <c r="B71" s="43"/>
      <c r="C71" s="44"/>
      <c r="D71" s="45"/>
      <c r="E71" s="45"/>
      <c r="F71" s="45"/>
    </row>
    <row r="72" spans="1:6" hidden="1" x14ac:dyDescent="0.25">
      <c r="A72" s="44"/>
      <c r="B72" s="43"/>
      <c r="C72" s="44"/>
      <c r="D72" s="45"/>
      <c r="E72" s="45"/>
      <c r="F72" s="45"/>
    </row>
    <row r="73" spans="1:6" hidden="1" x14ac:dyDescent="0.25">
      <c r="A73" s="44"/>
      <c r="B73" s="43"/>
      <c r="C73" s="44"/>
      <c r="D73" s="45"/>
      <c r="E73" s="45"/>
      <c r="F73" s="45"/>
    </row>
    <row r="74" spans="1:6" s="1" customFormat="1" x14ac:dyDescent="0.25">
      <c r="A74" s="5"/>
      <c r="B74" s="4">
        <v>320109</v>
      </c>
      <c r="C74" s="5" t="s">
        <v>130</v>
      </c>
      <c r="D74" s="11">
        <f>SUM(D75:D85)</f>
        <v>0</v>
      </c>
      <c r="E74" s="11">
        <f t="shared" ref="E74:F74" si="5">SUM(E75:E85)</f>
        <v>0</v>
      </c>
      <c r="F74" s="11">
        <f t="shared" si="5"/>
        <v>0</v>
      </c>
    </row>
    <row r="75" spans="1:6" hidden="1" x14ac:dyDescent="0.25">
      <c r="A75" s="42" t="s">
        <v>744</v>
      </c>
      <c r="B75" s="43">
        <v>32010903</v>
      </c>
      <c r="C75" s="44" t="s">
        <v>131</v>
      </c>
      <c r="D75" s="45"/>
      <c r="E75" s="45"/>
      <c r="F75" s="45"/>
    </row>
    <row r="76" spans="1:6" hidden="1" x14ac:dyDescent="0.25">
      <c r="A76" s="44"/>
      <c r="B76" s="43"/>
      <c r="C76" s="44"/>
      <c r="D76" s="45"/>
      <c r="E76" s="45"/>
      <c r="F76" s="45"/>
    </row>
    <row r="77" spans="1:6" hidden="1" x14ac:dyDescent="0.25">
      <c r="A77" s="42" t="s">
        <v>745</v>
      </c>
      <c r="B77" s="43">
        <v>32010904</v>
      </c>
      <c r="C77" s="44" t="s">
        <v>132</v>
      </c>
      <c r="D77" s="45"/>
      <c r="E77" s="45"/>
      <c r="F77" s="45"/>
    </row>
    <row r="78" spans="1:6" hidden="1" x14ac:dyDescent="0.25">
      <c r="A78" s="44"/>
      <c r="B78" s="43"/>
      <c r="C78" s="44"/>
      <c r="D78" s="45"/>
      <c r="E78" s="45"/>
      <c r="F78" s="45"/>
    </row>
    <row r="79" spans="1:6" hidden="1" x14ac:dyDescent="0.25">
      <c r="A79" s="42" t="s">
        <v>746</v>
      </c>
      <c r="B79" s="43">
        <v>32010935</v>
      </c>
      <c r="C79" s="44" t="s">
        <v>133</v>
      </c>
      <c r="D79" s="45"/>
      <c r="E79" s="45"/>
      <c r="F79" s="45"/>
    </row>
    <row r="80" spans="1:6" hidden="1" x14ac:dyDescent="0.25">
      <c r="A80" s="44"/>
      <c r="B80" s="43"/>
      <c r="C80" s="44"/>
      <c r="D80" s="45"/>
      <c r="E80" s="45"/>
      <c r="F80" s="45"/>
    </row>
    <row r="81" spans="1:6" hidden="1" x14ac:dyDescent="0.25">
      <c r="A81" s="44"/>
      <c r="B81" s="43"/>
      <c r="C81" s="44"/>
      <c r="D81" s="45"/>
      <c r="E81" s="45"/>
      <c r="F81" s="45"/>
    </row>
    <row r="82" spans="1:6" hidden="1" x14ac:dyDescent="0.25">
      <c r="A82" s="44"/>
      <c r="B82" s="43"/>
      <c r="C82" s="44"/>
      <c r="D82" s="45"/>
      <c r="E82" s="45"/>
      <c r="F82" s="45"/>
    </row>
    <row r="83" spans="1:6" hidden="1" x14ac:dyDescent="0.25">
      <c r="A83" s="42" t="s">
        <v>747</v>
      </c>
      <c r="B83" s="43">
        <v>32010936</v>
      </c>
      <c r="C83" s="44" t="s">
        <v>134</v>
      </c>
      <c r="D83" s="45"/>
      <c r="E83" s="45"/>
      <c r="F83" s="45"/>
    </row>
    <row r="84" spans="1:6" hidden="1" x14ac:dyDescent="0.25">
      <c r="A84" s="44"/>
      <c r="B84" s="43"/>
      <c r="C84" s="44"/>
      <c r="D84" s="45"/>
      <c r="E84" s="45"/>
      <c r="F84" s="45"/>
    </row>
    <row r="85" spans="1:6" hidden="1" x14ac:dyDescent="0.25">
      <c r="A85" s="44"/>
      <c r="B85" s="43"/>
      <c r="C85" s="44"/>
      <c r="D85" s="45"/>
      <c r="E85" s="45"/>
      <c r="F85" s="45"/>
    </row>
    <row r="86" spans="1:6" s="1" customFormat="1" x14ac:dyDescent="0.25">
      <c r="A86" s="5"/>
      <c r="B86" s="4">
        <v>320201</v>
      </c>
      <c r="C86" s="5" t="s">
        <v>146</v>
      </c>
      <c r="D86" s="11">
        <f>SUM(D87:D92)</f>
        <v>0</v>
      </c>
      <c r="E86" s="11">
        <f t="shared" ref="E86:F86" si="6">SUM(E87:E92)</f>
        <v>0</v>
      </c>
      <c r="F86" s="11">
        <f t="shared" si="6"/>
        <v>0</v>
      </c>
    </row>
    <row r="87" spans="1:6" hidden="1" x14ac:dyDescent="0.25">
      <c r="A87" s="42" t="s">
        <v>748</v>
      </c>
      <c r="B87" s="43">
        <v>32020101</v>
      </c>
      <c r="C87" s="44" t="s">
        <v>135</v>
      </c>
      <c r="D87" s="45"/>
      <c r="E87" s="45"/>
      <c r="F87" s="45"/>
    </row>
    <row r="88" spans="1:6" hidden="1" x14ac:dyDescent="0.25">
      <c r="A88" s="44"/>
      <c r="B88" s="43"/>
      <c r="C88" s="44"/>
      <c r="D88" s="45"/>
      <c r="E88" s="45"/>
      <c r="F88" s="45"/>
    </row>
    <row r="89" spans="1:6" hidden="1" x14ac:dyDescent="0.25">
      <c r="A89" s="42" t="s">
        <v>749</v>
      </c>
      <c r="B89" s="43">
        <v>32020102</v>
      </c>
      <c r="C89" s="44" t="s">
        <v>136</v>
      </c>
      <c r="D89" s="45"/>
      <c r="E89" s="45"/>
      <c r="F89" s="45"/>
    </row>
    <row r="90" spans="1:6" hidden="1" x14ac:dyDescent="0.25">
      <c r="A90" s="44"/>
      <c r="B90" s="43"/>
      <c r="C90" s="44"/>
      <c r="D90" s="45"/>
      <c r="E90" s="45"/>
      <c r="F90" s="45"/>
    </row>
    <row r="91" spans="1:6" hidden="1" x14ac:dyDescent="0.25">
      <c r="A91" s="42" t="s">
        <v>750</v>
      </c>
      <c r="B91" s="43">
        <v>32020104</v>
      </c>
      <c r="C91" s="44" t="s">
        <v>137</v>
      </c>
      <c r="D91" s="45"/>
      <c r="E91" s="45"/>
      <c r="F91" s="45"/>
    </row>
    <row r="92" spans="1:6" hidden="1" x14ac:dyDescent="0.25">
      <c r="A92" s="44"/>
      <c r="B92" s="43"/>
      <c r="C92" s="44"/>
      <c r="D92" s="45"/>
      <c r="E92" s="45"/>
      <c r="F92" s="45"/>
    </row>
    <row r="93" spans="1:6" s="1" customFormat="1" x14ac:dyDescent="0.25">
      <c r="A93" s="5"/>
      <c r="B93" s="4">
        <v>320301</v>
      </c>
      <c r="C93" s="5" t="s">
        <v>138</v>
      </c>
      <c r="D93" s="11">
        <f>SUM(D94:D97)</f>
        <v>0</v>
      </c>
      <c r="E93" s="11">
        <f>SUM(E94:E97)</f>
        <v>0</v>
      </c>
      <c r="F93" s="11">
        <f>SUM(F94:F97)</f>
        <v>0</v>
      </c>
    </row>
    <row r="94" spans="1:6" hidden="1" x14ac:dyDescent="0.25">
      <c r="A94" s="42" t="s">
        <v>751</v>
      </c>
      <c r="B94" s="43">
        <v>32030101</v>
      </c>
      <c r="C94" s="44" t="s">
        <v>139</v>
      </c>
      <c r="D94" s="45"/>
      <c r="E94" s="45"/>
      <c r="F94" s="45"/>
    </row>
    <row r="95" spans="1:6" hidden="1" x14ac:dyDescent="0.25">
      <c r="A95" s="42" t="s">
        <v>752</v>
      </c>
      <c r="B95" s="43">
        <v>32030109</v>
      </c>
      <c r="C95" s="44" t="s">
        <v>140</v>
      </c>
      <c r="D95" s="45"/>
      <c r="E95" s="45"/>
      <c r="F95" s="45"/>
    </row>
    <row r="96" spans="1:6" hidden="1" x14ac:dyDescent="0.25">
      <c r="A96" s="42" t="s">
        <v>736</v>
      </c>
      <c r="B96" s="43">
        <v>32030110</v>
      </c>
      <c r="C96" s="44" t="s">
        <v>141</v>
      </c>
      <c r="D96" s="45"/>
      <c r="E96" s="45"/>
      <c r="F96" s="45"/>
    </row>
    <row r="97" spans="1:6" hidden="1" x14ac:dyDescent="0.25">
      <c r="A97" s="46"/>
      <c r="B97" s="47"/>
      <c r="C97" s="46"/>
      <c r="D97" s="45"/>
      <c r="E97" s="45"/>
      <c r="F97" s="45"/>
    </row>
    <row r="98" spans="1:6" s="1" customFormat="1" x14ac:dyDescent="0.25">
      <c r="A98" s="5"/>
      <c r="B98" s="4">
        <v>32011000</v>
      </c>
      <c r="C98" s="5" t="s">
        <v>142</v>
      </c>
      <c r="D98" s="11">
        <f>SUM(D99:D99)</f>
        <v>0</v>
      </c>
      <c r="E98" s="11">
        <f>SUM(E99:E99)</f>
        <v>0</v>
      </c>
      <c r="F98" s="11">
        <f>SUM(F99:F99)</f>
        <v>0</v>
      </c>
    </row>
    <row r="99" spans="1:6" hidden="1" x14ac:dyDescent="0.25">
      <c r="A99" s="42" t="s">
        <v>735</v>
      </c>
      <c r="B99" s="46"/>
      <c r="C99" s="46"/>
      <c r="D99" s="45"/>
      <c r="E99" s="45"/>
      <c r="F99" s="45"/>
    </row>
    <row r="100" spans="1:6" hidden="1" x14ac:dyDescent="0.25"/>
    <row r="101" spans="1:6" hidden="1" x14ac:dyDescent="0.25"/>
    <row r="102" spans="1:6" hidden="1" x14ac:dyDescent="0.25"/>
    <row r="103" spans="1:6" hidden="1" x14ac:dyDescent="0.25"/>
    <row r="104" spans="1:6" hidden="1" x14ac:dyDescent="0.25"/>
    <row r="105" spans="1:6" hidden="1" x14ac:dyDescent="0.25"/>
    <row r="106" spans="1:6" hidden="1" x14ac:dyDescent="0.25"/>
    <row r="107" spans="1:6" hidden="1" x14ac:dyDescent="0.25"/>
    <row r="108" spans="1:6" hidden="1" x14ac:dyDescent="0.25"/>
    <row r="109" spans="1:6" hidden="1" x14ac:dyDescent="0.25"/>
    <row r="110" spans="1:6" hidden="1" x14ac:dyDescent="0.25"/>
    <row r="111" spans="1:6" hidden="1" x14ac:dyDescent="0.25"/>
    <row r="112" spans="1:6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1:E1"/>
    <mergeCell ref="A2:E2"/>
    <mergeCell ref="A3:E3"/>
  </mergeCells>
  <pageMargins left="0.511811023622047" right="0.511811023622047" top="0.74803149606299202" bottom="0.74803149606299202" header="0.31496062992126" footer="0.31496062992126"/>
  <pageSetup scale="61" firstPageNumber="74" orientation="landscape" r:id="rId1"/>
  <headerFooter>
    <oddFooter>&amp;C&amp;P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E300"/>
  <sheetViews>
    <sheetView view="pageBreakPreview" topLeftCell="A2" zoomScale="90" zoomScaleNormal="100" zoomScaleSheetLayoutView="90" workbookViewId="0">
      <selection activeCell="C90" sqref="C90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2" spans="1:5" x14ac:dyDescent="0.3">
      <c r="A2" s="73" t="s">
        <v>526</v>
      </c>
      <c r="B2" s="73"/>
      <c r="C2" s="73"/>
      <c r="D2" s="73"/>
      <c r="E2" s="73"/>
    </row>
    <row r="3" spans="1:5" ht="26.4" customHeight="1" x14ac:dyDescent="0.25">
      <c r="A3" s="75" t="s">
        <v>837</v>
      </c>
      <c r="B3" s="75"/>
      <c r="C3" s="75"/>
      <c r="D3" s="75"/>
      <c r="E3" s="75"/>
    </row>
    <row r="4" spans="1:5" x14ac:dyDescent="0.3">
      <c r="A4" s="74" t="s">
        <v>766</v>
      </c>
      <c r="B4" s="74"/>
      <c r="C4" s="74"/>
      <c r="D4" s="74"/>
      <c r="E4" s="74"/>
    </row>
    <row r="6" spans="1:5" ht="51" customHeight="1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3">
        <v>21</v>
      </c>
      <c r="B7" s="3" t="s">
        <v>4</v>
      </c>
      <c r="C7" s="12">
        <f>C8+C13+C20</f>
        <v>27383924</v>
      </c>
      <c r="D7" s="12">
        <f t="shared" ref="D7:E7" si="0">D8+D13+D20</f>
        <v>19889200</v>
      </c>
      <c r="E7" s="12">
        <f t="shared" si="0"/>
        <v>21308733</v>
      </c>
    </row>
    <row r="8" spans="1:5" s="1" customFormat="1" x14ac:dyDescent="0.3">
      <c r="A8" s="3">
        <v>2101</v>
      </c>
      <c r="B8" s="3" t="s">
        <v>5</v>
      </c>
      <c r="C8" s="12">
        <f>C9</f>
        <v>27383924</v>
      </c>
      <c r="D8" s="12">
        <f t="shared" ref="D8:E8" si="1">D9</f>
        <v>19889200</v>
      </c>
      <c r="E8" s="12">
        <f t="shared" si="1"/>
        <v>21308733</v>
      </c>
    </row>
    <row r="9" spans="1:5" s="1" customFormat="1" x14ac:dyDescent="0.3">
      <c r="A9" s="3">
        <v>210101</v>
      </c>
      <c r="B9" s="3" t="s">
        <v>6</v>
      </c>
      <c r="C9" s="12">
        <f>SUM(C10:C12)</f>
        <v>27383924</v>
      </c>
      <c r="D9" s="12">
        <f t="shared" ref="D9:E9" si="2">SUM(D10:D12)</f>
        <v>19889200</v>
      </c>
      <c r="E9" s="12">
        <f t="shared" si="2"/>
        <v>21308733</v>
      </c>
    </row>
    <row r="10" spans="1:5" x14ac:dyDescent="0.3">
      <c r="A10" s="59">
        <v>21010101</v>
      </c>
      <c r="B10" s="48" t="s">
        <v>5</v>
      </c>
      <c r="C10" s="41">
        <v>27383924</v>
      </c>
      <c r="D10" s="41">
        <v>19889200</v>
      </c>
      <c r="E10" s="41">
        <v>21308733</v>
      </c>
    </row>
    <row r="11" spans="1:5" hidden="1" x14ac:dyDescent="0.3">
      <c r="A11" s="59">
        <v>21010102</v>
      </c>
      <c r="B11" s="48" t="s">
        <v>7</v>
      </c>
      <c r="C11" s="41"/>
      <c r="D11" s="41"/>
      <c r="E11" s="41"/>
    </row>
    <row r="12" spans="1:5" hidden="1" x14ac:dyDescent="0.3">
      <c r="A12" s="59">
        <v>21010103</v>
      </c>
      <c r="B12" s="48" t="s">
        <v>8</v>
      </c>
      <c r="C12" s="41"/>
      <c r="D12" s="41"/>
      <c r="E12" s="41"/>
    </row>
    <row r="13" spans="1:5" s="1" customFormat="1" x14ac:dyDescent="0.2">
      <c r="A13" s="3">
        <v>2102</v>
      </c>
      <c r="B13" s="3" t="s">
        <v>9</v>
      </c>
      <c r="C13" s="12">
        <f>C14+C18</f>
        <v>0</v>
      </c>
      <c r="D13" s="12">
        <f t="shared" ref="D13:E13" si="3">D14+D18</f>
        <v>0</v>
      </c>
      <c r="E13" s="12">
        <f t="shared" si="3"/>
        <v>0</v>
      </c>
    </row>
    <row r="14" spans="1:5" s="1" customFormat="1" x14ac:dyDescent="0.25">
      <c r="A14" s="3">
        <v>210201</v>
      </c>
      <c r="B14" s="3" t="s">
        <v>10</v>
      </c>
      <c r="C14" s="12">
        <f>SUM(C15:C17)</f>
        <v>0</v>
      </c>
      <c r="D14" s="12">
        <f t="shared" ref="D14:E14" si="4">SUM(D15:D17)</f>
        <v>0</v>
      </c>
      <c r="E14" s="12">
        <f t="shared" si="4"/>
        <v>0</v>
      </c>
    </row>
    <row r="15" spans="1:5" hidden="1" x14ac:dyDescent="0.25">
      <c r="A15" s="59">
        <v>21020104</v>
      </c>
      <c r="B15" s="48" t="s">
        <v>11</v>
      </c>
      <c r="C15" s="41"/>
      <c r="D15" s="41"/>
      <c r="E15" s="41"/>
    </row>
    <row r="16" spans="1:5" hidden="1" x14ac:dyDescent="0.25">
      <c r="A16" s="59">
        <v>21020108</v>
      </c>
      <c r="B16" s="48" t="s">
        <v>12</v>
      </c>
      <c r="C16" s="41"/>
      <c r="D16" s="41"/>
      <c r="E16" s="41"/>
    </row>
    <row r="17" spans="1:5" hidden="1" x14ac:dyDescent="0.25">
      <c r="A17" s="59">
        <v>21020109</v>
      </c>
      <c r="B17" s="48" t="s">
        <v>13</v>
      </c>
      <c r="C17" s="41"/>
      <c r="D17" s="41"/>
      <c r="E17" s="41"/>
    </row>
    <row r="18" spans="1:5" s="1" customFormat="1" x14ac:dyDescent="0.25">
      <c r="A18" s="3">
        <v>210202</v>
      </c>
      <c r="B18" s="3" t="s">
        <v>14</v>
      </c>
      <c r="C18" s="12">
        <f>SUM(C19)</f>
        <v>0</v>
      </c>
      <c r="D18" s="12">
        <f t="shared" ref="D18:E18" si="5">SUM(D19)</f>
        <v>0</v>
      </c>
      <c r="E18" s="12">
        <f t="shared" si="5"/>
        <v>0</v>
      </c>
    </row>
    <row r="19" spans="1:5" hidden="1" x14ac:dyDescent="0.25">
      <c r="A19" s="59">
        <v>21020207</v>
      </c>
      <c r="B19" s="48" t="s">
        <v>15</v>
      </c>
      <c r="C19" s="41"/>
      <c r="D19" s="41"/>
      <c r="E19" s="41"/>
    </row>
    <row r="20" spans="1:5" s="1" customFormat="1" x14ac:dyDescent="0.25">
      <c r="A20" s="3">
        <v>210301</v>
      </c>
      <c r="B20" s="3" t="s">
        <v>16</v>
      </c>
      <c r="C20" s="12">
        <f>SUM(C21:C23)</f>
        <v>0</v>
      </c>
      <c r="D20" s="12">
        <f t="shared" ref="D20:E20" si="6">SUM(D21:D23)</f>
        <v>0</v>
      </c>
      <c r="E20" s="12">
        <f t="shared" si="6"/>
        <v>0</v>
      </c>
    </row>
    <row r="21" spans="1:5" hidden="1" x14ac:dyDescent="0.25">
      <c r="A21" s="59">
        <v>21030101</v>
      </c>
      <c r="B21" s="48" t="s">
        <v>17</v>
      </c>
      <c r="C21" s="41"/>
      <c r="D21" s="41"/>
      <c r="E21" s="41"/>
    </row>
    <row r="22" spans="1:5" hidden="1" x14ac:dyDescent="0.25">
      <c r="A22" s="59">
        <v>21030102</v>
      </c>
      <c r="B22" s="48" t="s">
        <v>18</v>
      </c>
      <c r="C22" s="41"/>
      <c r="D22" s="41"/>
      <c r="E22" s="41"/>
    </row>
    <row r="23" spans="1:5" hidden="1" x14ac:dyDescent="0.25">
      <c r="A23" s="59">
        <v>21030104</v>
      </c>
      <c r="B23" s="48" t="s">
        <v>19</v>
      </c>
      <c r="C23" s="41"/>
      <c r="D23" s="41"/>
      <c r="E23" s="41"/>
    </row>
    <row r="24" spans="1:5" hidden="1" x14ac:dyDescent="0.25">
      <c r="A24" s="59"/>
      <c r="B24" s="48"/>
      <c r="C24" s="41"/>
      <c r="D24" s="41"/>
      <c r="E24" s="41"/>
    </row>
    <row r="25" spans="1:5" hidden="1" x14ac:dyDescent="0.25">
      <c r="A25" s="59"/>
      <c r="B25" s="48"/>
      <c r="C25" s="41"/>
      <c r="D25" s="41"/>
      <c r="E25" s="41"/>
    </row>
    <row r="26" spans="1:5" hidden="1" x14ac:dyDescent="0.25"/>
    <row r="27" spans="1:5" hidden="1" x14ac:dyDescent="0.25"/>
    <row r="28" spans="1:5" hidden="1" x14ac:dyDescent="0.25"/>
    <row r="29" spans="1:5" hidden="1" x14ac:dyDescent="0.25"/>
    <row r="30" spans="1:5" hidden="1" x14ac:dyDescent="0.25"/>
    <row r="31" spans="1:5" hidden="1" x14ac:dyDescent="0.25"/>
    <row r="32" spans="1:5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2:E2"/>
    <mergeCell ref="A3:E3"/>
    <mergeCell ref="A4:E4"/>
  </mergeCells>
  <pageMargins left="0.511811023622047" right="0.511811023622047" top="0.74803149606299202" bottom="0.74803149606299202" header="0.31496062992126" footer="0.31496062992126"/>
  <pageSetup scale="80" firstPageNumber="61" orientation="landscape" r:id="rId1"/>
  <headerFooter>
    <oddFooter>&amp;C&amp;P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3:E300"/>
  <sheetViews>
    <sheetView tabSelected="1" view="pageBreakPreview" topLeftCell="A4" zoomScale="90" zoomScaleNormal="115" zoomScaleSheetLayoutView="90" workbookViewId="0">
      <selection activeCell="C90" sqref="C90"/>
    </sheetView>
  </sheetViews>
  <sheetFormatPr defaultColWidth="8.88671875" defaultRowHeight="15" x14ac:dyDescent="0.25"/>
  <cols>
    <col min="1" max="1" width="15" style="49" customWidth="1"/>
    <col min="2" max="2" width="52" style="49" bestFit="1" customWidth="1"/>
    <col min="3" max="5" width="25" style="49" bestFit="1" customWidth="1"/>
    <col min="6" max="16384" width="8.88671875" style="49"/>
  </cols>
  <sheetData>
    <row r="3" spans="1:5" x14ac:dyDescent="0.3">
      <c r="A3" s="73" t="s">
        <v>527</v>
      </c>
      <c r="B3" s="73"/>
      <c r="C3" s="73"/>
      <c r="D3" s="73"/>
      <c r="E3" s="73"/>
    </row>
    <row r="4" spans="1:5" ht="28.65" customHeight="1" x14ac:dyDescent="0.25">
      <c r="A4" s="75" t="s">
        <v>838</v>
      </c>
      <c r="B4" s="75"/>
      <c r="C4" s="75"/>
      <c r="D4" s="75"/>
      <c r="E4" s="75"/>
    </row>
    <row r="5" spans="1:5" x14ac:dyDescent="0.3">
      <c r="A5" s="74" t="s">
        <v>766</v>
      </c>
      <c r="B5" s="74"/>
      <c r="C5" s="74"/>
      <c r="D5" s="74"/>
      <c r="E5" s="74"/>
    </row>
    <row r="6" spans="1:5" ht="45" x14ac:dyDescent="0.3">
      <c r="A6" s="58" t="s">
        <v>0</v>
      </c>
      <c r="B6" s="58" t="s">
        <v>1</v>
      </c>
      <c r="C6" s="50" t="s">
        <v>593</v>
      </c>
      <c r="D6" s="50" t="s">
        <v>594</v>
      </c>
      <c r="E6" s="50" t="s">
        <v>595</v>
      </c>
    </row>
    <row r="7" spans="1:5" s="1" customFormat="1" x14ac:dyDescent="0.3">
      <c r="A7" s="4">
        <v>2</v>
      </c>
      <c r="B7" s="5" t="s">
        <v>20</v>
      </c>
      <c r="C7" s="12">
        <f>C8+C84+C88+C93</f>
        <v>31200000</v>
      </c>
      <c r="D7" s="12">
        <f t="shared" ref="D7:E7" si="0">D8+D84+D88+D93</f>
        <v>21475000</v>
      </c>
      <c r="E7" s="12">
        <f t="shared" si="0"/>
        <v>72400000</v>
      </c>
    </row>
    <row r="8" spans="1:5" s="1" customFormat="1" x14ac:dyDescent="0.3">
      <c r="A8" s="4">
        <v>2202</v>
      </c>
      <c r="B8" s="5" t="s">
        <v>21</v>
      </c>
      <c r="C8" s="12">
        <f>C9+C14+C22+C36+C45+C48+C54+C63+C67+C70</f>
        <v>31200000</v>
      </c>
      <c r="D8" s="12">
        <f t="shared" ref="D8:E8" si="1">D9+D14+D22+D36+D45+D48+D54+D63+D67+D70</f>
        <v>21475000</v>
      </c>
      <c r="E8" s="12">
        <f t="shared" si="1"/>
        <v>72400000</v>
      </c>
    </row>
    <row r="9" spans="1:5" s="1" customFormat="1" x14ac:dyDescent="0.25">
      <c r="A9" s="4">
        <v>220201</v>
      </c>
      <c r="B9" s="5" t="s">
        <v>22</v>
      </c>
      <c r="C9" s="12">
        <f>SUM(C10:C13)</f>
        <v>10000000</v>
      </c>
      <c r="D9" s="12">
        <f t="shared" ref="D9:E9" si="2">SUM(D10:D13)</f>
        <v>7500000</v>
      </c>
      <c r="E9" s="12">
        <f t="shared" si="2"/>
        <v>3000000</v>
      </c>
    </row>
    <row r="10" spans="1:5" hidden="1" x14ac:dyDescent="0.3">
      <c r="A10" s="43">
        <v>22020101</v>
      </c>
      <c r="B10" s="44" t="s">
        <v>23</v>
      </c>
      <c r="C10" s="41"/>
      <c r="D10" s="41"/>
      <c r="E10" s="41"/>
    </row>
    <row r="11" spans="1:5" x14ac:dyDescent="0.3">
      <c r="A11" s="43">
        <v>22020102</v>
      </c>
      <c r="B11" s="44" t="s">
        <v>24</v>
      </c>
      <c r="C11" s="41">
        <v>10000000</v>
      </c>
      <c r="D11" s="41">
        <v>7500000</v>
      </c>
      <c r="E11" s="41">
        <v>3000000</v>
      </c>
    </row>
    <row r="12" spans="1:5" hidden="1" x14ac:dyDescent="0.3">
      <c r="A12" s="43">
        <v>22020103</v>
      </c>
      <c r="B12" s="44" t="s">
        <v>25</v>
      </c>
      <c r="C12" s="41"/>
      <c r="D12" s="41"/>
      <c r="E12" s="41"/>
    </row>
    <row r="13" spans="1:5" hidden="1" x14ac:dyDescent="0.3">
      <c r="A13" s="43">
        <v>22020104</v>
      </c>
      <c r="B13" s="44" t="s">
        <v>26</v>
      </c>
      <c r="C13" s="41"/>
      <c r="D13" s="41"/>
      <c r="E13" s="41"/>
    </row>
    <row r="14" spans="1:5" s="1" customFormat="1" x14ac:dyDescent="0.25">
      <c r="A14" s="4">
        <v>220202</v>
      </c>
      <c r="B14" s="5" t="s">
        <v>27</v>
      </c>
      <c r="C14" s="12">
        <f>SUM(C15:C21)</f>
        <v>0</v>
      </c>
      <c r="D14" s="12">
        <f>SUM(D15:D21)</f>
        <v>0</v>
      </c>
      <c r="E14" s="12">
        <f>SUM(E15:E21)</f>
        <v>0</v>
      </c>
    </row>
    <row r="15" spans="1:5" hidden="1" x14ac:dyDescent="0.25">
      <c r="A15" s="43">
        <v>22020201</v>
      </c>
      <c r="B15" s="44" t="s">
        <v>28</v>
      </c>
      <c r="C15" s="41"/>
      <c r="D15" s="41"/>
      <c r="E15" s="41"/>
    </row>
    <row r="16" spans="1:5" hidden="1" x14ac:dyDescent="0.25">
      <c r="A16" s="43">
        <v>22020202</v>
      </c>
      <c r="B16" s="44" t="s">
        <v>29</v>
      </c>
      <c r="C16" s="41"/>
      <c r="D16" s="41"/>
      <c r="E16" s="41"/>
    </row>
    <row r="17" spans="1:5" hidden="1" x14ac:dyDescent="0.25">
      <c r="A17" s="43">
        <v>22020203</v>
      </c>
      <c r="B17" s="44" t="s">
        <v>30</v>
      </c>
      <c r="C17" s="41"/>
      <c r="D17" s="41"/>
      <c r="E17" s="41"/>
    </row>
    <row r="18" spans="1:5" hidden="1" x14ac:dyDescent="0.25">
      <c r="A18" s="43">
        <v>22020204</v>
      </c>
      <c r="B18" s="44" t="s">
        <v>31</v>
      </c>
      <c r="C18" s="41"/>
      <c r="D18" s="41"/>
      <c r="E18" s="41"/>
    </row>
    <row r="19" spans="1:5" hidden="1" x14ac:dyDescent="0.25">
      <c r="A19" s="43">
        <v>22020205</v>
      </c>
      <c r="B19" s="44" t="s">
        <v>32</v>
      </c>
      <c r="C19" s="41"/>
      <c r="D19" s="41"/>
      <c r="E19" s="41"/>
    </row>
    <row r="20" spans="1:5" hidden="1" x14ac:dyDescent="0.25">
      <c r="A20" s="43">
        <v>22020206</v>
      </c>
      <c r="B20" s="44" t="s">
        <v>33</v>
      </c>
      <c r="C20" s="41"/>
      <c r="D20" s="41"/>
      <c r="E20" s="41"/>
    </row>
    <row r="21" spans="1:5" hidden="1" x14ac:dyDescent="0.25">
      <c r="A21" s="43">
        <v>22020210</v>
      </c>
      <c r="B21" s="44" t="s">
        <v>34</v>
      </c>
      <c r="C21" s="41"/>
      <c r="D21" s="41"/>
      <c r="E21" s="41"/>
    </row>
    <row r="22" spans="1:5" s="1" customFormat="1" x14ac:dyDescent="0.25">
      <c r="A22" s="4">
        <v>220203</v>
      </c>
      <c r="B22" s="5" t="s">
        <v>35</v>
      </c>
      <c r="C22" s="12">
        <f>SUM(C23:C35)</f>
        <v>0</v>
      </c>
      <c r="D22" s="12">
        <f t="shared" ref="D22:E22" si="3">SUM(D23:D35)</f>
        <v>0</v>
      </c>
      <c r="E22" s="12">
        <f t="shared" si="3"/>
        <v>0</v>
      </c>
    </row>
    <row r="23" spans="1:5" hidden="1" x14ac:dyDescent="0.25">
      <c r="A23" s="43">
        <v>22020301</v>
      </c>
      <c r="B23" s="44" t="s">
        <v>36</v>
      </c>
      <c r="C23" s="41"/>
      <c r="D23" s="41"/>
      <c r="E23" s="41"/>
    </row>
    <row r="24" spans="1:5" hidden="1" x14ac:dyDescent="0.25">
      <c r="A24" s="43">
        <v>22020302</v>
      </c>
      <c r="B24" s="44" t="s">
        <v>37</v>
      </c>
      <c r="C24" s="41"/>
      <c r="D24" s="41"/>
      <c r="E24" s="41"/>
    </row>
    <row r="25" spans="1:5" hidden="1" x14ac:dyDescent="0.25">
      <c r="A25" s="43">
        <v>22020303</v>
      </c>
      <c r="B25" s="44" t="s">
        <v>38</v>
      </c>
      <c r="C25" s="41"/>
      <c r="D25" s="41"/>
      <c r="E25" s="41"/>
    </row>
    <row r="26" spans="1:5" hidden="1" x14ac:dyDescent="0.25">
      <c r="A26" s="43">
        <v>22020304</v>
      </c>
      <c r="B26" s="44" t="s">
        <v>39</v>
      </c>
      <c r="C26" s="41"/>
      <c r="D26" s="41"/>
      <c r="E26" s="41"/>
    </row>
    <row r="27" spans="1:5" hidden="1" x14ac:dyDescent="0.25">
      <c r="A27" s="43">
        <v>22020305</v>
      </c>
      <c r="B27" s="44" t="s">
        <v>40</v>
      </c>
      <c r="C27" s="41"/>
      <c r="D27" s="41"/>
      <c r="E27" s="41"/>
    </row>
    <row r="28" spans="1:5" hidden="1" x14ac:dyDescent="0.25">
      <c r="A28" s="43">
        <v>22020306</v>
      </c>
      <c r="B28" s="44" t="s">
        <v>41</v>
      </c>
      <c r="C28" s="41"/>
      <c r="D28" s="41"/>
      <c r="E28" s="41"/>
    </row>
    <row r="29" spans="1:5" hidden="1" x14ac:dyDescent="0.25">
      <c r="A29" s="43">
        <v>22020307</v>
      </c>
      <c r="B29" s="44" t="s">
        <v>42</v>
      </c>
      <c r="C29" s="41"/>
      <c r="D29" s="41"/>
      <c r="E29" s="41"/>
    </row>
    <row r="30" spans="1:5" hidden="1" x14ac:dyDescent="0.25">
      <c r="A30" s="43">
        <v>22020308</v>
      </c>
      <c r="B30" s="44" t="s">
        <v>43</v>
      </c>
      <c r="C30" s="41"/>
      <c r="D30" s="41"/>
      <c r="E30" s="41"/>
    </row>
    <row r="31" spans="1:5" hidden="1" x14ac:dyDescent="0.25">
      <c r="A31" s="43">
        <v>22020309</v>
      </c>
      <c r="B31" s="44" t="s">
        <v>44</v>
      </c>
      <c r="C31" s="41"/>
      <c r="D31" s="41"/>
      <c r="E31" s="41"/>
    </row>
    <row r="32" spans="1:5" hidden="1" x14ac:dyDescent="0.25">
      <c r="A32" s="43">
        <v>22020310</v>
      </c>
      <c r="B32" s="44" t="s">
        <v>45</v>
      </c>
      <c r="C32" s="41"/>
      <c r="D32" s="41"/>
      <c r="E32" s="41"/>
    </row>
    <row r="33" spans="1:5" hidden="1" x14ac:dyDescent="0.25">
      <c r="A33" s="43">
        <v>22020311</v>
      </c>
      <c r="B33" s="44" t="s">
        <v>46</v>
      </c>
      <c r="C33" s="41"/>
      <c r="D33" s="41"/>
      <c r="E33" s="41"/>
    </row>
    <row r="34" spans="1:5" hidden="1" x14ac:dyDescent="0.25">
      <c r="A34" s="43">
        <v>22020312</v>
      </c>
      <c r="B34" s="44" t="s">
        <v>47</v>
      </c>
      <c r="C34" s="41"/>
      <c r="D34" s="41"/>
      <c r="E34" s="41"/>
    </row>
    <row r="35" spans="1:5" hidden="1" x14ac:dyDescent="0.25">
      <c r="A35" s="43">
        <v>22020313</v>
      </c>
      <c r="B35" s="44" t="s">
        <v>48</v>
      </c>
      <c r="C35" s="41"/>
      <c r="D35" s="41"/>
      <c r="E35" s="41"/>
    </row>
    <row r="36" spans="1:5" s="1" customFormat="1" x14ac:dyDescent="0.25">
      <c r="A36" s="4">
        <v>220204</v>
      </c>
      <c r="B36" s="5" t="s">
        <v>49</v>
      </c>
      <c r="C36" s="12">
        <f>SUM(C37:C44)</f>
        <v>16000000</v>
      </c>
      <c r="D36" s="12">
        <f t="shared" ref="D36:E36" si="4">SUM(D37:D44)</f>
        <v>9675000</v>
      </c>
      <c r="E36" s="12">
        <f t="shared" si="4"/>
        <v>9900000</v>
      </c>
    </row>
    <row r="37" spans="1:5" x14ac:dyDescent="0.25">
      <c r="A37" s="43">
        <v>22020401</v>
      </c>
      <c r="B37" s="44" t="s">
        <v>50</v>
      </c>
      <c r="C37" s="41">
        <v>10000000</v>
      </c>
      <c r="D37" s="41">
        <v>6675000</v>
      </c>
      <c r="E37" s="41">
        <v>3000000</v>
      </c>
    </row>
    <row r="38" spans="1:5" hidden="1" x14ac:dyDescent="0.25">
      <c r="A38" s="43">
        <v>22020402</v>
      </c>
      <c r="B38" s="44" t="s">
        <v>51</v>
      </c>
      <c r="C38" s="41"/>
      <c r="D38" s="41"/>
      <c r="E38" s="41"/>
    </row>
    <row r="39" spans="1:5" x14ac:dyDescent="0.25">
      <c r="A39" s="43">
        <v>22020403</v>
      </c>
      <c r="B39" s="44" t="s">
        <v>52</v>
      </c>
      <c r="C39" s="41">
        <v>6000000</v>
      </c>
      <c r="D39" s="41">
        <v>3000000</v>
      </c>
      <c r="E39" s="41">
        <v>6900000</v>
      </c>
    </row>
    <row r="40" spans="1:5" hidden="1" x14ac:dyDescent="0.25">
      <c r="A40" s="43">
        <v>22020404</v>
      </c>
      <c r="B40" s="44" t="s">
        <v>53</v>
      </c>
      <c r="C40" s="41"/>
      <c r="D40" s="41"/>
      <c r="E40" s="41"/>
    </row>
    <row r="41" spans="1:5" hidden="1" x14ac:dyDescent="0.25">
      <c r="A41" s="43">
        <v>22020405</v>
      </c>
      <c r="B41" s="44" t="s">
        <v>54</v>
      </c>
      <c r="C41" s="41"/>
      <c r="D41" s="41"/>
      <c r="E41" s="41"/>
    </row>
    <row r="42" spans="1:5" hidden="1" x14ac:dyDescent="0.25">
      <c r="A42" s="43">
        <v>22020406</v>
      </c>
      <c r="B42" s="44" t="s">
        <v>55</v>
      </c>
      <c r="C42" s="41"/>
      <c r="D42" s="41"/>
      <c r="E42" s="41"/>
    </row>
    <row r="43" spans="1:5" hidden="1" x14ac:dyDescent="0.25">
      <c r="A43" s="43">
        <v>22020410</v>
      </c>
      <c r="B43" s="44" t="s">
        <v>56</v>
      </c>
      <c r="C43" s="41"/>
      <c r="D43" s="41"/>
      <c r="E43" s="41"/>
    </row>
    <row r="44" spans="1:5" hidden="1" x14ac:dyDescent="0.25">
      <c r="A44" s="43">
        <v>22020411</v>
      </c>
      <c r="B44" s="44" t="s">
        <v>57</v>
      </c>
      <c r="C44" s="41"/>
      <c r="D44" s="41"/>
      <c r="E44" s="41"/>
    </row>
    <row r="45" spans="1:5" s="1" customFormat="1" x14ac:dyDescent="0.25">
      <c r="A45" s="4">
        <v>220205</v>
      </c>
      <c r="B45" s="5" t="s">
        <v>58</v>
      </c>
      <c r="C45" s="12">
        <f>SUM(C46:C47)</f>
        <v>0</v>
      </c>
      <c r="D45" s="12">
        <f t="shared" ref="D45:E45" si="5">SUM(D46:D47)</f>
        <v>0</v>
      </c>
      <c r="E45" s="12">
        <f t="shared" si="5"/>
        <v>0</v>
      </c>
    </row>
    <row r="46" spans="1:5" hidden="1" x14ac:dyDescent="0.25">
      <c r="A46" s="43">
        <v>22020501</v>
      </c>
      <c r="B46" s="44" t="s">
        <v>59</v>
      </c>
      <c r="C46" s="41"/>
      <c r="D46" s="41"/>
      <c r="E46" s="41"/>
    </row>
    <row r="47" spans="1:5" hidden="1" x14ac:dyDescent="0.25">
      <c r="A47" s="43">
        <v>22020502</v>
      </c>
      <c r="B47" s="44" t="s">
        <v>60</v>
      </c>
      <c r="C47" s="41"/>
      <c r="D47" s="41"/>
      <c r="E47" s="41"/>
    </row>
    <row r="48" spans="1:5" s="1" customFormat="1" x14ac:dyDescent="0.25">
      <c r="A48" s="4">
        <v>220206</v>
      </c>
      <c r="B48" s="5" t="s">
        <v>61</v>
      </c>
      <c r="C48" s="12">
        <f>SUM(C49:C53)</f>
        <v>0</v>
      </c>
      <c r="D48" s="12">
        <f t="shared" ref="D48:E48" si="6">SUM(D49:D53)</f>
        <v>0</v>
      </c>
      <c r="E48" s="12">
        <f t="shared" si="6"/>
        <v>0</v>
      </c>
    </row>
    <row r="49" spans="1:5" hidden="1" x14ac:dyDescent="0.25">
      <c r="A49" s="43">
        <v>22020601</v>
      </c>
      <c r="B49" s="44" t="s">
        <v>62</v>
      </c>
      <c r="C49" s="41"/>
      <c r="D49" s="41"/>
      <c r="E49" s="41"/>
    </row>
    <row r="50" spans="1:5" hidden="1" x14ac:dyDescent="0.25">
      <c r="A50" s="43">
        <v>22020602</v>
      </c>
      <c r="B50" s="44" t="s">
        <v>63</v>
      </c>
      <c r="C50" s="41"/>
      <c r="D50" s="41"/>
      <c r="E50" s="41"/>
    </row>
    <row r="51" spans="1:5" hidden="1" x14ac:dyDescent="0.25">
      <c r="A51" s="43">
        <v>22020603</v>
      </c>
      <c r="B51" s="44" t="s">
        <v>64</v>
      </c>
      <c r="C51" s="41"/>
      <c r="D51" s="41"/>
      <c r="E51" s="41"/>
    </row>
    <row r="52" spans="1:5" hidden="1" x14ac:dyDescent="0.25">
      <c r="A52" s="43">
        <v>22020604</v>
      </c>
      <c r="B52" s="44" t="s">
        <v>65</v>
      </c>
      <c r="C52" s="41"/>
      <c r="D52" s="41"/>
      <c r="E52" s="41"/>
    </row>
    <row r="53" spans="1:5" hidden="1" x14ac:dyDescent="0.25">
      <c r="A53" s="43">
        <v>22020605</v>
      </c>
      <c r="B53" s="44" t="s">
        <v>66</v>
      </c>
      <c r="C53" s="41"/>
      <c r="D53" s="41"/>
      <c r="E53" s="41"/>
    </row>
    <row r="54" spans="1:5" s="1" customFormat="1" x14ac:dyDescent="0.25">
      <c r="A54" s="4">
        <v>220207</v>
      </c>
      <c r="B54" s="5" t="s">
        <v>67</v>
      </c>
      <c r="C54" s="12">
        <f>SUM(C55:C62)</f>
        <v>0</v>
      </c>
      <c r="D54" s="12">
        <f t="shared" ref="D54:E54" si="7">SUM(D55:D62)</f>
        <v>0</v>
      </c>
      <c r="E54" s="12">
        <f t="shared" si="7"/>
        <v>0</v>
      </c>
    </row>
    <row r="55" spans="1:5" hidden="1" x14ac:dyDescent="0.25">
      <c r="A55" s="43">
        <v>22020701</v>
      </c>
      <c r="B55" s="44" t="s">
        <v>68</v>
      </c>
      <c r="C55" s="41"/>
      <c r="D55" s="41"/>
      <c r="E55" s="41"/>
    </row>
    <row r="56" spans="1:5" hidden="1" x14ac:dyDescent="0.25">
      <c r="A56" s="43">
        <v>22020702</v>
      </c>
      <c r="B56" s="44" t="s">
        <v>69</v>
      </c>
      <c r="C56" s="41"/>
      <c r="D56" s="41"/>
      <c r="E56" s="41"/>
    </row>
    <row r="57" spans="1:5" hidden="1" x14ac:dyDescent="0.25">
      <c r="A57" s="43">
        <v>22020703</v>
      </c>
      <c r="B57" s="44" t="s">
        <v>70</v>
      </c>
      <c r="C57" s="41"/>
      <c r="D57" s="41"/>
      <c r="E57" s="41"/>
    </row>
    <row r="58" spans="1:5" hidden="1" x14ac:dyDescent="0.25">
      <c r="A58" s="43">
        <v>22020707</v>
      </c>
      <c r="B58" s="44" t="s">
        <v>71</v>
      </c>
      <c r="C58" s="41"/>
      <c r="D58" s="41"/>
      <c r="E58" s="41"/>
    </row>
    <row r="59" spans="1:5" hidden="1" x14ac:dyDescent="0.25">
      <c r="A59" s="43">
        <v>22020708</v>
      </c>
      <c r="B59" s="44" t="s">
        <v>72</v>
      </c>
      <c r="C59" s="41"/>
      <c r="D59" s="41"/>
      <c r="E59" s="41"/>
    </row>
    <row r="60" spans="1:5" hidden="1" x14ac:dyDescent="0.25">
      <c r="A60" s="43">
        <v>22020709</v>
      </c>
      <c r="B60" s="44" t="s">
        <v>73</v>
      </c>
      <c r="C60" s="41"/>
      <c r="D60" s="41"/>
      <c r="E60" s="41"/>
    </row>
    <row r="61" spans="1:5" hidden="1" x14ac:dyDescent="0.25">
      <c r="A61" s="43">
        <v>22020711</v>
      </c>
      <c r="B61" s="44" t="s">
        <v>74</v>
      </c>
      <c r="C61" s="41"/>
      <c r="D61" s="41"/>
      <c r="E61" s="41"/>
    </row>
    <row r="62" spans="1:5" hidden="1" x14ac:dyDescent="0.25">
      <c r="A62" s="43">
        <v>22020712</v>
      </c>
      <c r="B62" s="44" t="s">
        <v>75</v>
      </c>
      <c r="C62" s="41"/>
      <c r="D62" s="41"/>
      <c r="E62" s="41"/>
    </row>
    <row r="63" spans="1:5" s="1" customFormat="1" x14ac:dyDescent="0.25">
      <c r="A63" s="4">
        <v>220208</v>
      </c>
      <c r="B63" s="5" t="s">
        <v>76</v>
      </c>
      <c r="C63" s="12">
        <f>SUM(C64:C66)</f>
        <v>0</v>
      </c>
      <c r="D63" s="12">
        <f t="shared" ref="D63:E63" si="8">SUM(D64:D66)</f>
        <v>0</v>
      </c>
      <c r="E63" s="12">
        <f t="shared" si="8"/>
        <v>0</v>
      </c>
    </row>
    <row r="64" spans="1:5" hidden="1" x14ac:dyDescent="0.25">
      <c r="A64" s="43">
        <v>22020801</v>
      </c>
      <c r="B64" s="44" t="s">
        <v>77</v>
      </c>
      <c r="C64" s="41"/>
      <c r="D64" s="41"/>
      <c r="E64" s="41"/>
    </row>
    <row r="65" spans="1:5" hidden="1" x14ac:dyDescent="0.25">
      <c r="A65" s="43">
        <v>22020802</v>
      </c>
      <c r="B65" s="44" t="s">
        <v>78</v>
      </c>
      <c r="C65" s="41"/>
      <c r="D65" s="41"/>
      <c r="E65" s="41"/>
    </row>
    <row r="66" spans="1:5" hidden="1" x14ac:dyDescent="0.25">
      <c r="A66" s="43">
        <v>22020803</v>
      </c>
      <c r="B66" s="44" t="s">
        <v>79</v>
      </c>
      <c r="C66" s="41"/>
      <c r="D66" s="41"/>
      <c r="E66" s="41"/>
    </row>
    <row r="67" spans="1:5" s="1" customFormat="1" x14ac:dyDescent="0.25">
      <c r="A67" s="4">
        <v>220209</v>
      </c>
      <c r="B67" s="5" t="s">
        <v>80</v>
      </c>
      <c r="C67" s="12">
        <f>SUM(C68:C69)</f>
        <v>0</v>
      </c>
      <c r="D67" s="12">
        <f t="shared" ref="D67:E67" si="9">SUM(D68:D69)</f>
        <v>0</v>
      </c>
      <c r="E67" s="12">
        <f t="shared" si="9"/>
        <v>0</v>
      </c>
    </row>
    <row r="68" spans="1:5" hidden="1" x14ac:dyDescent="0.25">
      <c r="A68" s="43">
        <v>22020901</v>
      </c>
      <c r="B68" s="44" t="s">
        <v>81</v>
      </c>
      <c r="C68" s="41"/>
      <c r="D68" s="41"/>
      <c r="E68" s="41"/>
    </row>
    <row r="69" spans="1:5" hidden="1" x14ac:dyDescent="0.25">
      <c r="A69" s="43">
        <v>22020902</v>
      </c>
      <c r="B69" s="44" t="s">
        <v>82</v>
      </c>
      <c r="C69" s="41"/>
      <c r="D69" s="41"/>
      <c r="E69" s="41"/>
    </row>
    <row r="70" spans="1:5" s="1" customFormat="1" x14ac:dyDescent="0.25">
      <c r="A70" s="4">
        <v>220210</v>
      </c>
      <c r="B70" s="5" t="s">
        <v>83</v>
      </c>
      <c r="C70" s="12">
        <f>SUM(C71:C83)</f>
        <v>5200000</v>
      </c>
      <c r="D70" s="12">
        <f t="shared" ref="D70:E70" si="10">SUM(D71:D83)</f>
        <v>4300000</v>
      </c>
      <c r="E70" s="12">
        <f t="shared" si="10"/>
        <v>59500000</v>
      </c>
    </row>
    <row r="71" spans="1:5" x14ac:dyDescent="0.25">
      <c r="A71" s="43">
        <v>22021001</v>
      </c>
      <c r="B71" s="44" t="s">
        <v>84</v>
      </c>
      <c r="C71" s="41">
        <v>1200000</v>
      </c>
      <c r="D71" s="41">
        <v>500000</v>
      </c>
      <c r="E71" s="41">
        <v>1500000</v>
      </c>
    </row>
    <row r="72" spans="1:5" hidden="1" x14ac:dyDescent="0.25">
      <c r="A72" s="43">
        <v>22021002</v>
      </c>
      <c r="B72" s="44" t="s">
        <v>85</v>
      </c>
      <c r="C72" s="41"/>
      <c r="D72" s="41"/>
      <c r="E72" s="41"/>
    </row>
    <row r="73" spans="1:5" hidden="1" x14ac:dyDescent="0.25">
      <c r="A73" s="43">
        <v>22021003</v>
      </c>
      <c r="B73" s="44" t="s">
        <v>86</v>
      </c>
      <c r="C73" s="41"/>
      <c r="D73" s="41"/>
      <c r="E73" s="41"/>
    </row>
    <row r="74" spans="1:5" hidden="1" x14ac:dyDescent="0.25">
      <c r="A74" s="43">
        <v>22021004</v>
      </c>
      <c r="B74" s="44" t="s">
        <v>87</v>
      </c>
      <c r="C74" s="41"/>
      <c r="D74" s="41"/>
      <c r="E74" s="41"/>
    </row>
    <row r="75" spans="1:5" hidden="1" x14ac:dyDescent="0.25">
      <c r="A75" s="43">
        <v>22021006</v>
      </c>
      <c r="B75" s="44" t="s">
        <v>88</v>
      </c>
      <c r="C75" s="41"/>
      <c r="D75" s="41"/>
      <c r="E75" s="41"/>
    </row>
    <row r="76" spans="1:5" x14ac:dyDescent="0.25">
      <c r="A76" s="43">
        <v>22021007</v>
      </c>
      <c r="B76" s="44" t="s">
        <v>89</v>
      </c>
      <c r="C76" s="41">
        <v>4000000</v>
      </c>
      <c r="D76" s="41">
        <v>3800000</v>
      </c>
      <c r="E76" s="41">
        <v>58000000</v>
      </c>
    </row>
    <row r="77" spans="1:5" hidden="1" x14ac:dyDescent="0.25">
      <c r="A77" s="43">
        <v>22021008</v>
      </c>
      <c r="B77" s="44" t="s">
        <v>90</v>
      </c>
      <c r="C77" s="41"/>
      <c r="D77" s="41"/>
      <c r="E77" s="41"/>
    </row>
    <row r="78" spans="1:5" hidden="1" x14ac:dyDescent="0.25">
      <c r="A78" s="43">
        <v>22021009</v>
      </c>
      <c r="B78" s="44" t="s">
        <v>91</v>
      </c>
      <c r="C78" s="41"/>
      <c r="D78" s="41"/>
      <c r="E78" s="41"/>
    </row>
    <row r="79" spans="1:5" hidden="1" x14ac:dyDescent="0.25">
      <c r="A79" s="43">
        <v>22021010</v>
      </c>
      <c r="B79" s="44" t="s">
        <v>92</v>
      </c>
      <c r="C79" s="41"/>
      <c r="D79" s="41"/>
      <c r="E79" s="41"/>
    </row>
    <row r="80" spans="1:5" hidden="1" x14ac:dyDescent="0.25">
      <c r="A80" s="43">
        <v>22021014</v>
      </c>
      <c r="B80" s="44" t="s">
        <v>93</v>
      </c>
      <c r="C80" s="41"/>
      <c r="D80" s="41"/>
      <c r="E80" s="41"/>
    </row>
    <row r="81" spans="1:5" hidden="1" x14ac:dyDescent="0.25">
      <c r="A81" s="43">
        <v>22021020</v>
      </c>
      <c r="B81" s="44" t="s">
        <v>94</v>
      </c>
      <c r="C81" s="41"/>
      <c r="D81" s="41"/>
      <c r="E81" s="41"/>
    </row>
    <row r="82" spans="1:5" hidden="1" x14ac:dyDescent="0.25">
      <c r="A82" s="43">
        <v>22021050</v>
      </c>
      <c r="B82" s="44" t="s">
        <v>95</v>
      </c>
      <c r="C82" s="41"/>
      <c r="D82" s="41"/>
      <c r="E82" s="41"/>
    </row>
    <row r="83" spans="1:5" hidden="1" x14ac:dyDescent="0.25">
      <c r="A83" s="43">
        <v>22021052</v>
      </c>
      <c r="B83" s="44" t="s">
        <v>96</v>
      </c>
      <c r="C83" s="41"/>
      <c r="D83" s="41"/>
      <c r="E83" s="41"/>
    </row>
    <row r="84" spans="1:5" s="1" customFormat="1" x14ac:dyDescent="0.25">
      <c r="A84" s="4">
        <v>2204</v>
      </c>
      <c r="B84" s="5" t="s">
        <v>97</v>
      </c>
      <c r="C84" s="12">
        <f>C85</f>
        <v>0</v>
      </c>
      <c r="D84" s="12">
        <f t="shared" ref="D84:E84" si="11">D85</f>
        <v>0</v>
      </c>
      <c r="E84" s="12">
        <f t="shared" si="11"/>
        <v>0</v>
      </c>
    </row>
    <row r="85" spans="1:5" s="1" customFormat="1" x14ac:dyDescent="0.25">
      <c r="A85" s="4">
        <v>220401</v>
      </c>
      <c r="B85" s="5" t="s">
        <v>98</v>
      </c>
      <c r="C85" s="12">
        <f>SUM(C86:C87)</f>
        <v>0</v>
      </c>
      <c r="D85" s="12">
        <f>SUM(D86:D87)</f>
        <v>0</v>
      </c>
      <c r="E85" s="12">
        <f>SUM(E86:E87)</f>
        <v>0</v>
      </c>
    </row>
    <row r="86" spans="1:5" hidden="1" x14ac:dyDescent="0.25">
      <c r="A86" s="43">
        <v>22040105</v>
      </c>
      <c r="B86" s="44" t="s">
        <v>99</v>
      </c>
      <c r="C86" s="41"/>
      <c r="D86" s="41"/>
      <c r="E86" s="41"/>
    </row>
    <row r="87" spans="1:5" hidden="1" x14ac:dyDescent="0.25">
      <c r="A87" s="43">
        <v>22040109</v>
      </c>
      <c r="B87" s="44" t="s">
        <v>100</v>
      </c>
      <c r="C87" s="41"/>
      <c r="D87" s="41"/>
      <c r="E87" s="41"/>
    </row>
    <row r="88" spans="1:5" s="1" customFormat="1" x14ac:dyDescent="0.25">
      <c r="A88" s="4">
        <v>2205</v>
      </c>
      <c r="B88" s="5" t="s">
        <v>101</v>
      </c>
      <c r="C88" s="12">
        <f>C89</f>
        <v>0</v>
      </c>
      <c r="D88" s="12">
        <f t="shared" ref="D88:E88" si="12">D89</f>
        <v>0</v>
      </c>
      <c r="E88" s="12">
        <f t="shared" si="12"/>
        <v>0</v>
      </c>
    </row>
    <row r="89" spans="1:5" s="1" customFormat="1" x14ac:dyDescent="0.25">
      <c r="A89" s="4">
        <v>220501</v>
      </c>
      <c r="B89" s="5" t="s">
        <v>102</v>
      </c>
      <c r="C89" s="12">
        <f>SUM(C90:C92)</f>
        <v>0</v>
      </c>
      <c r="D89" s="12">
        <f t="shared" ref="D89:E89" si="13">SUM(D90:D92)</f>
        <v>0</v>
      </c>
      <c r="E89" s="12">
        <f t="shared" si="13"/>
        <v>0</v>
      </c>
    </row>
    <row r="90" spans="1:5" hidden="1" x14ac:dyDescent="0.25">
      <c r="A90" s="43">
        <v>22050105</v>
      </c>
      <c r="B90" s="44" t="s">
        <v>103</v>
      </c>
      <c r="C90" s="41"/>
      <c r="D90" s="41"/>
      <c r="E90" s="41"/>
    </row>
    <row r="91" spans="1:5" hidden="1" x14ac:dyDescent="0.25">
      <c r="A91" s="43">
        <v>22050108</v>
      </c>
      <c r="B91" s="44" t="s">
        <v>104</v>
      </c>
      <c r="C91" s="41"/>
      <c r="D91" s="41"/>
      <c r="E91" s="41"/>
    </row>
    <row r="92" spans="1:5" hidden="1" x14ac:dyDescent="0.25">
      <c r="A92" s="43">
        <v>22050110</v>
      </c>
      <c r="B92" s="44" t="s">
        <v>105</v>
      </c>
      <c r="C92" s="41"/>
      <c r="D92" s="41"/>
      <c r="E92" s="41"/>
    </row>
    <row r="93" spans="1:5" s="1" customFormat="1" x14ac:dyDescent="0.25">
      <c r="A93" s="4">
        <v>2206</v>
      </c>
      <c r="B93" s="5" t="s">
        <v>106</v>
      </c>
      <c r="C93" s="12">
        <f>C94+C96</f>
        <v>0</v>
      </c>
      <c r="D93" s="12">
        <f t="shared" ref="D93:E93" si="14">D94+D96</f>
        <v>0</v>
      </c>
      <c r="E93" s="12">
        <f t="shared" si="14"/>
        <v>0</v>
      </c>
    </row>
    <row r="94" spans="1:5" s="1" customFormat="1" x14ac:dyDescent="0.25">
      <c r="A94" s="4">
        <v>220603</v>
      </c>
      <c r="B94" s="5" t="s">
        <v>107</v>
      </c>
      <c r="C94" s="12">
        <f>C95</f>
        <v>0</v>
      </c>
      <c r="D94" s="12">
        <f t="shared" ref="D94:E94" si="15">D95</f>
        <v>0</v>
      </c>
      <c r="E94" s="12">
        <f t="shared" si="15"/>
        <v>0</v>
      </c>
    </row>
    <row r="95" spans="1:5" hidden="1" x14ac:dyDescent="0.25">
      <c r="A95" s="43">
        <v>22060301</v>
      </c>
      <c r="B95" s="44" t="s">
        <v>108</v>
      </c>
      <c r="C95" s="41"/>
      <c r="D95" s="41"/>
      <c r="E95" s="41"/>
    </row>
    <row r="96" spans="1:5" s="1" customFormat="1" x14ac:dyDescent="0.25">
      <c r="A96" s="4">
        <v>220604</v>
      </c>
      <c r="B96" s="5" t="s">
        <v>109</v>
      </c>
      <c r="C96" s="12">
        <f>SUM(C97:C98)</f>
        <v>0</v>
      </c>
      <c r="D96" s="12">
        <f t="shared" ref="D96:E96" si="16">SUM(D97:D98)</f>
        <v>0</v>
      </c>
      <c r="E96" s="12">
        <f t="shared" si="16"/>
        <v>0</v>
      </c>
    </row>
    <row r="97" spans="1:5" hidden="1" x14ac:dyDescent="0.25">
      <c r="A97" s="43">
        <v>22060401</v>
      </c>
      <c r="B97" s="44" t="s">
        <v>110</v>
      </c>
      <c r="C97" s="41"/>
      <c r="D97" s="41"/>
      <c r="E97" s="41"/>
    </row>
    <row r="98" spans="1:5" hidden="1" x14ac:dyDescent="0.25">
      <c r="A98" s="48"/>
      <c r="B98" s="48"/>
      <c r="C98" s="41"/>
      <c r="D98" s="41"/>
      <c r="E98" s="41"/>
    </row>
    <row r="99" spans="1:5" hidden="1" x14ac:dyDescent="0.25"/>
    <row r="100" spans="1:5" hidden="1" x14ac:dyDescent="0.25"/>
    <row r="101" spans="1:5" hidden="1" x14ac:dyDescent="0.25"/>
    <row r="102" spans="1:5" hidden="1" x14ac:dyDescent="0.25"/>
    <row r="103" spans="1:5" hidden="1" x14ac:dyDescent="0.25"/>
    <row r="104" spans="1:5" hidden="1" x14ac:dyDescent="0.25"/>
    <row r="105" spans="1:5" hidden="1" x14ac:dyDescent="0.25"/>
    <row r="106" spans="1:5" hidden="1" x14ac:dyDescent="0.25"/>
    <row r="107" spans="1:5" hidden="1" x14ac:dyDescent="0.25"/>
    <row r="108" spans="1:5" hidden="1" x14ac:dyDescent="0.25"/>
    <row r="109" spans="1:5" hidden="1" x14ac:dyDescent="0.25"/>
    <row r="110" spans="1:5" hidden="1" x14ac:dyDescent="0.25"/>
    <row r="111" spans="1:5" hidden="1" x14ac:dyDescent="0.25"/>
    <row r="112" spans="1:5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</sheetData>
  <sheetProtection password="CCBB" sheet="1" objects="1" scenarios="1" formatColumns="0" formatRows="0" selectLockedCells="1"/>
  <mergeCells count="3">
    <mergeCell ref="A3:E3"/>
    <mergeCell ref="A4:E4"/>
    <mergeCell ref="A5:E5"/>
  </mergeCells>
  <pageMargins left="0.511811023622047" right="0.511811023622047" top="0.74803149606299202" bottom="0.74803149606299202" header="0.31496062992126" footer="0.31496062992126"/>
  <pageSetup scale="80" firstPageNumber="77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38</vt:i4>
      </vt:variant>
    </vt:vector>
  </HeadingPairs>
  <TitlesOfParts>
    <vt:vector size="38" baseType="lpstr">
      <vt:lpstr>PROPOSED BUDGET SUMMARY F.i</vt:lpstr>
      <vt:lpstr>CONS. MASTER B. SUMMARY F.ii</vt:lpstr>
      <vt:lpstr>SUMMARY OF REVENUE F.iii</vt:lpstr>
      <vt:lpstr>SUMMARY OF EXP F.iv</vt:lpstr>
      <vt:lpstr>SUMMARY OF EXP SECTOR F.v</vt:lpstr>
      <vt:lpstr>SUMMARY OF REC. EXP DEPT F.vi</vt:lpstr>
      <vt:lpstr>SUMMARY OF RECURRENT EXP F.vii</vt:lpstr>
      <vt:lpstr>SUMMARY OF CAPITAL EXP F.viii</vt:lpstr>
      <vt:lpstr>SUMMARY OF CAP. EXP DEPT F.ix</vt:lpstr>
      <vt:lpstr>CHAIR PERSONNEL COST F.x</vt:lpstr>
      <vt:lpstr>CHAIR OVERHEAD COST F.xi</vt:lpstr>
      <vt:lpstr>SLT PERSONNEL COST F.x</vt:lpstr>
      <vt:lpstr>SLT OVERHEAD COST F.xi</vt:lpstr>
      <vt:lpstr>COUNCIL PERSONNEL COST F.x</vt:lpstr>
      <vt:lpstr>COUNCIL OVERHEAD COST F.xi</vt:lpstr>
      <vt:lpstr>PMD PERSONNEL COST F.x</vt:lpstr>
      <vt:lpstr>PMD OVERHEAD COST F.xi</vt:lpstr>
      <vt:lpstr>PMD CAPITAL EXP F.xii</vt:lpstr>
      <vt:lpstr>AGRIC PERSONNEL COST F.x</vt:lpstr>
      <vt:lpstr>AGRIC OVERHEAD COST F.xi</vt:lpstr>
      <vt:lpstr>AGRIC CAPITAL EXP F.xii</vt:lpstr>
      <vt:lpstr>FINANCE PERSONNEL COST F.x</vt:lpstr>
      <vt:lpstr>FINANCE OVERHEAD COST F.xi</vt:lpstr>
      <vt:lpstr>FINANCE CAPITAL EXP F.xii</vt:lpstr>
      <vt:lpstr>WORKS PERSONNEL COST F.x</vt:lpstr>
      <vt:lpstr>WORKS OVERHEAD COST F.xi</vt:lpstr>
      <vt:lpstr>WORKS CAPITAL EXP F.xii</vt:lpstr>
      <vt:lpstr>ESD PERSONNEL COST F.x</vt:lpstr>
      <vt:lpstr>ESD OVERHEAD COST F.xi</vt:lpstr>
      <vt:lpstr>ESD CAPITAL EXP F.xii</vt:lpstr>
      <vt:lpstr>PHC PERSONNEL COST F.x</vt:lpstr>
      <vt:lpstr>PHC OVERHEAD COST F.xi</vt:lpstr>
      <vt:lpstr>PHC CAPITAL EXP F.xii</vt:lpstr>
      <vt:lpstr>WATSAN PERSONNEL COST F.x</vt:lpstr>
      <vt:lpstr>WATSAN OVERHEAD COST F.xi</vt:lpstr>
      <vt:lpstr>WATSAN CAPITAL EXP F.xii</vt:lpstr>
      <vt:lpstr>TRADITIONAL PERSONNEL COST F.x</vt:lpstr>
      <vt:lpstr>TRADITIONAL OVERHEAD COST F.xi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ZAHRADDEEN</dc:creator>
  <cp:lastModifiedBy>hp</cp:lastModifiedBy>
  <cp:lastPrinted>2026-07-11T20:23:14Z</cp:lastPrinted>
  <dcterms:created xsi:type="dcterms:W3CDTF">2025-11-07T19:59:01Z</dcterms:created>
  <dcterms:modified xsi:type="dcterms:W3CDTF">2026-07-12T19:31:15Z</dcterms:modified>
</cp:coreProperties>
</file>