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F1F809BF-E76F-41C2-AC6F-880801DC171A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firstSheet="35" activeTab="37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84" i="31"/>
  <c r="F84" i="31"/>
  <c r="E128" i="34"/>
  <c r="F128" i="34"/>
  <c r="E77" i="37"/>
  <c r="F77" i="37"/>
  <c r="E88" i="40"/>
  <c r="F88" i="40"/>
  <c r="E78" i="3"/>
  <c r="F78" i="3"/>
  <c r="D75" i="25"/>
  <c r="D84" i="31"/>
  <c r="D128" i="34"/>
  <c r="D77" i="37"/>
  <c r="D88" i="40"/>
  <c r="D78" i="3"/>
  <c r="E56" i="25"/>
  <c r="F56" i="25"/>
  <c r="E65" i="31"/>
  <c r="F65" i="31"/>
  <c r="E109" i="34"/>
  <c r="F109" i="34"/>
  <c r="E58" i="37"/>
  <c r="F58" i="37"/>
  <c r="E69" i="40"/>
  <c r="F69" i="40"/>
  <c r="E59" i="3"/>
  <c r="F59" i="3"/>
  <c r="D56" i="25"/>
  <c r="D65" i="31"/>
  <c r="D109" i="34"/>
  <c r="D58" i="37"/>
  <c r="D69" i="40"/>
  <c r="D59" i="3"/>
  <c r="E28" i="25"/>
  <c r="F28" i="25"/>
  <c r="E37" i="31"/>
  <c r="F37" i="31"/>
  <c r="E81" i="34"/>
  <c r="F81" i="34"/>
  <c r="E30" i="37"/>
  <c r="F30" i="37"/>
  <c r="E41" i="40"/>
  <c r="F41" i="40"/>
  <c r="E31" i="3"/>
  <c r="F31" i="3"/>
  <c r="D28" i="25"/>
  <c r="D37" i="31"/>
  <c r="D81" i="34"/>
  <c r="D30" i="37"/>
  <c r="D41" i="40"/>
  <c r="D31" i="3"/>
  <c r="E17" i="25"/>
  <c r="F17" i="25"/>
  <c r="E17" i="31"/>
  <c r="F17" i="31"/>
  <c r="E70" i="34"/>
  <c r="F70" i="34"/>
  <c r="E19" i="37"/>
  <c r="F19" i="37"/>
  <c r="E17" i="40"/>
  <c r="F17" i="40"/>
  <c r="E20" i="3"/>
  <c r="F20" i="3"/>
  <c r="D17" i="25"/>
  <c r="D17" i="31"/>
  <c r="D70" i="34"/>
  <c r="D19" i="37"/>
  <c r="D17" i="40"/>
  <c r="D20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94" i="40"/>
  <c r="E94" i="40"/>
  <c r="D94" i="40"/>
  <c r="F81" i="40"/>
  <c r="E81" i="40"/>
  <c r="D81" i="40"/>
  <c r="F62" i="40"/>
  <c r="E62" i="40"/>
  <c r="D62" i="40"/>
  <c r="F53" i="40"/>
  <c r="E53" i="40"/>
  <c r="D53" i="40"/>
  <c r="F47" i="40"/>
  <c r="E47" i="40"/>
  <c r="D47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3" i="37"/>
  <c r="E83" i="37"/>
  <c r="D83" i="37"/>
  <c r="F70" i="37"/>
  <c r="E70" i="37"/>
  <c r="D70" i="37"/>
  <c r="F51" i="37"/>
  <c r="E51" i="37"/>
  <c r="D51" i="37"/>
  <c r="F42" i="37"/>
  <c r="E42" i="37"/>
  <c r="D42" i="37"/>
  <c r="F36" i="37"/>
  <c r="E36" i="37"/>
  <c r="D36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34" i="34"/>
  <c r="E134" i="34"/>
  <c r="D134" i="34"/>
  <c r="F121" i="34"/>
  <c r="E121" i="34"/>
  <c r="D121" i="34"/>
  <c r="F102" i="34"/>
  <c r="E102" i="34"/>
  <c r="D102" i="34"/>
  <c r="F93" i="34"/>
  <c r="E93" i="34"/>
  <c r="D93" i="34"/>
  <c r="F87" i="34"/>
  <c r="E87" i="34"/>
  <c r="D87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90" i="31"/>
  <c r="E90" i="31"/>
  <c r="D90" i="31"/>
  <c r="F77" i="31"/>
  <c r="E77" i="31"/>
  <c r="D77" i="31"/>
  <c r="F58" i="31"/>
  <c r="E58" i="31"/>
  <c r="D58" i="31"/>
  <c r="F49" i="31"/>
  <c r="E49" i="31"/>
  <c r="D49" i="31"/>
  <c r="F43" i="31"/>
  <c r="E43" i="31"/>
  <c r="D43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C93" i="39" l="1"/>
  <c r="D13" i="19"/>
  <c r="D7" i="19" s="1"/>
  <c r="D6" i="40"/>
  <c r="C14" i="14" s="1"/>
  <c r="D6" i="37"/>
  <c r="C13" i="14" s="1"/>
  <c r="D93" i="22"/>
  <c r="E93" i="24"/>
  <c r="E93" i="22"/>
  <c r="C14" i="32"/>
  <c r="C7" i="32" s="1"/>
  <c r="D14" i="32"/>
  <c r="E14" i="32"/>
  <c r="E7" i="32" s="1"/>
  <c r="C13" i="15"/>
  <c r="C7" i="15" s="1"/>
  <c r="C23" i="9"/>
  <c r="D6" i="31"/>
  <c r="C11" i="14" s="1"/>
  <c r="D6" i="34"/>
  <c r="D6" i="25"/>
  <c r="C9" i="14" s="1"/>
  <c r="D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7" i="18" s="1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D8" i="18"/>
  <c r="D8" i="24"/>
  <c r="D7" i="24" s="1"/>
  <c r="D8" i="36"/>
  <c r="D7" i="36" s="1"/>
  <c r="E8" i="18"/>
  <c r="E8" i="24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4" i="3"/>
  <c r="E14" i="13" s="1"/>
  <c r="E171" i="6" s="1"/>
  <c r="E84" i="3"/>
  <c r="D14" i="13" s="1"/>
  <c r="D171" i="6" s="1"/>
  <c r="D84" i="3"/>
  <c r="C14" i="13" s="1"/>
  <c r="C171" i="6" s="1"/>
  <c r="F71" i="3"/>
  <c r="E12" i="13" s="1"/>
  <c r="E157" i="6" s="1"/>
  <c r="E156" i="6" s="1"/>
  <c r="E71" i="3"/>
  <c r="D12" i="13" s="1"/>
  <c r="D157" i="6" s="1"/>
  <c r="D156" i="6" s="1"/>
  <c r="D71" i="3"/>
  <c r="C12" i="13" s="1"/>
  <c r="C157" i="6" s="1"/>
  <c r="C156" i="6" s="1"/>
  <c r="F52" i="3"/>
  <c r="E10" i="13" s="1"/>
  <c r="E147" i="6" s="1"/>
  <c r="E52" i="3"/>
  <c r="D10" i="13" s="1"/>
  <c r="D147" i="6" s="1"/>
  <c r="D52" i="3"/>
  <c r="C10" i="13" s="1"/>
  <c r="C147" i="6" s="1"/>
  <c r="F43" i="3"/>
  <c r="E9" i="13" s="1"/>
  <c r="E143" i="6" s="1"/>
  <c r="E43" i="3"/>
  <c r="D9" i="13" s="1"/>
  <c r="D143" i="6" s="1"/>
  <c r="D43" i="3"/>
  <c r="C9" i="13" s="1"/>
  <c r="C143" i="6" s="1"/>
  <c r="F37" i="3"/>
  <c r="E8" i="13" s="1"/>
  <c r="E37" i="3"/>
  <c r="D8" i="13" s="1"/>
  <c r="D141" i="6" s="1"/>
  <c r="D37" i="3"/>
  <c r="C8" i="13" s="1"/>
  <c r="C141" i="6" s="1"/>
  <c r="D7" i="22" l="1"/>
  <c r="E7" i="30"/>
  <c r="C7" i="24"/>
  <c r="C9" i="11" s="1"/>
  <c r="E7" i="24"/>
  <c r="E9" i="11" s="1"/>
  <c r="C25" i="7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<sst xmlns="http://schemas.openxmlformats.org/spreadsheetml/2006/main" count="2664" uniqueCount="988">
  <si>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</si>
  <si>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</si>
  <si>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</si>
  <si>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</si>
  <si>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</si>
  <si>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</si>
  <si>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</si>
  <si>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</si>
  <si>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</si>
  <si>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</si>
  <si>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</si>
  <si>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</si>
  <si>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</si>
  <si>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</si>
  <si>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</si>
  <si>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</si>
  <si>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</si>
  <si>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</si>
  <si>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</si>
  <si>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</si>
  <si>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</si>
  <si>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</si>
  <si>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</si>
  <si>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</si>
  <si>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</si>
  <si>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</si>
  <si>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</si>
  <si>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</si>
  <si>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</si>
  <si>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</si>
  <si>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</si>
  <si>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</si>
  <si>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</si>
  <si>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</si>
  <si>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</si>
  <si>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</si>
  <si>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</si>
  <si>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</si>
  <si>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</si>
  <si>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</si>
  <si>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</si>
  <si>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</si>
  <si>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</si>
  <si>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</si>
  <si>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</si>
  <si>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</si>
  <si>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</si>
  <si>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</si>
  <si>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</si>
  <si>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</si>
  <si>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</si>
  <si>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</si>
  <si>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</si>
  <si>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</si>
  <si>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</si>
  <si>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</si>
  <si>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</si>
  <si>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</si>
  <si>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</si>
  <si>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</si>
  <si>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</si>
  <si>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</si>
  <si>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</si>
  <si>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</si>
  <si>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</si>
  <si>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</si>
  <si>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</si>
  <si>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</si>
  <si>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</si>
  <si>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</si>
  <si>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</si>
  <si>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</si>
  <si>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</si>
  <si>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</si>
  <si>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</si>
  <si>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</si>
  <si>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</si>
  <si>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</si>
  <si>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</si>
  <si>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</si>
  <si>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</si>
  <si>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</si>
  <si>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</si>
  <si>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</si>
  <si>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</si>
  <si>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</si>
  <si>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</si>
  <si>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</si>
  <si>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</si>
  <si>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</si>
  <si>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</si>
  <si>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</si>
  <si>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</si>
  <si>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</si>
  <si>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</si>
  <si>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</si>
  <si>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</si>
  <si>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</si>
  <si>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</si>
  <si>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</si>
  <si>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</si>
  <si>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</si>
  <si>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</si>
  <si>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</si>
  <si>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</si>
  <si>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</si>
  <si>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</si>
  <si>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</si>
  <si>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</si>
  <si>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</si>
  <si>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</si>
  <si>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</si>
  <si>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</si>
  <si>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</si>
  <si>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</si>
  <si>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</si>
  <si>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</si>
  <si>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</si>
  <si>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</si>
  <si>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</si>
  <si>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</si>
  <si>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</si>
  <si>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</si>
  <si>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</si>
  <si>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</si>
  <si>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</si>
  <si>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</si>
  <si>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</si>
  <si>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</si>
  <si>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</si>
  <si>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</si>
  <si>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</si>
  <si>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</si>
  <si>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</si>
  <si>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</si>
  <si>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</si>
  <si>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</si>
  <si>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</si>
  <si>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</si>
  <si>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</si>
  <si>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</si>
  <si>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</si>
  <si>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</si>
  <si>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</si>
  <si>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</si>
  <si>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</si>
  <si>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</si>
  <si>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</si>
  <si>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</si>
  <si>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</si>
  <si>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</si>
  <si>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</si>
  <si>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</si>
  <si>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</si>
  <si>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</si>
  <si>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</si>
  <si>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</si>
  <si>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</si>
  <si>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</si>
  <si>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</si>
  <si>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</si>
  <si>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</si>
  <si>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</si>
  <si>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</si>
  <si>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</si>
  <si>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</si>
  <si>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</si>
  <si>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</si>
  <si>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</si>
  <si>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</si>
  <si>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</si>
  <si>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</si>
  <si>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</si>
  <si>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</si>
  <si>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</si>
  <si>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</si>
  <si>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</si>
  <si>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</si>
  <si>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</si>
  <si>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</si>
  <si>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</si>
  <si>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</si>
  <si>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</si>
  <si>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</si>
  <si>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</si>
  <si>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</si>
  <si>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</si>
  <si>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</si>
  <si>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</si>
  <si>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</si>
  <si>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</si>
  <si>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</si>
  <si>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</si>
  <si>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</si>
  <si>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</si>
  <si>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</si>
  <si>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</si>
  <si>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</si>
  <si>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</si>
  <si>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</si>
  <si>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</si>
  <si>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</si>
  <si>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</si>
  <si>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</si>
  <si>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</si>
  <si>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</si>
  <si>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</si>
  <si>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</si>
  <si>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</si>
  <si>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</si>
  <si>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</si>
  <si>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</si>
  <si>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</si>
  <si>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</si>
  <si>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</si>
  <si>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</si>
  <si>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</si>
  <si>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</si>
  <si>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</si>
  <si>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</si>
  <si>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</si>
  <si>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</si>
  <si>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</si>
  <si>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</si>
  <si>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</si>
  <si>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</si>
  <si>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</si>
  <si>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</si>
  <si>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</si>
  <si>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</si>
  <si>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</si>
  <si>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</si>
  <si>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</si>
  <si>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</si>
  <si>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</si>
  <si>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</si>
  <si>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</si>
  <si>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</si>
  <si>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</si>
  <si>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</si>
  <si>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</si>
  <si>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</si>
  <si>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</si>
  <si>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</si>
  <si>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</si>
  <si>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</si>
  <si>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</si>
  <si>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</si>
  <si>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</si>
  <si>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</si>
  <si>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</si>
  <si>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</si>
  <si>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</si>
  <si>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</si>
  <si>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</si>
  <si>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</si>
  <si>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</si>
  <si>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</si>
  <si>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</si>
  <si>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</si>
  <si>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</si>
  <si>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</si>
  <si>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</si>
  <si>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</si>
  <si>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</si>
  <si>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</si>
  <si>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</si>
  <si>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</si>
  <si>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</si>
  <si>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</si>
  <si>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</si>
  <si>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</si>
  <si>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</si>
  <si>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</si>
  <si>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</si>
  <si>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</si>
  <si>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</si>
  <si>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</si>
  <si>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</si>
  <si>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</si>
  <si>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</si>
  <si>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</si>
  <si>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</si>
  <si>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</si>
  <si>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</si>
  <si>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</si>
  <si>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</si>
  <si>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</si>
  <si>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</si>
  <si>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</si>
  <si>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</si>
  <si>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</si>
  <si>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</si>
  <si>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</si>
  <si>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</si>
  <si>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</si>
  <si>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</si>
  <si>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</si>
  <si>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</si>
  <si>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</si>
  <si>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</si>
  <si>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</si>
  <si>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</si>
  <si>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</si>
  <si>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</si>
  <si>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</si>
  <si>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</si>
  <si>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</si>
  <si>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</si>
  <si>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</si>
  <si>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</si>
  <si>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</si>
  <si>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</si>
  <si>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</si>
  <si>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</si>
  <si>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</si>
  <si>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</si>
  <si>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</si>
  <si>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</si>
  <si>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</si>
  <si>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</si>
  <si>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</si>
  <si>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</si>
  <si>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</si>
  <si>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</si>
  <si>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</si>
  <si>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</si>
  <si>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</si>
  <si>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</si>
  <si>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</si>
  <si>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</si>
  <si>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</si>
  <si>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</si>
  <si>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</si>
  <si>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</si>
  <si>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</si>
  <si>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</si>
  <si>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</si>
  <si>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</si>
  <si>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</si>
  <si>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</si>
  <si>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</si>
  <si>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</si>
  <si>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</si>
  <si>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</si>
  <si>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</si>
  <si>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</si>
  <si>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</si>
  <si>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</si>
  <si>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</si>
  <si>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</si>
  <si>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</si>
  <si>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</si>
  <si>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</si>
  <si>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</si>
  <si>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</si>
  <si>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</si>
  <si>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</si>
  <si>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</si>
  <si>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</si>
  <si>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</si>
  <si>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</si>
  <si>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</si>
  <si>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</si>
  <si>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</si>
  <si>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</si>
  <si>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</si>
  <si>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</si>
  <si>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</si>
  <si>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</si>
  <si>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</si>
  <si>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</si>
  <si>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</si>
  <si>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</si>
  <si>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</si>
  <si>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</si>
  <si>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</si>
  <si>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</si>
  <si>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</si>
  <si>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</si>
  <si>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</si>
  <si>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</si>
  <si>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</si>
  <si>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</si>
  <si>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</si>
  <si>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</si>
  <si>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</si>
  <si>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</si>
  <si>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</si>
  <si>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</si>
  <si>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</si>
  <si>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</si>
  <si>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</si>
  <si>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</si>
  <si>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</si>
  <si>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</si>
  <si>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</si>
  <si>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</si>
  <si>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</si>
  <si>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</si>
  <si>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</si>
  <si>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</si>
  <si>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</si>
  <si>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</si>
  <si>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</si>
  <si>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</si>
  <si>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</si>
  <si>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</si>
  <si>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</si>
  <si>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</si>
  <si>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</si>
  <si>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</si>
  <si>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</si>
  <si>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</si>
  <si>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</si>
  <si>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</si>
  <si>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</si>
  <si>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</si>
  <si>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</si>
  <si>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</si>
  <si>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</si>
  <si>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</si>
  <si>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</si>
  <si>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</si>
  <si>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</si>
  <si>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</si>
  <si>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</si>
  <si>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</si>
  <si>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</si>
  <si>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</si>
  <si>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</si>
  <si>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</si>
  <si>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</si>
  <si>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</si>
  <si>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</si>
  <si>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</si>
  <si>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</si>
  <si>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</si>
  <si>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</si>
  <si>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</si>
  <si>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</si>
  <si>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</si>
  <si>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</si>
  <si>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</si>
  <si>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</si>
  <si>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</si>
  <si>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</si>
  <si>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</si>
  <si>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</si>
  <si>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</si>
  <si>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</si>
  <si>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</si>
  <si>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</si>
  <si>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</si>
  <si>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</si>
  <si>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</si>
  <si>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</si>
  <si>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</si>
  <si>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</si>
  <si>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</si>
  <si>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</si>
  <si>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</si>
  <si>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</si>
  <si>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</si>
  <si>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</si>
  <si>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</si>
  <si>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</si>
  <si>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</si>
  <si>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</si>
  <si>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</si>
  <si>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</si>
  <si>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</si>
  <si>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</si>
  <si>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</si>
  <si>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</si>
  <si>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</si>
  <si>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</si>
  <si>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</si>
  <si>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</si>
  <si>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</si>
  <si>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</si>
  <si>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</si>
  <si>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</si>
  <si>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</si>
  <si>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</si>
  <si>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</si>
  <si>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</si>
  <si>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</si>
  <si>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</si>
  <si>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</si>
  <si>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</si>
  <si>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</si>
  <si>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</si>
  <si>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</si>
  <si>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</si>
  <si>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</si>
  <si>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</si>
  <si>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</si>
  <si>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</si>
  <si>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</si>
  <si>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</si>
  <si>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</si>
  <si>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</si>
  <si>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</si>
  <si>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</si>
  <si>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</si>
  <si>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</si>
  <si>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</si>
  <si>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</si>
  <si>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</si>
  <si>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</si>
  <si>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</si>
  <si>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</si>
  <si>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</si>
  <si>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</si>
  <si>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</si>
  <si>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</si>
  <si>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</si>
  <si>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</si>
  <si>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</si>
  <si>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</si>
  <si>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</si>
  <si>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</si>
  <si>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</si>
  <si>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</si>
  <si>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</si>
  <si>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</si>
  <si>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</si>
  <si>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</si>
  <si>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</si>
  <si>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</si>
  <si>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</si>
  <si>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</si>
  <si>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</si>
  <si>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</si>
  <si>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</si>
  <si>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</si>
  <si>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</si>
  <si>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</si>
  <si>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</si>
  <si>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</si>
  <si>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</si>
  <si>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</si>
  <si>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</si>
  <si>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</si>
  <si>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</si>
  <si>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</si>
  <si>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</si>
  <si>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</si>
  <si>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</si>
  <si>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</si>
  <si>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</si>
  <si>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</si>
  <si>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</si>
  <si>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</si>
  <si>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</si>
  <si>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</si>
  <si>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</si>
  <si>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</si>
  <si>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</si>
  <si>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</si>
  <si>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</si>
  <si>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</si>
  <si>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</si>
  <si>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</si>
  <si>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</si>
  <si>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</si>
  <si>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</si>
  <si>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</si>
  <si>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</si>
  <si>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</si>
  <si>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</si>
  <si>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</si>
  <si>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</si>
  <si>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</si>
  <si>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</si>
  <si>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</si>
  <si>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</si>
  <si>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</si>
  <si>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</si>
  <si>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</si>
  <si>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</si>
  <si>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</si>
  <si>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</si>
  <si>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</si>
  <si>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</si>
  <si>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</si>
  <si>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</si>
  <si>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</si>
  <si>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</si>
  <si>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</si>
  <si>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</si>
  <si>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</si>
  <si>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</si>
  <si>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</si>
  <si>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</si>
  <si>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</si>
  <si>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</si>
  <si>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</si>
  <si>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</si>
  <si>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</si>
  <si>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</si>
  <si>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</si>
  <si>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</si>
  <si>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</si>
  <si>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</si>
  <si>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</si>
  <si>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</si>
  <si>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</si>
  <si>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</si>
  <si>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</si>
  <si>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</si>
  <si>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</si>
  <si>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</si>
  <si>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</si>
  <si>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</si>
  <si>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</si>
  <si>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</si>
  <si>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</si>
  <si>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</si>
  <si>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</si>
  <si>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</si>
  <si>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</si>
  <si>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</si>
  <si>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</si>
  <si>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</si>
  <si>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</si>
  <si>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</si>
  <si>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</si>
  <si>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</si>
  <si>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</si>
  <si>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</si>
  <si>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</si>
  <si>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</si>
  <si>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</si>
  <si>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</si>
  <si>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1150000000003</t>
  </si>
  <si>
    <t>1150000000004</t>
  </si>
  <si>
    <t>1150000000005</t>
  </si>
  <si>
    <t>1150000000006</t>
  </si>
  <si>
    <t>1150000000007</t>
  </si>
  <si>
    <t>13200000000003</t>
  </si>
  <si>
    <t>13200000000004</t>
  </si>
  <si>
    <t>13200000000024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</si>
  <si>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</si>
  <si>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</si>
  <si>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</si>
  <si>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</si>
  <si>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</si>
  <si>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</si>
  <si>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</si>
  <si>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</si>
  <si>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</si>
  <si>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</si>
  <si>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</si>
  <si>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</si>
  <si>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</si>
  <si>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</si>
  <si>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</si>
  <si>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</si>
  <si>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</si>
  <si>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</si>
  <si>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</si>
  <si>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</si>
  <si>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</si>
  <si>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</si>
  <si>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</si>
  <si>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</si>
  <si>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</si>
  <si>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</si>
  <si>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</si>
  <si>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</si>
  <si>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</si>
  <si>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</si>
  <si>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</si>
  <si>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</si>
  <si>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</si>
  <si>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</si>
  <si>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</si>
  <si>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</si>
  <si>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</si>
  <si>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04210000000003</t>
  </si>
  <si>
    <t>04210000000004</t>
  </si>
  <si>
    <t>10350000000010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</si>
  <si>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</si>
  <si>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</si>
  <si>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</si>
  <si>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</si>
  <si>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</si>
  <si>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</si>
  <si>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</si>
  <si>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</si>
  <si>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</si>
  <si>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</si>
  <si>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</si>
  <si>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</si>
  <si>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</si>
  <si>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</si>
  <si>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</si>
  <si>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</si>
  <si>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</si>
  <si>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</si>
  <si>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</si>
  <si>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</si>
  <si>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</si>
  <si>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</si>
  <si>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</si>
  <si>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</si>
  <si>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</si>
  <si>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</si>
  <si>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</si>
  <si>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</si>
  <si>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</si>
  <si>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</si>
  <si>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</si>
  <si>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</si>
  <si>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</si>
  <si>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</si>
  <si>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</si>
  <si>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</si>
  <si>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</si>
  <si>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</si>
  <si>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</si>
  <si>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</si>
  <si>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</si>
  <si>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</si>
  <si>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</si>
  <si>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</si>
  <si>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</si>
  <si>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</si>
  <si>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</si>
  <si>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</si>
  <si>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</si>
  <si>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</si>
  <si>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</si>
  <si>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</si>
  <si>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</si>
  <si>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</si>
  <si>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</si>
  <si>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</si>
  <si>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</si>
  <si>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</si>
  <si>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DAN MUSA LOCAL GOVERNMENT COUNCIL – 2026 PROPOSED BUDGET SUMMARY</t>
  </si>
  <si>
    <t>DAN MUSA LOCAL GOVERNMENT COUNCIL – 2026 CONSOLIDATED MASTER BUDGET SUMMARY</t>
  </si>
  <si>
    <t>DAN MUSA LOCAL GOVERNMENT COUNCIL – 2026 BUDGET - SUMMARY OF REVENUE</t>
  </si>
  <si>
    <t>DAN MUSA LOCAL GOVERNMENT COUNCIL – 2026 BUDGET - SUMMARY OF EXPENDITURE BY SECTOR</t>
  </si>
  <si>
    <t>DAN MUSA LOCAL GOVERNMENT COUNCIL – 2026 PROPOSED BUDGET - SUMMARY OF RECURRENT EXPENDITURE BY DEPARTMENT</t>
  </si>
  <si>
    <t>DAN MUSA LOCAL GOVERNMENT COUNCIL – 2026 BUDGET - SUMMARY OF RECURRENT EXPENDITURE</t>
  </si>
  <si>
    <t>DAN MUSA LOCAL GOVERNMENT COUNCIL – 2026 PROPOSED BUDGET - SUMMARY OF CAPITAL EXPENDITURE</t>
  </si>
  <si>
    <t>DAN MUSA LOCAL GOVERNMENT COUNCIL – 2026 BUDGET - SUMMARY OF CAPITAL EXPENDITURE BY DEPARTMENT</t>
  </si>
  <si>
    <t>DAN MUSA LOCAL GOVERNMENT COUNCIL – OFFICE OF THE CHAIRMAN PERSONNEL COST BUDGET</t>
  </si>
  <si>
    <t>DAN MUSA LOCAL GOVERNMENT COUNCIL – OFFICE OF THE CHAIRMAN OVERHEAD COST BUDGET</t>
  </si>
  <si>
    <t>DAN MUSA LOCAL GOVERNMENT COUNCIL – OFFICE OF THE LG SECRETARY PERSONNEL COST BUDGET</t>
  </si>
  <si>
    <t>DAN MUSA LOCAL GOVERNMENT COUNCIL – OFFICE OF THE LG SECRETARY OVERHEAD COST BUDGET</t>
  </si>
  <si>
    <t>DAN MUSA LOCAL GOVERNMENT COUNCIL – THE COUNCIL PERSONNEL COST BUDGET</t>
  </si>
  <si>
    <t>DAN MUSA LOCAL GOVERNMENT COUNCIL – THE COUNCIL OVERHEAD COST BUDGET</t>
  </si>
  <si>
    <t>DAN MUSA LOCAL GOVERNMENT COUNCIL – PMD PERSONNEL COST BUDGET</t>
  </si>
  <si>
    <t>DAN MUSA LOCAL GOVERNMENT COUNCIL – PMD OVERHEAD COST BUDGET</t>
  </si>
  <si>
    <t>DAN MUSA LOCAL GOVERNMENT COUNCIL – PMD CAPITAL EXPENDITURE</t>
  </si>
  <si>
    <t>DAN MUSA LOCAL GOVERNMENT COUNCIL – AGRIC PERSONNEL COST BUDGET</t>
  </si>
  <si>
    <t>DAN MUSA LOCAL GOVERNMENT COUNCIL – AGRIC OVERHEAD COST BUDGET</t>
  </si>
  <si>
    <t>DAN MUSA LOCAL GOVERNMENT COUNCIL – AGRIC CAPITAL EXPENDITURE</t>
  </si>
  <si>
    <t>DAN MUSA LOCAL GOVERNMENT COUNCIL – FINANCE PERSONNEL COST BUDGET</t>
  </si>
  <si>
    <t>DAN MUSA LOCAL GOVERNMENT COUNCIL – FINANCE OVERHEAD COST BUDGET</t>
  </si>
  <si>
    <t>DAN MUSA LOCAL GOVERNMENT COUNCIL  –  GRANTS AND CONTRIBUTIONS TO GOVERNMENT AGENCIES  -  22040105</t>
  </si>
  <si>
    <t>DAN MUSA LOCAL GOVERNMENT COUNCIL – FINANCE CAPITAL EXPENDITURE</t>
  </si>
  <si>
    <t>DAN MUSA LOCAL GOVERNMENT COUNCIL   –   JOINT / COMMON CAPITAL PROJECTS  -  32010221</t>
  </si>
  <si>
    <t>DAN MUSA LOCAL GOVERNMENT COUNCIL – WORKS PERSONNEL COST BUDGET</t>
  </si>
  <si>
    <t>DAN MUSA LOCAL GOVERNMENT COUNCIL – WORKS OVERHEAD COST BUDGET</t>
  </si>
  <si>
    <t>DAN MUSA LOCAL GOVERNMENT COUNCIL – WORKS CAPITAL EXPENDITURE</t>
  </si>
  <si>
    <t>DAN MUSA LOCAL GOVERNMENT COUNCIL – ESD PERSONNEL COST BUDGET</t>
  </si>
  <si>
    <t>DAN MUSA LOCAL GOVERNMENT COUNCIL – ESD OVERHEAD COST BUDGET</t>
  </si>
  <si>
    <t>DAN MUSA LOCAL GOVERNMENT COUNCIL – ESD CAPITAL EXPENDITURE</t>
  </si>
  <si>
    <t>DAN MUSA LOCAL GOVERNMENT COUNCIL – PHC PERSONNEL COST BUDGET</t>
  </si>
  <si>
    <t>DAN MUSA LOCAL GOVERNMENT COUNCIL – PHC OVERHEAD COST BUDGET</t>
  </si>
  <si>
    <t>DAN MUSA LOCAL GOVERNMENT COUNCIL – PHC CAPITAL EXPENDITURE</t>
  </si>
  <si>
    <t>DAN MUSA LOCAL GOVERNMENT COUNCIL – WATSAN PERSONNEL COST BUDGET</t>
  </si>
  <si>
    <t>DAN MUSA LOCAL GOVERNMENT COUNCIL – WATSAN OVERHEAD COST BUDGET</t>
  </si>
  <si>
    <t>DAN MUSA LOCAL GOVERNMENT COUNCIL – WATSAN CAPITAL EXPENDITURE</t>
  </si>
  <si>
    <t>DAN MUSA LOCAL GOVERNMENT COUNCIL – TRAD PERSONNEL COST BUDGET</t>
  </si>
  <si>
    <t>DAN MUSA LOCAL GOVERNMENT COUNCIL – TRAD OVERHEAD COST BUDGET</t>
  </si>
  <si>
    <t>NILL</t>
  </si>
  <si>
    <t>Costruction of chairman's office</t>
  </si>
  <si>
    <t>Market Stalls at Dan'ali Market</t>
  </si>
  <si>
    <t>Market Stalls at sakkwatawa mara</t>
  </si>
  <si>
    <t>Market Stalls at yantumaki market</t>
  </si>
  <si>
    <t>Market Stalls at Dan musa market</t>
  </si>
  <si>
    <t>Market Stalls at kaiga market</t>
  </si>
  <si>
    <t>Market Stalls at Mara market</t>
  </si>
  <si>
    <t>morden cattle bay at Danmusa market</t>
  </si>
  <si>
    <t>Renovation of District Head House</t>
  </si>
  <si>
    <t>Other office Equipments</t>
  </si>
  <si>
    <t>Food Stuff / purchase of Grain</t>
  </si>
  <si>
    <t>construction of slaughter slap mara</t>
  </si>
  <si>
    <t>rehabilition of veterinary clinic dandire A</t>
  </si>
  <si>
    <t>Agric machanization centre</t>
  </si>
  <si>
    <t>purchase of bulls/Rams</t>
  </si>
  <si>
    <t>purchase of fertilizer</t>
  </si>
  <si>
    <t>Irrigation Activities</t>
  </si>
  <si>
    <t>Tree planting and Grazing</t>
  </si>
  <si>
    <t>Maintenance Of street light</t>
  </si>
  <si>
    <t>3km feeder Road at Amarawa</t>
  </si>
  <si>
    <t>Land compensation</t>
  </si>
  <si>
    <t xml:space="preserve">Repairs of Township Roads Danmusa </t>
  </si>
  <si>
    <t>Repairs of Township Roads yantumaki</t>
  </si>
  <si>
    <t>unguwar gambo islamiyya sghools</t>
  </si>
  <si>
    <t>Other Equipments</t>
  </si>
  <si>
    <t>Other Allowances Casual staff</t>
  </si>
  <si>
    <t>Medical Consulting-Doctors and Midwifes</t>
  </si>
  <si>
    <t>Rehab of maternity Gen Hosp Danmusa</t>
  </si>
  <si>
    <t>Other Allowances-Casual staff</t>
  </si>
  <si>
    <t>Printer</t>
  </si>
  <si>
    <t>Payment of liabilities</t>
  </si>
  <si>
    <t>KEWMA: ECOLOGICAL PROJECTS TF</t>
  </si>
  <si>
    <t>General Rehabilitation</t>
  </si>
  <si>
    <t>Rehabilitation of Local Govt Sectar</t>
  </si>
  <si>
    <t>Culvert and Drainage</t>
  </si>
  <si>
    <t/>
  </si>
  <si>
    <t>13200000000005</t>
  </si>
  <si>
    <t>13200000000006</t>
  </si>
  <si>
    <t>13200000000007</t>
  </si>
  <si>
    <t>13200000000008</t>
  </si>
  <si>
    <t>13200000000009</t>
  </si>
  <si>
    <t>13200000000010</t>
  </si>
  <si>
    <t>13200000000011</t>
  </si>
  <si>
    <t>13200000000012</t>
  </si>
  <si>
    <t>13200000000013</t>
  </si>
  <si>
    <t>13200000000014</t>
  </si>
  <si>
    <t>13200000000015</t>
  </si>
  <si>
    <t>13200000000016</t>
  </si>
  <si>
    <t>13200000000017</t>
  </si>
  <si>
    <t>13200000000018</t>
  </si>
  <si>
    <t>13200000000019</t>
  </si>
  <si>
    <t>13200000000020</t>
  </si>
  <si>
    <t>13200000000021</t>
  </si>
  <si>
    <t>13200000000022</t>
  </si>
  <si>
    <t>13200000000023</t>
  </si>
  <si>
    <t>Solar security light at maidabino A</t>
  </si>
  <si>
    <t>Solar security Light At Danmusa A</t>
  </si>
  <si>
    <t>Solar security Light At Yantumaki A</t>
  </si>
  <si>
    <t>Rehabilitation of PHC Dandire B waed</t>
  </si>
  <si>
    <t>Upgrading of PHC Danali ward</t>
  </si>
  <si>
    <t>Provision of VIP Lodge</t>
  </si>
  <si>
    <t>Provition of Earth Dam</t>
  </si>
  <si>
    <t>Renov. Of Mosque at Gurzar Kuka DMS B</t>
  </si>
  <si>
    <t>Renv. Of Mosque at S/Gari DMS A</t>
  </si>
  <si>
    <t>Renv. Of Mosque at Kanawa DMS A</t>
  </si>
  <si>
    <t>Renv. Of Mosque at Rugar Kyada YTK B</t>
  </si>
  <si>
    <t>Renv. Of Mosque at Dungaza YTK B</t>
  </si>
  <si>
    <t>Renv. Of Mosque at Chakau YTK B</t>
  </si>
  <si>
    <t>Renv. Of Mosque at Kabuke DDR A</t>
  </si>
  <si>
    <t>Renv. Of Mosque at Dandire DDR A</t>
  </si>
  <si>
    <t>Renv. Of Mosque at  U /malamai DDR B</t>
  </si>
  <si>
    <t>Renv. Of Mosque at Jigawa sawai DDR B</t>
  </si>
  <si>
    <t>Renv. Of Mosque at Maidabino MDB A</t>
  </si>
  <si>
    <t>Renv. Of Mosque at Dunya MDBN B</t>
  </si>
  <si>
    <t>Renv. Of Mosque at Dangeza MDBN B</t>
  </si>
  <si>
    <t>Renv. Of Mosque at Falale MDBN B</t>
  </si>
  <si>
    <t>Renv. Of Mosque at Dan'ali  D/Ali</t>
  </si>
  <si>
    <t>Renv. Of Mosque at Gadawa D/Ali</t>
  </si>
  <si>
    <t>Renov. Of Mosque at  DMS B</t>
  </si>
  <si>
    <t>Renv. Of Mosque at T/kadanya D/Ali</t>
  </si>
  <si>
    <t>Renv. Of Mosque at Amarawa D/Ali</t>
  </si>
  <si>
    <t>Renv. Of Mosque at Domawa D/AKM</t>
  </si>
  <si>
    <t>Renv. Of Mosque at Barebari D/AKM</t>
  </si>
  <si>
    <t>Renv. Of Mosque at U/Makera D/AKM</t>
  </si>
  <si>
    <t>Renv. Of Mosque at Dan'alkima D/AKM</t>
  </si>
  <si>
    <t>Renv. Of Mosque at Mara katsinawa MR</t>
  </si>
  <si>
    <t>Renv. Of Mosque at Mara zamfarawa MR</t>
  </si>
  <si>
    <t>Renv. Of Mosque at Shawaire MR</t>
  </si>
  <si>
    <t>Renv. Of Mosque at Sakkwatawa MR</t>
  </si>
  <si>
    <t>Renv. Of Mosque at Leletu MDBN B</t>
  </si>
  <si>
    <t>Renv. Of Mosque at Gobirawa MDB A</t>
  </si>
  <si>
    <t>Renv. Of Mosque at  Hankibiri DDR B</t>
  </si>
  <si>
    <t>Renv. Of Mosque at  Dantudu DDR B</t>
  </si>
  <si>
    <t>Renv. Of Mosque at Kaiga DDR A</t>
  </si>
  <si>
    <t>Renv. Of Mosque at Tsohon Gari DMS A</t>
  </si>
  <si>
    <t>Renv. Of Mosque at Jirga YTK A</t>
  </si>
  <si>
    <t>Renv. Of  Mosque at Yardanko YTK A</t>
  </si>
  <si>
    <t>Renv. Of  Mosque Kwarare YTK A</t>
  </si>
  <si>
    <t>Renv. Of Mosque at Karda YTK B</t>
  </si>
  <si>
    <t>Renov. Of Mosque at Barza DMS B</t>
  </si>
  <si>
    <t>Revv. Of Mosque at DMS A</t>
  </si>
  <si>
    <t>Renv. Of Mosque at Kaigar MLM DDR A</t>
  </si>
  <si>
    <t>Renv. Of Mosque at  MDB A</t>
  </si>
  <si>
    <t>Dandire islamiyya schools DDR</t>
  </si>
  <si>
    <t>Rugar gyada islamiyya schools YTK A</t>
  </si>
  <si>
    <t xml:space="preserve">kanawa islamiyya schools DMS A </t>
  </si>
  <si>
    <t>karda islamiyya schools YTK B</t>
  </si>
  <si>
    <t>Dungaza islamiyya schools YTK B</t>
  </si>
  <si>
    <t>Kwarare Islamiyya Schools YTK A</t>
  </si>
  <si>
    <t>Provision Of Cemetry at Danmusa DMS A</t>
  </si>
  <si>
    <t>Prov. Of Cemetry at Yantumaki YTK A</t>
  </si>
  <si>
    <t>Prov. Of Cemetry at Maidabino MDB A</t>
  </si>
  <si>
    <t>Prov. Of Cemetry at Dan'ali  D/Ali A</t>
  </si>
  <si>
    <t>Renv. Of mosque at Yantumaki YTK A</t>
  </si>
  <si>
    <t>05170000000022</t>
  </si>
  <si>
    <t>05170000000023</t>
  </si>
  <si>
    <t>05170000000024</t>
  </si>
  <si>
    <t>05170000000025</t>
  </si>
  <si>
    <t>05170000000026</t>
  </si>
  <si>
    <t>05170000000027</t>
  </si>
  <si>
    <t>05170000000028</t>
  </si>
  <si>
    <t>05170000000029</t>
  </si>
  <si>
    <t>05170000000030</t>
  </si>
  <si>
    <t>05170000000031</t>
  </si>
  <si>
    <t>05170000000032</t>
  </si>
  <si>
    <t>05170000000033</t>
  </si>
  <si>
    <t>05170000000034</t>
  </si>
  <si>
    <t>05170000000035</t>
  </si>
  <si>
    <t>05170000000036</t>
  </si>
  <si>
    <t>05170000000037</t>
  </si>
  <si>
    <t>05170000000038</t>
  </si>
  <si>
    <t>05170000000039</t>
  </si>
  <si>
    <t>05170000000040</t>
  </si>
  <si>
    <t>05170000000041</t>
  </si>
  <si>
    <t>05170000000042</t>
  </si>
  <si>
    <t>05170000000043</t>
  </si>
  <si>
    <t>05170000000044</t>
  </si>
  <si>
    <t>05170000000045</t>
  </si>
  <si>
    <t>05170000000046</t>
  </si>
  <si>
    <t>05170000000047</t>
  </si>
  <si>
    <t>05170000000048</t>
  </si>
  <si>
    <t>05170000000049</t>
  </si>
  <si>
    <t>05170000000050</t>
  </si>
  <si>
    <t>05170000000051</t>
  </si>
  <si>
    <t>05170000000052</t>
  </si>
  <si>
    <t>05170000000053</t>
  </si>
  <si>
    <t>05170000000054</t>
  </si>
  <si>
    <t>05170000000055</t>
  </si>
  <si>
    <t>05170000000056</t>
  </si>
  <si>
    <t xml:space="preserve">Rehab. of PHC yardanko YTK A ward </t>
  </si>
  <si>
    <t>Rehab. 0f PHC Gurza kuka DMS B</t>
  </si>
  <si>
    <t xml:space="preserve"> Rehab. Of Dispensary at G/ kuka DMS B</t>
  </si>
  <si>
    <t>Rehab. of Yashi  PHC Yantiumaki B</t>
  </si>
  <si>
    <t>Rehab. of  PHC at palale MDB B</t>
  </si>
  <si>
    <t>RehaB. of  H.C.  Kaiga mal. DDR B</t>
  </si>
  <si>
    <t>04210000000005</t>
  </si>
  <si>
    <t>04210000000006</t>
  </si>
  <si>
    <t>04210000000007</t>
  </si>
  <si>
    <t>04210000000008</t>
  </si>
  <si>
    <t>04210000000009</t>
  </si>
  <si>
    <t>04210000000010</t>
  </si>
  <si>
    <t>04210000000011</t>
  </si>
  <si>
    <t>ConstR. of earth Dam at Mazankawa Forest YTK B</t>
  </si>
  <si>
    <t>Consr.Of Earth Dam Bichi Mara Ward</t>
  </si>
  <si>
    <t xml:space="preserve">constr. of earth Dam at Dunya MDB A </t>
  </si>
  <si>
    <t>Consr. Of Earth Dam Kanawa DMS A</t>
  </si>
  <si>
    <t>10350000000001</t>
  </si>
  <si>
    <t>Hand Pump/ BoreHole at Danmsa A</t>
  </si>
  <si>
    <t>Hand Pump/ BoreHole at Danmsa B</t>
  </si>
  <si>
    <t>Hand Pump/ BoreHole at Yantumaki A</t>
  </si>
  <si>
    <t>Hand Pump/ BoreHole at Yantumaki B</t>
  </si>
  <si>
    <t>Hand Pump/ BoreHole at Maidabino A</t>
  </si>
  <si>
    <t>Hand Pump/ BoreHole at Maidabino B</t>
  </si>
  <si>
    <t>Hand Pump/ BoreHole at Dandire A</t>
  </si>
  <si>
    <t>Hand Pump/ BoreHole at Dandire B</t>
  </si>
  <si>
    <t>Hand Pump/ BoreHole at Dan'ali</t>
  </si>
  <si>
    <t>Hand Pump/ BoreHole at Dan'alkima</t>
  </si>
  <si>
    <t>Hand Pump/ BoreHole at Mara</t>
  </si>
  <si>
    <t>drainage across danmusa local  gov't</t>
  </si>
  <si>
    <t>drainage at unguwar wanzamai</t>
  </si>
  <si>
    <t>renovation of islamiyya schools</t>
  </si>
  <si>
    <t>renovation of mosque</t>
  </si>
  <si>
    <t>purchase grave yard land</t>
  </si>
  <si>
    <t>renovation of primary schools</t>
  </si>
  <si>
    <t>generai costruction of PHC /HC</t>
  </si>
  <si>
    <t xml:space="preserve">earth dam at leletu </t>
  </si>
  <si>
    <t>earth dam at  kufan kwari</t>
  </si>
  <si>
    <t>rehabilitation of boreholes</t>
  </si>
  <si>
    <t>rehabilitation of solar borehole</t>
  </si>
  <si>
    <t>rehabilitation of water scheme</t>
  </si>
  <si>
    <t>purchase and installation of transformer</t>
  </si>
  <si>
    <t>earth dam at mazan kawa</t>
  </si>
  <si>
    <t>Construction Of Culvert and Drainages Danmusa B</t>
  </si>
  <si>
    <t>Constr. Of Culvert and Drainages At Yantumaki A</t>
  </si>
  <si>
    <t>Constr. Of Culvert and Drainages At Yantumaki B</t>
  </si>
  <si>
    <t>Consr. Of culvert and Drainages at Maidabino A ward</t>
  </si>
  <si>
    <t>Constr. Of Culvert and Drainages At Maidabino B</t>
  </si>
  <si>
    <t>Constr of Culvert and Drainages At Dandire A</t>
  </si>
  <si>
    <t>Consructio of Culvert and Drainages At Dandire B ward</t>
  </si>
  <si>
    <t>Consruction  Of Culvert and Drainages At Mara ward</t>
  </si>
  <si>
    <t>Construction Of Culvert and Drainages Danalkima ward</t>
  </si>
  <si>
    <t>Construction of culvert and Drainages at Danali ward</t>
  </si>
  <si>
    <t>construction of culvert and Drainages</t>
  </si>
  <si>
    <t>Construction of feeder road at Maidabino-gobirawa-leletu-mara-dangeza</t>
  </si>
  <si>
    <t>construction of feeder road at Danalkima</t>
  </si>
  <si>
    <t>Consruction Of culver and Drainages at Danmusa A 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</si>
</sst>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4" fontId="1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zoomScale="86" zoomScaleNormal="86" zoomScaleSheetLayoutView="90" workbookViewId="0"/>
  </sheetViews>
  <sheetFormatPr defaultColWidth="8.88671875"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.109375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68" t="s">
        <v>463</v>
      </c>
      <c r="B2" s="68"/>
      <c r="C2" s="68"/>
      <c r="D2" s="68"/>
      <c r="E2" s="68"/>
      <c r="F2" s="49"/>
    </row>
    <row r="3" spans="1:6" x14ac:dyDescent="0.25">
      <c r="A3" s="69" t="s">
        <v>742</v>
      </c>
      <c r="B3" s="69"/>
      <c r="C3" s="69"/>
      <c r="D3" s="69"/>
      <c r="E3" s="69"/>
      <c r="F3" s="49"/>
    </row>
    <row r="4" spans="1:6" x14ac:dyDescent="0.25">
      <c r="A4" s="49"/>
      <c r="B4" s="49"/>
      <c r="C4" s="49"/>
      <c r="D4" s="49"/>
      <c r="E4" s="49"/>
      <c r="F4" s="49"/>
    </row>
    <row r="5" spans="1:6" ht="45" x14ac:dyDescent="0.25">
      <c r="A5" s="44"/>
      <c r="B5" s="46" t="s">
        <v>319</v>
      </c>
      <c r="C5" s="50" t="s">
        <v>597</v>
      </c>
      <c r="D5" s="50" t="s">
        <v>598</v>
      </c>
      <c r="E5" s="50" t="s">
        <v>599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234201145</v>
      </c>
      <c r="D7" s="11"/>
      <c r="E7" s="11">
        <f>'CONS. MASTER B. SUMMARY F.ii'!E6</f>
        <v>498829993.07999998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6911315862</v>
      </c>
      <c r="D8" s="11">
        <f t="shared" ref="D8:E8" si="0">SUM(D9:D10)</f>
        <v>24649050</v>
      </c>
      <c r="E8" s="11">
        <f t="shared" si="0"/>
        <v>7456535547.71</v>
      </c>
      <c r="F8" s="7">
        <f>D8/C8*100</f>
        <v>0.35664771357833797</v>
      </c>
    </row>
    <row r="9" spans="1:6" x14ac:dyDescent="0.25">
      <c r="A9" s="7"/>
      <c r="B9" s="5" t="s">
        <v>335</v>
      </c>
      <c r="C9" s="10">
        <f>'SUMMARY OF REVENUE F.iii'!C6</f>
        <v>6883524411</v>
      </c>
      <c r="D9" s="10">
        <f>'SUMMARY OF REVENUE F.iii'!D6</f>
        <v>0</v>
      </c>
      <c r="E9" s="10">
        <f>'SUMMARY OF REVENUE F.iii'!E6</f>
        <v>7311070997.71</v>
      </c>
      <c r="F9" s="7">
        <f t="shared" ref="F9:F25" si="1">D9/C9*100</f>
        <v>0</v>
      </c>
    </row>
    <row r="10" spans="1:6" x14ac:dyDescent="0.25">
      <c r="A10" s="7"/>
      <c r="B10" s="5" t="s">
        <v>336</v>
      </c>
      <c r="C10" s="10">
        <f>'SUMMARY OF REVENUE F.iii'!C16</f>
        <v>27791451</v>
      </c>
      <c r="D10" s="10">
        <f>'SUMMARY OF REVENUE F.iii'!D16</f>
        <v>24649050</v>
      </c>
      <c r="E10" s="10">
        <f>'SUMMARY OF REVENUE F.iii'!E16</f>
        <v>145464550</v>
      </c>
      <c r="F10" s="7">
        <f t="shared" si="1"/>
        <v>88.692922150772191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3426702036.0999999</v>
      </c>
      <c r="D12" s="11" t="e">
        <f t="shared" ref="D12:E12" si="2">SUM(D13:D14)</f>
        <v>#VALUE!</v>
      </c>
      <c r="E12" s="11">
        <f t="shared" si="2"/>
        <v>4344558560.2799997</v>
      </c>
      <c r="F12" s="7" t="e">
        <f t="shared" si="1"/>
        <v>#VALUE!</v>
      </c>
    </row>
    <row r="13" spans="1:6" x14ac:dyDescent="0.25">
      <c r="A13" s="7"/>
      <c r="B13" s="5" t="s">
        <v>337</v>
      </c>
      <c r="C13" s="10">
        <f>'CONS. MASTER B. SUMMARY F.ii'!C19</f>
        <v>1963684370.8199999</v>
      </c>
      <c r="D13" s="10">
        <f>'CONS. MASTER B. SUMMARY F.ii'!D19</f>
        <v>1777938067.4100003</v>
      </c>
      <c r="E13" s="10">
        <f>'CONS. MASTER B. SUMMARY F.ii'!E19</f>
        <v>2440432310.52</v>
      </c>
      <c r="F13" s="7">
        <f t="shared" si="1"/>
        <v>90.540928767873467</v>
      </c>
    </row>
    <row r="14" spans="1:6" x14ac:dyDescent="0.25">
      <c r="A14" s="7"/>
      <c r="B14" s="5" t="s">
        <v>338</v>
      </c>
      <c r="C14" s="10">
        <f>'CONS. MASTER B. SUMMARY F.ii'!C20</f>
        <v>1463017665.28</v>
      </c>
      <c r="D14" s="10" t="e">
        <f>'CONS. MASTER B. SUMMARY F.ii'!D20</f>
        <v>#VALUE!</v>
      </c>
      <c r="E14" s="10">
        <f>'CONS. MASTER B. SUMMARY F.ii'!E20</f>
        <v>1904126249.76</v>
      </c>
      <c r="F14" s="7" t="e">
        <f t="shared" si="1"/>
        <v>#VALUE!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1643988938</v>
      </c>
      <c r="D22" s="11">
        <f>'CONS. MASTER B. SUMMARY F.ii'!D27</f>
        <v>966990976.42999995</v>
      </c>
      <c r="E22" s="11">
        <f>'CONS. MASTER B. SUMMARY F.ii'!E27</f>
        <v>3610806980.5100002</v>
      </c>
      <c r="F22" s="7">
        <f t="shared" si="1"/>
        <v>58.819798240637553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7145517007</v>
      </c>
      <c r="D24" s="11">
        <f t="shared" ref="D24:E24" si="4">D7+D8+D18</f>
        <v>24649050</v>
      </c>
      <c r="E24" s="11">
        <f t="shared" si="4"/>
        <v>7955365540.79</v>
      </c>
      <c r="F24" s="7">
        <f t="shared" si="1"/>
        <v>0.34495824411099885</v>
      </c>
    </row>
    <row r="25" spans="1:6" x14ac:dyDescent="0.25">
      <c r="A25" s="5" t="s">
        <v>333</v>
      </c>
      <c r="B25" s="5" t="s">
        <v>2</v>
      </c>
      <c r="C25" s="11">
        <f>C12+C22</f>
        <v>5070690974.1000004</v>
      </c>
      <c r="D25" s="11" t="e">
        <f t="shared" ref="D25:E25" si="5">D12+D22</f>
        <v>#VALUE!</v>
      </c>
      <c r="E25" s="11">
        <f t="shared" si="5"/>
        <v>7955365540.79</v>
      </c>
      <c r="F25" s="7" t="e">
        <f t="shared" si="1"/>
        <v>#VALUE!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Vb7Mzp5qx9trsIvW+syrgTP+ApitcoJkEHMl4eulhmWOGH2eAbK64BR+RvpdqT7+iLEODxH9j9c7oFfHLKHvw==" saltValue="OKSsq/RjBK9bqKzHur6c2A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topLeftCell="A2" zoomScale="90" zoomScaleNormal="78" zoomScaleSheetLayoutView="90" workbookViewId="0">
      <selection activeCell="A5" sqref="A5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68" t="s">
        <v>462</v>
      </c>
      <c r="B2" s="68"/>
      <c r="C2" s="68"/>
      <c r="D2" s="68"/>
      <c r="E2" s="68"/>
    </row>
    <row r="3" spans="1:5" x14ac:dyDescent="0.25">
      <c r="A3" s="69" t="s">
        <v>743</v>
      </c>
      <c r="B3" s="69"/>
      <c r="C3" s="69"/>
      <c r="D3" s="69"/>
      <c r="E3" s="69"/>
    </row>
    <row r="4" spans="1:5" x14ac:dyDescent="0.25">
      <c r="A4" s="49"/>
      <c r="B4" s="49"/>
      <c r="C4" s="49"/>
      <c r="D4" s="49"/>
      <c r="E4" s="49"/>
    </row>
    <row r="5" spans="1:5" ht="45" x14ac:dyDescent="0.25">
      <c r="A5" s="46" t="s">
        <v>290</v>
      </c>
      <c r="B5" s="46" t="s">
        <v>1</v>
      </c>
      <c r="C5" s="50" t="s">
        <v>597</v>
      </c>
      <c r="D5" s="50" t="s">
        <v>598</v>
      </c>
      <c r="E5" s="50" t="s">
        <v>599</v>
      </c>
    </row>
    <row r="6" spans="1:5" x14ac:dyDescent="0.25">
      <c r="A6" s="44">
        <v>1</v>
      </c>
      <c r="B6" s="46" t="s">
        <v>291</v>
      </c>
      <c r="C6" s="52">
        <v>234201145</v>
      </c>
      <c r="D6" s="52"/>
      <c r="E6" s="52">
        <v>498829993.07999998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6883524411</v>
      </c>
      <c r="D8" s="10">
        <f>'SUMMARY OF REVENUE F.iii'!D6</f>
        <v>0</v>
      </c>
      <c r="E8" s="10">
        <f>'SUMMARY OF REVENUE F.iii'!E6</f>
        <v>7311070997.71</v>
      </c>
    </row>
    <row r="9" spans="1:5" x14ac:dyDescent="0.25">
      <c r="A9" s="7">
        <v>4</v>
      </c>
      <c r="B9" s="7" t="s">
        <v>294</v>
      </c>
      <c r="C9" s="10">
        <f>'SUMMARY OF REVENUE F.iii'!C16</f>
        <v>27791451</v>
      </c>
      <c r="D9" s="10">
        <f>'SUMMARY OF REVENUE F.iii'!D16</f>
        <v>24649050</v>
      </c>
      <c r="E9" s="10">
        <f>'SUMMARY OF REVENUE F.iii'!E16</f>
        <v>145464550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6911315862</v>
      </c>
      <c r="D12" s="11">
        <f t="shared" ref="D12:E12" si="0">SUM(D8:D11)</f>
        <v>24649050</v>
      </c>
      <c r="E12" s="11">
        <f t="shared" si="0"/>
        <v>7456535547.71</v>
      </c>
    </row>
    <row r="13" spans="1:5" x14ac:dyDescent="0.25">
      <c r="A13" s="5">
        <v>8</v>
      </c>
      <c r="B13" s="5" t="s">
        <v>298</v>
      </c>
      <c r="C13" s="11">
        <f>C6+C12</f>
        <v>7145517007</v>
      </c>
      <c r="D13" s="11">
        <f t="shared" ref="D13:E13" si="1">D6+D12</f>
        <v>24649050</v>
      </c>
      <c r="E13" s="11">
        <f t="shared" si="1"/>
        <v>7955365540.79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1963684370.8199999</v>
      </c>
      <c r="D19" s="10">
        <f>'SUMMARY OF EXP F.iv'!D7</f>
        <v>1777938067.4100003</v>
      </c>
      <c r="E19" s="10">
        <f>'SUMMARY OF EXP F.iv'!E7</f>
        <v>2440432310.52</v>
      </c>
    </row>
    <row r="20" spans="1:5" x14ac:dyDescent="0.25">
      <c r="A20" s="7">
        <v>15</v>
      </c>
      <c r="B20" s="7" t="s">
        <v>305</v>
      </c>
      <c r="C20" s="10">
        <f>'SUMMARY OF EXP F.iv'!C25</f>
        <v>1463017665.28</v>
      </c>
      <c r="D20" s="10" t="e">
        <f>'SUMMARY OF EXP F.iv'!D25</f>
        <v>#VALUE!</v>
      </c>
      <c r="E20" s="10">
        <f>'SUMMARY OF EXP F.iv'!E25</f>
        <v>1904126249.76</v>
      </c>
    </row>
    <row r="21" spans="1:5" x14ac:dyDescent="0.25">
      <c r="A21" s="5">
        <v>16</v>
      </c>
      <c r="B21" s="5" t="s">
        <v>306</v>
      </c>
      <c r="C21" s="11">
        <f>SUM(C19:C20)</f>
        <v>3426702036.0999999</v>
      </c>
      <c r="D21" s="11" t="e">
        <f t="shared" ref="D21:E21" si="3">SUM(D19:D20)</f>
        <v>#VALUE!</v>
      </c>
      <c r="E21" s="11">
        <f t="shared" si="3"/>
        <v>4344558560.2799997</v>
      </c>
    </row>
    <row r="22" spans="1:5" x14ac:dyDescent="0.25">
      <c r="A22" s="5">
        <v>17</v>
      </c>
      <c r="B22" s="5" t="s">
        <v>307</v>
      </c>
      <c r="C22" s="11">
        <f>C17+C21</f>
        <v>3426702036.0999999</v>
      </c>
      <c r="D22" s="11" t="e">
        <f t="shared" ref="D22:E22" si="4">D17+D21</f>
        <v>#VALUE!</v>
      </c>
      <c r="E22" s="11">
        <f t="shared" si="4"/>
        <v>4344558560.2799997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420000000</v>
      </c>
      <c r="D24" s="61">
        <f>'PMD CAPITAL EXP F.xii'!E6</f>
        <v>218189432.34999999</v>
      </c>
      <c r="E24" s="61">
        <f>'PMD CAPITAL EXP F.xii'!F6</f>
        <v>404500000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788000000</v>
      </c>
      <c r="D25" s="62">
        <f>'AGRIC CAPITAL EXP F.xii'!E6+'FINANCE CAPITAL EXP F.xii'!E6+'WORKS CAPITAL EXP F.xii'!E6</f>
        <v>461122591.70999998</v>
      </c>
      <c r="E25" s="62">
        <f>'AGRIC CAPITAL EXP F.xii'!F6+'FINANCE CAPITAL EXP F.xii'!F6+'WORKS CAPITAL EXP F.xii'!F6</f>
        <v>2463306980.5100002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435988938</v>
      </c>
      <c r="D26" s="62">
        <f>'ESD CAPITAL EXP F.xii'!E6+'PHC CAPITAL EXP F.xii'!E6+'WATSAN CAPITAL EXP F.xii'!E6</f>
        <v>287678952.37</v>
      </c>
      <c r="E26" s="62">
        <f>'ESD CAPITAL EXP F.xii'!F6+'PHC CAPITAL EXP F.xii'!F6+'WATSAN CAPITAL EXP F.xii'!F6</f>
        <v>743000000</v>
      </c>
    </row>
    <row r="27" spans="1:5" x14ac:dyDescent="0.25">
      <c r="A27" s="5">
        <v>22</v>
      </c>
      <c r="B27" s="5" t="s">
        <v>312</v>
      </c>
      <c r="C27" s="11">
        <f>SUM(C24:C26)</f>
        <v>1643988938</v>
      </c>
      <c r="D27" s="11">
        <f t="shared" ref="D27:E27" si="5">SUM(D24:D26)</f>
        <v>966990976.42999995</v>
      </c>
      <c r="E27" s="11">
        <f t="shared" si="5"/>
        <v>3610806980.5100002</v>
      </c>
    </row>
    <row r="28" spans="1:5" x14ac:dyDescent="0.25">
      <c r="A28" s="5">
        <v>23</v>
      </c>
      <c r="B28" s="5" t="s">
        <v>313</v>
      </c>
      <c r="C28" s="11">
        <f>C22+C27</f>
        <v>5070690974.1000004</v>
      </c>
      <c r="D28" s="11" t="e">
        <f t="shared" ref="D28:E28" si="6">D22+D27</f>
        <v>#VALUE!</v>
      </c>
      <c r="E28" s="11">
        <f t="shared" si="6"/>
        <v>7955365540.79</v>
      </c>
    </row>
    <row r="29" spans="1:5" x14ac:dyDescent="0.25">
      <c r="A29" s="7">
        <v>24</v>
      </c>
      <c r="B29" s="5" t="s">
        <v>314</v>
      </c>
      <c r="C29" s="11">
        <f>C13-C28</f>
        <v>2074826032.8999996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2074826032.8999996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liE3c6F/p1DRiO1+QAC8rIENwZ7UHZNbU3JJnwOd9S/RiGmqUzSlDRzmIJGvnjZgBDh/FwK7MCdvEO19vnYeA==" saltValue="am1sVY/LuGzO06TbDs5KiA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13" zoomScale="90" zoomScaleNormal="95" zoomScaleSheetLayoutView="90" workbookViewId="0">
      <selection activeCell="E114" sqref="E11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68" t="s">
        <v>461</v>
      </c>
      <c r="B1" s="68"/>
      <c r="C1" s="68"/>
      <c r="D1" s="68"/>
      <c r="E1" s="68"/>
    </row>
    <row r="2" spans="1:5" x14ac:dyDescent="0.25">
      <c r="A2" s="69" t="s">
        <v>744</v>
      </c>
      <c r="B2" s="69"/>
      <c r="C2" s="69"/>
      <c r="D2" s="69"/>
      <c r="E2" s="69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6911315862</v>
      </c>
      <c r="D5" s="11">
        <f t="shared" ref="D5:E5" si="0">D6+D16+D118+D128</f>
        <v>24649050</v>
      </c>
      <c r="E5" s="11">
        <f t="shared" si="0"/>
        <v>7456535547.71</v>
      </c>
    </row>
    <row r="6" spans="1:5" s="1" customFormat="1" x14ac:dyDescent="0.25">
      <c r="A6" s="14">
        <v>11</v>
      </c>
      <c r="B6" s="14" t="s">
        <v>343</v>
      </c>
      <c r="C6" s="11">
        <f>C7</f>
        <v>6883524411</v>
      </c>
      <c r="D6" s="11">
        <f t="shared" ref="D6:E6" si="1">D7</f>
        <v>0</v>
      </c>
      <c r="E6" s="11">
        <f t="shared" si="1"/>
        <v>7311070997.71</v>
      </c>
    </row>
    <row r="7" spans="1:5" s="1" customFormat="1" x14ac:dyDescent="0.25">
      <c r="A7" s="14">
        <v>1101</v>
      </c>
      <c r="B7" s="14" t="s">
        <v>343</v>
      </c>
      <c r="C7" s="11">
        <f>C8+C11+C13</f>
        <v>6883524411</v>
      </c>
      <c r="D7" s="11">
        <f t="shared" ref="D7:E7" si="2">D8+D11+D13</f>
        <v>0</v>
      </c>
      <c r="E7" s="11">
        <f t="shared" si="2"/>
        <v>7311070997.71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6883524411</v>
      </c>
      <c r="D8" s="11">
        <f>SUM(D9:D10)</f>
        <v>0</v>
      </c>
      <c r="E8" s="11">
        <f>SUM(E9:E10)</f>
        <v>7311070997.71</v>
      </c>
    </row>
    <row r="9" spans="1:5" x14ac:dyDescent="0.25">
      <c r="A9" s="53">
        <v>11010101</v>
      </c>
      <c r="B9" s="53" t="s">
        <v>736</v>
      </c>
      <c r="C9" s="51">
        <v>6845249760</v>
      </c>
      <c r="D9" s="51"/>
      <c r="E9" s="51">
        <v>7265141416.5100002</v>
      </c>
    </row>
    <row r="10" spans="1:5" x14ac:dyDescent="0.25">
      <c r="A10" s="53">
        <v>11010101</v>
      </c>
      <c r="B10" s="53" t="s">
        <v>737</v>
      </c>
      <c r="C10" s="51">
        <v>38274651</v>
      </c>
      <c r="D10" s="51"/>
      <c r="E10" s="51">
        <v>45929581.200000003</v>
      </c>
    </row>
    <row r="11" spans="1:5" s="1" customFormat="1" x14ac:dyDescent="0.25">
      <c r="A11" s="14">
        <v>110102</v>
      </c>
      <c r="B11" s="14" t="s">
        <v>345</v>
      </c>
      <c r="C11" s="11">
        <f>C12</f>
        <v>0</v>
      </c>
      <c r="D11" s="11">
        <f t="shared" ref="D11:E11" si="3">D12</f>
        <v>0</v>
      </c>
      <c r="E11" s="11">
        <f t="shared" si="3"/>
        <v>0</v>
      </c>
    </row>
    <row r="12" spans="1:5" hidden="1" x14ac:dyDescent="0.25">
      <c r="A12" s="53">
        <v>11010201</v>
      </c>
      <c r="B12" s="53" t="s">
        <v>346</v>
      </c>
      <c r="C12" s="51"/>
      <c r="D12" s="51"/>
      <c r="E12" s="51"/>
    </row>
    <row r="13" spans="1:5" s="1" customFormat="1" x14ac:dyDescent="0.25">
      <c r="A13" s="14">
        <v>110103</v>
      </c>
      <c r="B13" s="14" t="s">
        <v>347</v>
      </c>
      <c r="C13" s="11">
        <f>SUM(C14:C15)</f>
        <v>0</v>
      </c>
      <c r="D13" s="11">
        <f t="shared" ref="D13:E13" si="4">SUM(D14:D15)</f>
        <v>0</v>
      </c>
      <c r="E13" s="11">
        <f t="shared" si="4"/>
        <v>0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hidden="1" x14ac:dyDescent="0.25">
      <c r="A15" s="53">
        <v>11010304</v>
      </c>
      <c r="B15" s="53" t="s">
        <v>349</v>
      </c>
      <c r="C15" s="51"/>
      <c r="D15" s="51"/>
      <c r="E15" s="51"/>
    </row>
    <row r="16" spans="1:5" s="1" customFormat="1" x14ac:dyDescent="0.25">
      <c r="A16" s="14">
        <v>12</v>
      </c>
      <c r="B16" s="14" t="s">
        <v>350</v>
      </c>
      <c r="C16" s="11">
        <f>C17+C23</f>
        <v>27791451</v>
      </c>
      <c r="D16" s="11">
        <f t="shared" ref="D16:E16" si="5">D17+D23</f>
        <v>24649050</v>
      </c>
      <c r="E16" s="11">
        <f t="shared" si="5"/>
        <v>145464550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27791451</v>
      </c>
      <c r="D23" s="11">
        <f t="shared" ref="D23:E23" si="8">D24+D53+D79+D81+D95+D105+D109+D111+D113+D116</f>
        <v>24649050</v>
      </c>
      <c r="E23" s="11">
        <f t="shared" si="8"/>
        <v>145464550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922360</v>
      </c>
      <c r="D24" s="11">
        <f>SUM(D25:D52)</f>
        <v>0</v>
      </c>
      <c r="E24" s="11">
        <f>SUM(E25:E52)</f>
        <v>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51">
        <v>29730</v>
      </c>
      <c r="D27" s="51"/>
      <c r="E27" s="51"/>
    </row>
    <row r="28" spans="1:5" hidden="1" x14ac:dyDescent="0.25">
      <c r="A28" s="53">
        <v>12020113</v>
      </c>
      <c r="B28" s="53" t="s">
        <v>362</v>
      </c>
      <c r="C28" s="51"/>
      <c r="D28" s="51"/>
      <c r="E28" s="51"/>
    </row>
    <row r="29" spans="1:5" hidden="1" x14ac:dyDescent="0.25">
      <c r="A29" s="53">
        <v>12020114</v>
      </c>
      <c r="B29" s="53" t="s">
        <v>363</v>
      </c>
      <c r="C29" s="51"/>
      <c r="D29" s="51"/>
      <c r="E29" s="51"/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hidden="1" x14ac:dyDescent="0.25">
      <c r="A31" s="53">
        <v>12020116</v>
      </c>
      <c r="B31" s="53" t="s">
        <v>365</v>
      </c>
      <c r="C31" s="51"/>
      <c r="D31" s="51"/>
      <c r="E31" s="51"/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hidden="1" x14ac:dyDescent="0.25">
      <c r="A35" s="53">
        <v>12020120</v>
      </c>
      <c r="B35" s="53" t="s">
        <v>369</v>
      </c>
      <c r="C35" s="51"/>
      <c r="D35" s="51"/>
      <c r="E35" s="51"/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132350</v>
      </c>
      <c r="D37" s="51"/>
      <c r="E37" s="51"/>
    </row>
    <row r="38" spans="1:5" x14ac:dyDescent="0.25">
      <c r="A38" s="53">
        <v>12020124</v>
      </c>
      <c r="B38" s="53" t="s">
        <v>372</v>
      </c>
      <c r="C38" s="51">
        <v>720280</v>
      </c>
      <c r="D38" s="51"/>
      <c r="E38" s="51"/>
    </row>
    <row r="39" spans="1:5" hidden="1" x14ac:dyDescent="0.25">
      <c r="A39" s="53">
        <v>12020126</v>
      </c>
      <c r="B39" s="53" t="s">
        <v>373</v>
      </c>
      <c r="C39" s="51"/>
      <c r="D39" s="51"/>
      <c r="E39" s="51"/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>
        <v>40000</v>
      </c>
      <c r="D42" s="51"/>
      <c r="E42" s="51"/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hidden="1" x14ac:dyDescent="0.25">
      <c r="A45" s="53">
        <v>12020135</v>
      </c>
      <c r="B45" s="53" t="s">
        <v>379</v>
      </c>
      <c r="C45" s="51"/>
      <c r="D45" s="51"/>
      <c r="E45" s="51"/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hidden="1" x14ac:dyDescent="0.25">
      <c r="A47" s="53">
        <v>12020137</v>
      </c>
      <c r="B47" s="53" t="s">
        <v>381</v>
      </c>
      <c r="C47" s="51"/>
      <c r="D47" s="51"/>
      <c r="E47" s="51"/>
    </row>
    <row r="48" spans="1:5" hidden="1" x14ac:dyDescent="0.25">
      <c r="A48" s="53">
        <v>12020138</v>
      </c>
      <c r="B48" s="53" t="s">
        <v>382</v>
      </c>
      <c r="C48" s="51"/>
      <c r="D48" s="51"/>
      <c r="E48" s="51"/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hidden="1" x14ac:dyDescent="0.25">
      <c r="A50" s="53">
        <v>12020142</v>
      </c>
      <c r="B50" s="53" t="s">
        <v>384</v>
      </c>
      <c r="C50" s="51"/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hidden="1" x14ac:dyDescent="0.25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SUM(C54:C78)</f>
        <v>9338000</v>
      </c>
      <c r="D53" s="11">
        <f>SUM(D54:D78)</f>
        <v>6073600</v>
      </c>
      <c r="E53" s="11">
        <f>SUM(E54:E78)</f>
        <v>111959422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710500</v>
      </c>
      <c r="D55" s="51"/>
      <c r="E55" s="51"/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x14ac:dyDescent="0.25">
      <c r="A57" s="53">
        <v>12020427</v>
      </c>
      <c r="B57" s="53" t="s">
        <v>391</v>
      </c>
      <c r="C57" s="51">
        <v>695000</v>
      </c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x14ac:dyDescent="0.25">
      <c r="A61" s="53">
        <v>12020438</v>
      </c>
      <c r="B61" s="53" t="s">
        <v>395</v>
      </c>
      <c r="C61" s="51"/>
      <c r="D61" s="51"/>
      <c r="E61" s="51">
        <v>200000</v>
      </c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hidden="1" x14ac:dyDescent="0.25">
      <c r="A63" s="53">
        <v>12020442</v>
      </c>
      <c r="B63" s="53" t="s">
        <v>397</v>
      </c>
      <c r="C63" s="51"/>
      <c r="D63" s="51"/>
      <c r="E63" s="51"/>
    </row>
    <row r="64" spans="1:5" x14ac:dyDescent="0.25">
      <c r="A64" s="53">
        <v>12020443</v>
      </c>
      <c r="B64" s="53" t="s">
        <v>398</v>
      </c>
      <c r="C64" s="51">
        <v>335500</v>
      </c>
      <c r="D64" s="51">
        <v>98000</v>
      </c>
      <c r="E64" s="51">
        <v>150000</v>
      </c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hidden="1" x14ac:dyDescent="0.25">
      <c r="A66" s="53">
        <v>12020446</v>
      </c>
      <c r="B66" s="53" t="s">
        <v>400</v>
      </c>
      <c r="C66" s="51"/>
      <c r="D66" s="51"/>
      <c r="E66" s="51"/>
    </row>
    <row r="67" spans="1:5" x14ac:dyDescent="0.25">
      <c r="A67" s="53">
        <v>12020447</v>
      </c>
      <c r="B67" s="53" t="s">
        <v>401</v>
      </c>
      <c r="C67" s="51"/>
      <c r="D67" s="51"/>
      <c r="E67" s="51">
        <v>10350000</v>
      </c>
    </row>
    <row r="68" spans="1:5" x14ac:dyDescent="0.25">
      <c r="A68" s="53">
        <v>12020448</v>
      </c>
      <c r="B68" s="53" t="s">
        <v>402</v>
      </c>
      <c r="C68" s="51"/>
      <c r="D68" s="51"/>
      <c r="E68" s="51">
        <v>200000</v>
      </c>
    </row>
    <row r="69" spans="1:5" x14ac:dyDescent="0.25">
      <c r="A69" s="53">
        <v>12020449</v>
      </c>
      <c r="B69" s="53" t="s">
        <v>403</v>
      </c>
      <c r="C69" s="51"/>
      <c r="D69" s="51"/>
      <c r="E69" s="51">
        <v>68335000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hidden="1" x14ac:dyDescent="0.25">
      <c r="A71" s="53">
        <v>12020451</v>
      </c>
      <c r="B71" s="53" t="s">
        <v>405</v>
      </c>
      <c r="C71" s="51"/>
      <c r="D71" s="51"/>
      <c r="E71" s="51"/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hidden="1" x14ac:dyDescent="0.25">
      <c r="A75" s="53">
        <v>12020465</v>
      </c>
      <c r="B75" s="53" t="s">
        <v>409</v>
      </c>
      <c r="C75" s="51"/>
      <c r="D75" s="51"/>
      <c r="E75" s="51"/>
    </row>
    <row r="76" spans="1:5" x14ac:dyDescent="0.25">
      <c r="A76" s="53">
        <v>12020466</v>
      </c>
      <c r="B76" s="53" t="s">
        <v>410</v>
      </c>
      <c r="C76" s="51">
        <v>747000</v>
      </c>
      <c r="D76" s="51"/>
      <c r="E76" s="51">
        <v>500000</v>
      </c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>
        <v>6850000</v>
      </c>
      <c r="D78" s="51">
        <v>5975600</v>
      </c>
      <c r="E78" s="51">
        <v>32224422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8483500</v>
      </c>
      <c r="D81" s="11">
        <f t="shared" ref="D81:E81" si="10">SUM(D82:D94)</f>
        <v>2645450</v>
      </c>
      <c r="E81" s="11">
        <f t="shared" si="10"/>
        <v>5838050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hidden="1" x14ac:dyDescent="0.25">
      <c r="A85" s="53">
        <v>12020604</v>
      </c>
      <c r="B85" s="53" t="s">
        <v>419</v>
      </c>
      <c r="C85" s="51"/>
      <c r="D85" s="51"/>
      <c r="E85" s="51"/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8483500</v>
      </c>
      <c r="D90" s="51">
        <v>2645450</v>
      </c>
      <c r="E90" s="51">
        <v>5838050</v>
      </c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1250513</v>
      </c>
      <c r="D95" s="11">
        <f t="shared" ref="D95:E95" si="11">SUM(D96:D104)</f>
        <v>15805000</v>
      </c>
      <c r="E95" s="11">
        <f t="shared" si="11"/>
        <v>20020000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hidden="1" x14ac:dyDescent="0.25">
      <c r="A98" s="53">
        <v>12020703</v>
      </c>
      <c r="B98" s="53" t="s">
        <v>432</v>
      </c>
      <c r="C98" s="51"/>
      <c r="D98" s="51"/>
      <c r="E98" s="51"/>
    </row>
    <row r="99" spans="1:5" x14ac:dyDescent="0.25">
      <c r="A99" s="53">
        <v>12020704</v>
      </c>
      <c r="B99" s="53" t="s">
        <v>433</v>
      </c>
      <c r="C99" s="51">
        <v>920000</v>
      </c>
      <c r="D99" s="51">
        <v>15800000</v>
      </c>
      <c r="E99" s="51">
        <v>20000000</v>
      </c>
    </row>
    <row r="100" spans="1:5" x14ac:dyDescent="0.25">
      <c r="A100" s="53">
        <v>12020705</v>
      </c>
      <c r="B100" s="53" t="s">
        <v>434</v>
      </c>
      <c r="C100" s="51">
        <v>100000</v>
      </c>
      <c r="D100" s="51">
        <v>5000</v>
      </c>
      <c r="E100" s="51">
        <v>20000</v>
      </c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hidden="1" x14ac:dyDescent="0.25">
      <c r="A102" s="53">
        <v>12020708</v>
      </c>
      <c r="B102" s="53" t="s">
        <v>436</v>
      </c>
      <c r="C102" s="51"/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x14ac:dyDescent="0.25">
      <c r="A104" s="53">
        <v>12020711</v>
      </c>
      <c r="B104" s="53" t="s">
        <v>438</v>
      </c>
      <c r="C104" s="51">
        <v>230513</v>
      </c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500000</v>
      </c>
      <c r="D105" s="11">
        <f t="shared" ref="D105:E105" si="12">SUM(D106:D108)</f>
        <v>125000</v>
      </c>
      <c r="E105" s="11">
        <f t="shared" si="12"/>
        <v>350000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x14ac:dyDescent="0.25">
      <c r="A107" s="53">
        <v>12020803</v>
      </c>
      <c r="B107" s="53" t="s">
        <v>441</v>
      </c>
      <c r="C107" s="51">
        <v>500000</v>
      </c>
      <c r="D107" s="51">
        <v>125000</v>
      </c>
      <c r="E107" s="51">
        <v>350000</v>
      </c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7297078</v>
      </c>
      <c r="D113" s="11">
        <f t="shared" ref="D113:E113" si="15">SUM(D114:D115)</f>
        <v>0</v>
      </c>
      <c r="E113" s="11">
        <f t="shared" si="15"/>
        <v>7297078</v>
      </c>
    </row>
    <row r="114" spans="1:5" x14ac:dyDescent="0.25">
      <c r="A114" s="53">
        <v>12021102</v>
      </c>
      <c r="B114" s="53" t="s">
        <v>448</v>
      </c>
      <c r="C114" s="51">
        <v>7297078</v>
      </c>
      <c r="D114" s="51"/>
      <c r="E114" s="51">
        <v>7297078</v>
      </c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738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600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yTbtC8ROeZ5CTM979awGH5fo8TqtEFlTbx8ZByvvqMLpix3NpfAcQ4FuwM+BTi4D9LZ4o5IdpwN9fHXIWcy1g==" saltValue="TIl7pEuxwkSLCTDSv+/49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  <rowBreaks count="1" manualBreakCount="1"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115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464</v>
      </c>
      <c r="B1" s="68"/>
      <c r="C1" s="68"/>
      <c r="D1" s="68"/>
      <c r="E1" s="68"/>
    </row>
    <row r="2" spans="1:5" x14ac:dyDescent="0.25">
      <c r="A2" s="69"/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x14ac:dyDescent="0.25">
      <c r="A5" s="6"/>
      <c r="B5" s="5" t="s">
        <v>2</v>
      </c>
      <c r="C5" s="11">
        <f>C6+C118</f>
        <v>5070690974.1000004</v>
      </c>
      <c r="D5" s="11" t="e">
        <f t="shared" ref="D5:E5" si="0">D6+D118</f>
        <v>#VALUE!</v>
      </c>
      <c r="E5" s="11">
        <f t="shared" si="0"/>
        <v>7955365540.79</v>
      </c>
    </row>
    <row r="6" spans="1:5" x14ac:dyDescent="0.25">
      <c r="A6" s="4">
        <v>2</v>
      </c>
      <c r="B6" s="5" t="s">
        <v>147</v>
      </c>
      <c r="C6" s="11">
        <f>C7+C25</f>
        <v>3426702036.0999999</v>
      </c>
      <c r="D6" s="11" t="e">
        <f>D7+D25</f>
        <v>#VALUE!</v>
      </c>
      <c r="E6" s="11">
        <f>E7+E25</f>
        <v>4344558560.2799997</v>
      </c>
    </row>
    <row r="7" spans="1:5" x14ac:dyDescent="0.25">
      <c r="A7" s="4">
        <v>21</v>
      </c>
      <c r="B7" s="5" t="s">
        <v>148</v>
      </c>
      <c r="C7" s="11">
        <f>C8+C13+C20</f>
        <v>1963684370.8199999</v>
      </c>
      <c r="D7" s="11">
        <f t="shared" ref="D7:E7" si="1">D8+D13+D20</f>
        <v>1777938067.4100003</v>
      </c>
      <c r="E7" s="11">
        <f t="shared" si="1"/>
        <v>2440432310.52</v>
      </c>
    </row>
    <row r="8" spans="1:5" x14ac:dyDescent="0.25">
      <c r="A8" s="4">
        <v>2101</v>
      </c>
      <c r="B8" s="5" t="s">
        <v>149</v>
      </c>
      <c r="C8" s="11">
        <f>C9</f>
        <v>1539324735</v>
      </c>
      <c r="D8" s="11">
        <f t="shared" ref="D8:E8" si="2">D9</f>
        <v>1415989929.5700002</v>
      </c>
      <c r="E8" s="11">
        <f t="shared" si="2"/>
        <v>1646745000</v>
      </c>
    </row>
    <row r="9" spans="1:5" x14ac:dyDescent="0.25">
      <c r="A9" s="4">
        <v>210101</v>
      </c>
      <c r="B9" s="5" t="s">
        <v>150</v>
      </c>
      <c r="C9" s="11">
        <f>SUM(C10:C12)</f>
        <v>1539324735</v>
      </c>
      <c r="D9" s="11">
        <f>SUM(D10:D12)</f>
        <v>1415989929.5700002</v>
      </c>
      <c r="E9" s="11">
        <f>SUM(E10:E12)</f>
        <v>1646745000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1475653232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1362069162.3500001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1574345000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63671503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53920767.219999999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72400000</v>
      </c>
    </row>
    <row r="13" spans="1:5" x14ac:dyDescent="0.25">
      <c r="A13" s="4">
        <v>2102</v>
      </c>
      <c r="B13" s="5" t="s">
        <v>153</v>
      </c>
      <c r="C13" s="11">
        <f>C14+C18</f>
        <v>121583621.5</v>
      </c>
      <c r="D13" s="11">
        <f>D14+D18</f>
        <v>70081513.5</v>
      </c>
      <c r="E13" s="11">
        <f>E14+E18</f>
        <v>81000000</v>
      </c>
    </row>
    <row r="14" spans="1:5" x14ac:dyDescent="0.25">
      <c r="A14" s="4">
        <v>210201</v>
      </c>
      <c r="B14" s="5" t="s">
        <v>154</v>
      </c>
      <c r="C14" s="11">
        <f>SUM(C15:C17)</f>
        <v>121583621.5</v>
      </c>
      <c r="D14" s="11">
        <f>SUM(D15:D17)</f>
        <v>70081513.5</v>
      </c>
      <c r="E14" s="11">
        <f>SUM(E15:E17)</f>
        <v>81000000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51222108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57361513.5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57361513.5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13000000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12720000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81000000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302776014.31999999</v>
      </c>
      <c r="D20" s="11">
        <f>SUM(D21:D23)</f>
        <v>291866624.34000003</v>
      </c>
      <c r="E20" s="11">
        <f>SUM(E21:E23)</f>
        <v>712687310.51999998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145134268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134224878.02000001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450000000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157641746.31999999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157641746.31999999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246269353.62</v>
      </c>
    </row>
    <row r="23" spans="1:5" x14ac:dyDescent="0.25">
      <c r="A23" s="6">
        <v>21030104</v>
      </c>
      <c r="B23" s="7" t="s">
        <v>541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16417956.9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1463017665.28</v>
      </c>
      <c r="D25" s="11" t="e">
        <f t="shared" ref="D25:E25" si="4">D26+D103+D107+D112</f>
        <v>#VALUE!</v>
      </c>
      <c r="E25" s="11">
        <f t="shared" si="4"/>
        <v>1904126249.76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1087239265</v>
      </c>
      <c r="D26" s="11" t="e">
        <f t="shared" ref="D26:E26" si="5">D27+D32+D40+D54+D63+D66+D72+D81+D85+D88</f>
        <v>#VALUE!</v>
      </c>
      <c r="E26" s="11">
        <f t="shared" si="5"/>
        <v>1306591300.1500001</v>
      </c>
    </row>
    <row r="27" spans="1:5" x14ac:dyDescent="0.25">
      <c r="A27" s="4">
        <v>220201</v>
      </c>
      <c r="B27" s="5" t="s">
        <v>165</v>
      </c>
      <c r="C27" s="11">
        <f>SUM(C28:C31)</f>
        <v>96000000</v>
      </c>
      <c r="D27" s="11">
        <f t="shared" ref="D27:E27" si="6">SUM(D28:D31)</f>
        <v>30098250</v>
      </c>
      <c r="E27" s="11">
        <f t="shared" si="6"/>
        <v>113000000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96000000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30098250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48000000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15000000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2000000</v>
      </c>
      <c r="D32" s="11">
        <f t="shared" ref="D32:E32" si="7">SUM(D33:D39)</f>
        <v>798250</v>
      </c>
      <c r="E32" s="11">
        <f t="shared" si="7"/>
        <v>3500000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2000000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798250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1000000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1500000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1000000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326539265</v>
      </c>
      <c r="D40" s="11">
        <f t="shared" ref="D40:E40" si="8">SUM(D41:D53)</f>
        <v>259267324</v>
      </c>
      <c r="E40" s="11">
        <f t="shared" si="8"/>
        <v>258200000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13500000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2866434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10700000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500000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3000000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42000000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12500000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45000000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268039265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243900890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2000000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47100000</v>
      </c>
      <c r="D54" s="11" t="e">
        <f t="shared" ref="D54:E54" si="9">SUM(D55:D62)</f>
        <v>#VALUE!</v>
      </c>
      <c r="E54" s="11">
        <f t="shared" si="9"/>
        <v>30050000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38800000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6599635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22050000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7300000</v>
      </c>
      <c r="D56" s="10" t="e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#VALUE!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3000000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3000000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2000000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76000000</v>
      </c>
      <c r="D63" s="11" t="e">
        <f>SUM(D64:D65)</f>
        <v>#VALUE!</v>
      </c>
      <c r="E63" s="11">
        <f>SUM(E64:E65)</f>
        <v>86000000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76000000</v>
      </c>
      <c r="D64" s="10" t="e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#VALUE!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66000000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20000000</v>
      </c>
    </row>
    <row r="66" spans="1:5" x14ac:dyDescent="0.25">
      <c r="A66" s="4">
        <v>220206</v>
      </c>
      <c r="B66" s="5" t="s">
        <v>204</v>
      </c>
      <c r="C66" s="11">
        <f>SUM(C67:C71)</f>
        <v>219000000</v>
      </c>
      <c r="D66" s="11">
        <f t="shared" ref="D66:E66" si="10">SUM(D67:D71)</f>
        <v>207942000</v>
      </c>
      <c r="E66" s="11">
        <f t="shared" si="10"/>
        <v>309000000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210000000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200992000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300000000</v>
      </c>
    </row>
    <row r="68" spans="1:5" x14ac:dyDescent="0.25">
      <c r="A68" s="6">
        <v>22020602</v>
      </c>
      <c r="B68" s="7" t="s">
        <v>539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3000000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950000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3000000</v>
      </c>
    </row>
    <row r="72" spans="1:5" ht="30" x14ac:dyDescent="0.25">
      <c r="A72" s="4">
        <v>220207</v>
      </c>
      <c r="B72" s="5" t="s">
        <v>209</v>
      </c>
      <c r="C72" s="11">
        <f>SUM(C73:C80)</f>
        <v>3500000</v>
      </c>
      <c r="D72" s="11">
        <f t="shared" ref="D72:E72" si="11">SUM(D73:D80)</f>
        <v>2500000</v>
      </c>
      <c r="E72" s="11">
        <f t="shared" si="11"/>
        <v>34000000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20000000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3500000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2500000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12000000</v>
      </c>
    </row>
    <row r="78" spans="1:5" x14ac:dyDescent="0.25">
      <c r="A78" s="6">
        <v>22020709</v>
      </c>
      <c r="B78" s="7" t="s">
        <v>542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2000000</v>
      </c>
    </row>
    <row r="79" spans="1:5" x14ac:dyDescent="0.25">
      <c r="A79" s="6">
        <v>22020711</v>
      </c>
      <c r="B79" s="7" t="s">
        <v>543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544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2500000</v>
      </c>
      <c r="D81" s="11">
        <f t="shared" ref="D81:E81" si="12">SUM(D82:D84)</f>
        <v>239000</v>
      </c>
      <c r="E81" s="11">
        <f t="shared" si="12"/>
        <v>13800000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2500000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239000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12300000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1500000</v>
      </c>
    </row>
    <row r="85" spans="1:5" x14ac:dyDescent="0.25">
      <c r="A85" s="4">
        <v>220209</v>
      </c>
      <c r="B85" s="5" t="s">
        <v>219</v>
      </c>
      <c r="C85" s="11">
        <f>SUM(C86:C87)</f>
        <v>1200000</v>
      </c>
      <c r="D85" s="11">
        <f t="shared" ref="D85:E85" si="13">SUM(D86:D87)</f>
        <v>68238.11</v>
      </c>
      <c r="E85" s="11">
        <f t="shared" si="13"/>
        <v>200000</v>
      </c>
    </row>
    <row r="86" spans="1:5" x14ac:dyDescent="0.25">
      <c r="A86" s="6">
        <v>22020901</v>
      </c>
      <c r="B86" s="7" t="s">
        <v>540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1200000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68238.11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200000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313400000</v>
      </c>
      <c r="D88" s="11">
        <f t="shared" ref="D88:E88" si="14">SUM(D89:D102)</f>
        <v>250648114.23000002</v>
      </c>
      <c r="E88" s="11">
        <f t="shared" si="14"/>
        <v>458841300.14999998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21400000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2308026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12341300.15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9000000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3588000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9000000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63000000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57831500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120500000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2500000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3500000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40000000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40000000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150000000</v>
      </c>
    </row>
    <row r="100" spans="1:5" x14ac:dyDescent="0.25">
      <c r="A100" s="6">
        <v>22021050</v>
      </c>
      <c r="B100" s="7" t="s">
        <v>545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741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100000000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72500000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100000000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80000000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74420588.230000004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61000000</v>
      </c>
    </row>
    <row r="103" spans="1:5" x14ac:dyDescent="0.25">
      <c r="A103" s="4">
        <v>2204</v>
      </c>
      <c r="B103" s="5" t="s">
        <v>234</v>
      </c>
      <c r="C103" s="11">
        <f>C104</f>
        <v>324278400.27999997</v>
      </c>
      <c r="D103" s="11">
        <f t="shared" ref="D103:E103" si="15">D104</f>
        <v>324278400.27999997</v>
      </c>
      <c r="E103" s="11">
        <f t="shared" si="15"/>
        <v>549534949.6099999</v>
      </c>
    </row>
    <row r="104" spans="1:5" x14ac:dyDescent="0.25">
      <c r="A104" s="4">
        <v>220401</v>
      </c>
      <c r="B104" s="5" t="s">
        <v>235</v>
      </c>
      <c r="C104" s="11">
        <f>SUM(C105:C106)</f>
        <v>324278400.27999997</v>
      </c>
      <c r="D104" s="11">
        <f t="shared" ref="D104:E104" si="16">SUM(D105:D106)</f>
        <v>324278400.27999997</v>
      </c>
      <c r="E104" s="11">
        <f t="shared" si="16"/>
        <v>549534949.6099999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324278400.27999997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324278400.27999997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549534949.6099999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0</v>
      </c>
    </row>
    <row r="107" spans="1:5" x14ac:dyDescent="0.25">
      <c r="A107" s="4">
        <v>2205</v>
      </c>
      <c r="B107" s="5" t="s">
        <v>546</v>
      </c>
      <c r="C107" s="12">
        <f>C108</f>
        <v>51500000</v>
      </c>
      <c r="D107" s="12">
        <f t="shared" ref="D107:E107" si="17">D108</f>
        <v>45000000</v>
      </c>
      <c r="E107" s="12">
        <f t="shared" si="17"/>
        <v>48000000</v>
      </c>
    </row>
    <row r="108" spans="1:5" x14ac:dyDescent="0.25">
      <c r="A108" s="4">
        <v>220501</v>
      </c>
      <c r="B108" s="5" t="s">
        <v>547</v>
      </c>
      <c r="C108" s="12">
        <f>SUM(C109:C111)</f>
        <v>51500000</v>
      </c>
      <c r="D108" s="12">
        <f t="shared" ref="D108:E108" si="18">SUM(D109:D111)</f>
        <v>45000000</v>
      </c>
      <c r="E108" s="12">
        <f t="shared" si="18"/>
        <v>48000000</v>
      </c>
    </row>
    <row r="109" spans="1:5" x14ac:dyDescent="0.25">
      <c r="A109" s="6">
        <v>22050105</v>
      </c>
      <c r="B109" s="7" t="s">
        <v>548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6500000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0</v>
      </c>
    </row>
    <row r="110" spans="1:5" x14ac:dyDescent="0.25">
      <c r="A110" s="6">
        <v>22050108</v>
      </c>
      <c r="B110" s="7" t="s">
        <v>549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45000000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45000000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48000000</v>
      </c>
    </row>
    <row r="111" spans="1:5" x14ac:dyDescent="0.25">
      <c r="A111" s="6">
        <v>22050110</v>
      </c>
      <c r="B111" s="7" t="s">
        <v>550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538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551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552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553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554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1643988938</v>
      </c>
      <c r="D118" s="11">
        <f t="shared" ref="D118:E118" si="22">D119+D161+D171</f>
        <v>966990976.42999995</v>
      </c>
      <c r="E118" s="11">
        <f t="shared" si="22"/>
        <v>3610806980.5100002</v>
      </c>
    </row>
    <row r="119" spans="1:5" x14ac:dyDescent="0.25">
      <c r="A119" s="4">
        <v>32</v>
      </c>
      <c r="B119" s="5" t="s">
        <v>239</v>
      </c>
      <c r="C119" s="11">
        <f>C120</f>
        <v>1643988938</v>
      </c>
      <c r="D119" s="11">
        <f t="shared" ref="D119:E119" si="23">D120</f>
        <v>966990976.42999995</v>
      </c>
      <c r="E119" s="11">
        <f t="shared" si="23"/>
        <v>3540634991.71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1643988938</v>
      </c>
      <c r="D120" s="11">
        <f t="shared" ref="D120:E120" si="24">D121+D125+D138+D141+D143+D147+D151+D156</f>
        <v>966990976.42999995</v>
      </c>
      <c r="E120" s="11">
        <f t="shared" si="24"/>
        <v>3540634991.71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543988938</v>
      </c>
      <c r="D121" s="11">
        <f>'SUMMARY OF CAPITAL EXP F.viii'!D5</f>
        <v>299407752.37</v>
      </c>
      <c r="E121" s="11">
        <f>'SUMMARY OF CAPITAL EXP F.viii'!E5</f>
        <v>1066000000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222000000</v>
      </c>
      <c r="D125" s="11">
        <f>'SUMMARY OF CAPITAL EXP F.viii'!D6</f>
        <v>226638868.81</v>
      </c>
      <c r="E125" s="11">
        <f>'SUMMARY OF CAPITAL EXP F.viii'!E6</f>
        <v>1870634991.71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345000000</v>
      </c>
      <c r="D141" s="11">
        <f>'SUMMARY OF CAPITAL EXP F.viii'!D8</f>
        <v>130948632.34999999</v>
      </c>
      <c r="E141" s="11">
        <f>'SUMMARY OF CAPITAL EXP F.viii'!E8</f>
        <v>110000000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0</v>
      </c>
      <c r="D143" s="11">
        <f>'SUMMARY OF CAPITAL EXP F.viii'!D9</f>
        <v>0</v>
      </c>
      <c r="E143" s="11">
        <f>'SUMMARY OF CAPITAL EXP F.viii'!E9</f>
        <v>28000000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533000000</v>
      </c>
      <c r="D151" s="11">
        <f>'SUMMARY OF CAPITAL EXP F.viii'!D11</f>
        <v>309995722.89999998</v>
      </c>
      <c r="E151" s="11">
        <f>'SUMMARY OF CAPITAL EXP F.viii'!E11</f>
        <v>416000000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50000000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50000000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0</v>
      </c>
      <c r="D161" s="11">
        <f t="shared" ref="D161:E161" si="26">D162</f>
        <v>0</v>
      </c>
      <c r="E161" s="11">
        <f t="shared" si="26"/>
        <v>5000000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0</v>
      </c>
      <c r="D162" s="11">
        <f>'SUMMARY OF CAPITAL EXP F.viii'!D13</f>
        <v>0</v>
      </c>
      <c r="E162" s="11">
        <f>'SUMMARY OF CAPITAL EXP F.viii'!E13</f>
        <v>5000000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555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65171988.799999997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E//iTr6pxQ6Y9rniWsokPMUnAXBkuWHB0DlFd+yqVNQNUvhBZV1qZLWXzPX8CiaXA1qvdWAZ3sjYJ+NyBYTNw==" saltValue="RZFjiDIGtyUn08ibU1yz5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68" t="s">
        <v>480</v>
      </c>
      <c r="B1" s="68"/>
      <c r="C1" s="68"/>
      <c r="D1" s="68"/>
      <c r="E1" s="68"/>
      <c r="F1" s="68"/>
      <c r="G1" s="68"/>
    </row>
    <row r="2" spans="1:7" x14ac:dyDescent="0.25">
      <c r="A2" s="69" t="s">
        <v>745</v>
      </c>
      <c r="B2" s="69"/>
      <c r="C2" s="69"/>
      <c r="D2" s="69"/>
      <c r="E2" s="69"/>
      <c r="F2" s="69"/>
      <c r="G2" s="69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55" t="s">
        <v>479</v>
      </c>
    </row>
    <row r="5" spans="1:7" ht="17.399999999999999" x14ac:dyDescent="0.25">
      <c r="A5" s="26" t="s">
        <v>532</v>
      </c>
      <c r="B5" s="17" t="s">
        <v>469</v>
      </c>
      <c r="C5" s="33">
        <f>'CHAIR PERSONNEL COST F.x'!E7+'SLT PERSONNEL COST F.x'!E7+'COUNCIL PERSONNEL COST F.x'!E7+'PMD PERSONNEL COST F.x'!E7</f>
        <v>212950000</v>
      </c>
      <c r="D5" s="33">
        <f>'CHAIR OVERHEAD COST F.xi'!E7+'SLT OVERHEAD COST F.xi'!E7+'COUNCIL OVERHEAD COST F.xi'!E7+'PMD OVERHEAD COST F.xi'!E7</f>
        <v>747000000</v>
      </c>
      <c r="E5" s="33">
        <f>C5+D5</f>
        <v>959950000</v>
      </c>
      <c r="F5" s="33">
        <f>'PMD CAPITAL EXP F.xii'!F6</f>
        <v>404500000</v>
      </c>
      <c r="G5" s="33">
        <f>E5+F5</f>
        <v>1364450000</v>
      </c>
    </row>
    <row r="6" spans="1:7" ht="17.399999999999999" x14ac:dyDescent="0.25">
      <c r="A6" s="26" t="s">
        <v>533</v>
      </c>
      <c r="B6" s="17" t="s">
        <v>470</v>
      </c>
      <c r="C6" s="34">
        <f>'AGRIC PERSONNEL COST F.x'!E7+'FINANCE PERSONNEL COST F.x'!E7+'WORKS PERSONNEL COST F.x'!E7</f>
        <v>939848310.51999998</v>
      </c>
      <c r="D6" s="34">
        <f>'AGRIC OVERHEAD COST F.xi'!E7+'FINANCE OVERHEAD COST F.xi'!E7+'WORKS OVERHEAD COST F.xi'!E7</f>
        <v>864626249.75999987</v>
      </c>
      <c r="E6" s="34">
        <f t="shared" ref="E6:E9" si="0">C6+D6</f>
        <v>1804474560.2799997</v>
      </c>
      <c r="F6" s="34">
        <f>'AGRIC CAPITAL EXP F.xii'!F6+'FINANCE CAPITAL EXP F.xii'!F6+'WORKS CAPITAL EXP F.xii'!F6</f>
        <v>2463306980.5100002</v>
      </c>
      <c r="G6" s="33">
        <f t="shared" ref="G6:G9" si="1">E6+F6</f>
        <v>4267781540.79</v>
      </c>
    </row>
    <row r="7" spans="1:7" ht="17.399999999999999" x14ac:dyDescent="0.25">
      <c r="A7" s="26" t="s">
        <v>534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535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536</v>
      </c>
      <c r="B9" s="17" t="s">
        <v>473</v>
      </c>
      <c r="C9" s="34">
        <f>'ESD PERSONNEL COST F.x'!E7+'PHC PERSONNEL COST F.x'!E7+'WATSAN PERSONNEL COST F.x'!E7+'TRADITIONAL PERSONNEL COST F.x'!E7</f>
        <v>1287634000</v>
      </c>
      <c r="D9" s="34">
        <f>'ESD OVERHEAD COST F.xi'!E7+'PHC OVERHEAD COST F.xi'!E7+'WATSAN OVERHEAD COST F.xi'!E7+'TRADITIONAL OVERHEAD COST F.xi'!E7</f>
        <v>292500000</v>
      </c>
      <c r="E9" s="34">
        <f t="shared" si="0"/>
        <v>1580134000</v>
      </c>
      <c r="F9" s="34">
        <f>'ESD CAPITAL EXP F.xii'!F6+'PHC CAPITAL EXP F.xii'!F6+'WATSAN CAPITAL EXP F.xii'!F6</f>
        <v>743000000</v>
      </c>
      <c r="G9" s="33">
        <f t="shared" si="1"/>
        <v>2323134000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2440432310.52</v>
      </c>
      <c r="D23" s="34">
        <f t="shared" ref="D23:G23" si="2">SUM(D5:D22)</f>
        <v>1904126249.7599998</v>
      </c>
      <c r="E23" s="34">
        <f t="shared" si="2"/>
        <v>4344558560.2799997</v>
      </c>
      <c r="F23" s="34">
        <f t="shared" si="2"/>
        <v>3610806980.5100002</v>
      </c>
      <c r="G23" s="34">
        <f t="shared" si="2"/>
        <v>7955365540.79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Tb2jOCrv9MJu9bX22PaboP2QyXqLy+UM0O5G+FptjKzHJ/uE07FSFczi7REOGZjq0Sq3mn+X7a1PiiOmXmkrg==" saltValue="AXss5095F3C5AM57QUVU5g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481</v>
      </c>
      <c r="B1" s="68"/>
      <c r="C1" s="68"/>
      <c r="D1" s="68"/>
      <c r="E1" s="68"/>
    </row>
    <row r="2" spans="1:5" ht="39.6" customHeight="1" x14ac:dyDescent="0.25">
      <c r="A2" s="70" t="s">
        <v>746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518</v>
      </c>
      <c r="B5" s="21" t="s">
        <v>483</v>
      </c>
      <c r="C5" s="11">
        <f>'CHAIR PERSONNEL COST F.x'!C7+'CHAIR OVERHEAD COST F.xi'!C7</f>
        <v>250437542</v>
      </c>
      <c r="D5" s="11">
        <f>'CHAIR PERSONNEL COST F.x'!D7+'CHAIR OVERHEAD COST F.xi'!D7</f>
        <v>226021638</v>
      </c>
      <c r="E5" s="11">
        <f>'CHAIR PERSONNEL COST F.x'!E7+'CHAIR OVERHEAD COST F.xi'!E7</f>
        <v>399150000</v>
      </c>
    </row>
    <row r="6" spans="1:5" x14ac:dyDescent="0.25">
      <c r="A6" s="25" t="s">
        <v>519</v>
      </c>
      <c r="B6" s="21" t="s">
        <v>484</v>
      </c>
      <c r="C6" s="11">
        <f>'SLT PERSONNEL COST F.x'!C7+'SLT OVERHEAD COST F.xi'!C7</f>
        <v>91034570.170000002</v>
      </c>
      <c r="D6" s="11">
        <f>'SLT PERSONNEL COST F.x'!D7+'SLT OVERHEAD COST F.xi'!D7</f>
        <v>49004320.170000002</v>
      </c>
      <c r="E6" s="11">
        <f>'SLT PERSONNEL COST F.x'!E7+'SLT OVERHEAD COST F.xi'!E7</f>
        <v>68350000</v>
      </c>
    </row>
    <row r="7" spans="1:5" x14ac:dyDescent="0.25">
      <c r="A7" s="25" t="s">
        <v>520</v>
      </c>
      <c r="B7" s="21" t="s">
        <v>485</v>
      </c>
      <c r="C7" s="11">
        <f>'COUNCIL PERSONNEL COST F.x'!C7+'COUNCIL OVERHEAD COST F.xi'!C7</f>
        <v>129783012.33</v>
      </c>
      <c r="D7" s="11">
        <f>'COUNCIL PERSONNEL COST F.x'!D7+'COUNCIL OVERHEAD COST F.xi'!D7</f>
        <v>64248093.549999997</v>
      </c>
      <c r="E7" s="11">
        <f>'COUNCIL PERSONNEL COST F.x'!E7+'COUNCIL OVERHEAD COST F.xi'!E7</f>
        <v>82400000</v>
      </c>
    </row>
    <row r="8" spans="1:5" x14ac:dyDescent="0.25">
      <c r="A8" s="25" t="s">
        <v>521</v>
      </c>
      <c r="B8" s="21" t="s">
        <v>696</v>
      </c>
      <c r="C8" s="11">
        <f>'PMD PERSONNEL COST F.x'!C7+'PMD OVERHEAD COST F.xi'!C7</f>
        <v>238461497</v>
      </c>
      <c r="D8" s="11">
        <f>'PMD PERSONNEL COST F.x'!D7+'PMD OVERHEAD COST F.xi'!D7</f>
        <v>204636065</v>
      </c>
      <c r="E8" s="11">
        <f>'PMD PERSONNEL COST F.x'!E7+'PMD OVERHEAD COST F.xi'!E7</f>
        <v>410050000</v>
      </c>
    </row>
    <row r="9" spans="1:5" x14ac:dyDescent="0.25">
      <c r="A9" s="25" t="s">
        <v>522</v>
      </c>
      <c r="B9" s="21" t="s">
        <v>486</v>
      </c>
      <c r="C9" s="11">
        <f>'AGRIC PERSONNEL COST F.x'!C7+'AGRIC OVERHEAD COST F.xi'!C7</f>
        <v>406091959</v>
      </c>
      <c r="D9" s="11">
        <f>'AGRIC PERSONNEL COST F.x'!D7+'AGRIC OVERHEAD COST F.xi'!D7</f>
        <v>354104426.20999998</v>
      </c>
      <c r="E9" s="11">
        <f>'AGRIC PERSONNEL COST F.x'!E7+'AGRIC OVERHEAD COST F.xi'!E7</f>
        <v>346941300.14999998</v>
      </c>
    </row>
    <row r="10" spans="1:5" x14ac:dyDescent="0.25">
      <c r="A10" s="25" t="s">
        <v>523</v>
      </c>
      <c r="B10" s="21" t="s">
        <v>487</v>
      </c>
      <c r="C10" s="11">
        <f>'FINANCE PERSONNEL COST F.x'!C7+'FINANCE OVERHEAD COST F.xi'!C7</f>
        <v>819500831.5999999</v>
      </c>
      <c r="D10" s="11">
        <f>'FINANCE PERSONNEL COST F.x'!D7+'FINANCE OVERHEAD COST F.xi'!D7</f>
        <v>762029108.09000003</v>
      </c>
      <c r="E10" s="11">
        <f>'FINANCE PERSONNEL COST F.x'!E7+'FINANCE OVERHEAD COST F.xi'!E7</f>
        <v>1396572260.1299999</v>
      </c>
    </row>
    <row r="11" spans="1:5" x14ac:dyDescent="0.25">
      <c r="A11" s="25" t="s">
        <v>524</v>
      </c>
      <c r="B11" s="21" t="s">
        <v>488</v>
      </c>
      <c r="C11" s="11">
        <f>'WORKS PERSONNEL COST F.x'!C7+'WORKS OVERHEAD COST F.xi'!C7</f>
        <v>65374984</v>
      </c>
      <c r="D11" s="11">
        <f>'WORKS PERSONNEL COST F.x'!D7+'WORKS OVERHEAD COST F.xi'!D7</f>
        <v>48674150.149999999</v>
      </c>
      <c r="E11" s="11">
        <f>'WORKS PERSONNEL COST F.x'!E7+'WORKS OVERHEAD COST F.xi'!E7</f>
        <v>60961000</v>
      </c>
    </row>
    <row r="12" spans="1:5" x14ac:dyDescent="0.25">
      <c r="A12" s="25" t="s">
        <v>525</v>
      </c>
      <c r="B12" s="21" t="s">
        <v>489</v>
      </c>
      <c r="C12" s="11">
        <f>'ESD PERSONNEL COST F.x'!C7+'ESD OVERHEAD COST F.xi'!C7</f>
        <v>1048222577</v>
      </c>
      <c r="D12" s="11">
        <f>'ESD PERSONNEL COST F.x'!D7+'ESD OVERHEAD COST F.xi'!D7</f>
        <v>977976899.44000006</v>
      </c>
      <c r="E12" s="11">
        <f>'ESD PERSONNEL COST F.x'!E7+'ESD OVERHEAD COST F.xi'!E7</f>
        <v>1193581000</v>
      </c>
    </row>
    <row r="13" spans="1:5" x14ac:dyDescent="0.25">
      <c r="A13" s="25" t="s">
        <v>526</v>
      </c>
      <c r="B13" s="21" t="s">
        <v>707</v>
      </c>
      <c r="C13" s="11">
        <f>'PHC PERSONNEL COST F.x'!C7+'PHC OVERHEAD COST F.xi'!C7</f>
        <v>167892403</v>
      </c>
      <c r="D13" s="11">
        <f>'PHC PERSONNEL COST F.x'!D7+'PHC OVERHEAD COST F.xi'!D7</f>
        <v>136947847.51999998</v>
      </c>
      <c r="E13" s="11">
        <f>'PHC PERSONNEL COST F.x'!E7+'PHC OVERHEAD COST F.xi'!E7</f>
        <v>241921000</v>
      </c>
    </row>
    <row r="14" spans="1:5" x14ac:dyDescent="0.25">
      <c r="A14" s="25" t="s">
        <v>527</v>
      </c>
      <c r="B14" s="21" t="s">
        <v>490</v>
      </c>
      <c r="C14" s="11">
        <f>'WATSAN PERSONNEL COST F.x'!C7+'WATSAN OVERHEAD COST F.xi'!C7</f>
        <v>94481487</v>
      </c>
      <c r="D14" s="11">
        <f>'WATSAN PERSONNEL COST F.x'!D7+'WATSAN OVERHEAD COST F.xi'!D7</f>
        <v>57368780.899999999</v>
      </c>
      <c r="E14" s="11">
        <f>'WATSAN PERSONNEL COST F.x'!E7+'WATSAN OVERHEAD COST F.xi'!E7</f>
        <v>77132000</v>
      </c>
    </row>
    <row r="15" spans="1:5" x14ac:dyDescent="0.25">
      <c r="A15" s="25" t="s">
        <v>528</v>
      </c>
      <c r="B15" s="21" t="s">
        <v>491</v>
      </c>
      <c r="C15" s="11">
        <f>'TRADITIONAL PERSONNEL COST F.x'!C7+'TRADITIONAL OVERHEAD COST F.xi'!C7</f>
        <v>115421173</v>
      </c>
      <c r="D15" s="11">
        <f>'TRADITIONAL PERSONNEL COST F.x'!D7+'TRADITIONAL OVERHEAD COST F.xi'!D7</f>
        <v>82554550</v>
      </c>
      <c r="E15" s="11">
        <f>'TRADITIONAL PERSONNEL COST F.x'!E7+'TRADITIONAL OVERHEAD COST F.xi'!E7</f>
        <v>67500000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3426702036.0999999</v>
      </c>
      <c r="D28" s="11">
        <f t="shared" ref="D28:E28" si="0">SUM(D5:D27)</f>
        <v>2963565879.0300002</v>
      </c>
      <c r="E28" s="11">
        <f t="shared" si="0"/>
        <v>4344558560.2799997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9hpAZtrgviFct/e/BozLxzy/VTTyfjJNkvziPsbgEYHc4/Mp++jiUtoyK9en0OUmBjpY3bAHrKo2Of7b1/tDw==" saltValue="uB+lRDAKEBO1Vp65qGTZ4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topLeftCell="B1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68" t="s">
        <v>492</v>
      </c>
      <c r="B1" s="68"/>
      <c r="C1" s="68"/>
      <c r="D1" s="68"/>
      <c r="E1" s="68"/>
    </row>
    <row r="2" spans="1:5" ht="28.2" customHeight="1" x14ac:dyDescent="0.25">
      <c r="A2" s="69" t="s">
        <v>747</v>
      </c>
      <c r="B2" s="69"/>
      <c r="C2" s="69"/>
      <c r="D2" s="69"/>
      <c r="E2" s="69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597</v>
      </c>
      <c r="D4" s="50" t="s">
        <v>598</v>
      </c>
      <c r="E4" s="50" t="s">
        <v>599</v>
      </c>
    </row>
    <row r="5" spans="1:5" x14ac:dyDescent="0.25">
      <c r="A5" s="5"/>
      <c r="B5" s="23" t="s">
        <v>307</v>
      </c>
      <c r="C5" s="30">
        <f>C6+C11</f>
        <v>3426702036.0999999</v>
      </c>
      <c r="D5" s="30">
        <f t="shared" ref="D5:E5" si="0">D6+D11</f>
        <v>2963565879.0300002</v>
      </c>
      <c r="E5" s="30">
        <f t="shared" si="0"/>
        <v>4344558560.2799997</v>
      </c>
    </row>
    <row r="6" spans="1:5" x14ac:dyDescent="0.25">
      <c r="A6" s="24">
        <v>21</v>
      </c>
      <c r="B6" s="23" t="s">
        <v>465</v>
      </c>
      <c r="C6" s="31">
        <f>SUM(C7:C10)</f>
        <v>1963684370.8199999</v>
      </c>
      <c r="D6" s="31">
        <f t="shared" ref="D6:E6" si="1">SUM(D7:D10)</f>
        <v>1777938067.4100003</v>
      </c>
      <c r="E6" s="31">
        <f t="shared" si="1"/>
        <v>2440432310.52</v>
      </c>
    </row>
    <row r="7" spans="1:5" x14ac:dyDescent="0.25">
      <c r="A7" s="22">
        <v>21010100</v>
      </c>
      <c r="B7" s="21" t="s">
        <v>494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1539324735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1415989929.5700002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1646745000</v>
      </c>
    </row>
    <row r="8" spans="1:5" x14ac:dyDescent="0.25">
      <c r="A8" s="22">
        <v>21020100</v>
      </c>
      <c r="B8" s="21" t="s">
        <v>495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121583621.5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70081513.5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81000000</v>
      </c>
    </row>
    <row r="9" spans="1:5" x14ac:dyDescent="0.25">
      <c r="A9" s="22">
        <v>21020200</v>
      </c>
      <c r="B9" s="21" t="s">
        <v>496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497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302776014.31999999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291866624.34000003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712687310.51999998</v>
      </c>
    </row>
    <row r="11" spans="1:5" x14ac:dyDescent="0.25">
      <c r="A11" s="24">
        <v>22</v>
      </c>
      <c r="B11" s="23" t="s">
        <v>498</v>
      </c>
      <c r="C11" s="31">
        <f>SUM(C12:C24)</f>
        <v>1463017665.28</v>
      </c>
      <c r="D11" s="31">
        <f t="shared" ref="D11:E11" si="2">SUM(D12:D24)</f>
        <v>1185627811.6199999</v>
      </c>
      <c r="E11" s="31">
        <f t="shared" si="2"/>
        <v>1904126249.76</v>
      </c>
    </row>
    <row r="12" spans="1:5" x14ac:dyDescent="0.25">
      <c r="A12" s="22">
        <v>22020100</v>
      </c>
      <c r="B12" s="21" t="s">
        <v>499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96000000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30098250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113000000</v>
      </c>
    </row>
    <row r="13" spans="1:5" x14ac:dyDescent="0.25">
      <c r="A13" s="22">
        <v>22020200</v>
      </c>
      <c r="B13" s="21" t="s">
        <v>500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2000000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798250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3500000</v>
      </c>
    </row>
    <row r="14" spans="1:5" x14ac:dyDescent="0.25">
      <c r="A14" s="22">
        <v>22020300</v>
      </c>
      <c r="B14" s="21" t="s">
        <v>501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326539265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259267324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258200000</v>
      </c>
    </row>
    <row r="15" spans="1:5" x14ac:dyDescent="0.25">
      <c r="A15" s="22">
        <v>22020400</v>
      </c>
      <c r="B15" s="21" t="s">
        <v>502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47100000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7876935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30050000</v>
      </c>
    </row>
    <row r="16" spans="1:5" x14ac:dyDescent="0.25">
      <c r="A16" s="22">
        <v>22020500</v>
      </c>
      <c r="B16" s="21" t="s">
        <v>503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76000000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56911300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86000000</v>
      </c>
    </row>
    <row r="17" spans="1:5" x14ac:dyDescent="0.25">
      <c r="A17" s="22">
        <v>22020600</v>
      </c>
      <c r="B17" s="21" t="s">
        <v>504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219000000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207942000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309000000</v>
      </c>
    </row>
    <row r="18" spans="1:5" x14ac:dyDescent="0.25">
      <c r="A18" s="22">
        <v>22020700</v>
      </c>
      <c r="B18" s="21" t="s">
        <v>505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3500000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2500000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34000000</v>
      </c>
    </row>
    <row r="19" spans="1:5" x14ac:dyDescent="0.25">
      <c r="A19" s="22">
        <v>22020800</v>
      </c>
      <c r="B19" s="21" t="s">
        <v>506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2500000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239000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13800000</v>
      </c>
    </row>
    <row r="20" spans="1:5" x14ac:dyDescent="0.25">
      <c r="A20" s="22">
        <v>22020900</v>
      </c>
      <c r="B20" s="21" t="s">
        <v>507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1200000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68238.11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200000</v>
      </c>
    </row>
    <row r="21" spans="1:5" x14ac:dyDescent="0.25">
      <c r="A21" s="22">
        <v>22021000</v>
      </c>
      <c r="B21" s="21" t="s">
        <v>508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313400000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250648114.22999999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458841300.14999998</v>
      </c>
    </row>
    <row r="22" spans="1:5" x14ac:dyDescent="0.25">
      <c r="A22" s="22">
        <v>22040000</v>
      </c>
      <c r="B22" s="21" t="s">
        <v>509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324278400.27999997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324278400.27999997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549534949.6099999</v>
      </c>
    </row>
    <row r="23" spans="1:5" x14ac:dyDescent="0.25">
      <c r="A23" s="35">
        <v>22050000</v>
      </c>
      <c r="B23" s="27" t="s">
        <v>537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51500000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45000000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48000000</v>
      </c>
    </row>
    <row r="24" spans="1:5" x14ac:dyDescent="0.25">
      <c r="A24" s="35">
        <v>22060000</v>
      </c>
      <c r="B24" s="27" t="s">
        <v>538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3426702036.0999999</v>
      </c>
      <c r="D27" s="31">
        <f t="shared" ref="D27:E27" si="3">D5</f>
        <v>2963565879.0300002</v>
      </c>
      <c r="E27" s="31">
        <f t="shared" si="3"/>
        <v>4344558560.2799997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YG4PILKKaB4MFicaORJnv2vMzTgxKZf0HCyi77ZrEfYdaNv5QN4fznYqqk8lJS1oBSrBaf43qgW3ux6h5m3Fw==" saltValue="jaGm0b3NWy/UyWMOU71g9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topLeftCell="B1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8" t="s">
        <v>492</v>
      </c>
      <c r="B1" s="68"/>
      <c r="C1" s="68"/>
      <c r="D1" s="68"/>
      <c r="E1" s="68"/>
    </row>
    <row r="2" spans="1:5" ht="36.6" customHeight="1" x14ac:dyDescent="0.25">
      <c r="A2" s="70" t="s">
        <v>748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493</v>
      </c>
      <c r="C4" s="50" t="s">
        <v>597</v>
      </c>
      <c r="D4" s="50" t="s">
        <v>598</v>
      </c>
      <c r="E4" s="50" t="s">
        <v>599</v>
      </c>
    </row>
    <row r="5" spans="1:5" x14ac:dyDescent="0.25">
      <c r="A5" s="20">
        <v>32010100</v>
      </c>
      <c r="B5" s="21" t="s">
        <v>510</v>
      </c>
      <c r="C5" s="28">
        <f>'PMD CAPITAL EXP F.xii'!D7+'AGRIC CAPITAL EXP F.xii'!D7+'FINANCE CAPITAL EXP F.xii'!D7+'WORKS CAPITAL EXP F.xii'!D7+'ESD CAPITAL EXP F.xii'!D7+'PHC CAPITAL EXP F.xii'!D7+'WATSAN CAPITAL EXP F.xii'!D7</f>
        <v>543988938</v>
      </c>
      <c r="D5" s="28">
        <f>'PMD CAPITAL EXP F.xii'!E7+'AGRIC CAPITAL EXP F.xii'!E7+'FINANCE CAPITAL EXP F.xii'!E7+'WORKS CAPITAL EXP F.xii'!E7+'ESD CAPITAL EXP F.xii'!E7+'PHC CAPITAL EXP F.xii'!E7+'WATSAN CAPITAL EXP F.xii'!E7</f>
        <v>299407752.37</v>
      </c>
      <c r="E5" s="28">
        <f>'PMD CAPITAL EXP F.xii'!F7+'AGRIC CAPITAL EXP F.xii'!F7+'FINANCE CAPITAL EXP F.xii'!F7+'WORKS CAPITAL EXP F.xii'!F7+'ESD CAPITAL EXP F.xii'!F7+'PHC CAPITAL EXP F.xii'!F7+'WATSAN CAPITAL EXP F.xii'!F7</f>
        <v>1066000000</v>
      </c>
    </row>
    <row r="6" spans="1:5" x14ac:dyDescent="0.25">
      <c r="A6" s="20">
        <v>32010200</v>
      </c>
      <c r="B6" s="21" t="s">
        <v>601</v>
      </c>
      <c r="C6" s="28">
        <f>'PMD CAPITAL EXP F.xii'!D20+'AGRIC CAPITAL EXP F.xii'!D17+'FINANCE CAPITAL EXP F.xii'!D11+'WORKS CAPITAL EXP F.xii'!D17+'ESD CAPITAL EXP F.xii'!D70+'PHC CAPITAL EXP F.xii'!D19+'WATSAN CAPITAL EXP F.xii'!D17</f>
        <v>222000000</v>
      </c>
      <c r="D6" s="28">
        <f>'PMD CAPITAL EXP F.xii'!E20+'AGRIC CAPITAL EXP F.xii'!E17+'FINANCE CAPITAL EXP F.xii'!E11+'WORKS CAPITAL EXP F.xii'!E17+'ESD CAPITAL EXP F.xii'!E70+'PHC CAPITAL EXP F.xii'!E19+'WATSAN CAPITAL EXP F.xii'!E17</f>
        <v>226638868.81</v>
      </c>
      <c r="E6" s="28">
        <f>'PMD CAPITAL EXP F.xii'!F20+'AGRIC CAPITAL EXP F.xii'!F17+'FINANCE CAPITAL EXP F.xii'!F11+'WORKS CAPITAL EXP F.xii'!F17+'ESD CAPITAL EXP F.xii'!F70+'PHC CAPITAL EXP F.xii'!F19+'WATSAN CAPITAL EXP F.xii'!F17</f>
        <v>1870634991.71</v>
      </c>
    </row>
    <row r="7" spans="1:5" x14ac:dyDescent="0.25">
      <c r="A7" s="20">
        <v>32010300</v>
      </c>
      <c r="B7" s="21" t="s">
        <v>511</v>
      </c>
      <c r="C7" s="28">
        <f>'PMD CAPITAL EXP F.xii'!D31+'AGRIC CAPITAL EXP F.xii'!D28+'FINANCE CAPITAL EXP F.xii'!D16+'WORKS CAPITAL EXP F.xii'!D37+'ESD CAPITAL EXP F.xii'!D81+'PHC CAPITAL EXP F.xii'!D30+'WATSAN CAPITAL EXP F.xii'!D41</f>
        <v>0</v>
      </c>
      <c r="D7" s="28">
        <f>'PMD CAPITAL EXP F.xii'!E31+'AGRIC CAPITAL EXP F.xii'!E28+'FINANCE CAPITAL EXP F.xii'!E16+'WORKS CAPITAL EXP F.xii'!E37+'ESD CAPITAL EXP F.xii'!E81+'PHC CAPITAL EXP F.xii'!E30+'WATSAN CAPITAL EXP F.xii'!E41</f>
        <v>0</v>
      </c>
      <c r="E7" s="28">
        <f>'PMD CAPITAL EXP F.xii'!F31+'AGRIC CAPITAL EXP F.xii'!F28+'FINANCE CAPITAL EXP F.xii'!F16+'WORKS CAPITAL EXP F.xii'!F37+'ESD CAPITAL EXP F.xii'!F81+'PHC CAPITAL EXP F.xii'!F30+'WATSAN CAPITAL EXP F.xii'!F41</f>
        <v>0</v>
      </c>
    </row>
    <row r="8" spans="1:5" x14ac:dyDescent="0.25">
      <c r="A8" s="20">
        <v>32010400</v>
      </c>
      <c r="B8" s="21" t="s">
        <v>512</v>
      </c>
      <c r="C8" s="28">
        <f>'PMD CAPITAL EXP F.xii'!D37+'AGRIC CAPITAL EXP F.xii'!D34+'FINANCE CAPITAL EXP F.xii'!D22+'WORKS CAPITAL EXP F.xii'!D43+'ESD CAPITAL EXP F.xii'!D87+'PHC CAPITAL EXP F.xii'!D36+'WATSAN CAPITAL EXP F.xii'!D47</f>
        <v>345000000</v>
      </c>
      <c r="D8" s="28">
        <f>'PMD CAPITAL EXP F.xii'!E37+'AGRIC CAPITAL EXP F.xii'!E34+'FINANCE CAPITAL EXP F.xii'!E22+'WORKS CAPITAL EXP F.xii'!E43+'ESD CAPITAL EXP F.xii'!E87+'PHC CAPITAL EXP F.xii'!E36+'WATSAN CAPITAL EXP F.xii'!E47</f>
        <v>130948632.34999999</v>
      </c>
      <c r="E8" s="28">
        <f>'PMD CAPITAL EXP F.xii'!F37+'AGRIC CAPITAL EXP F.xii'!F34+'FINANCE CAPITAL EXP F.xii'!F22+'WORKS CAPITAL EXP F.xii'!F43+'ESD CAPITAL EXP F.xii'!F87+'PHC CAPITAL EXP F.xii'!F36+'WATSAN CAPITAL EXP F.xii'!F47</f>
        <v>110000000</v>
      </c>
    </row>
    <row r="9" spans="1:5" x14ac:dyDescent="0.25">
      <c r="A9" s="20">
        <v>32010500</v>
      </c>
      <c r="B9" s="21" t="s">
        <v>513</v>
      </c>
      <c r="C9" s="28">
        <f>'PMD CAPITAL EXP F.xii'!D43+'AGRIC CAPITAL EXP F.xii'!D40+'FINANCE CAPITAL EXP F.xii'!D28+'WORKS CAPITAL EXP F.xii'!D49+'ESD CAPITAL EXP F.xii'!D93+'PHC CAPITAL EXP F.xii'!D42+'WATSAN CAPITAL EXP F.xii'!D53</f>
        <v>0</v>
      </c>
      <c r="D9" s="28">
        <f>'PMD CAPITAL EXP F.xii'!E43+'AGRIC CAPITAL EXP F.xii'!E40+'FINANCE CAPITAL EXP F.xii'!E28+'WORKS CAPITAL EXP F.xii'!E49+'ESD CAPITAL EXP F.xii'!E93+'PHC CAPITAL EXP F.xii'!E42+'WATSAN CAPITAL EXP F.xii'!E53</f>
        <v>0</v>
      </c>
      <c r="E9" s="28">
        <f>'PMD CAPITAL EXP F.xii'!F43+'AGRIC CAPITAL EXP F.xii'!F40+'FINANCE CAPITAL EXP F.xii'!F28+'WORKS CAPITAL EXP F.xii'!F49+'ESD CAPITAL EXP F.xii'!F93+'PHC CAPITAL EXP F.xii'!F42+'WATSAN CAPITAL EXP F.xii'!F53</f>
        <v>28000000</v>
      </c>
    </row>
    <row r="10" spans="1:5" x14ac:dyDescent="0.25">
      <c r="A10" s="20">
        <v>32010600</v>
      </c>
      <c r="B10" s="21" t="s">
        <v>514</v>
      </c>
      <c r="C10" s="28">
        <f>'PMD CAPITAL EXP F.xii'!D52+'AGRIC CAPITAL EXP F.xii'!D49+'FINANCE CAPITAL EXP F.xii'!D37+'WORKS CAPITAL EXP F.xii'!D58+'ESD CAPITAL EXP F.xii'!D102+'PHC CAPITAL EXP F.xii'!D51+'WATSAN CAPITAL EXP F.xii'!D62</f>
        <v>0</v>
      </c>
      <c r="D10" s="28">
        <f>'PMD CAPITAL EXP F.xii'!E52+'AGRIC CAPITAL EXP F.xii'!E49+'FINANCE CAPITAL EXP F.xii'!E37+'WORKS CAPITAL EXP F.xii'!E58+'ESD CAPITAL EXP F.xii'!E102+'PHC CAPITAL EXP F.xii'!E51+'WATSAN CAPITAL EXP F.xii'!E62</f>
        <v>0</v>
      </c>
      <c r="E10" s="28">
        <f>'PMD CAPITAL EXP F.xii'!F52+'AGRIC CAPITAL EXP F.xii'!F49+'FINANCE CAPITAL EXP F.xii'!F37+'WORKS CAPITAL EXP F.xii'!F58+'ESD CAPITAL EXP F.xii'!F102+'PHC CAPITAL EXP F.xii'!F51+'WATSAN CAPITAL EXP F.xii'!F62</f>
        <v>0</v>
      </c>
    </row>
    <row r="11" spans="1:5" x14ac:dyDescent="0.25">
      <c r="A11" s="20">
        <v>32010900</v>
      </c>
      <c r="B11" s="21" t="s">
        <v>515</v>
      </c>
      <c r="C11" s="28">
        <f>'PMD CAPITAL EXP F.xii'!D59+'AGRIC CAPITAL EXP F.xii'!D56+'FINANCE CAPITAL EXP F.xii'!D44+'WORKS CAPITAL EXP F.xii'!D65+'ESD CAPITAL EXP F.xii'!D109+'PHC CAPITAL EXP F.xii'!D58+'WATSAN CAPITAL EXP F.xii'!D69</f>
        <v>533000000</v>
      </c>
      <c r="D11" s="28">
        <f>'PMD CAPITAL EXP F.xii'!E59+'AGRIC CAPITAL EXP F.xii'!E56+'FINANCE CAPITAL EXP F.xii'!E44+'WORKS CAPITAL EXP F.xii'!E65+'ESD CAPITAL EXP F.xii'!E109+'PHC CAPITAL EXP F.xii'!E58+'WATSAN CAPITAL EXP F.xii'!E69</f>
        <v>309995722.89999998</v>
      </c>
      <c r="E11" s="28">
        <f>'PMD CAPITAL EXP F.xii'!F59+'AGRIC CAPITAL EXP F.xii'!F56+'FINANCE CAPITAL EXP F.xii'!F44+'WORKS CAPITAL EXP F.xii'!F65+'ESD CAPITAL EXP F.xii'!F109+'PHC CAPITAL EXP F.xii'!F58+'WATSAN CAPITAL EXP F.xii'!F69</f>
        <v>416000000</v>
      </c>
    </row>
    <row r="12" spans="1:5" x14ac:dyDescent="0.25">
      <c r="A12" s="20">
        <v>32020100</v>
      </c>
      <c r="B12" s="21" t="s">
        <v>516</v>
      </c>
      <c r="C12" s="28">
        <f>'PMD CAPITAL EXP F.xii'!D71+'AGRIC CAPITAL EXP F.xii'!D68+'FINANCE CAPITAL EXP F.xii'!D56+'WORKS CAPITAL EXP F.xii'!D77+'ESD CAPITAL EXP F.xii'!D121+'PHC CAPITAL EXP F.xii'!D70+'WATSAN CAPITAL EXP F.xii'!D81</f>
        <v>0</v>
      </c>
      <c r="D12" s="28">
        <f>'PMD CAPITAL EXP F.xii'!E71+'AGRIC CAPITAL EXP F.xii'!E68+'FINANCE CAPITAL EXP F.xii'!E56+'WORKS CAPITAL EXP F.xii'!E77+'ESD CAPITAL EXP F.xii'!E121+'PHC CAPITAL EXP F.xii'!E70+'WATSAN CAPITAL EXP F.xii'!E81</f>
        <v>0</v>
      </c>
      <c r="E12" s="28">
        <f>'PMD CAPITAL EXP F.xii'!F71+'AGRIC CAPITAL EXP F.xii'!F68+'FINANCE CAPITAL EXP F.xii'!F56+'WORKS CAPITAL EXP F.xii'!F77+'ESD CAPITAL EXP F.xii'!F121+'PHC CAPITAL EXP F.xii'!F70+'WATSAN CAPITAL EXP F.xii'!F81</f>
        <v>50000000</v>
      </c>
    </row>
    <row r="13" spans="1:5" x14ac:dyDescent="0.25">
      <c r="A13" s="20">
        <v>32030100</v>
      </c>
      <c r="B13" s="21" t="s">
        <v>466</v>
      </c>
      <c r="C13" s="28">
        <f>'PMD CAPITAL EXP F.xii'!D78+'AGRIC CAPITAL EXP F.xii'!D75+'FINANCE CAPITAL EXP F.xii'!D63+'WORKS CAPITAL EXP F.xii'!D84+'ESD CAPITAL EXP F.xii'!D128+'PHC CAPITAL EXP F.xii'!D77+'WATSAN CAPITAL EXP F.xii'!D88</f>
        <v>0</v>
      </c>
      <c r="D13" s="28">
        <f>'PMD CAPITAL EXP F.xii'!E78+'AGRIC CAPITAL EXP F.xii'!E75+'FINANCE CAPITAL EXP F.xii'!E63+'WORKS CAPITAL EXP F.xii'!E84+'ESD CAPITAL EXP F.xii'!E128+'PHC CAPITAL EXP F.xii'!E77+'WATSAN CAPITAL EXP F.xii'!E88</f>
        <v>0</v>
      </c>
      <c r="E13" s="28">
        <f>'PMD CAPITAL EXP F.xii'!F78+'AGRIC CAPITAL EXP F.xii'!F75+'FINANCE CAPITAL EXP F.xii'!F63+'WORKS CAPITAL EXP F.xii'!F84+'ESD CAPITAL EXP F.xii'!F128+'PHC CAPITAL EXP F.xii'!F77+'WATSAN CAPITAL EXP F.xii'!F88</f>
        <v>5000000</v>
      </c>
    </row>
    <row r="14" spans="1:5" x14ac:dyDescent="0.25">
      <c r="A14" s="20">
        <v>32011000</v>
      </c>
      <c r="B14" s="21" t="s">
        <v>555</v>
      </c>
      <c r="C14" s="28">
        <f>'PMD CAPITAL EXP F.xii'!D84+'AGRIC CAPITAL EXP F.xii'!D81+'FINANCE CAPITAL EXP F.xii'!D69+'WORKS CAPITAL EXP F.xii'!D90+'ESD CAPITAL EXP F.xii'!D134+'PHC CAPITAL EXP F.xii'!D83+'WATSAN CAPITAL EXP F.xii'!D94</f>
        <v>0</v>
      </c>
      <c r="D14" s="28">
        <f>'PMD CAPITAL EXP F.xii'!E84+'AGRIC CAPITAL EXP F.xii'!E81+'FINANCE CAPITAL EXP F.xii'!E69+'WORKS CAPITAL EXP F.xii'!E90+'ESD CAPITAL EXP F.xii'!E134+'PHC CAPITAL EXP F.xii'!E83+'WATSAN CAPITAL EXP F.xii'!E94</f>
        <v>0</v>
      </c>
      <c r="E14" s="28">
        <f>'PMD CAPITAL EXP F.xii'!F84+'AGRIC CAPITAL EXP F.xii'!F81+'FINANCE CAPITAL EXP F.xii'!F69+'WORKS CAPITAL EXP F.xii'!F90+'ESD CAPITAL EXP F.xii'!F134+'PHC CAPITAL EXP F.xii'!F83+'WATSAN CAPITAL EXP F.xii'!F94</f>
        <v>65171988.799999997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517</v>
      </c>
      <c r="C28" s="29">
        <f>SUM(C5:C27)</f>
        <v>1643988938</v>
      </c>
      <c r="D28" s="29">
        <f t="shared" ref="D28:E28" si="0">SUM(D5:D27)</f>
        <v>966990976.42999995</v>
      </c>
      <c r="E28" s="29">
        <f t="shared" si="0"/>
        <v>3610806980.5100002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q3jN9xh9hD/pspdD+cUBhBac+rAUhaIreXcoYOU2TpWuuDXuwski3NFL1g4AGbaK05S85+dT198yr41/NqzE3A==" saltValue="Oh4zAtty4qLMydHE1DkHC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68" t="s">
        <v>529</v>
      </c>
      <c r="B1" s="68"/>
      <c r="C1" s="68"/>
      <c r="D1" s="68"/>
      <c r="E1" s="68"/>
    </row>
    <row r="2" spans="1:5" ht="39.6" customHeight="1" x14ac:dyDescent="0.25">
      <c r="A2" s="70" t="s">
        <v>749</v>
      </c>
      <c r="B2" s="70"/>
      <c r="C2" s="70"/>
      <c r="D2" s="70"/>
      <c r="E2" s="70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482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518</v>
      </c>
      <c r="B5" s="27" t="s">
        <v>483</v>
      </c>
      <c r="C5" s="11">
        <v>0</v>
      </c>
      <c r="D5" s="11">
        <v>0</v>
      </c>
      <c r="E5" s="11">
        <v>0</v>
      </c>
    </row>
    <row r="6" spans="1:5" x14ac:dyDescent="0.25">
      <c r="A6" s="25" t="s">
        <v>519</v>
      </c>
      <c r="B6" s="27" t="s">
        <v>484</v>
      </c>
      <c r="C6" s="11">
        <v>0</v>
      </c>
      <c r="D6" s="11">
        <v>0</v>
      </c>
      <c r="E6" s="11">
        <v>0</v>
      </c>
    </row>
    <row r="7" spans="1:5" x14ac:dyDescent="0.25">
      <c r="A7" s="25" t="s">
        <v>520</v>
      </c>
      <c r="B7" s="27" t="s">
        <v>485</v>
      </c>
      <c r="C7" s="11">
        <v>0</v>
      </c>
      <c r="D7" s="11">
        <v>0</v>
      </c>
      <c r="E7" s="11">
        <v>0</v>
      </c>
    </row>
    <row r="8" spans="1:5" x14ac:dyDescent="0.25">
      <c r="A8" s="25" t="s">
        <v>521</v>
      </c>
      <c r="B8" s="21" t="s">
        <v>700</v>
      </c>
      <c r="C8" s="11">
        <f>'PMD CAPITAL EXP F.xii'!D6</f>
        <v>420000000</v>
      </c>
      <c r="D8" s="11">
        <f>'PMD CAPITAL EXP F.xii'!E6</f>
        <v>218189432.34999999</v>
      </c>
      <c r="E8" s="11">
        <f>'PMD CAPITAL EXP F.xii'!F6</f>
        <v>404500000</v>
      </c>
    </row>
    <row r="9" spans="1:5" x14ac:dyDescent="0.25">
      <c r="A9" s="25" t="s">
        <v>522</v>
      </c>
      <c r="B9" s="21" t="s">
        <v>486</v>
      </c>
      <c r="C9" s="11">
        <f>'AGRIC CAPITAL EXP F.xii'!D6</f>
        <v>531000000</v>
      </c>
      <c r="D9" s="11">
        <f>'AGRIC CAPITAL EXP F.xii'!E6</f>
        <v>362995722.89999998</v>
      </c>
      <c r="E9" s="11">
        <f>'AGRIC CAPITAL EXP F.xii'!F6</f>
        <v>370500000</v>
      </c>
    </row>
    <row r="10" spans="1:5" x14ac:dyDescent="0.25">
      <c r="A10" s="25" t="s">
        <v>523</v>
      </c>
      <c r="B10" s="21" t="s">
        <v>487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1587806980.51</v>
      </c>
    </row>
    <row r="11" spans="1:5" x14ac:dyDescent="0.25">
      <c r="A11" s="25" t="s">
        <v>524</v>
      </c>
      <c r="B11" s="21" t="s">
        <v>488</v>
      </c>
      <c r="C11" s="11">
        <f>'WORKS CAPITAL EXP F.xii'!D6</f>
        <v>257000000</v>
      </c>
      <c r="D11" s="11">
        <f>'WORKS CAPITAL EXP F.xii'!E6</f>
        <v>98126868.810000002</v>
      </c>
      <c r="E11" s="11">
        <f>'WORKS CAPITAL EXP F.xii'!F6</f>
        <v>505000000</v>
      </c>
    </row>
    <row r="12" spans="1:5" x14ac:dyDescent="0.25">
      <c r="A12" s="25" t="s">
        <v>525</v>
      </c>
      <c r="B12" s="21" t="s">
        <v>489</v>
      </c>
      <c r="C12" s="11">
        <f>'ESD CAPITAL EXP F.xii'!D6</f>
        <v>103000000</v>
      </c>
      <c r="D12" s="11">
        <f>'ESD CAPITAL EXP F.xii'!E6</f>
        <v>92413180.069999993</v>
      </c>
      <c r="E12" s="11">
        <f>'ESD CAPITAL EXP F.xii'!F6</f>
        <v>325000000</v>
      </c>
    </row>
    <row r="13" spans="1:5" x14ac:dyDescent="0.25">
      <c r="A13" s="25" t="s">
        <v>526</v>
      </c>
      <c r="B13" s="21" t="s">
        <v>707</v>
      </c>
      <c r="C13" s="11">
        <f>'PHC CAPITAL EXP F.xii'!D6</f>
        <v>177988938</v>
      </c>
      <c r="D13" s="11">
        <f>'PHC CAPITAL EXP F.xii'!E6</f>
        <v>66753772.299999997</v>
      </c>
      <c r="E13" s="11">
        <f>'PHC CAPITAL EXP F.xii'!F6</f>
        <v>140000000</v>
      </c>
    </row>
    <row r="14" spans="1:5" x14ac:dyDescent="0.25">
      <c r="A14" s="25" t="s">
        <v>527</v>
      </c>
      <c r="B14" s="21" t="s">
        <v>490</v>
      </c>
      <c r="C14" s="11">
        <f>'WATSAN CAPITAL EXP F.xii'!D6</f>
        <v>155000000</v>
      </c>
      <c r="D14" s="11">
        <f>'WATSAN CAPITAL EXP F.xii'!E6</f>
        <v>128512000</v>
      </c>
      <c r="E14" s="11">
        <f>'WATSAN CAPITAL EXP F.xii'!F6</f>
        <v>278000000</v>
      </c>
    </row>
    <row r="15" spans="1:5" x14ac:dyDescent="0.25">
      <c r="A15" s="25" t="s">
        <v>528</v>
      </c>
      <c r="B15" s="27" t="s">
        <v>491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1643988938</v>
      </c>
      <c r="D25" s="11">
        <f t="shared" ref="D25:E25" si="0">SUM(D5:D24)</f>
        <v>966990976.42999983</v>
      </c>
      <c r="E25" s="11">
        <f t="shared" si="0"/>
        <v>3610806980.5100002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FjceCIHFqnRdSQBHhPMt3pDU3qyX2By80ZTBZloGRziQ+kYx8JESL/DLpgzqFWLtQp1WZEvs4w/tjwk30VYBA==" saltValue="Vy9GQ8z2+gAjc/9sI9s/fg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86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750</v>
      </c>
      <c r="B3" s="70"/>
      <c r="C3" s="70"/>
      <c r="D3" s="70"/>
      <c r="E3" s="70"/>
    </row>
    <row r="4" spans="1:5" x14ac:dyDescent="0.25">
      <c r="A4" s="69" t="s">
        <v>697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17437542</v>
      </c>
      <c r="D7" s="12">
        <f t="shared" ref="D7:E7" si="0">D8+D13+D20</f>
        <v>14063658</v>
      </c>
      <c r="E7" s="12">
        <f t="shared" si="0"/>
        <v>17800000</v>
      </c>
    </row>
    <row r="8" spans="1:5" s="1" customFormat="1" x14ac:dyDescent="0.25">
      <c r="A8" s="3">
        <v>2101</v>
      </c>
      <c r="B8" s="3" t="s">
        <v>5</v>
      </c>
      <c r="C8" s="12">
        <f>C9</f>
        <v>6869334</v>
      </c>
      <c r="D8" s="12">
        <f t="shared" ref="D8:E8" si="1">D9</f>
        <v>8779554</v>
      </c>
      <c r="E8" s="12">
        <f t="shared" si="1"/>
        <v>17800000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8779554</v>
      </c>
      <c r="E9" s="12">
        <f t="shared" si="2"/>
        <v>17800000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6869334</v>
      </c>
      <c r="D12" s="41">
        <v>8779554</v>
      </c>
      <c r="E12" s="41">
        <v>17800000</v>
      </c>
    </row>
    <row r="13" spans="1:5" s="1" customFormat="1" x14ac:dyDescent="0.25">
      <c r="A13" s="3">
        <v>2102</v>
      </c>
      <c r="B13" s="3" t="s">
        <v>9</v>
      </c>
      <c r="C13" s="12">
        <f>C14+C18</f>
        <v>10568208</v>
      </c>
      <c r="D13" s="12">
        <f t="shared" ref="D13:E13" si="3">D14+D18</f>
        <v>5284104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10568208</v>
      </c>
      <c r="D14" s="12">
        <f t="shared" ref="D14:E14" si="4">SUM(D15:D17)</f>
        <v>5284104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5284104</v>
      </c>
      <c r="D15" s="41"/>
      <c r="E15" s="41"/>
    </row>
    <row r="16" spans="1:5" x14ac:dyDescent="0.25">
      <c r="A16" s="59">
        <v>21020108</v>
      </c>
      <c r="B16" s="48" t="s">
        <v>12</v>
      </c>
      <c r="C16" s="41">
        <v>5284104</v>
      </c>
      <c r="D16" s="41">
        <v>5284104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EYt4cVPKlo6yLt3OSP5iuerGY99h36u6pQCbA1ca12MiJqNG32ZWMdhK7Th8Ri8gvYGmzak0vX+aaB7XUuVyA==" saltValue="OY3YrD2vNgIxGnFvqlfro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A3" zoomScale="90" zoomScaleNormal="95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751</v>
      </c>
      <c r="B4" s="70"/>
      <c r="C4" s="70"/>
      <c r="D4" s="70"/>
      <c r="E4" s="70"/>
    </row>
    <row r="5" spans="1:5" x14ac:dyDescent="0.25">
      <c r="A5" s="69" t="s">
        <v>697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233000000</v>
      </c>
      <c r="D7" s="12">
        <f t="shared" ref="D7:E7" si="0">D8+D84+D88+D93</f>
        <v>211957980</v>
      </c>
      <c r="E7" s="12">
        <f t="shared" si="0"/>
        <v>381350000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233000000</v>
      </c>
      <c r="D8" s="12">
        <f t="shared" ref="D8:E8" si="1">D9+D14+D22+D36+D45+D48+D54+D63+D67+D70</f>
        <v>211957980</v>
      </c>
      <c r="E8" s="12">
        <f t="shared" si="1"/>
        <v>381350000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3988900</v>
      </c>
      <c r="E9" s="12">
        <f t="shared" si="2"/>
        <v>67000000</v>
      </c>
    </row>
    <row r="10" spans="1:5" x14ac:dyDescent="0.25">
      <c r="A10" s="43">
        <v>22020101</v>
      </c>
      <c r="B10" s="44" t="s">
        <v>23</v>
      </c>
      <c r="C10" s="41">
        <v>10000000</v>
      </c>
      <c r="D10" s="41">
        <v>3988900</v>
      </c>
      <c r="E10" s="41">
        <v>5000000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12000000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50000000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850000</v>
      </c>
    </row>
    <row r="23" spans="1:5" x14ac:dyDescent="0.25">
      <c r="A23" s="43">
        <v>22020301</v>
      </c>
      <c r="B23" s="44" t="s">
        <v>36</v>
      </c>
      <c r="C23" s="41"/>
      <c r="D23" s="41"/>
      <c r="E23" s="41">
        <v>850000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977080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977080</v>
      </c>
      <c r="E37" s="41">
        <v>5000000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216000000</v>
      </c>
      <c r="D48" s="12">
        <f t="shared" ref="D48:E48" si="6">SUM(D49:D53)</f>
        <v>206992000</v>
      </c>
      <c r="E48" s="12">
        <f t="shared" si="6"/>
        <v>306000000</v>
      </c>
    </row>
    <row r="49" spans="1:5" x14ac:dyDescent="0.25">
      <c r="A49" s="43">
        <v>22020601</v>
      </c>
      <c r="B49" s="44" t="s">
        <v>62</v>
      </c>
      <c r="C49" s="41">
        <v>210000000</v>
      </c>
      <c r="D49" s="41">
        <v>200992000</v>
      </c>
      <c r="E49" s="41">
        <v>300000000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2500000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0</v>
      </c>
      <c r="D70" s="12">
        <f t="shared" ref="D70:E70" si="10">SUM(D71:D83)</f>
        <v>0</v>
      </c>
      <c r="E70" s="12">
        <f t="shared" si="10"/>
        <v>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vKwNNB8J4bH2zFmCELmES6xkP6rFIfvQNytuvWvNWCW6Pk1fXwhxLZj5GHwCHwEByb/iMBs/w34COQzRO4aKQ==" saltValue="F1r3gkB7KdGEKuONL9vZT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89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752</v>
      </c>
      <c r="B3" s="70"/>
      <c r="C3" s="70"/>
      <c r="D3" s="70"/>
      <c r="E3" s="70"/>
    </row>
    <row r="4" spans="1:5" x14ac:dyDescent="0.25">
      <c r="A4" s="69" t="s">
        <v>698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75034570.170000002</v>
      </c>
      <c r="D7" s="12">
        <f t="shared" ref="D7:E7" si="0">D8+D13+D20</f>
        <v>43947754.170000002</v>
      </c>
      <c r="E7" s="12">
        <f t="shared" si="0"/>
        <v>49500000</v>
      </c>
    </row>
    <row r="8" spans="1:5" s="1" customFormat="1" x14ac:dyDescent="0.25">
      <c r="A8" s="3">
        <v>2101</v>
      </c>
      <c r="B8" s="3" t="s">
        <v>5</v>
      </c>
      <c r="C8" s="12">
        <f>C9</f>
        <v>26678664</v>
      </c>
      <c r="D8" s="12">
        <f t="shared" ref="D8:E8" si="1">D9</f>
        <v>16143900</v>
      </c>
      <c r="E8" s="12">
        <f t="shared" si="1"/>
        <v>19500000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26678664</v>
      </c>
      <c r="D9" s="12">
        <f t="shared" ref="D9:E9" si="2">SUM(D10:D12)</f>
        <v>16143900</v>
      </c>
      <c r="E9" s="12">
        <f t="shared" si="2"/>
        <v>19500000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26678664</v>
      </c>
      <c r="D12" s="41">
        <v>16143900</v>
      </c>
      <c r="E12" s="41">
        <v>19500000</v>
      </c>
    </row>
    <row r="13" spans="1:5" s="1" customFormat="1" x14ac:dyDescent="0.25">
      <c r="A13" s="3">
        <v>2102</v>
      </c>
      <c r="B13" s="3" t="s">
        <v>9</v>
      </c>
      <c r="C13" s="12">
        <f>C14+C18</f>
        <v>48355906.170000002</v>
      </c>
      <c r="D13" s="12">
        <f t="shared" ref="D13:E13" si="3">D14+D18</f>
        <v>27803854.170000002</v>
      </c>
      <c r="E13" s="12">
        <f t="shared" si="3"/>
        <v>30000000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48355906.170000002</v>
      </c>
      <c r="D14" s="12">
        <f t="shared" ref="D14:E14" si="4">SUM(D15:D17)</f>
        <v>27803854.170000002</v>
      </c>
      <c r="E14" s="12">
        <f t="shared" si="4"/>
        <v>30000000</v>
      </c>
    </row>
    <row r="15" spans="1:5" x14ac:dyDescent="0.25">
      <c r="A15" s="59">
        <v>21020104</v>
      </c>
      <c r="B15" s="48" t="s">
        <v>11</v>
      </c>
      <c r="C15" s="41">
        <v>20552052</v>
      </c>
      <c r="D15" s="41"/>
      <c r="E15" s="41"/>
    </row>
    <row r="16" spans="1:5" x14ac:dyDescent="0.25">
      <c r="A16" s="59">
        <v>21020108</v>
      </c>
      <c r="B16" s="48" t="s">
        <v>12</v>
      </c>
      <c r="C16" s="41">
        <v>27803854.170000002</v>
      </c>
      <c r="D16" s="41">
        <v>27803854.170000002</v>
      </c>
      <c r="E16" s="41"/>
    </row>
    <row r="17" spans="1:5" x14ac:dyDescent="0.25">
      <c r="A17" s="59">
        <v>21020109</v>
      </c>
      <c r="B17" s="48" t="s">
        <v>13</v>
      </c>
      <c r="C17" s="41"/>
      <c r="D17" s="41"/>
      <c r="E17" s="41">
        <v>30000000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qgkPdzZGlV0dWYyHgDQIYvzqsQL4M+Xc379G1VXE7zAUbJEi7RSk8E2t1YR9/htW5wR9i6ZbVD4RRL3/wjfoQ==" saltValue="l0vR4zXt2Wy8j0H7kAo7Z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topLeftCell="A45" zoomScale="90" zoomScaleNormal="81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753</v>
      </c>
      <c r="B4" s="70"/>
      <c r="C4" s="70"/>
      <c r="D4" s="70"/>
      <c r="E4" s="70"/>
    </row>
    <row r="5" spans="1:5" x14ac:dyDescent="0.25">
      <c r="A5" s="69" t="s">
        <v>698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16000000</v>
      </c>
      <c r="D7" s="12">
        <f t="shared" ref="D7:E7" si="0">D8+D84+D88+D93</f>
        <v>5056566</v>
      </c>
      <c r="E7" s="12">
        <f t="shared" si="0"/>
        <v>18850000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16000000</v>
      </c>
      <c r="D8" s="12">
        <f t="shared" ref="D8:E8" si="1">D9+D14+D22+D36+D45+D48+D54+D63+D67+D70</f>
        <v>5056566</v>
      </c>
      <c r="E8" s="12">
        <f t="shared" si="1"/>
        <v>18850000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2776000</v>
      </c>
      <c r="E9" s="12">
        <f t="shared" si="2"/>
        <v>7000000</v>
      </c>
    </row>
    <row r="10" spans="1:5" x14ac:dyDescent="0.25">
      <c r="A10" s="43">
        <v>22020101</v>
      </c>
      <c r="B10" s="44" t="s">
        <v>23</v>
      </c>
      <c r="C10" s="41">
        <v>7000000</v>
      </c>
      <c r="D10" s="41">
        <v>2776000</v>
      </c>
      <c r="E10" s="41">
        <v>7000000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/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1185800</v>
      </c>
      <c r="E36" s="12">
        <f t="shared" si="4"/>
        <v>3350000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210000</v>
      </c>
      <c r="E37" s="41">
        <v>1850000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975800</v>
      </c>
      <c r="E38" s="41">
        <v>1500000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3000000</v>
      </c>
      <c r="D70" s="12">
        <f t="shared" ref="D70:E70" si="10">SUM(D71:D83)</f>
        <v>1094766</v>
      </c>
      <c r="E70" s="12">
        <f t="shared" si="10"/>
        <v>6500000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896766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198000</v>
      </c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/>
      <c r="D76" s="41"/>
      <c r="E76" s="41">
        <v>3500000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pmKwZBANx5gCVnBV8wZFLimB7rs6axKAtV8Ip8A1MpNi/P9DA0bf+W7YfGBYk+F5lzx5c3gJgYk7cZJe8KNqA==" saltValue="7Hvoza85goAhrUmB3DCYj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88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754</v>
      </c>
      <c r="B3" s="70"/>
      <c r="C3" s="70"/>
      <c r="D3" s="70"/>
      <c r="E3" s="70"/>
    </row>
    <row r="4" spans="1:5" x14ac:dyDescent="0.25">
      <c r="A4" s="69" t="s">
        <v>699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79783012.329999998</v>
      </c>
      <c r="D7" s="12">
        <f t="shared" ref="D7:E7" si="0">D8+D13+D20</f>
        <v>53270868.549999997</v>
      </c>
      <c r="E7" s="12">
        <f t="shared" si="0"/>
        <v>35100000</v>
      </c>
    </row>
    <row r="8" spans="1:5" s="1" customFormat="1" x14ac:dyDescent="0.25">
      <c r="A8" s="3">
        <v>2101</v>
      </c>
      <c r="B8" s="3" t="s">
        <v>5</v>
      </c>
      <c r="C8" s="12">
        <f>C9</f>
        <v>30123505</v>
      </c>
      <c r="D8" s="12">
        <f t="shared" ref="D8:E8" si="1">D9</f>
        <v>28997313.219999999</v>
      </c>
      <c r="E8" s="12">
        <f t="shared" si="1"/>
        <v>35100000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30123505</v>
      </c>
      <c r="D9" s="12">
        <f t="shared" ref="D9:E9" si="2">SUM(D10:D12)</f>
        <v>28997313.219999999</v>
      </c>
      <c r="E9" s="12">
        <f t="shared" si="2"/>
        <v>35100000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30123505</v>
      </c>
      <c r="D12" s="41">
        <v>28997313.219999999</v>
      </c>
      <c r="E12" s="41">
        <v>35100000</v>
      </c>
    </row>
    <row r="13" spans="1:5" s="1" customFormat="1" x14ac:dyDescent="0.25">
      <c r="A13" s="3">
        <v>2102</v>
      </c>
      <c r="B13" s="3" t="s">
        <v>9</v>
      </c>
      <c r="C13" s="12">
        <f>C14+C18</f>
        <v>49659507.329999998</v>
      </c>
      <c r="D13" s="12">
        <f t="shared" ref="D13:E13" si="3">D14+D18</f>
        <v>24273555.329999998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49659507.329999998</v>
      </c>
      <c r="D14" s="12">
        <f t="shared" ref="D14:E14" si="4">SUM(D15:D17)</f>
        <v>24273555.329999998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25385952</v>
      </c>
      <c r="D15" s="41"/>
      <c r="E15" s="41"/>
    </row>
    <row r="16" spans="1:5" x14ac:dyDescent="0.25">
      <c r="A16" s="59">
        <v>21020108</v>
      </c>
      <c r="B16" s="48" t="s">
        <v>12</v>
      </c>
      <c r="C16" s="41">
        <v>24273555.329999998</v>
      </c>
      <c r="D16" s="41">
        <v>24273555.329999998</v>
      </c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Xice1l32Bg5rpv8fyipqk7l3p5M4Zi54faTzfH+/cq4EyLuMVRr7Gckhf729eTxVaRbzwQbOlbYP8f9CBAJTQ==" saltValue="3/w/gS3+4OUn4r4rkRzfP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96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755</v>
      </c>
      <c r="B4" s="70"/>
      <c r="C4" s="70"/>
      <c r="D4" s="70"/>
      <c r="E4" s="70"/>
    </row>
    <row r="5" spans="1:5" x14ac:dyDescent="0.25">
      <c r="A5" s="69" t="s">
        <v>699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50000000</v>
      </c>
      <c r="D7" s="12">
        <f t="shared" ref="D7:E7" si="0">D8+D84+D88+D93</f>
        <v>10977225</v>
      </c>
      <c r="E7" s="12">
        <f t="shared" si="0"/>
        <v>47300000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50000000</v>
      </c>
      <c r="D8" s="12">
        <f t="shared" ref="D8:E8" si="1">D9+D14+D22+D36+D45+D48+D54+D63+D67+D70</f>
        <v>10977225</v>
      </c>
      <c r="E8" s="12">
        <f t="shared" si="1"/>
        <v>47300000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31000000</v>
      </c>
      <c r="D9" s="12">
        <f t="shared" ref="D9:E9" si="2">SUM(D10:D13)</f>
        <v>3772000</v>
      </c>
      <c r="E9" s="12">
        <f t="shared" si="2"/>
        <v>10000000</v>
      </c>
    </row>
    <row r="10" spans="1:5" x14ac:dyDescent="0.25">
      <c r="A10" s="43">
        <v>22020101</v>
      </c>
      <c r="B10" s="44" t="s">
        <v>23</v>
      </c>
      <c r="C10" s="41">
        <v>31000000</v>
      </c>
      <c r="D10" s="41">
        <v>3772000</v>
      </c>
      <c r="E10" s="41">
        <v>10000000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93225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93225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213000</v>
      </c>
      <c r="E36" s="12">
        <f t="shared" si="4"/>
        <v>4000000</v>
      </c>
    </row>
    <row r="37" spans="1:5" x14ac:dyDescent="0.25">
      <c r="A37" s="43">
        <v>22020401</v>
      </c>
      <c r="B37" s="44" t="s">
        <v>50</v>
      </c>
      <c r="C37" s="41">
        <v>4000000</v>
      </c>
      <c r="D37" s="41">
        <v>213000</v>
      </c>
      <c r="E37" s="41">
        <v>4000000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6000000</v>
      </c>
      <c r="D45" s="12">
        <f t="shared" ref="D45:E45" si="5">SUM(D46:D47)</f>
        <v>0</v>
      </c>
      <c r="E45" s="12">
        <f t="shared" si="5"/>
        <v>500000</v>
      </c>
    </row>
    <row r="46" spans="1:5" x14ac:dyDescent="0.25">
      <c r="A46" s="43">
        <v>22020501</v>
      </c>
      <c r="B46" s="44" t="s">
        <v>59</v>
      </c>
      <c r="C46" s="41">
        <v>6000000</v>
      </c>
      <c r="D46" s="41"/>
      <c r="E46" s="41">
        <v>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1800000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1800000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8000000</v>
      </c>
      <c r="D70" s="12">
        <f t="shared" ref="D70:E70" si="10">SUM(D71:D83)</f>
        <v>6899000</v>
      </c>
      <c r="E70" s="12">
        <f t="shared" si="10"/>
        <v>30500000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23000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3000000</v>
      </c>
      <c r="D72" s="41">
        <v>2890000</v>
      </c>
      <c r="E72" s="41">
        <v>4000000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3986000</v>
      </c>
      <c r="E76" s="41">
        <v>25000000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9PScZg9G4CgNk6YAYD/neHXpL+SscwlBQP0RVmemsYepNc22OHdj5e0Et1dP3xiIm6kTjZuPCPSmHHWBjuDd3g==" saltValue="FLlN5qkU/rHDoN4FaXz1T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zoomScale="90" zoomScaleNormal="95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756</v>
      </c>
      <c r="B3" s="70"/>
      <c r="C3" s="70"/>
      <c r="D3" s="70"/>
      <c r="E3" s="70"/>
    </row>
    <row r="4" spans="1:5" x14ac:dyDescent="0.25">
      <c r="A4" s="69" t="s">
        <v>701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84961497</v>
      </c>
      <c r="D7" s="12">
        <f t="shared" ref="D7:E7" si="0">D8+D13+D20</f>
        <v>82339510</v>
      </c>
      <c r="E7" s="12">
        <f t="shared" si="0"/>
        <v>110550000</v>
      </c>
    </row>
    <row r="8" spans="1:5" s="1" customFormat="1" x14ac:dyDescent="0.25">
      <c r="A8" s="3">
        <v>2101</v>
      </c>
      <c r="B8" s="3" t="s">
        <v>5</v>
      </c>
      <c r="C8" s="12">
        <f>C9</f>
        <v>84961497</v>
      </c>
      <c r="D8" s="12">
        <f t="shared" ref="D8:E8" si="1">D9</f>
        <v>82339510</v>
      </c>
      <c r="E8" s="12">
        <f t="shared" si="1"/>
        <v>110550000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84961497</v>
      </c>
      <c r="D9" s="12">
        <f t="shared" ref="D9:E9" si="2">SUM(D10:D12)</f>
        <v>82339510</v>
      </c>
      <c r="E9" s="12">
        <f t="shared" si="2"/>
        <v>110550000</v>
      </c>
    </row>
    <row r="10" spans="1:5" x14ac:dyDescent="0.25">
      <c r="A10" s="59">
        <v>21010101</v>
      </c>
      <c r="B10" s="48" t="s">
        <v>5</v>
      </c>
      <c r="C10" s="41">
        <v>84961497</v>
      </c>
      <c r="D10" s="41">
        <v>82339510</v>
      </c>
      <c r="E10" s="41">
        <v>110550000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WDnSQwlLmxNYuQYh+nroutN59NAGaYNCNhMj7t9q4QWv66Oc+2U3Q3316Ht/hTJv8wYItQV8F/9xAK+MpONKQ==" saltValue="MgMZoA3cu4/774CrO7DME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A3" zoomScale="90" zoomScaleNormal="107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757</v>
      </c>
      <c r="B4" s="70"/>
      <c r="C4" s="70"/>
      <c r="D4" s="70"/>
      <c r="E4" s="70"/>
    </row>
    <row r="5" spans="1:5" x14ac:dyDescent="0.25">
      <c r="A5" s="69" t="s">
        <v>701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153500000</v>
      </c>
      <c r="D7" s="12">
        <f t="shared" ref="D7:E7" si="0">D8+D84+D88+D93</f>
        <v>122296555</v>
      </c>
      <c r="E7" s="12">
        <f t="shared" si="0"/>
        <v>299500000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153500000</v>
      </c>
      <c r="D8" s="12">
        <f t="shared" ref="D8:E8" si="1">D9+D14+D22+D36+D45+D48+D54+D63+D67+D70</f>
        <v>122296555</v>
      </c>
      <c r="E8" s="12">
        <f t="shared" si="1"/>
        <v>299500000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4889000</v>
      </c>
      <c r="E9" s="12">
        <f t="shared" si="2"/>
        <v>10000000</v>
      </c>
    </row>
    <row r="10" spans="1:5" x14ac:dyDescent="0.25">
      <c r="A10" s="43">
        <v>22020101</v>
      </c>
      <c r="B10" s="44" t="s">
        <v>23</v>
      </c>
      <c r="C10" s="41">
        <v>10000000</v>
      </c>
      <c r="D10" s="41">
        <v>4889000</v>
      </c>
      <c r="E10" s="41">
        <v>10000000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1600000</v>
      </c>
      <c r="E22" s="12">
        <f t="shared" si="3"/>
        <v>2500000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1600000</v>
      </c>
      <c r="E23" s="41">
        <v>2500000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5500000</v>
      </c>
      <c r="D36" s="12">
        <f t="shared" ref="D36:E36" si="4">SUM(D37:D44)</f>
        <v>98055</v>
      </c>
      <c r="E36" s="12">
        <f t="shared" si="4"/>
        <v>2500000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78055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20000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65000000</v>
      </c>
      <c r="D45" s="12">
        <f t="shared" ref="D45:E45" si="5">SUM(D46:D47)</f>
        <v>56911300</v>
      </c>
      <c r="E45" s="12">
        <f t="shared" si="5"/>
        <v>85000000</v>
      </c>
    </row>
    <row r="46" spans="1:5" x14ac:dyDescent="0.25">
      <c r="A46" s="43">
        <v>22020501</v>
      </c>
      <c r="B46" s="44" t="s">
        <v>59</v>
      </c>
      <c r="C46" s="41">
        <v>65000000</v>
      </c>
      <c r="D46" s="41">
        <v>56911300</v>
      </c>
      <c r="E46" s="41">
        <v>65000000</v>
      </c>
    </row>
    <row r="47" spans="1:5" x14ac:dyDescent="0.25">
      <c r="A47" s="43">
        <v>22020502</v>
      </c>
      <c r="B47" s="44" t="s">
        <v>60</v>
      </c>
      <c r="C47" s="41"/>
      <c r="D47" s="41"/>
      <c r="E47" s="41">
        <v>20000000</v>
      </c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20000000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/>
      <c r="D57" s="41"/>
      <c r="E57" s="41">
        <v>20000000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/>
      <c r="D66" s="41"/>
      <c r="E66" s="41">
        <v>1500000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70000000</v>
      </c>
      <c r="D70" s="12">
        <f t="shared" ref="D70:E70" si="10">SUM(D71:D83)</f>
        <v>58798200</v>
      </c>
      <c r="E70" s="12">
        <f t="shared" si="10"/>
        <v>177000000</v>
      </c>
    </row>
    <row r="71" spans="1:5" x14ac:dyDescent="0.25">
      <c r="A71" s="43">
        <v>22021001</v>
      </c>
      <c r="B71" s="44" t="s">
        <v>84</v>
      </c>
      <c r="C71" s="41">
        <v>10000000</v>
      </c>
      <c r="D71" s="41">
        <v>33700</v>
      </c>
      <c r="E71" s="41">
        <v>5000000</v>
      </c>
    </row>
    <row r="72" spans="1:5" x14ac:dyDescent="0.25">
      <c r="A72" s="43">
        <v>22021002</v>
      </c>
      <c r="B72" s="44" t="s">
        <v>85</v>
      </c>
      <c r="C72" s="41"/>
      <c r="D72" s="41"/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18764500</v>
      </c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40000000</v>
      </c>
      <c r="D81" s="41">
        <v>40000000</v>
      </c>
      <c r="E81" s="41">
        <v>150000000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mvLkTBvkGtwe8ei+1N6uugJnhlWI4JnLoHuXd/R0mLKRD9nNZYX+9T7liZwCrGyQPDaIAspp6U9ukpxny+6eg==" saltValue="CVD6BJN+orNN1ktHq5I2D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1" orientation="landscape" r:id="rId1"/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80" zoomScaleNormal="94" zoomScaleSheetLayoutView="80" workbookViewId="0">
      <selection activeCell="A79" activeCellId="6" sqref="A21:XFD21 A32:XFD32 A39:XFD39 A53:XFD54 A60:XFD68 A72:XFD76 A79:XFD8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758</v>
      </c>
      <c r="B2" s="69"/>
      <c r="C2" s="69"/>
      <c r="D2" s="69"/>
      <c r="E2" s="69"/>
    </row>
    <row r="3" spans="1:6" x14ac:dyDescent="0.25">
      <c r="A3" s="69" t="s">
        <v>701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D7+D20+D31+D37+D43+D52+D59+D71+D78+D84</f>
        <v>420000000</v>
      </c>
      <c r="E6" s="11">
        <f>E7+E20+E31+E37+E43+E52+E59+E71+E78+E84</f>
        <v>218189432.34999999</v>
      </c>
      <c r="F6" s="11">
        <f>F7+F20+F31+F37+F43+F52+F59+F71+F78+F84</f>
        <v>404500000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SUM(D8:D19)</f>
        <v>100000000</v>
      </c>
      <c r="E7" s="11">
        <f>SUM(E8:E19)</f>
        <v>95789800</v>
      </c>
      <c r="F7" s="11">
        <f>SUM(F8:F19)</f>
        <v>281500000</v>
      </c>
    </row>
    <row r="8" spans="1:6" x14ac:dyDescent="0.25">
      <c r="A8" s="42" t="s">
        <v>603</v>
      </c>
      <c r="B8" s="43">
        <v>32010101</v>
      </c>
      <c r="C8" s="44" t="s">
        <v>782</v>
      </c>
      <c r="D8" s="45"/>
      <c r="E8" s="45"/>
      <c r="F8" s="45">
        <v>50000000</v>
      </c>
    </row>
    <row r="9" spans="1:6" x14ac:dyDescent="0.25">
      <c r="A9" s="42" t="s">
        <v>604</v>
      </c>
      <c r="B9" s="43">
        <v>32010101</v>
      </c>
      <c r="C9" s="44" t="s">
        <v>783</v>
      </c>
      <c r="D9" s="45"/>
      <c r="E9" s="45"/>
      <c r="F9" s="45">
        <v>10000000</v>
      </c>
    </row>
    <row r="10" spans="1:6" x14ac:dyDescent="0.25">
      <c r="A10" s="42" t="s">
        <v>622</v>
      </c>
      <c r="B10" s="43">
        <v>32010101</v>
      </c>
      <c r="C10" s="44" t="s">
        <v>784</v>
      </c>
      <c r="D10" s="45"/>
      <c r="E10" s="45"/>
      <c r="F10" s="45">
        <v>10000000</v>
      </c>
    </row>
    <row r="11" spans="1:6" x14ac:dyDescent="0.25">
      <c r="A11" s="42" t="s">
        <v>623</v>
      </c>
      <c r="B11" s="43">
        <v>32010101</v>
      </c>
      <c r="C11" s="44" t="s">
        <v>785</v>
      </c>
      <c r="D11" s="45"/>
      <c r="E11" s="45"/>
      <c r="F11" s="45">
        <v>30000000</v>
      </c>
    </row>
    <row r="12" spans="1:6" x14ac:dyDescent="0.25">
      <c r="A12" s="42" t="s">
        <v>624</v>
      </c>
      <c r="B12" s="43">
        <v>32010101</v>
      </c>
      <c r="C12" s="44" t="s">
        <v>786</v>
      </c>
      <c r="D12" s="45"/>
      <c r="E12" s="45"/>
      <c r="F12" s="45">
        <v>40000000</v>
      </c>
    </row>
    <row r="13" spans="1:6" x14ac:dyDescent="0.25">
      <c r="A13" s="42" t="s">
        <v>625</v>
      </c>
      <c r="B13" s="43">
        <v>32010101</v>
      </c>
      <c r="C13" s="44" t="s">
        <v>787</v>
      </c>
      <c r="D13" s="45"/>
      <c r="E13" s="45"/>
      <c r="F13" s="45">
        <v>10000000</v>
      </c>
    </row>
    <row r="14" spans="1:6" x14ac:dyDescent="0.25">
      <c r="A14" s="42" t="s">
        <v>626</v>
      </c>
      <c r="B14" s="43">
        <v>32010101</v>
      </c>
      <c r="C14" s="44" t="s">
        <v>788</v>
      </c>
      <c r="D14" s="45"/>
      <c r="E14" s="45"/>
      <c r="F14" s="45">
        <v>10000000</v>
      </c>
    </row>
    <row r="15" spans="1:6" x14ac:dyDescent="0.25">
      <c r="A15" s="42" t="s">
        <v>627</v>
      </c>
      <c r="B15" s="43">
        <v>32010101</v>
      </c>
      <c r="C15" s="44" t="s">
        <v>789</v>
      </c>
      <c r="D15" s="45"/>
      <c r="E15" s="45"/>
      <c r="F15" s="45">
        <v>15000000</v>
      </c>
    </row>
    <row r="16" spans="1:6" x14ac:dyDescent="0.25">
      <c r="A16" s="42" t="s">
        <v>628</v>
      </c>
      <c r="B16" s="43">
        <v>32010101</v>
      </c>
      <c r="C16" s="44" t="s">
        <v>814</v>
      </c>
      <c r="D16" s="45"/>
      <c r="E16" s="45"/>
      <c r="F16" s="45">
        <v>6500000</v>
      </c>
    </row>
    <row r="17" spans="1:6" x14ac:dyDescent="0.25">
      <c r="A17" s="42" t="s">
        <v>629</v>
      </c>
      <c r="B17" s="43">
        <v>32010101</v>
      </c>
      <c r="C17" s="44" t="s">
        <v>815</v>
      </c>
      <c r="D17" s="45">
        <v>100000000</v>
      </c>
      <c r="E17" s="45">
        <v>95789800</v>
      </c>
      <c r="F17" s="45">
        <v>35000000</v>
      </c>
    </row>
    <row r="18" spans="1:6" x14ac:dyDescent="0.25">
      <c r="A18" s="42" t="s">
        <v>630</v>
      </c>
      <c r="B18" s="43">
        <v>32010101</v>
      </c>
      <c r="C18" s="44" t="s">
        <v>842</v>
      </c>
      <c r="D18" s="45"/>
      <c r="E18" s="45"/>
      <c r="F18" s="45">
        <v>35000000</v>
      </c>
    </row>
    <row r="19" spans="1:6" x14ac:dyDescent="0.25">
      <c r="A19" s="42" t="s">
        <v>631</v>
      </c>
      <c r="B19" s="43">
        <v>32010101</v>
      </c>
      <c r="C19" s="44" t="s">
        <v>790</v>
      </c>
      <c r="D19" s="45"/>
      <c r="E19" s="45"/>
      <c r="F19" s="45">
        <v>30000000</v>
      </c>
    </row>
    <row r="20" spans="1:6" s="1" customFormat="1" x14ac:dyDescent="0.25">
      <c r="A20" s="5"/>
      <c r="B20" s="4">
        <v>32010200</v>
      </c>
      <c r="C20" s="5" t="s">
        <v>116</v>
      </c>
      <c r="D20" s="11">
        <f>SUM(D21:D30)</f>
        <v>0</v>
      </c>
      <c r="E20" s="11">
        <f t="shared" ref="E20:F20" si="0">SUM(E21:E30)</f>
        <v>0</v>
      </c>
      <c r="F20" s="11">
        <f t="shared" si="0"/>
        <v>0</v>
      </c>
    </row>
    <row r="21" spans="1:6" hidden="1" x14ac:dyDescent="0.25">
      <c r="A21" s="42"/>
      <c r="B21" s="43">
        <v>32010202</v>
      </c>
      <c r="C21" s="44" t="s">
        <v>117</v>
      </c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hidden="1" x14ac:dyDescent="0.25">
      <c r="A30" s="46"/>
      <c r="B30" s="47"/>
      <c r="C30" s="46"/>
      <c r="D30" s="45"/>
      <c r="E30" s="45"/>
      <c r="F30" s="45"/>
    </row>
    <row r="31" spans="1:6" s="1" customFormat="1" x14ac:dyDescent="0.25">
      <c r="A31" s="5"/>
      <c r="B31" s="4">
        <v>320103</v>
      </c>
      <c r="C31" s="5" t="s">
        <v>118</v>
      </c>
      <c r="D31" s="11">
        <f>SUM(D32:D36)</f>
        <v>0</v>
      </c>
      <c r="E31" s="11">
        <f t="shared" ref="E31:F31" si="1">SUM(E32:E36)</f>
        <v>0</v>
      </c>
      <c r="F31" s="11">
        <f t="shared" si="1"/>
        <v>0</v>
      </c>
    </row>
    <row r="32" spans="1:6" hidden="1" x14ac:dyDescent="0.25">
      <c r="A32" s="42"/>
      <c r="B32" s="43">
        <v>32010301</v>
      </c>
      <c r="C32" s="44" t="s">
        <v>119</v>
      </c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hidden="1" x14ac:dyDescent="0.25">
      <c r="A36" s="44"/>
      <c r="B36" s="43"/>
      <c r="C36" s="44"/>
      <c r="D36" s="45"/>
      <c r="E36" s="45"/>
      <c r="F36" s="45"/>
    </row>
    <row r="37" spans="1:6" s="1" customFormat="1" x14ac:dyDescent="0.25">
      <c r="A37" s="5"/>
      <c r="B37" s="4">
        <v>32010400</v>
      </c>
      <c r="C37" s="5" t="s">
        <v>120</v>
      </c>
      <c r="D37" s="11">
        <f>SUM(D38:D42)</f>
        <v>320000000</v>
      </c>
      <c r="E37" s="11">
        <f t="shared" ref="E37:F37" si="2">SUM(E38:E42)</f>
        <v>122399632.34999999</v>
      </c>
      <c r="F37" s="11">
        <f t="shared" si="2"/>
        <v>100000000</v>
      </c>
    </row>
    <row r="38" spans="1:6" x14ac:dyDescent="0.25">
      <c r="A38" s="42" t="s">
        <v>632</v>
      </c>
      <c r="B38" s="43">
        <v>32010405</v>
      </c>
      <c r="C38" s="44" t="s">
        <v>121</v>
      </c>
      <c r="D38" s="45">
        <v>285000000</v>
      </c>
      <c r="E38" s="45">
        <v>88975000</v>
      </c>
      <c r="F38" s="45">
        <v>50000000</v>
      </c>
    </row>
    <row r="39" spans="1:6" hidden="1" x14ac:dyDescent="0.25">
      <c r="A39" s="42"/>
      <c r="B39" s="43">
        <v>32010406</v>
      </c>
      <c r="C39" s="44" t="s">
        <v>122</v>
      </c>
      <c r="D39" s="45"/>
      <c r="E39" s="45"/>
      <c r="F39" s="45"/>
    </row>
    <row r="40" spans="1:6" x14ac:dyDescent="0.25">
      <c r="A40" s="42" t="s">
        <v>633</v>
      </c>
      <c r="B40" s="43">
        <v>32010407</v>
      </c>
      <c r="C40" s="44" t="s">
        <v>123</v>
      </c>
      <c r="D40" s="45">
        <v>35000000</v>
      </c>
      <c r="E40" s="45">
        <v>33424632.350000001</v>
      </c>
      <c r="F40" s="45">
        <v>25000000</v>
      </c>
    </row>
    <row r="41" spans="1:6" x14ac:dyDescent="0.25">
      <c r="A41" s="42"/>
      <c r="B41" s="43">
        <v>32010408</v>
      </c>
      <c r="C41" s="44" t="s">
        <v>124</v>
      </c>
      <c r="D41" s="45"/>
      <c r="E41" s="45"/>
      <c r="F41" s="45">
        <v>25000000</v>
      </c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320105</v>
      </c>
      <c r="C43" s="5" t="s">
        <v>125</v>
      </c>
      <c r="D43" s="11">
        <f>SUM(D44:D51)</f>
        <v>0</v>
      </c>
      <c r="E43" s="11">
        <f t="shared" ref="E43:F43" si="3">SUM(E44:E51)</f>
        <v>0</v>
      </c>
      <c r="F43" s="11">
        <f t="shared" si="3"/>
        <v>23000000</v>
      </c>
    </row>
    <row r="44" spans="1:6" x14ac:dyDescent="0.25">
      <c r="A44" s="42" t="s">
        <v>634</v>
      </c>
      <c r="B44" s="43">
        <v>32010501</v>
      </c>
      <c r="C44" s="44" t="s">
        <v>126</v>
      </c>
      <c r="D44" s="45"/>
      <c r="E44" s="45"/>
      <c r="F44" s="45">
        <v>3000000</v>
      </c>
    </row>
    <row r="45" spans="1:6" x14ac:dyDescent="0.25">
      <c r="A45" s="42" t="s">
        <v>635</v>
      </c>
      <c r="B45" s="43">
        <v>32010501</v>
      </c>
      <c r="C45" s="44" t="s">
        <v>791</v>
      </c>
      <c r="D45" s="45"/>
      <c r="E45" s="45"/>
      <c r="F45" s="45">
        <v>20000000</v>
      </c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hidden="1" x14ac:dyDescent="0.25">
      <c r="A51" s="46"/>
      <c r="B51" s="47"/>
      <c r="C51" s="46"/>
      <c r="D51" s="45"/>
      <c r="E51" s="45"/>
      <c r="F51" s="45"/>
    </row>
    <row r="52" spans="1:6" s="1" customFormat="1" x14ac:dyDescent="0.25">
      <c r="A52" s="5"/>
      <c r="B52" s="4">
        <v>320106</v>
      </c>
      <c r="C52" s="5" t="s">
        <v>127</v>
      </c>
      <c r="D52" s="11">
        <f>SUM(D53:D58)</f>
        <v>0</v>
      </c>
      <c r="E52" s="11">
        <f t="shared" ref="E52:F52" si="4">SUM(E53:E58)</f>
        <v>0</v>
      </c>
      <c r="F52" s="11">
        <f t="shared" si="4"/>
        <v>0</v>
      </c>
    </row>
    <row r="53" spans="1:6" hidden="1" x14ac:dyDescent="0.25">
      <c r="A53" s="42"/>
      <c r="B53" s="43">
        <v>32010601</v>
      </c>
      <c r="C53" s="44" t="s">
        <v>128</v>
      </c>
      <c r="D53" s="45"/>
      <c r="E53" s="45"/>
      <c r="F53" s="45"/>
    </row>
    <row r="54" spans="1:6" hidden="1" x14ac:dyDescent="0.25">
      <c r="A54" s="42"/>
      <c r="B54" s="43">
        <v>32010602</v>
      </c>
      <c r="C54" s="44" t="s">
        <v>129</v>
      </c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s="1" customFormat="1" x14ac:dyDescent="0.25">
      <c r="A59" s="5"/>
      <c r="B59" s="4">
        <v>320109</v>
      </c>
      <c r="C59" s="5" t="s">
        <v>130</v>
      </c>
      <c r="D59" s="11">
        <f>SUM(D60:D70)</f>
        <v>0</v>
      </c>
      <c r="E59" s="11">
        <f t="shared" ref="E59:F59" si="5">SUM(E60:E70)</f>
        <v>0</v>
      </c>
      <c r="F59" s="11">
        <f t="shared" si="5"/>
        <v>0</v>
      </c>
    </row>
    <row r="60" spans="1:6" hidden="1" x14ac:dyDescent="0.25">
      <c r="A60" s="42"/>
      <c r="B60" s="43">
        <v>32010903</v>
      </c>
      <c r="C60" s="44" t="s">
        <v>131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2"/>
      <c r="B62" s="43">
        <v>32010904</v>
      </c>
      <c r="C62" s="44" t="s">
        <v>132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2"/>
      <c r="B64" s="43">
        <v>32010935</v>
      </c>
      <c r="C64" s="44" t="s">
        <v>133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2"/>
      <c r="B68" s="43">
        <v>32010936</v>
      </c>
      <c r="C68" s="44" t="s">
        <v>134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s="1" customFormat="1" x14ac:dyDescent="0.25">
      <c r="A71" s="5"/>
      <c r="B71" s="4">
        <v>320201</v>
      </c>
      <c r="C71" s="5" t="s">
        <v>146</v>
      </c>
      <c r="D71" s="11">
        <f>SUM(D72:D77)</f>
        <v>0</v>
      </c>
      <c r="E71" s="11">
        <f t="shared" ref="E71:F71" si="6">SUM(E72:E77)</f>
        <v>0</v>
      </c>
      <c r="F71" s="11">
        <f t="shared" si="6"/>
        <v>0</v>
      </c>
    </row>
    <row r="72" spans="1:6" hidden="1" x14ac:dyDescent="0.25">
      <c r="A72" s="42"/>
      <c r="B72" s="43">
        <v>32020101</v>
      </c>
      <c r="C72" s="44" t="s">
        <v>135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/>
      <c r="B74" s="43">
        <v>32020102</v>
      </c>
      <c r="C74" s="44" t="s">
        <v>136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2"/>
      <c r="B76" s="43">
        <v>32020104</v>
      </c>
      <c r="C76" s="44" t="s">
        <v>137</v>
      </c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s="1" customFormat="1" x14ac:dyDescent="0.25">
      <c r="A78" s="5"/>
      <c r="B78" s="4">
        <v>320301</v>
      </c>
      <c r="C78" s="5" t="s">
        <v>138</v>
      </c>
      <c r="D78" s="11">
        <f>SUM(D79:D83)</f>
        <v>0</v>
      </c>
      <c r="E78" s="11">
        <f t="shared" ref="E78:F78" si="7">SUM(E79:E83)</f>
        <v>0</v>
      </c>
      <c r="F78" s="11">
        <f t="shared" si="7"/>
        <v>0</v>
      </c>
    </row>
    <row r="79" spans="1:6" hidden="1" x14ac:dyDescent="0.25">
      <c r="A79" s="42"/>
      <c r="B79" s="43">
        <v>32030101</v>
      </c>
      <c r="C79" s="44" t="s">
        <v>139</v>
      </c>
      <c r="D79" s="45"/>
      <c r="E79" s="45"/>
      <c r="F79" s="45"/>
    </row>
    <row r="80" spans="1:6" hidden="1" x14ac:dyDescent="0.25">
      <c r="A80" s="42"/>
      <c r="B80" s="43">
        <v>32030109</v>
      </c>
      <c r="C80" s="44" t="s">
        <v>140</v>
      </c>
      <c r="D80" s="45"/>
      <c r="E80" s="45"/>
      <c r="F80" s="45"/>
    </row>
    <row r="81" spans="1:6" hidden="1" x14ac:dyDescent="0.25">
      <c r="A81" s="42"/>
      <c r="B81" s="43">
        <v>32030110</v>
      </c>
      <c r="C81" s="44" t="s">
        <v>141</v>
      </c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hidden="1" x14ac:dyDescent="0.25">
      <c r="A83" s="46"/>
      <c r="B83" s="47"/>
      <c r="C83" s="46"/>
      <c r="D83" s="45"/>
      <c r="E83" s="45"/>
      <c r="F83" s="45"/>
    </row>
    <row r="84" spans="1:6" s="1" customFormat="1" x14ac:dyDescent="0.25">
      <c r="A84" s="5"/>
      <c r="B84" s="4">
        <v>32011000</v>
      </c>
      <c r="C84" s="5" t="s">
        <v>142</v>
      </c>
      <c r="D84" s="11">
        <f>SUM(D85:D86)</f>
        <v>0</v>
      </c>
      <c r="E84" s="11">
        <f t="shared" ref="E84:F84" si="8">SUM(E85:E86)</f>
        <v>0</v>
      </c>
      <c r="F84" s="11">
        <f t="shared" si="8"/>
        <v>0</v>
      </c>
    </row>
    <row r="85" spans="1:6" hidden="1" x14ac:dyDescent="0.25">
      <c r="A85" s="42"/>
      <c r="B85" s="46"/>
      <c r="C85" s="46"/>
      <c r="D85" s="45"/>
      <c r="E85" s="45"/>
      <c r="F85" s="45"/>
    </row>
    <row r="86" spans="1:6" hidden="1" x14ac:dyDescent="0.25">
      <c r="A86" s="46"/>
      <c r="B86" s="46"/>
      <c r="C86" s="46"/>
      <c r="D86" s="45"/>
      <c r="E86" s="45"/>
      <c r="F86" s="45"/>
    </row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pm0tL0EB5IfMPOt2gaB7n2jiCejyYHmKLH8vSGOGKkep3MOv7PiOu8tREWTDq/nj0UbJ4yQOW8MwPNdkdpz6Q==" saltValue="XDRIeQq5EPIIMdpaxTEac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759</v>
      </c>
      <c r="B3" s="70"/>
      <c r="C3" s="70"/>
      <c r="D3" s="70"/>
      <c r="E3" s="70"/>
    </row>
    <row r="4" spans="1:5" x14ac:dyDescent="0.25">
      <c r="A4" s="69" t="s">
        <v>702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100752694</v>
      </c>
      <c r="D7" s="12">
        <f t="shared" ref="D7:E7" si="0">D8+D13+D20</f>
        <v>99894776.209999993</v>
      </c>
      <c r="E7" s="12">
        <f t="shared" si="0"/>
        <v>105400000</v>
      </c>
    </row>
    <row r="8" spans="1:5" s="1" customFormat="1" x14ac:dyDescent="0.25">
      <c r="A8" s="3">
        <v>2101</v>
      </c>
      <c r="B8" s="3" t="s">
        <v>5</v>
      </c>
      <c r="C8" s="12">
        <f>C9</f>
        <v>100752694</v>
      </c>
      <c r="D8" s="12">
        <f t="shared" ref="D8:E8" si="1">D9</f>
        <v>99894776.209999993</v>
      </c>
      <c r="E8" s="12">
        <f t="shared" si="1"/>
        <v>105400000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100752694</v>
      </c>
      <c r="D9" s="12">
        <f t="shared" ref="D9:E9" si="2">SUM(D10:D12)</f>
        <v>99894776.209999993</v>
      </c>
      <c r="E9" s="12">
        <f t="shared" si="2"/>
        <v>105400000</v>
      </c>
    </row>
    <row r="10" spans="1:5" x14ac:dyDescent="0.25">
      <c r="A10" s="59">
        <v>21010101</v>
      </c>
      <c r="B10" s="48" t="s">
        <v>5</v>
      </c>
      <c r="C10" s="41">
        <v>100752694</v>
      </c>
      <c r="D10" s="41">
        <v>99894776.209999993</v>
      </c>
      <c r="E10" s="41">
        <v>105400000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9MIzLOZ/Pj3WvqqVl8n6wJM/nmLA4eW6a4kWc+lInAW7RLNmHPgB4oXOK9micW5311gxwBeSefFKNu644454Q==" saltValue="jB29GgXZgJzDVlgTbKeKE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A3" zoomScale="90" zoomScaleNormal="117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760</v>
      </c>
      <c r="B4" s="70"/>
      <c r="C4" s="70"/>
      <c r="D4" s="70"/>
      <c r="E4" s="70"/>
    </row>
    <row r="5" spans="1:5" x14ac:dyDescent="0.25">
      <c r="A5" s="69" t="s">
        <v>702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305339265</v>
      </c>
      <c r="D7" s="12">
        <f t="shared" ref="D7:E7" si="0">D8+D84+D88+D93</f>
        <v>254209650</v>
      </c>
      <c r="E7" s="12">
        <f t="shared" si="0"/>
        <v>241541300.15000001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305339265</v>
      </c>
      <c r="D8" s="12">
        <f t="shared" ref="D8:E8" si="1">D9+D14+D22+D36+D45+D48+D54+D63+D67+D70</f>
        <v>254209650</v>
      </c>
      <c r="E8" s="12">
        <f t="shared" si="1"/>
        <v>241541300.15000001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980700</v>
      </c>
      <c r="E9" s="12">
        <f t="shared" si="2"/>
        <v>1500000</v>
      </c>
    </row>
    <row r="10" spans="1:5" x14ac:dyDescent="0.25">
      <c r="A10" s="43">
        <v>22020101</v>
      </c>
      <c r="B10" s="44" t="s">
        <v>23</v>
      </c>
      <c r="C10" s="41">
        <v>5000000</v>
      </c>
      <c r="D10" s="41">
        <v>980700</v>
      </c>
      <c r="E10" s="41">
        <v>1500000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296539265</v>
      </c>
      <c r="D22" s="12">
        <f t="shared" ref="D22:E22" si="3">SUM(D23:D35)</f>
        <v>251998890</v>
      </c>
      <c r="E22" s="12">
        <f t="shared" si="3"/>
        <v>235500000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98000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27000000</v>
      </c>
      <c r="D29" s="41">
        <v>8000000</v>
      </c>
      <c r="E29" s="41">
        <v>35000000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792</v>
      </c>
      <c r="C33" s="41">
        <v>268039265</v>
      </c>
      <c r="D33" s="41">
        <v>243900890</v>
      </c>
      <c r="E33" s="41">
        <v>200000000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1600000</v>
      </c>
      <c r="D36" s="12">
        <f t="shared" ref="D36:E36" si="4">SUM(D37:D44)</f>
        <v>800000</v>
      </c>
      <c r="E36" s="12">
        <f t="shared" si="4"/>
        <v>1200000</v>
      </c>
    </row>
    <row r="37" spans="1:5" x14ac:dyDescent="0.25">
      <c r="A37" s="43">
        <v>22020401</v>
      </c>
      <c r="B37" s="44" t="s">
        <v>50</v>
      </c>
      <c r="C37" s="41">
        <v>800000</v>
      </c>
      <c r="D37" s="41">
        <v>800000</v>
      </c>
      <c r="E37" s="41">
        <v>1200000</v>
      </c>
    </row>
    <row r="38" spans="1:5" x14ac:dyDescent="0.25">
      <c r="A38" s="43">
        <v>22020402</v>
      </c>
      <c r="B38" s="44" t="s">
        <v>51</v>
      </c>
      <c r="C38" s="41">
        <v>800000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2200000</v>
      </c>
      <c r="D70" s="12">
        <f t="shared" ref="D70:E70" si="10">SUM(D71:D83)</f>
        <v>430060</v>
      </c>
      <c r="E70" s="12">
        <f t="shared" si="10"/>
        <v>2841300.15</v>
      </c>
    </row>
    <row r="71" spans="1:5" x14ac:dyDescent="0.25">
      <c r="A71" s="43">
        <v>22021001</v>
      </c>
      <c r="B71" s="44" t="s">
        <v>84</v>
      </c>
      <c r="C71" s="41">
        <v>700000</v>
      </c>
      <c r="D71" s="41">
        <v>134060</v>
      </c>
      <c r="E71" s="41">
        <v>341300.15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296000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QcWo/15PLuDpDJMpc4UZggEi1X5ZF1ss6jxGu4IOeZClHOGtqSDAPlRT3kjCVK18ErkT0qEHmhtdQI3UVvAmg==" saltValue="KFbbZpN0R1JaLBBvTTFFw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80" zoomScaleNormal="89" zoomScaleSheetLayoutView="80" workbookViewId="0">
      <selection activeCell="A76" activeCellId="11" sqref="A8:XFD8 A18:XFD18 A29:XFD29 A35:XFD38 A41:XFD41 A50:XFD51 A57:XFD57 A59:XFD59 A61:XFD61 A65:XFD65 A69:XFD73 A76:XFD77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761</v>
      </c>
      <c r="B2" s="69"/>
      <c r="C2" s="69"/>
      <c r="D2" s="69"/>
      <c r="E2" s="69"/>
    </row>
    <row r="3" spans="1:6" x14ac:dyDescent="0.25">
      <c r="A3" s="69" t="s">
        <v>702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D7+D17+D28+D34+D40+D49+D56+D68+D75+D81</f>
        <v>531000000</v>
      </c>
      <c r="E6" s="11">
        <f t="shared" ref="E6:F6" si="0">E7+E17+E28+E34+E40+E49+E56+E68+E75+E81</f>
        <v>362995722.89999998</v>
      </c>
      <c r="F6" s="11">
        <f t="shared" si="0"/>
        <v>370500000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68000000</v>
      </c>
      <c r="E7" s="11">
        <f t="shared" ref="E7:F7" si="1">SUM(E8:E16)</f>
        <v>56000000</v>
      </c>
      <c r="F7" s="11">
        <f t="shared" si="1"/>
        <v>10500000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 t="s">
        <v>606</v>
      </c>
      <c r="B9" s="43">
        <v>32010101</v>
      </c>
      <c r="C9" s="44" t="s">
        <v>793</v>
      </c>
      <c r="D9" s="45">
        <v>4000000</v>
      </c>
      <c r="E9" s="45"/>
      <c r="F9" s="45">
        <v>5000000</v>
      </c>
    </row>
    <row r="10" spans="1:6" x14ac:dyDescent="0.25">
      <c r="A10" s="42" t="s">
        <v>607</v>
      </c>
      <c r="B10" s="43">
        <v>32010101</v>
      </c>
      <c r="C10" s="44" t="s">
        <v>794</v>
      </c>
      <c r="D10" s="45"/>
      <c r="E10" s="45"/>
      <c r="F10" s="45">
        <v>5500000</v>
      </c>
    </row>
    <row r="11" spans="1:6" x14ac:dyDescent="0.25">
      <c r="A11" s="44"/>
      <c r="B11" s="43"/>
      <c r="C11" s="44" t="s">
        <v>795</v>
      </c>
      <c r="D11" s="45">
        <v>64000000</v>
      </c>
      <c r="E11" s="45">
        <v>56000000</v>
      </c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25">
      <c r="A18" s="42"/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/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/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/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/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/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/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/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/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463000000</v>
      </c>
      <c r="E56" s="11">
        <f t="shared" ref="E56:F56" si="7">SUM(E57:E67)</f>
        <v>306995722.89999998</v>
      </c>
      <c r="F56" s="11">
        <f t="shared" si="7"/>
        <v>355000000</v>
      </c>
    </row>
    <row r="57" spans="1:6" hidden="1" x14ac:dyDescent="0.25">
      <c r="A57" s="42"/>
      <c r="B57" s="43">
        <v>32010903</v>
      </c>
      <c r="C57" s="44" t="s">
        <v>131</v>
      </c>
      <c r="D57" s="45"/>
      <c r="E57" s="45"/>
      <c r="F57" s="45"/>
    </row>
    <row r="58" spans="1:6" x14ac:dyDescent="0.25">
      <c r="A58" s="42" t="s">
        <v>636</v>
      </c>
      <c r="B58" s="43">
        <v>32010903</v>
      </c>
      <c r="C58" s="44" t="s">
        <v>796</v>
      </c>
      <c r="D58" s="45">
        <v>3000000</v>
      </c>
      <c r="E58" s="45">
        <v>15010870</v>
      </c>
      <c r="F58" s="45">
        <v>35000000</v>
      </c>
    </row>
    <row r="59" spans="1:6" hidden="1" x14ac:dyDescent="0.25">
      <c r="A59" s="42"/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/>
      <c r="B61" s="43">
        <v>32010903</v>
      </c>
      <c r="C61" s="44" t="s">
        <v>133</v>
      </c>
      <c r="D61" s="45"/>
      <c r="E61" s="45"/>
      <c r="F61" s="45"/>
    </row>
    <row r="62" spans="1:6" x14ac:dyDescent="0.25">
      <c r="A62" s="42" t="s">
        <v>637</v>
      </c>
      <c r="B62" s="43">
        <v>32010903</v>
      </c>
      <c r="C62" s="44" t="s">
        <v>797</v>
      </c>
      <c r="D62" s="45">
        <v>350000000</v>
      </c>
      <c r="E62" s="45">
        <v>283192352.89999998</v>
      </c>
      <c r="F62" s="45">
        <v>300000000</v>
      </c>
    </row>
    <row r="63" spans="1:6" x14ac:dyDescent="0.25">
      <c r="A63" s="42" t="s">
        <v>638</v>
      </c>
      <c r="B63" s="43">
        <v>32010903</v>
      </c>
      <c r="C63" s="44" t="s">
        <v>798</v>
      </c>
      <c r="D63" s="45">
        <v>100000000</v>
      </c>
      <c r="E63" s="45">
        <v>8792500</v>
      </c>
      <c r="F63" s="45">
        <v>15000000</v>
      </c>
    </row>
    <row r="64" spans="1:6" x14ac:dyDescent="0.25">
      <c r="A64" s="42" t="s">
        <v>639</v>
      </c>
      <c r="B64" s="43">
        <v>32010903</v>
      </c>
      <c r="C64" s="44" t="s">
        <v>799</v>
      </c>
      <c r="D64" s="45">
        <v>10000000</v>
      </c>
      <c r="E64" s="45"/>
      <c r="F64" s="45">
        <v>5000000</v>
      </c>
    </row>
    <row r="65" spans="1:6" hidden="1" x14ac:dyDescent="0.25">
      <c r="A65" s="42"/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/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/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5000000</v>
      </c>
    </row>
    <row r="76" spans="1:6" hidden="1" x14ac:dyDescent="0.25">
      <c r="A76" s="42"/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/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640</v>
      </c>
      <c r="B78" s="43">
        <v>32030110</v>
      </c>
      <c r="C78" s="44" t="s">
        <v>141</v>
      </c>
      <c r="D78" s="45"/>
      <c r="E78" s="45"/>
      <c r="F78" s="45">
        <v>5000000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/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hwkYZrI8gwYl5NGm9eAM01Ghd1zs3uHU8ppwNRoK1/E+fF4wN03E2enFqaLDmirSHzNGZJ+4yA2rm9nAV2hWA==" saltValue="PyIuTIPQJNhBO8o4HM8nK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topLeftCell="A4" zoomScale="90" zoomScaleNormal="94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762</v>
      </c>
      <c r="B3" s="70"/>
      <c r="C3" s="70"/>
      <c r="D3" s="70"/>
      <c r="E3" s="70"/>
    </row>
    <row r="4" spans="1:5" x14ac:dyDescent="0.25">
      <c r="A4" s="69" t="s">
        <v>703</v>
      </c>
      <c r="B4" s="69"/>
      <c r="C4" s="69"/>
      <c r="D4" s="69"/>
      <c r="E4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39">
        <f>C8+C13+C20</f>
        <v>365022431.31999999</v>
      </c>
      <c r="D7" s="39">
        <f t="shared" ref="D7:E7" si="0">D8+D13+D20</f>
        <v>353001460.70000005</v>
      </c>
      <c r="E7" s="39">
        <f t="shared" si="0"/>
        <v>785487310.51999998</v>
      </c>
    </row>
    <row r="8" spans="1:5" s="1" customFormat="1" x14ac:dyDescent="0.25">
      <c r="A8" s="3">
        <v>2101</v>
      </c>
      <c r="B8" s="3" t="s">
        <v>5</v>
      </c>
      <c r="C8" s="39">
        <f>C9</f>
        <v>62246417</v>
      </c>
      <c r="D8" s="39">
        <f t="shared" ref="D8:E8" si="1">D9</f>
        <v>61134836.359999999</v>
      </c>
      <c r="E8" s="39">
        <f t="shared" si="1"/>
        <v>72800000</v>
      </c>
    </row>
    <row r="9" spans="1:5" s="1" customFormat="1" x14ac:dyDescent="0.25">
      <c r="A9" s="3">
        <v>210101</v>
      </c>
      <c r="B9" s="3" t="s">
        <v>6</v>
      </c>
      <c r="C9" s="39">
        <f>SUM(C10:C12)</f>
        <v>62246417</v>
      </c>
      <c r="D9" s="39">
        <f t="shared" ref="D9:E9" si="2">SUM(D10:D12)</f>
        <v>61134836.359999999</v>
      </c>
      <c r="E9" s="39">
        <f t="shared" si="2"/>
        <v>72800000</v>
      </c>
    </row>
    <row r="10" spans="1:5" x14ac:dyDescent="0.25">
      <c r="A10" s="59">
        <v>21010101</v>
      </c>
      <c r="B10" s="48" t="s">
        <v>5</v>
      </c>
      <c r="C10" s="41">
        <v>62246417</v>
      </c>
      <c r="D10" s="41">
        <v>61134836.359999999</v>
      </c>
      <c r="E10" s="41">
        <v>72800000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302776014.31999999</v>
      </c>
      <c r="D20" s="39">
        <f t="shared" ref="D20:E20" si="6">D21+D22+D27</f>
        <v>291866624.34000003</v>
      </c>
      <c r="E20" s="39">
        <f t="shared" si="6"/>
        <v>712687310.51999998</v>
      </c>
    </row>
    <row r="21" spans="1:5" x14ac:dyDescent="0.25">
      <c r="A21" s="59">
        <v>21030101</v>
      </c>
      <c r="B21" s="48" t="s">
        <v>17</v>
      </c>
      <c r="C21" s="41">
        <v>145134268</v>
      </c>
      <c r="D21" s="41">
        <v>134224878.02000001</v>
      </c>
      <c r="E21" s="41">
        <v>450000000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157641746.31999999</v>
      </c>
      <c r="D22" s="40">
        <f t="shared" ref="D22:E22" si="7">SUM(D23:D26)</f>
        <v>157641746.31999999</v>
      </c>
      <c r="E22" s="40">
        <f t="shared" si="7"/>
        <v>246269353.62</v>
      </c>
    </row>
    <row r="23" spans="1:5" x14ac:dyDescent="0.25">
      <c r="A23" s="59">
        <v>21030102</v>
      </c>
      <c r="B23" s="48" t="s">
        <v>556</v>
      </c>
      <c r="C23" s="41">
        <v>59246480</v>
      </c>
      <c r="D23" s="41">
        <v>59246480</v>
      </c>
      <c r="E23" s="41">
        <v>92526750</v>
      </c>
    </row>
    <row r="24" spans="1:5" x14ac:dyDescent="0.25">
      <c r="A24" s="59">
        <v>21030102</v>
      </c>
      <c r="B24" s="48" t="s">
        <v>557</v>
      </c>
      <c r="C24" s="41">
        <v>98395266.319999993</v>
      </c>
      <c r="D24" s="41">
        <v>98395266.319999993</v>
      </c>
      <c r="E24" s="41">
        <v>153742603.62</v>
      </c>
    </row>
    <row r="25" spans="1:5" hidden="1" x14ac:dyDescent="0.25">
      <c r="A25" s="59">
        <v>21030102</v>
      </c>
      <c r="B25" s="48" t="s">
        <v>558</v>
      </c>
      <c r="C25" s="41"/>
      <c r="D25" s="41"/>
      <c r="E25" s="41"/>
    </row>
    <row r="26" spans="1:5" hidden="1" x14ac:dyDescent="0.25">
      <c r="A26" s="59">
        <v>21030102</v>
      </c>
      <c r="B26" s="48" t="s">
        <v>559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16417956.9</v>
      </c>
    </row>
    <row r="28" spans="1:5" x14ac:dyDescent="0.25">
      <c r="A28" s="59">
        <v>21030104</v>
      </c>
      <c r="B28" s="48" t="s">
        <v>712</v>
      </c>
      <c r="C28" s="41"/>
      <c r="D28" s="41"/>
      <c r="E28" s="41">
        <v>6168450</v>
      </c>
    </row>
    <row r="29" spans="1:5" x14ac:dyDescent="0.25">
      <c r="A29" s="59">
        <v>21030104</v>
      </c>
      <c r="B29" s="48" t="s">
        <v>711</v>
      </c>
      <c r="C29" s="41"/>
      <c r="D29" s="41"/>
      <c r="E29" s="41">
        <v>10249506.9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b/KBreay5qSFJ22dHCUwPOiiETTOxuJxEruVdb9nSqeELlDCNLz7fT//U0J8YyvqYsVnfikoX9dd2Y6vZGFDwQ==" saltValue="4tHoGWYAWqmfm5E557Dt5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zoomScale="90" zoomScaleNormal="99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763</v>
      </c>
      <c r="B4" s="70"/>
      <c r="C4" s="70"/>
      <c r="D4" s="70"/>
      <c r="E4" s="70"/>
    </row>
    <row r="5" spans="1:5" x14ac:dyDescent="0.25">
      <c r="A5" s="69" t="s">
        <v>703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C8+C85+C89+C94</f>
        <v>454478400.27999997</v>
      </c>
      <c r="D7" s="12">
        <f>D8+D85+D89+D94</f>
        <v>409027647.38999999</v>
      </c>
      <c r="E7" s="12">
        <f>E8+E85+E89+E94</f>
        <v>611084949.6099999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130200000</v>
      </c>
      <c r="D8" s="12">
        <f t="shared" ref="D8:E8" si="0">D9+D14+D22+D36+D45+D48+D54+D63+D67+D70</f>
        <v>84749247.109999999</v>
      </c>
      <c r="E8" s="12">
        <f t="shared" si="0"/>
        <v>126550000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1">SUM(D10:D13)</f>
        <v>1462900</v>
      </c>
      <c r="E9" s="12">
        <f t="shared" si="1"/>
        <v>5000000</v>
      </c>
    </row>
    <row r="10" spans="1:5" x14ac:dyDescent="0.25">
      <c r="A10" s="43">
        <v>22020101</v>
      </c>
      <c r="B10" s="44" t="s">
        <v>23</v>
      </c>
      <c r="C10" s="41">
        <v>7000000</v>
      </c>
      <c r="D10" s="41">
        <v>1462900</v>
      </c>
      <c r="E10" s="41">
        <v>2000000</v>
      </c>
    </row>
    <row r="11" spans="1:5" x14ac:dyDescent="0.25">
      <c r="A11" s="43">
        <v>22020102</v>
      </c>
      <c r="B11" s="44" t="s">
        <v>24</v>
      </c>
      <c r="C11" s="41"/>
      <c r="D11" s="41"/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2">SUM(D23:D35)</f>
        <v>234909</v>
      </c>
      <c r="E22" s="12">
        <f t="shared" si="2"/>
        <v>4350000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234909</v>
      </c>
      <c r="E23" s="41">
        <v>2350000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x14ac:dyDescent="0.25">
      <c r="A34" s="43">
        <v>22020312</v>
      </c>
      <c r="B34" s="44" t="s">
        <v>47</v>
      </c>
      <c r="C34" s="41"/>
      <c r="D34" s="41"/>
      <c r="E34" s="41">
        <v>2000000</v>
      </c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3">SUM(D37:D44)</f>
        <v>389200</v>
      </c>
      <c r="E36" s="12">
        <f t="shared" si="3"/>
        <v>1000000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389200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 t="s">
        <v>781</v>
      </c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5000000</v>
      </c>
      <c r="D45" s="12">
        <f t="shared" ref="D45:E45" si="4">SUM(D46:D47)</f>
        <v>0</v>
      </c>
      <c r="E45" s="12">
        <f t="shared" si="4"/>
        <v>500000</v>
      </c>
    </row>
    <row r="46" spans="1:5" x14ac:dyDescent="0.25">
      <c r="A46" s="43">
        <v>22020501</v>
      </c>
      <c r="B46" s="44" t="s">
        <v>59</v>
      </c>
      <c r="C46" s="41">
        <v>5000000</v>
      </c>
      <c r="D46" s="41" t="s">
        <v>781</v>
      </c>
      <c r="E46" s="41">
        <v>500000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x14ac:dyDescent="0.25">
      <c r="A60" s="43">
        <v>22020709</v>
      </c>
      <c r="B60" s="44" t="s">
        <v>73</v>
      </c>
      <c r="C60" s="41"/>
      <c r="D60" s="41"/>
      <c r="E60" s="41">
        <v>2000000</v>
      </c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1200000</v>
      </c>
      <c r="D67" s="12">
        <f t="shared" ref="D67:E67" si="8">SUM(D68:D69)</f>
        <v>68238.11</v>
      </c>
      <c r="E67" s="12">
        <f t="shared" si="8"/>
        <v>200000</v>
      </c>
    </row>
    <row r="68" spans="1:5" x14ac:dyDescent="0.25">
      <c r="A68" s="43">
        <v>22020901</v>
      </c>
      <c r="B68" s="44" t="s">
        <v>81</v>
      </c>
      <c r="C68" s="41">
        <v>1200000</v>
      </c>
      <c r="D68" s="41">
        <v>68238.11</v>
      </c>
      <c r="E68" s="41">
        <v>200000</v>
      </c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113000000</v>
      </c>
      <c r="D70" s="12">
        <f t="shared" ref="D70:E70" si="9">SUM(D71:D84)</f>
        <v>82594000</v>
      </c>
      <c r="E70" s="12">
        <f t="shared" si="9"/>
        <v>113000000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122000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9972000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/>
      <c r="D80" s="41"/>
      <c r="E80" s="41">
        <v>3500000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734</v>
      </c>
      <c r="C83" s="41">
        <v>100000000</v>
      </c>
      <c r="D83" s="41">
        <v>72500000</v>
      </c>
      <c r="E83" s="41">
        <v>100000000</v>
      </c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324278400.27999997</v>
      </c>
      <c r="D85" s="12">
        <f t="shared" ref="D85:E85" si="10">D86</f>
        <v>324278400.27999997</v>
      </c>
      <c r="E85" s="12">
        <f t="shared" si="10"/>
        <v>484534949.60999995</v>
      </c>
    </row>
    <row r="86" spans="1:5" s="1" customFormat="1" x14ac:dyDescent="0.25">
      <c r="A86" s="4">
        <v>220401</v>
      </c>
      <c r="B86" s="5" t="s">
        <v>98</v>
      </c>
      <c r="C86" s="12">
        <f>C87+C88</f>
        <v>324278400.27999997</v>
      </c>
      <c r="D86" s="12">
        <f>D87+D88</f>
        <v>324278400.27999997</v>
      </c>
      <c r="E86" s="12">
        <f>E87+E88</f>
        <v>484534949.60999995</v>
      </c>
    </row>
    <row r="87" spans="1:5" s="38" customFormat="1" x14ac:dyDescent="0.25">
      <c r="A87" s="6">
        <v>22040105</v>
      </c>
      <c r="B87" s="7" t="s">
        <v>99</v>
      </c>
      <c r="C87" s="37">
        <f>SUM(C108:C125)</f>
        <v>324278400.27999997</v>
      </c>
      <c r="D87" s="37">
        <f>SUM(D108:D125)</f>
        <v>324278400.27999997</v>
      </c>
      <c r="E87" s="37">
        <f>SUM(E108:E125)</f>
        <v>484534949.60999995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68" t="s">
        <v>732</v>
      </c>
      <c r="B104" s="68"/>
      <c r="C104" s="68"/>
      <c r="D104" s="68"/>
      <c r="E104" s="68"/>
    </row>
    <row r="105" spans="1:5" x14ac:dyDescent="0.25">
      <c r="A105" s="70" t="s">
        <v>764</v>
      </c>
      <c r="B105" s="70"/>
      <c r="C105" s="70"/>
      <c r="D105" s="70"/>
      <c r="E105" s="70"/>
    </row>
    <row r="106" spans="1:5" x14ac:dyDescent="0.25">
      <c r="A106" s="69" t="s">
        <v>703</v>
      </c>
      <c r="B106" s="69"/>
      <c r="C106" s="69"/>
      <c r="D106" s="69"/>
      <c r="E106" s="69"/>
    </row>
    <row r="107" spans="1:5" ht="45" x14ac:dyDescent="0.25">
      <c r="A107" s="58" t="s">
        <v>731</v>
      </c>
      <c r="B107" s="58" t="s">
        <v>1</v>
      </c>
      <c r="C107" s="50" t="s">
        <v>597</v>
      </c>
      <c r="D107" s="50" t="s">
        <v>598</v>
      </c>
      <c r="E107" s="50" t="s">
        <v>599</v>
      </c>
    </row>
    <row r="108" spans="1:5" x14ac:dyDescent="0.25">
      <c r="A108" s="60" t="s">
        <v>713</v>
      </c>
      <c r="B108" s="44" t="s">
        <v>562</v>
      </c>
      <c r="C108" s="41">
        <v>1620690</v>
      </c>
      <c r="D108" s="41">
        <v>1620690</v>
      </c>
      <c r="E108" s="41">
        <v>145302828.33000001</v>
      </c>
    </row>
    <row r="109" spans="1:5" x14ac:dyDescent="0.25">
      <c r="A109" s="60" t="s">
        <v>714</v>
      </c>
      <c r="B109" s="44" t="s">
        <v>563</v>
      </c>
      <c r="C109" s="41">
        <v>11000000</v>
      </c>
      <c r="D109" s="41">
        <v>11000000</v>
      </c>
      <c r="E109" s="41">
        <v>12500000</v>
      </c>
    </row>
    <row r="110" spans="1:5" x14ac:dyDescent="0.25">
      <c r="A110" s="60" t="s">
        <v>715</v>
      </c>
      <c r="B110" s="44" t="s">
        <v>561</v>
      </c>
      <c r="C110" s="41">
        <v>120000</v>
      </c>
      <c r="D110" s="41">
        <v>120000</v>
      </c>
      <c r="E110" s="41">
        <v>150000</v>
      </c>
    </row>
    <row r="111" spans="1:5" x14ac:dyDescent="0.25">
      <c r="A111" s="60" t="s">
        <v>716</v>
      </c>
      <c r="B111" s="44" t="s">
        <v>560</v>
      </c>
      <c r="C111" s="41">
        <v>360000</v>
      </c>
      <c r="D111" s="41">
        <v>360000</v>
      </c>
      <c r="E111" s="41">
        <v>360000</v>
      </c>
    </row>
    <row r="112" spans="1:5" x14ac:dyDescent="0.25">
      <c r="A112" s="60" t="s">
        <v>717</v>
      </c>
      <c r="B112" s="44" t="s">
        <v>591</v>
      </c>
      <c r="C112" s="41">
        <v>7295141.4199999999</v>
      </c>
      <c r="D112" s="41">
        <v>7295141.4199999999</v>
      </c>
      <c r="E112" s="41">
        <v>7295141.4199999999</v>
      </c>
    </row>
    <row r="113" spans="1:5" x14ac:dyDescent="0.25">
      <c r="A113" s="60" t="s">
        <v>718</v>
      </c>
      <c r="B113" s="44" t="s">
        <v>564</v>
      </c>
      <c r="C113" s="41">
        <v>72651414.200000003</v>
      </c>
      <c r="D113" s="41">
        <v>72651414.200000003</v>
      </c>
      <c r="E113" s="41">
        <v>72651414.200000003</v>
      </c>
    </row>
    <row r="114" spans="1:5" x14ac:dyDescent="0.25">
      <c r="A114" s="60" t="s">
        <v>719</v>
      </c>
      <c r="B114" s="44" t="s">
        <v>565</v>
      </c>
      <c r="C114" s="41">
        <v>180000000</v>
      </c>
      <c r="D114" s="41">
        <v>180000000</v>
      </c>
      <c r="E114" s="41">
        <v>180000000</v>
      </c>
    </row>
    <row r="115" spans="1:5" hidden="1" x14ac:dyDescent="0.25">
      <c r="A115" s="60" t="s">
        <v>720</v>
      </c>
      <c r="B115" s="44" t="s">
        <v>566</v>
      </c>
      <c r="C115" s="41"/>
      <c r="D115" s="41"/>
      <c r="E115" s="41"/>
    </row>
    <row r="116" spans="1:5" x14ac:dyDescent="0.25">
      <c r="A116" s="60" t="s">
        <v>721</v>
      </c>
      <c r="B116" s="44" t="s">
        <v>567</v>
      </c>
      <c r="C116" s="41">
        <v>20000000</v>
      </c>
      <c r="D116" s="41">
        <v>20000000</v>
      </c>
      <c r="E116" s="41">
        <v>35000000</v>
      </c>
    </row>
    <row r="117" spans="1:5" x14ac:dyDescent="0.25">
      <c r="A117" s="60" t="s">
        <v>722</v>
      </c>
      <c r="B117" s="44" t="s">
        <v>568</v>
      </c>
      <c r="C117" s="41">
        <v>1764706</v>
      </c>
      <c r="D117" s="41">
        <v>1764706</v>
      </c>
      <c r="E117" s="41">
        <v>1800000</v>
      </c>
    </row>
    <row r="118" spans="1:5" hidden="1" x14ac:dyDescent="0.25">
      <c r="A118" s="60" t="s">
        <v>723</v>
      </c>
      <c r="B118" s="44" t="s">
        <v>569</v>
      </c>
      <c r="C118" s="41"/>
      <c r="D118" s="41"/>
      <c r="E118" s="41"/>
    </row>
    <row r="119" spans="1:5" x14ac:dyDescent="0.25">
      <c r="A119" s="60" t="s">
        <v>724</v>
      </c>
      <c r="B119" s="44" t="s">
        <v>570</v>
      </c>
      <c r="C119" s="41">
        <v>14590282.83</v>
      </c>
      <c r="D119" s="41">
        <v>14590282.83</v>
      </c>
      <c r="E119" s="41">
        <v>14590282.83</v>
      </c>
    </row>
    <row r="120" spans="1:5" x14ac:dyDescent="0.25">
      <c r="A120" s="60" t="s">
        <v>725</v>
      </c>
      <c r="B120" s="44" t="s">
        <v>571</v>
      </c>
      <c r="C120" s="41">
        <v>14590282.83</v>
      </c>
      <c r="D120" s="41">
        <v>14590282.83</v>
      </c>
      <c r="E120" s="41">
        <v>14590282.83</v>
      </c>
    </row>
    <row r="121" spans="1:5" hidden="1" x14ac:dyDescent="0.25">
      <c r="A121" s="60" t="s">
        <v>726</v>
      </c>
      <c r="B121" s="44" t="s">
        <v>592</v>
      </c>
      <c r="C121" s="41"/>
      <c r="D121" s="41"/>
      <c r="E121" s="41"/>
    </row>
    <row r="122" spans="1:5" x14ac:dyDescent="0.25">
      <c r="A122" s="60" t="s">
        <v>727</v>
      </c>
      <c r="B122" s="44" t="s">
        <v>593</v>
      </c>
      <c r="C122" s="41">
        <v>70588</v>
      </c>
      <c r="D122" s="41">
        <v>70588</v>
      </c>
      <c r="E122" s="41">
        <v>75000</v>
      </c>
    </row>
    <row r="123" spans="1:5" x14ac:dyDescent="0.25">
      <c r="A123" s="60" t="s">
        <v>728</v>
      </c>
      <c r="B123" s="44" t="s">
        <v>594</v>
      </c>
      <c r="C123" s="41">
        <v>60000</v>
      </c>
      <c r="D123" s="41">
        <v>60000</v>
      </c>
      <c r="E123" s="41">
        <v>60000</v>
      </c>
    </row>
    <row r="124" spans="1:5" x14ac:dyDescent="0.25">
      <c r="A124" s="60" t="s">
        <v>729</v>
      </c>
      <c r="B124" s="44" t="s">
        <v>595</v>
      </c>
      <c r="C124" s="41">
        <v>120000</v>
      </c>
      <c r="D124" s="41">
        <v>120000</v>
      </c>
      <c r="E124" s="41">
        <v>120000</v>
      </c>
    </row>
    <row r="125" spans="1:5" x14ac:dyDescent="0.25">
      <c r="A125" s="60" t="s">
        <v>730</v>
      </c>
      <c r="B125" s="44" t="s">
        <v>596</v>
      </c>
      <c r="C125" s="41">
        <v>35295</v>
      </c>
      <c r="D125" s="41">
        <v>35295</v>
      </c>
      <c r="E125" s="41">
        <v>40000</v>
      </c>
    </row>
    <row r="126" spans="1:5" hidden="1" x14ac:dyDescent="0.25"/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SYMZEEQOrM0WU+c4Jub/lPnMHCfqlh7B3rvoPVrpaBXQ4BBpVCgZz1vUVn3RJyeV2cHUIL9INovTArwVkdTzw==" saltValue="fKC2qMCoircYklKU8x1MK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74" orientation="landscape" r:id="rId1"/>
  <rowBreaks count="1" manualBreakCount="1">
    <brk id="10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80" zoomScale="80" zoomScaleNormal="91" zoomScaleSheetLayoutView="80" workbookViewId="0">
      <selection activeCell="A64" activeCellId="8" sqref="A8:XFD8 A9:XFD9 A12:XFD12 A17:XFD17 A23:XFD26 A38:XFD39 A45:XFD53 A57:XFD59 A64:XFD66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  <c r="F1" s="68"/>
    </row>
    <row r="2" spans="1:6" x14ac:dyDescent="0.25">
      <c r="A2" s="69" t="s">
        <v>765</v>
      </c>
      <c r="B2" s="69"/>
      <c r="C2" s="69"/>
      <c r="D2" s="69"/>
      <c r="E2" s="69"/>
      <c r="F2" s="69"/>
    </row>
    <row r="3" spans="1:6" x14ac:dyDescent="0.25">
      <c r="A3" s="69" t="s">
        <v>703</v>
      </c>
      <c r="B3" s="69"/>
      <c r="C3" s="69"/>
      <c r="D3" s="69"/>
      <c r="E3" s="69"/>
      <c r="F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1587806980.51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735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1467634991.71</v>
      </c>
    </row>
    <row r="12" spans="1:6" hidden="1" x14ac:dyDescent="0.25">
      <c r="A12" s="42"/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609</v>
      </c>
      <c r="B13" s="43">
        <v>32010220</v>
      </c>
      <c r="C13" s="44" t="s">
        <v>572</v>
      </c>
      <c r="D13" s="45"/>
      <c r="E13" s="45"/>
      <c r="F13" s="45">
        <v>350000000</v>
      </c>
    </row>
    <row r="14" spans="1:6" s="1" customFormat="1" x14ac:dyDescent="0.25">
      <c r="A14" s="65" t="s">
        <v>642</v>
      </c>
      <c r="B14" s="6">
        <v>32010221</v>
      </c>
      <c r="C14" s="7" t="s">
        <v>710</v>
      </c>
      <c r="D14" s="66">
        <f>SUM(D78:D98)</f>
        <v>0</v>
      </c>
      <c r="E14" s="66">
        <f>SUM(E78:E98)</f>
        <v>0</v>
      </c>
      <c r="F14" s="66">
        <f>SUM(F78:F98)</f>
        <v>1117634991.71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817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/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/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/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/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5000000</v>
      </c>
    </row>
    <row r="29" spans="1:6" x14ac:dyDescent="0.25">
      <c r="A29" s="42" t="s">
        <v>834</v>
      </c>
      <c r="B29" s="43">
        <v>32010501</v>
      </c>
      <c r="C29" s="44" t="s">
        <v>126</v>
      </c>
      <c r="D29" s="45"/>
      <c r="E29" s="45"/>
      <c r="F29" s="45">
        <v>3000000</v>
      </c>
    </row>
    <row r="30" spans="1:6" x14ac:dyDescent="0.25">
      <c r="A30" s="42" t="s">
        <v>835</v>
      </c>
      <c r="B30" s="43"/>
      <c r="C30" s="44" t="s">
        <v>811</v>
      </c>
      <c r="D30" s="45"/>
      <c r="E30" s="45"/>
      <c r="F30" s="45">
        <v>2000000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/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/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/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/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/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/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50000000</v>
      </c>
    </row>
    <row r="57" spans="1:6" hidden="1" x14ac:dyDescent="0.25">
      <c r="A57" s="42"/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/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836</v>
      </c>
      <c r="B61" s="43">
        <v>32020104</v>
      </c>
      <c r="C61" s="44" t="s">
        <v>137</v>
      </c>
      <c r="D61" s="45"/>
      <c r="E61" s="45"/>
      <c r="F61" s="45">
        <v>50000000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/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/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/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65171988.799999997</v>
      </c>
    </row>
    <row r="70" spans="1:6" x14ac:dyDescent="0.25">
      <c r="A70" s="42" t="s">
        <v>643</v>
      </c>
      <c r="B70" s="44">
        <v>320110001</v>
      </c>
      <c r="C70" s="44" t="s">
        <v>812</v>
      </c>
      <c r="D70" s="45"/>
      <c r="E70" s="45"/>
      <c r="F70" s="45">
        <v>65171988.799999997</v>
      </c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68" t="s">
        <v>732</v>
      </c>
      <c r="B73" s="68"/>
      <c r="C73" s="68"/>
      <c r="D73" s="68"/>
      <c r="E73" s="68"/>
      <c r="F73" s="68"/>
    </row>
    <row r="74" spans="1:6" x14ac:dyDescent="0.25">
      <c r="A74" s="69" t="s">
        <v>766</v>
      </c>
      <c r="B74" s="69"/>
      <c r="C74" s="69"/>
      <c r="D74" s="69"/>
      <c r="E74" s="69"/>
      <c r="F74" s="69"/>
    </row>
    <row r="75" spans="1:6" x14ac:dyDescent="0.25">
      <c r="A75" s="69" t="s">
        <v>703</v>
      </c>
      <c r="B75" s="69"/>
      <c r="C75" s="69"/>
      <c r="D75" s="69"/>
      <c r="E75" s="69"/>
      <c r="F75" s="69"/>
    </row>
    <row r="77" spans="1:6" ht="45" x14ac:dyDescent="0.25">
      <c r="A77" s="50"/>
      <c r="B77" s="50" t="s">
        <v>731</v>
      </c>
      <c r="C77" s="50" t="s">
        <v>112</v>
      </c>
      <c r="D77" s="50" t="s">
        <v>597</v>
      </c>
      <c r="E77" s="50" t="s">
        <v>598</v>
      </c>
      <c r="F77" s="50" t="s">
        <v>599</v>
      </c>
    </row>
    <row r="78" spans="1:6" ht="45" x14ac:dyDescent="0.25">
      <c r="A78" s="42" t="s">
        <v>610</v>
      </c>
      <c r="B78" s="43" t="s">
        <v>713</v>
      </c>
      <c r="C78" s="44" t="s">
        <v>573</v>
      </c>
      <c r="D78" s="45"/>
      <c r="E78" s="45"/>
      <c r="F78" s="45">
        <v>205882352.94</v>
      </c>
    </row>
    <row r="79" spans="1:6" ht="30" x14ac:dyDescent="0.25">
      <c r="A79" s="42" t="s">
        <v>641</v>
      </c>
      <c r="B79" s="43" t="s">
        <v>714</v>
      </c>
      <c r="C79" s="44" t="s">
        <v>574</v>
      </c>
      <c r="D79" s="45"/>
      <c r="E79" s="45"/>
      <c r="F79" s="45"/>
    </row>
    <row r="80" spans="1:6" ht="30" x14ac:dyDescent="0.25">
      <c r="A80" s="42" t="s">
        <v>642</v>
      </c>
      <c r="B80" s="43" t="s">
        <v>715</v>
      </c>
      <c r="C80" s="44" t="s">
        <v>575</v>
      </c>
      <c r="D80" s="45"/>
      <c r="E80" s="45"/>
      <c r="F80" s="45">
        <v>58823529.409999996</v>
      </c>
    </row>
    <row r="81" spans="1:6" ht="45" x14ac:dyDescent="0.25">
      <c r="A81" s="42" t="s">
        <v>818</v>
      </c>
      <c r="B81" s="43" t="s">
        <v>716</v>
      </c>
      <c r="C81" s="44" t="s">
        <v>577</v>
      </c>
      <c r="D81" s="45"/>
      <c r="E81" s="45"/>
      <c r="F81" s="45">
        <v>68627450.980000004</v>
      </c>
    </row>
    <row r="82" spans="1:6" ht="45" x14ac:dyDescent="0.25">
      <c r="A82" s="42" t="s">
        <v>819</v>
      </c>
      <c r="B82" s="43" t="s">
        <v>717</v>
      </c>
      <c r="C82" s="44" t="s">
        <v>576</v>
      </c>
      <c r="D82" s="45"/>
      <c r="E82" s="45"/>
      <c r="F82" s="45">
        <v>6862745.0999999996</v>
      </c>
    </row>
    <row r="83" spans="1:6" ht="30" x14ac:dyDescent="0.25">
      <c r="A83" s="42" t="s">
        <v>820</v>
      </c>
      <c r="B83" s="43" t="s">
        <v>718</v>
      </c>
      <c r="C83" s="44" t="s">
        <v>578</v>
      </c>
      <c r="D83" s="45"/>
      <c r="E83" s="45"/>
      <c r="F83" s="45">
        <v>68627450.980000004</v>
      </c>
    </row>
    <row r="84" spans="1:6" ht="45" x14ac:dyDescent="0.25">
      <c r="A84" s="42" t="s">
        <v>821</v>
      </c>
      <c r="B84" s="43" t="s">
        <v>719</v>
      </c>
      <c r="C84" s="44" t="s">
        <v>579</v>
      </c>
      <c r="D84" s="45"/>
      <c r="E84" s="45"/>
      <c r="F84" s="45">
        <v>70058823.530000001</v>
      </c>
    </row>
    <row r="85" spans="1:6" ht="30" x14ac:dyDescent="0.25">
      <c r="A85" s="42" t="s">
        <v>822</v>
      </c>
      <c r="B85" s="43" t="s">
        <v>720</v>
      </c>
      <c r="C85" s="44" t="s">
        <v>580</v>
      </c>
      <c r="D85" s="45"/>
      <c r="E85" s="45"/>
      <c r="F85" s="45">
        <v>147058823.53</v>
      </c>
    </row>
    <row r="86" spans="1:6" ht="30" x14ac:dyDescent="0.25">
      <c r="A86" s="42" t="s">
        <v>823</v>
      </c>
      <c r="B86" s="43" t="s">
        <v>721</v>
      </c>
      <c r="C86" s="44" t="s">
        <v>581</v>
      </c>
      <c r="D86" s="45"/>
      <c r="E86" s="45"/>
      <c r="F86" s="45"/>
    </row>
    <row r="87" spans="1:6" ht="45" x14ac:dyDescent="0.25">
      <c r="A87" s="42" t="s">
        <v>824</v>
      </c>
      <c r="B87" s="43" t="s">
        <v>722</v>
      </c>
      <c r="C87" s="44" t="s">
        <v>582</v>
      </c>
      <c r="D87" s="45"/>
      <c r="E87" s="45"/>
      <c r="F87" s="45">
        <v>68627450.980000004</v>
      </c>
    </row>
    <row r="88" spans="1:6" ht="30" x14ac:dyDescent="0.25">
      <c r="A88" s="42" t="s">
        <v>825</v>
      </c>
      <c r="B88" s="43" t="s">
        <v>723</v>
      </c>
      <c r="C88" s="44" t="s">
        <v>583</v>
      </c>
      <c r="D88" s="45"/>
      <c r="E88" s="45"/>
      <c r="F88" s="45"/>
    </row>
    <row r="89" spans="1:6" ht="60" x14ac:dyDescent="0.25">
      <c r="A89" s="42" t="s">
        <v>826</v>
      </c>
      <c r="B89" s="43" t="s">
        <v>724</v>
      </c>
      <c r="C89" s="44" t="s">
        <v>584</v>
      </c>
      <c r="D89" s="45"/>
      <c r="E89" s="45"/>
      <c r="F89" s="45"/>
    </row>
    <row r="90" spans="1:6" ht="45" x14ac:dyDescent="0.25">
      <c r="A90" s="42" t="s">
        <v>827</v>
      </c>
      <c r="B90" s="43" t="s">
        <v>725</v>
      </c>
      <c r="C90" s="44" t="s">
        <v>585</v>
      </c>
      <c r="D90" s="45"/>
      <c r="E90" s="45"/>
      <c r="F90" s="45">
        <v>41176470.590000004</v>
      </c>
    </row>
    <row r="91" spans="1:6" ht="45" x14ac:dyDescent="0.25">
      <c r="A91" s="42" t="s">
        <v>828</v>
      </c>
      <c r="B91" s="43" t="s">
        <v>726</v>
      </c>
      <c r="C91" s="44" t="s">
        <v>586</v>
      </c>
      <c r="D91" s="45"/>
      <c r="E91" s="45"/>
      <c r="F91" s="45">
        <v>117647058.81999999</v>
      </c>
    </row>
    <row r="92" spans="1:6" ht="30" x14ac:dyDescent="0.25">
      <c r="A92" s="42" t="s">
        <v>829</v>
      </c>
      <c r="B92" s="43" t="s">
        <v>727</v>
      </c>
      <c r="C92" s="44" t="s">
        <v>587</v>
      </c>
      <c r="D92" s="45"/>
      <c r="E92" s="45"/>
      <c r="F92" s="45">
        <v>147058823.53</v>
      </c>
    </row>
    <row r="93" spans="1:6" ht="45" x14ac:dyDescent="0.25">
      <c r="A93" s="42" t="s">
        <v>830</v>
      </c>
      <c r="B93" s="43" t="s">
        <v>728</v>
      </c>
      <c r="C93" s="44" t="s">
        <v>588</v>
      </c>
      <c r="D93" s="45"/>
      <c r="E93" s="45"/>
      <c r="F93" s="45">
        <v>1166364.26</v>
      </c>
    </row>
    <row r="94" spans="1:6" x14ac:dyDescent="0.25">
      <c r="A94" s="42" t="s">
        <v>831</v>
      </c>
      <c r="B94" s="43" t="s">
        <v>729</v>
      </c>
      <c r="C94" s="44" t="s">
        <v>813</v>
      </c>
      <c r="D94" s="45"/>
      <c r="E94" s="45"/>
      <c r="F94" s="45">
        <v>65282352.939999998</v>
      </c>
    </row>
    <row r="95" spans="1:6" ht="30" x14ac:dyDescent="0.25">
      <c r="A95" s="42" t="s">
        <v>832</v>
      </c>
      <c r="B95" s="43" t="s">
        <v>730</v>
      </c>
      <c r="C95" s="44" t="s">
        <v>589</v>
      </c>
      <c r="D95" s="45"/>
      <c r="E95" s="45"/>
      <c r="F95" s="45">
        <v>44117647.060000002</v>
      </c>
    </row>
    <row r="96" spans="1:6" ht="45" x14ac:dyDescent="0.25">
      <c r="A96" s="42" t="s">
        <v>833</v>
      </c>
      <c r="B96" s="43" t="s">
        <v>733</v>
      </c>
      <c r="C96" s="44" t="s">
        <v>590</v>
      </c>
      <c r="D96" s="45"/>
      <c r="E96" s="45"/>
      <c r="F96" s="45">
        <v>6617647.0599999996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RbOahnjVL4R3wWd+qZFaaqtAJAvAAKTBaxZLKn58IwfNtUy+3az6QVqoe1Vjc7Hq7ENLCvz5wCzGxbWfQ/02A==" saltValue="YNis0cSQYLP3vl86CiGrPQ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39370078740157483" right="0.39370078740157483" top="0.74803149606299213" bottom="0.74803149606299213" header="0.31496062992125984" footer="0.31496062992125984"/>
  <pageSetup scale="80" orientation="landscape" r:id="rId1"/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topLeftCell="A2" zoomScale="90" zoomScaleNormal="102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767</v>
      </c>
      <c r="B3" s="70"/>
      <c r="C3" s="70"/>
      <c r="D3" s="70"/>
      <c r="E3" s="70"/>
    </row>
    <row r="4" spans="1:5" x14ac:dyDescent="0.25">
      <c r="A4" s="69" t="s">
        <v>704</v>
      </c>
      <c r="B4" s="69"/>
      <c r="C4" s="69"/>
      <c r="D4" s="69"/>
      <c r="E4" s="69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56374984</v>
      </c>
      <c r="D7" s="12">
        <f t="shared" ref="D7:E7" si="0">D8+D13+D20</f>
        <v>45342900.149999999</v>
      </c>
      <c r="E7" s="12">
        <f t="shared" si="0"/>
        <v>48961000</v>
      </c>
    </row>
    <row r="8" spans="1:5" s="1" customFormat="1" x14ac:dyDescent="0.25">
      <c r="A8" s="3">
        <v>2101</v>
      </c>
      <c r="B8" s="3" t="s">
        <v>5</v>
      </c>
      <c r="C8" s="12">
        <f>C9</f>
        <v>56374984</v>
      </c>
      <c r="D8" s="12">
        <f t="shared" ref="D8:E8" si="1">D9</f>
        <v>45342900.149999999</v>
      </c>
      <c r="E8" s="12">
        <f t="shared" si="1"/>
        <v>48961000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56374984</v>
      </c>
      <c r="D9" s="12">
        <f t="shared" ref="D9:E9" si="2">SUM(D10:D12)</f>
        <v>45342900.149999999</v>
      </c>
      <c r="E9" s="12">
        <f t="shared" si="2"/>
        <v>48961000</v>
      </c>
    </row>
    <row r="10" spans="1:5" x14ac:dyDescent="0.25">
      <c r="A10" s="59">
        <v>45</v>
      </c>
      <c r="B10" s="48" t="s">
        <v>5</v>
      </c>
      <c r="C10" s="41">
        <v>56374984</v>
      </c>
      <c r="D10" s="41">
        <v>45342900.149999999</v>
      </c>
      <c r="E10" s="41">
        <v>48961000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Xsj9udNs9ecjhsprhfPqqLrBm/1zs3hQJyKgB+aPhCU16nKWG3Kw4Ck1C3vnJHOtc2B6Yn0+1S8f/eUGJtnVA==" saltValue="y7KZ4LZ6FYXjCu0L286GB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3" zoomScale="90" zoomScaleNormal="92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768</v>
      </c>
      <c r="B4" s="70"/>
      <c r="C4" s="70"/>
      <c r="D4" s="70"/>
      <c r="E4" s="70"/>
    </row>
    <row r="5" spans="1:5" x14ac:dyDescent="0.25">
      <c r="A5" s="69" t="s">
        <v>704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9000000</v>
      </c>
      <c r="D7" s="12">
        <f t="shared" ref="D7:E7" si="0">D8+D84+D88+D93</f>
        <v>3331250</v>
      </c>
      <c r="E7" s="12">
        <f t="shared" si="0"/>
        <v>12000000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9000000</v>
      </c>
      <c r="D8" s="12">
        <f t="shared" ref="D8:E8" si="1">D9+D14+D22+D36+D45+D48+D54+D63+D67+D70</f>
        <v>3331250</v>
      </c>
      <c r="E8" s="12">
        <f t="shared" si="1"/>
        <v>12000000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1723000</v>
      </c>
      <c r="E9" s="12">
        <f t="shared" si="2"/>
        <v>1500000</v>
      </c>
    </row>
    <row r="10" spans="1:5" x14ac:dyDescent="0.25">
      <c r="A10" s="43">
        <v>22020101</v>
      </c>
      <c r="B10" s="44" t="s">
        <v>23</v>
      </c>
      <c r="C10" s="41">
        <v>1000000</v>
      </c>
      <c r="D10" s="41">
        <v>1723000</v>
      </c>
      <c r="E10" s="41">
        <v>1500000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2000000</v>
      </c>
      <c r="D14" s="12">
        <f>SUM(D15:D21)</f>
        <v>798250</v>
      </c>
      <c r="E14" s="12">
        <f>SUM(E15:E21)</f>
        <v>1000000</v>
      </c>
    </row>
    <row r="15" spans="1:5" x14ac:dyDescent="0.25">
      <c r="A15" s="43">
        <v>22020201</v>
      </c>
      <c r="B15" s="44" t="s">
        <v>28</v>
      </c>
      <c r="C15" s="41">
        <v>2000000</v>
      </c>
      <c r="D15" s="41">
        <v>798250</v>
      </c>
      <c r="E15" s="41">
        <v>1000000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230000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230000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4">SUM(D37:D44)</f>
        <v>580000</v>
      </c>
      <c r="E36" s="12">
        <f t="shared" si="4"/>
        <v>6500000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580000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/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1000000</v>
      </c>
      <c r="D41" s="41"/>
      <c r="E41" s="41"/>
    </row>
    <row r="42" spans="1:5" x14ac:dyDescent="0.25">
      <c r="A42" s="43">
        <v>22020406</v>
      </c>
      <c r="B42" s="44" t="s">
        <v>55</v>
      </c>
      <c r="C42" s="41"/>
      <c r="D42" s="41"/>
      <c r="E42" s="41">
        <v>3000000</v>
      </c>
    </row>
    <row r="43" spans="1:5" x14ac:dyDescent="0.25">
      <c r="A43" s="43">
        <v>22020410</v>
      </c>
      <c r="B43" s="44" t="s">
        <v>800</v>
      </c>
      <c r="C43" s="41"/>
      <c r="D43" s="41"/>
      <c r="E43" s="41">
        <v>2000000</v>
      </c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0</v>
      </c>
      <c r="E70" s="12">
        <f t="shared" si="10"/>
        <v>1500000</v>
      </c>
    </row>
    <row r="71" spans="1:5" x14ac:dyDescent="0.25">
      <c r="A71" s="43">
        <v>22021001</v>
      </c>
      <c r="B71" s="44" t="s">
        <v>84</v>
      </c>
      <c r="C71" s="41"/>
      <c r="D71" s="41"/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/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87HHmXO7qsgFJBxQfqm7dWfcO5IeakV9m0iUQ0fPWp4UJqGYnIbityzNCMmqYd6eFLOzq65ktNcat4nEBIEDw==" saltValue="/FCyx4OTV3bp5tLYwBnxq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topLeftCell="A11" zoomScale="80" zoomScaleNormal="91" zoomScaleSheetLayoutView="80" workbookViewId="0">
      <selection activeCell="A85" activeCellId="8" sqref="A8:XFD8 A18:XFD18 A38:XFD38 A44:XFD47 A50:XFD50 A59:XFD60 A66:XFD74 A78:XFD82 A85:XFD87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769</v>
      </c>
      <c r="B2" s="69"/>
      <c r="C2" s="69"/>
      <c r="D2" s="69"/>
      <c r="E2" s="69"/>
    </row>
    <row r="3" spans="1:6" x14ac:dyDescent="0.25">
      <c r="A3" s="69" t="s">
        <v>704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611</v>
      </c>
      <c r="B6" s="4">
        <v>3</v>
      </c>
      <c r="C6" s="5" t="s">
        <v>113</v>
      </c>
      <c r="D6" s="11">
        <f>D7+D17+D37+D43+D49+D58+D65+D77+D84+D90</f>
        <v>257000000</v>
      </c>
      <c r="E6" s="11">
        <f t="shared" ref="E6:F6" si="0">E7+E17+E37+E43+E49+E58+E65+E77+E84+E90</f>
        <v>98126868.810000002</v>
      </c>
      <c r="F6" s="11">
        <f t="shared" si="0"/>
        <v>505000000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190000000</v>
      </c>
      <c r="E7" s="11">
        <f t="shared" ref="E7:F7" si="1">SUM(E8:E16)</f>
        <v>0</v>
      </c>
      <c r="F7" s="11">
        <f t="shared" si="1"/>
        <v>380000000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/>
      <c r="D9" s="45"/>
      <c r="E9" s="45"/>
      <c r="F9" s="45"/>
    </row>
    <row r="10" spans="1:6" ht="30" x14ac:dyDescent="0.25">
      <c r="A10" s="42" t="s">
        <v>612</v>
      </c>
      <c r="B10" s="43">
        <v>32010101</v>
      </c>
      <c r="C10" s="44" t="s">
        <v>985</v>
      </c>
      <c r="D10" s="45">
        <v>70000000</v>
      </c>
      <c r="E10" s="45"/>
      <c r="F10" s="45">
        <v>100000000</v>
      </c>
    </row>
    <row r="11" spans="1:6" x14ac:dyDescent="0.25">
      <c r="A11" s="42" t="s">
        <v>613</v>
      </c>
      <c r="B11" s="43">
        <v>32010101</v>
      </c>
      <c r="C11" s="44" t="s">
        <v>801</v>
      </c>
      <c r="D11" s="45">
        <v>60000000</v>
      </c>
      <c r="E11" s="45"/>
      <c r="F11" s="45">
        <v>50000000</v>
      </c>
    </row>
    <row r="12" spans="1:6" x14ac:dyDescent="0.25">
      <c r="A12" s="42" t="s">
        <v>644</v>
      </c>
      <c r="B12" s="43">
        <v>32010101</v>
      </c>
      <c r="C12" s="44" t="s">
        <v>986</v>
      </c>
      <c r="D12" s="45">
        <v>60000000</v>
      </c>
      <c r="E12" s="45"/>
      <c r="F12" s="45">
        <v>50000000</v>
      </c>
    </row>
    <row r="13" spans="1:6" x14ac:dyDescent="0.25">
      <c r="A13" s="42" t="s">
        <v>645</v>
      </c>
      <c r="B13" s="43">
        <v>32010101</v>
      </c>
      <c r="C13" s="44" t="s">
        <v>803</v>
      </c>
      <c r="D13" s="45"/>
      <c r="E13" s="45"/>
      <c r="F13" s="45">
        <v>80000000</v>
      </c>
    </row>
    <row r="14" spans="1:6" x14ac:dyDescent="0.25">
      <c r="A14" s="42" t="s">
        <v>646</v>
      </c>
      <c r="B14" s="43">
        <v>32010101</v>
      </c>
      <c r="C14" s="44" t="s">
        <v>804</v>
      </c>
      <c r="D14" s="45"/>
      <c r="E14" s="45"/>
      <c r="F14" s="45">
        <v>50000000</v>
      </c>
    </row>
    <row r="15" spans="1:6" x14ac:dyDescent="0.25">
      <c r="A15" s="42" t="s">
        <v>647</v>
      </c>
      <c r="B15" s="43">
        <v>32010101</v>
      </c>
      <c r="C15" s="44" t="s">
        <v>802</v>
      </c>
      <c r="D15" s="45"/>
      <c r="E15" s="45"/>
      <c r="F15" s="45">
        <v>50000000</v>
      </c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SUM(D18:D36)</f>
        <v>67000000</v>
      </c>
      <c r="E17" s="11">
        <f t="shared" ref="E17:F17" si="2">SUM(E18:E36)</f>
        <v>98126868.810000002</v>
      </c>
      <c r="F17" s="11">
        <f t="shared" si="2"/>
        <v>125000000</v>
      </c>
    </row>
    <row r="18" spans="1:6" hidden="1" x14ac:dyDescent="0.25">
      <c r="A18" s="42"/>
      <c r="B18" s="43">
        <v>32010202</v>
      </c>
      <c r="C18" s="44" t="s">
        <v>816</v>
      </c>
      <c r="D18" s="45"/>
      <c r="E18" s="45"/>
      <c r="F18" s="45"/>
    </row>
    <row r="19" spans="1:6" ht="30" x14ac:dyDescent="0.25">
      <c r="A19" s="42" t="s">
        <v>648</v>
      </c>
      <c r="B19" s="43">
        <v>32010202</v>
      </c>
      <c r="C19" s="44" t="s">
        <v>987</v>
      </c>
      <c r="D19" s="45"/>
      <c r="E19" s="45"/>
      <c r="F19" s="45">
        <v>10000000</v>
      </c>
    </row>
    <row r="20" spans="1:6" ht="30" x14ac:dyDescent="0.25">
      <c r="A20" s="42" t="s">
        <v>649</v>
      </c>
      <c r="B20" s="43">
        <v>32010202</v>
      </c>
      <c r="C20" s="44" t="s">
        <v>974</v>
      </c>
      <c r="D20" s="45"/>
      <c r="E20" s="45"/>
      <c r="F20" s="45">
        <v>10000000</v>
      </c>
    </row>
    <row r="21" spans="1:6" ht="30" x14ac:dyDescent="0.25">
      <c r="A21" s="42" t="s">
        <v>650</v>
      </c>
      <c r="B21" s="43">
        <v>32010202</v>
      </c>
      <c r="C21" s="44" t="s">
        <v>975</v>
      </c>
      <c r="D21" s="45"/>
      <c r="E21" s="45"/>
      <c r="F21" s="45">
        <v>10000000</v>
      </c>
    </row>
    <row r="22" spans="1:6" ht="30" x14ac:dyDescent="0.25">
      <c r="A22" s="42" t="s">
        <v>651</v>
      </c>
      <c r="B22" s="43">
        <v>32010202</v>
      </c>
      <c r="C22" s="44" t="s">
        <v>976</v>
      </c>
      <c r="D22" s="45"/>
      <c r="E22" s="45"/>
      <c r="F22" s="45">
        <v>10000000</v>
      </c>
    </row>
    <row r="23" spans="1:6" ht="30" x14ac:dyDescent="0.25">
      <c r="A23" s="42" t="s">
        <v>652</v>
      </c>
      <c r="B23" s="43">
        <v>32010202</v>
      </c>
      <c r="C23" s="44" t="s">
        <v>977</v>
      </c>
      <c r="D23" s="45"/>
      <c r="E23" s="45">
        <v>12253580.800000001</v>
      </c>
      <c r="F23" s="45">
        <v>10000000</v>
      </c>
    </row>
    <row r="24" spans="1:6" ht="30" x14ac:dyDescent="0.25">
      <c r="A24" s="42" t="s">
        <v>653</v>
      </c>
      <c r="B24" s="43">
        <v>32010202</v>
      </c>
      <c r="C24" s="44" t="s">
        <v>978</v>
      </c>
      <c r="D24" s="45"/>
      <c r="E24" s="45">
        <v>28057288.800000001</v>
      </c>
      <c r="F24" s="45">
        <v>10000000</v>
      </c>
    </row>
    <row r="25" spans="1:6" ht="30" x14ac:dyDescent="0.25">
      <c r="A25" s="42" t="s">
        <v>654</v>
      </c>
      <c r="B25" s="43">
        <v>32010202</v>
      </c>
      <c r="C25" s="44" t="s">
        <v>979</v>
      </c>
      <c r="D25" s="45"/>
      <c r="E25" s="45"/>
      <c r="F25" s="45">
        <v>10000000</v>
      </c>
    </row>
    <row r="26" spans="1:6" ht="30" x14ac:dyDescent="0.25">
      <c r="A26" s="42" t="s">
        <v>655</v>
      </c>
      <c r="B26" s="43">
        <v>32010202</v>
      </c>
      <c r="C26" s="44" t="s">
        <v>980</v>
      </c>
      <c r="D26" s="45"/>
      <c r="E26" s="45"/>
      <c r="F26" s="45">
        <v>10000000</v>
      </c>
    </row>
    <row r="27" spans="1:6" ht="30" x14ac:dyDescent="0.25">
      <c r="A27" s="42" t="s">
        <v>656</v>
      </c>
      <c r="B27" s="43">
        <v>32010202</v>
      </c>
      <c r="C27" s="44" t="s">
        <v>981</v>
      </c>
      <c r="D27" s="45"/>
      <c r="E27" s="45"/>
      <c r="F27" s="45">
        <v>10000000</v>
      </c>
    </row>
    <row r="28" spans="1:6" ht="30" x14ac:dyDescent="0.25">
      <c r="A28" s="42" t="s">
        <v>657</v>
      </c>
      <c r="B28" s="43">
        <v>32010202</v>
      </c>
      <c r="C28" s="44" t="s">
        <v>982</v>
      </c>
      <c r="D28" s="45"/>
      <c r="E28" s="45"/>
      <c r="F28" s="45">
        <v>10000000</v>
      </c>
    </row>
    <row r="29" spans="1:6" ht="30" x14ac:dyDescent="0.25">
      <c r="A29" s="42" t="s">
        <v>658</v>
      </c>
      <c r="B29" s="43">
        <v>32010202</v>
      </c>
      <c r="C29" s="44" t="s">
        <v>983</v>
      </c>
      <c r="D29" s="45"/>
      <c r="E29" s="45"/>
      <c r="F29" s="45">
        <v>10000000</v>
      </c>
    </row>
    <row r="30" spans="1:6" x14ac:dyDescent="0.25">
      <c r="A30" s="42" t="s">
        <v>659</v>
      </c>
      <c r="B30" s="43">
        <v>32010202</v>
      </c>
      <c r="C30" s="44" t="s">
        <v>837</v>
      </c>
      <c r="D30" s="45"/>
      <c r="E30" s="45"/>
      <c r="F30" s="45">
        <v>4000000</v>
      </c>
    </row>
    <row r="31" spans="1:6" x14ac:dyDescent="0.25">
      <c r="A31" s="42" t="s">
        <v>660</v>
      </c>
      <c r="B31" s="43">
        <v>32010202</v>
      </c>
      <c r="C31" s="44" t="s">
        <v>838</v>
      </c>
      <c r="D31" s="45"/>
      <c r="E31" s="45"/>
      <c r="F31" s="45">
        <v>6000000</v>
      </c>
    </row>
    <row r="32" spans="1:6" x14ac:dyDescent="0.25">
      <c r="A32" s="42"/>
      <c r="B32" s="43"/>
      <c r="C32" s="44" t="s">
        <v>961</v>
      </c>
      <c r="D32" s="45">
        <v>15000000</v>
      </c>
      <c r="E32" s="45">
        <v>14104000</v>
      </c>
      <c r="F32" s="45"/>
    </row>
    <row r="33" spans="1:6" x14ac:dyDescent="0.25">
      <c r="A33" s="42"/>
      <c r="B33" s="43">
        <v>32010202</v>
      </c>
      <c r="C33" s="44" t="s">
        <v>984</v>
      </c>
      <c r="D33" s="45">
        <v>5000000</v>
      </c>
      <c r="E33" s="45">
        <v>3430835.6</v>
      </c>
      <c r="F33" s="45"/>
    </row>
    <row r="34" spans="1:6" x14ac:dyDescent="0.25">
      <c r="A34" s="42"/>
      <c r="B34" s="43"/>
      <c r="C34" s="44" t="s">
        <v>972</v>
      </c>
      <c r="D34" s="45">
        <v>40000000</v>
      </c>
      <c r="E34" s="45">
        <v>35318498.109999999</v>
      </c>
      <c r="F34" s="45"/>
    </row>
    <row r="35" spans="1:6" x14ac:dyDescent="0.25">
      <c r="A35" s="42"/>
      <c r="B35" s="43">
        <v>32010202</v>
      </c>
      <c r="C35" s="44" t="s">
        <v>960</v>
      </c>
      <c r="D35" s="45">
        <v>2000000</v>
      </c>
      <c r="E35" s="45">
        <v>1893665.5</v>
      </c>
      <c r="F35" s="45"/>
    </row>
    <row r="36" spans="1:6" x14ac:dyDescent="0.25">
      <c r="A36" s="42" t="s">
        <v>661</v>
      </c>
      <c r="B36" s="43">
        <v>32010202</v>
      </c>
      <c r="C36" s="44" t="s">
        <v>839</v>
      </c>
      <c r="D36" s="45">
        <v>5000000</v>
      </c>
      <c r="E36" s="45">
        <v>3069000</v>
      </c>
      <c r="F36" s="45">
        <v>5000000</v>
      </c>
    </row>
    <row r="37" spans="1:6" s="1" customFormat="1" x14ac:dyDescent="0.25">
      <c r="A37" s="5"/>
      <c r="B37" s="4">
        <v>320103</v>
      </c>
      <c r="C37" s="5" t="s">
        <v>118</v>
      </c>
      <c r="D37" s="11">
        <f>SUM(D38:D42)</f>
        <v>0</v>
      </c>
      <c r="E37" s="11">
        <f t="shared" ref="E37:F37" si="3">SUM(E38:E42)</f>
        <v>0</v>
      </c>
      <c r="F37" s="11">
        <f t="shared" si="3"/>
        <v>0</v>
      </c>
    </row>
    <row r="38" spans="1:6" hidden="1" x14ac:dyDescent="0.25">
      <c r="A38" s="42"/>
      <c r="B38" s="43">
        <v>32010301</v>
      </c>
      <c r="C38" s="44" t="s">
        <v>119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s="1" customFormat="1" x14ac:dyDescent="0.25">
      <c r="A43" s="5"/>
      <c r="B43" s="4">
        <v>32010400</v>
      </c>
      <c r="C43" s="5" t="s">
        <v>120</v>
      </c>
      <c r="D43" s="11">
        <f>SUM(D44:D48)</f>
        <v>0</v>
      </c>
      <c r="E43" s="11">
        <f t="shared" ref="E43:F43" si="4">SUM(E44:E48)</f>
        <v>0</v>
      </c>
      <c r="F43" s="11">
        <f t="shared" si="4"/>
        <v>0</v>
      </c>
    </row>
    <row r="44" spans="1:6" hidden="1" x14ac:dyDescent="0.25">
      <c r="A44" s="42"/>
      <c r="B44" s="43">
        <v>32010405</v>
      </c>
      <c r="C44" s="44" t="s">
        <v>121</v>
      </c>
      <c r="D44" s="45"/>
      <c r="E44" s="45"/>
      <c r="F44" s="45"/>
    </row>
    <row r="45" spans="1:6" hidden="1" x14ac:dyDescent="0.25">
      <c r="A45" s="42"/>
      <c r="B45" s="43">
        <v>32010406</v>
      </c>
      <c r="C45" s="44" t="s">
        <v>122</v>
      </c>
      <c r="D45" s="45"/>
      <c r="E45" s="45"/>
      <c r="F45" s="45"/>
    </row>
    <row r="46" spans="1:6" hidden="1" x14ac:dyDescent="0.25">
      <c r="A46" s="42"/>
      <c r="B46" s="43">
        <v>32010407</v>
      </c>
      <c r="C46" s="44" t="s">
        <v>123</v>
      </c>
      <c r="D46" s="45"/>
      <c r="E46" s="45"/>
      <c r="F46" s="45"/>
    </row>
    <row r="47" spans="1:6" hidden="1" x14ac:dyDescent="0.25">
      <c r="A47" s="42"/>
      <c r="B47" s="43">
        <v>32010408</v>
      </c>
      <c r="C47" s="44" t="s">
        <v>124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s="1" customFormat="1" x14ac:dyDescent="0.25">
      <c r="A49" s="5"/>
      <c r="B49" s="4">
        <v>320105</v>
      </c>
      <c r="C49" s="5" t="s">
        <v>125</v>
      </c>
      <c r="D49" s="11">
        <f>SUM(D50:D57)</f>
        <v>0</v>
      </c>
      <c r="E49" s="11">
        <f t="shared" ref="E49:F49" si="5">SUM(E50:E57)</f>
        <v>0</v>
      </c>
      <c r="F49" s="11">
        <f t="shared" si="5"/>
        <v>0</v>
      </c>
    </row>
    <row r="50" spans="1:6" hidden="1" x14ac:dyDescent="0.25">
      <c r="A50" s="42"/>
      <c r="B50" s="43">
        <v>32010501</v>
      </c>
      <c r="C50" s="44" t="s">
        <v>126</v>
      </c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6"/>
      <c r="B55" s="47"/>
      <c r="C55" s="46"/>
      <c r="D55" s="45"/>
      <c r="E55" s="45"/>
      <c r="F55" s="45"/>
    </row>
    <row r="56" spans="1:6" hidden="1" x14ac:dyDescent="0.25">
      <c r="A56" s="46"/>
      <c r="B56" s="47"/>
      <c r="C56" s="46"/>
      <c r="D56" s="45"/>
      <c r="E56" s="45"/>
      <c r="F56" s="45"/>
    </row>
    <row r="57" spans="1:6" hidden="1" x14ac:dyDescent="0.25">
      <c r="A57" s="46"/>
      <c r="B57" s="47"/>
      <c r="C57" s="46"/>
      <c r="D57" s="45"/>
      <c r="E57" s="45"/>
      <c r="F57" s="45"/>
    </row>
    <row r="58" spans="1:6" s="1" customFormat="1" x14ac:dyDescent="0.25">
      <c r="A58" s="5"/>
      <c r="B58" s="4">
        <v>320106</v>
      </c>
      <c r="C58" s="5" t="s">
        <v>127</v>
      </c>
      <c r="D58" s="11">
        <f>SUM(D59:D64)</f>
        <v>0</v>
      </c>
      <c r="E58" s="11">
        <f t="shared" ref="E58:F58" si="6">SUM(E59:E64)</f>
        <v>0</v>
      </c>
      <c r="F58" s="11">
        <f t="shared" si="6"/>
        <v>0</v>
      </c>
    </row>
    <row r="59" spans="1:6" hidden="1" x14ac:dyDescent="0.25">
      <c r="A59" s="42"/>
      <c r="B59" s="43">
        <v>32010601</v>
      </c>
      <c r="C59" s="44" t="s">
        <v>128</v>
      </c>
      <c r="D59" s="45"/>
      <c r="E59" s="45"/>
      <c r="F59" s="45"/>
    </row>
    <row r="60" spans="1:6" hidden="1" x14ac:dyDescent="0.25">
      <c r="A60" s="42"/>
      <c r="B60" s="43">
        <v>32010602</v>
      </c>
      <c r="C60" s="44" t="s">
        <v>129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s="1" customFormat="1" x14ac:dyDescent="0.25">
      <c r="A65" s="5"/>
      <c r="B65" s="4">
        <v>320109</v>
      </c>
      <c r="C65" s="5" t="s">
        <v>130</v>
      </c>
      <c r="D65" s="11">
        <f>SUM(D66:D76)</f>
        <v>0</v>
      </c>
      <c r="E65" s="11">
        <f t="shared" ref="E65:F65" si="7">SUM(E66:E76)</f>
        <v>0</v>
      </c>
      <c r="F65" s="11">
        <f t="shared" si="7"/>
        <v>0</v>
      </c>
    </row>
    <row r="66" spans="1:6" hidden="1" x14ac:dyDescent="0.25">
      <c r="A66" s="42"/>
      <c r="B66" s="43">
        <v>32010903</v>
      </c>
      <c r="C66" s="44" t="s">
        <v>131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2"/>
      <c r="B68" s="43">
        <v>32010904</v>
      </c>
      <c r="C68" s="44" t="s">
        <v>132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/>
      <c r="B70" s="43">
        <v>32010935</v>
      </c>
      <c r="C70" s="44" t="s">
        <v>133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/>
      <c r="B74" s="43">
        <v>32010936</v>
      </c>
      <c r="C74" s="44" t="s">
        <v>134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320201</v>
      </c>
      <c r="C77" s="5" t="s">
        <v>146</v>
      </c>
      <c r="D77" s="11">
        <f>SUM(D78:D83)</f>
        <v>0</v>
      </c>
      <c r="E77" s="11">
        <f t="shared" ref="E77:F77" si="8">SUM(E78:E83)</f>
        <v>0</v>
      </c>
      <c r="F77" s="11">
        <f t="shared" si="8"/>
        <v>0</v>
      </c>
    </row>
    <row r="78" spans="1:6" hidden="1" x14ac:dyDescent="0.25">
      <c r="A78" s="42"/>
      <c r="B78" s="43">
        <v>32020101</v>
      </c>
      <c r="C78" s="44" t="s">
        <v>135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2"/>
      <c r="B80" s="43">
        <v>32020102</v>
      </c>
      <c r="C80" s="44" t="s">
        <v>136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2"/>
      <c r="B82" s="43">
        <v>32020104</v>
      </c>
      <c r="C82" s="44" t="s">
        <v>137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s="1" customFormat="1" x14ac:dyDescent="0.25">
      <c r="A84" s="5"/>
      <c r="B84" s="4">
        <v>320301</v>
      </c>
      <c r="C84" s="5" t="s">
        <v>138</v>
      </c>
      <c r="D84" s="11">
        <f>SUM(D85:D89)</f>
        <v>0</v>
      </c>
      <c r="E84" s="11">
        <f t="shared" ref="E84:F84" si="9">SUM(E85:E89)</f>
        <v>0</v>
      </c>
      <c r="F84" s="11">
        <f t="shared" si="9"/>
        <v>0</v>
      </c>
    </row>
    <row r="85" spans="1:6" hidden="1" x14ac:dyDescent="0.25">
      <c r="A85" s="42"/>
      <c r="B85" s="43">
        <v>32030101</v>
      </c>
      <c r="C85" s="44" t="s">
        <v>139</v>
      </c>
      <c r="D85" s="45"/>
      <c r="E85" s="45"/>
      <c r="F85" s="45"/>
    </row>
    <row r="86" spans="1:6" hidden="1" x14ac:dyDescent="0.25">
      <c r="A86" s="42"/>
      <c r="B86" s="43">
        <v>32030109</v>
      </c>
      <c r="C86" s="44" t="s">
        <v>140</v>
      </c>
      <c r="D86" s="45"/>
      <c r="E86" s="45"/>
      <c r="F86" s="45"/>
    </row>
    <row r="87" spans="1:6" hidden="1" x14ac:dyDescent="0.25">
      <c r="A87" s="42"/>
      <c r="B87" s="43">
        <v>32030110</v>
      </c>
      <c r="C87" s="44" t="s">
        <v>141</v>
      </c>
      <c r="D87" s="45"/>
      <c r="E87" s="45"/>
      <c r="F87" s="45"/>
    </row>
    <row r="88" spans="1:6" hidden="1" x14ac:dyDescent="0.25">
      <c r="A88" s="46"/>
      <c r="B88" s="47"/>
      <c r="C88" s="46"/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s="1" customFormat="1" x14ac:dyDescent="0.25">
      <c r="A90" s="5"/>
      <c r="B90" s="4">
        <v>32011000</v>
      </c>
      <c r="C90" s="5" t="s">
        <v>142</v>
      </c>
      <c r="D90" s="11">
        <f>SUM(D91:D92)</f>
        <v>0</v>
      </c>
      <c r="E90" s="11">
        <f t="shared" ref="E90:F90" si="10">SUM(E91:E92)</f>
        <v>0</v>
      </c>
      <c r="F90" s="11">
        <f t="shared" si="10"/>
        <v>0</v>
      </c>
    </row>
    <row r="91" spans="1:6" hidden="1" x14ac:dyDescent="0.25">
      <c r="A91" s="42"/>
      <c r="B91" s="46"/>
      <c r="C91" s="46"/>
      <c r="D91" s="45"/>
      <c r="E91" s="45"/>
      <c r="F91" s="45"/>
    </row>
    <row r="92" spans="1:6" hidden="1" x14ac:dyDescent="0.25">
      <c r="A92" s="46"/>
      <c r="B92" s="46"/>
      <c r="C92" s="46"/>
      <c r="D92" s="45"/>
      <c r="E92" s="45"/>
      <c r="F92" s="45"/>
    </row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1hrKwwyr9CvH31XREpyF2kpvYPNcTrPpQ/HT5j3Z+EjNPJa34HkbWJNI1z/Q10/Vq2CxnjHaAYR0ilKO9isIyw==" saltValue="TiqZD3er5s6mIqFLLSIqo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  <rowBreaks count="1" manualBreakCount="1">
    <brk id="2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95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770</v>
      </c>
      <c r="B3" s="70"/>
      <c r="C3" s="70"/>
      <c r="D3" s="70"/>
      <c r="E3" s="70"/>
    </row>
    <row r="4" spans="1:5" x14ac:dyDescent="0.25">
      <c r="A4" s="69" t="s">
        <v>705</v>
      </c>
      <c r="B4" s="69"/>
      <c r="C4" s="69"/>
      <c r="D4" s="69"/>
      <c r="E4" s="69"/>
    </row>
    <row r="6" spans="1:5" ht="44.4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C8+C14+C21</f>
        <v>940722577</v>
      </c>
      <c r="D7" s="12">
        <f t="shared" ref="D7:E7" si="0">D8+D14+D21</f>
        <v>908959311.21000004</v>
      </c>
      <c r="E7" s="12">
        <f t="shared" si="0"/>
        <v>1019081000</v>
      </c>
    </row>
    <row r="8" spans="1:5" s="1" customFormat="1" x14ac:dyDescent="0.25">
      <c r="A8" s="3">
        <v>2101</v>
      </c>
      <c r="B8" s="3" t="s">
        <v>5</v>
      </c>
      <c r="C8" s="12">
        <f>C9</f>
        <v>928722577</v>
      </c>
      <c r="D8" s="12">
        <f t="shared" ref="D8:E8" si="1">D9</f>
        <v>896959311.21000004</v>
      </c>
      <c r="E8" s="12">
        <f t="shared" si="1"/>
        <v>994281000</v>
      </c>
    </row>
    <row r="9" spans="1:5" s="1" customFormat="1" x14ac:dyDescent="0.25">
      <c r="A9" s="3">
        <v>210101</v>
      </c>
      <c r="B9" s="3" t="s">
        <v>6</v>
      </c>
      <c r="C9" s="12">
        <f>SUM(C10:C13)</f>
        <v>928722577</v>
      </c>
      <c r="D9" s="12">
        <f t="shared" ref="D9:E9" si="2">SUM(D10:D13)</f>
        <v>896959311.21000004</v>
      </c>
      <c r="E9" s="12">
        <f t="shared" si="2"/>
        <v>994281000</v>
      </c>
    </row>
    <row r="10" spans="1:5" x14ac:dyDescent="0.25">
      <c r="A10" s="59">
        <v>21010101</v>
      </c>
      <c r="B10" s="48" t="s">
        <v>739</v>
      </c>
      <c r="C10" s="41">
        <v>30124780</v>
      </c>
      <c r="D10" s="41">
        <v>23978221</v>
      </c>
      <c r="E10" s="41">
        <v>36781000</v>
      </c>
    </row>
    <row r="11" spans="1:5" x14ac:dyDescent="0.25">
      <c r="A11" s="59">
        <v>21010101</v>
      </c>
      <c r="B11" s="48" t="s">
        <v>740</v>
      </c>
      <c r="C11" s="41">
        <v>898597797</v>
      </c>
      <c r="D11" s="41">
        <v>872981090.21000004</v>
      </c>
      <c r="E11" s="41">
        <v>957500000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12000000</v>
      </c>
      <c r="D14" s="12">
        <f t="shared" ref="D14:E14" si="3">D15+D19</f>
        <v>12000000</v>
      </c>
      <c r="E14" s="12">
        <f t="shared" si="3"/>
        <v>24800000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12000000</v>
      </c>
      <c r="D15" s="12">
        <f t="shared" ref="D15:E15" si="4">SUM(D16:D18)</f>
        <v>12000000</v>
      </c>
      <c r="E15" s="12">
        <f t="shared" si="4"/>
        <v>24800000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x14ac:dyDescent="0.25">
      <c r="A18" s="59">
        <v>21020109</v>
      </c>
      <c r="B18" s="48" t="s">
        <v>13</v>
      </c>
      <c r="C18" s="41">
        <v>12000000</v>
      </c>
      <c r="D18" s="41">
        <v>12000000</v>
      </c>
      <c r="E18" s="41">
        <v>24800000</v>
      </c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7GMphCS/ZjK/TTQJXHnMOpqNAQbDn9vNwdtdssTzig8f1/NEA0dmL+cYaqZYXiOuUSp/Fo4tkxKeobaolvqMQ==" saltValue="dTcDP6fpzouxBbn92XXas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zoomScale="90" zoomScaleNormal="91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771</v>
      </c>
      <c r="B4" s="70"/>
      <c r="C4" s="70"/>
      <c r="D4" s="70"/>
      <c r="E4" s="70"/>
    </row>
    <row r="5" spans="1:5" x14ac:dyDescent="0.25">
      <c r="A5" s="69" t="s">
        <v>705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107500000</v>
      </c>
      <c r="D7" s="12">
        <f t="shared" ref="D7:E7" si="0">D8+D84+D88+D93</f>
        <v>69017588.230000004</v>
      </c>
      <c r="E7" s="12">
        <f t="shared" si="0"/>
        <v>174500000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56000000</v>
      </c>
      <c r="D8" s="12">
        <f t="shared" ref="D8:E8" si="1">D9+D14+D22+D36+D45+D48+D54+D63+D67+D70</f>
        <v>24017588.23</v>
      </c>
      <c r="E8" s="12">
        <f t="shared" si="1"/>
        <v>61500000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15000000</v>
      </c>
      <c r="D9" s="12">
        <f t="shared" ref="D9:E9" si="2">SUM(D10:D13)</f>
        <v>2105000</v>
      </c>
      <c r="E9" s="12">
        <f t="shared" si="2"/>
        <v>3000000</v>
      </c>
    </row>
    <row r="10" spans="1:5" x14ac:dyDescent="0.25">
      <c r="A10" s="43">
        <v>22020101</v>
      </c>
      <c r="B10" s="44" t="s">
        <v>23</v>
      </c>
      <c r="C10" s="41">
        <v>15000000</v>
      </c>
      <c r="D10" s="41">
        <v>2105000</v>
      </c>
      <c r="E10" s="41">
        <v>3000000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3">SUM(D23:D35)</f>
        <v>98000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2000000</v>
      </c>
      <c r="D23" s="41">
        <v>98000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40</v>
      </c>
      <c r="C27" s="41">
        <v>3000000</v>
      </c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4500000</v>
      </c>
      <c r="D36" s="12">
        <f t="shared" ref="D36:E36" si="4">SUM(D37:D44)</f>
        <v>125000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125000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2500000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2500000</v>
      </c>
      <c r="D63" s="12">
        <f t="shared" ref="D63:E63" si="8">SUM(D64:D66)</f>
        <v>239000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2500000</v>
      </c>
      <c r="D64" s="41">
        <v>239000</v>
      </c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29000000</v>
      </c>
      <c r="D70" s="12">
        <f t="shared" ref="D70:E70" si="10">SUM(D71:D83)</f>
        <v>21450588.23</v>
      </c>
      <c r="E70" s="12">
        <f t="shared" si="10"/>
        <v>55500000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/>
      <c r="E71" s="41"/>
    </row>
    <row r="72" spans="1:5" x14ac:dyDescent="0.25">
      <c r="A72" s="43">
        <v>22021002</v>
      </c>
      <c r="B72" s="44" t="s">
        <v>85</v>
      </c>
      <c r="C72" s="41">
        <v>2000000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20000000</v>
      </c>
      <c r="D76" s="41">
        <v>19980000</v>
      </c>
      <c r="E76" s="41">
        <v>50000000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x14ac:dyDescent="0.25">
      <c r="A78" s="43">
        <v>22021009</v>
      </c>
      <c r="B78" s="44" t="s">
        <v>91</v>
      </c>
      <c r="C78" s="41"/>
      <c r="D78" s="41"/>
      <c r="E78" s="41">
        <v>2500000</v>
      </c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5000000</v>
      </c>
      <c r="D83" s="41">
        <v>1470588.23</v>
      </c>
      <c r="E83" s="41">
        <v>3000000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65000000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65000000</v>
      </c>
    </row>
    <row r="86" spans="1:5" x14ac:dyDescent="0.25">
      <c r="A86" s="43">
        <v>22040105</v>
      </c>
      <c r="B86" s="44" t="s">
        <v>99</v>
      </c>
      <c r="C86" s="41"/>
      <c r="D86" s="41"/>
      <c r="E86" s="41">
        <v>65000000</v>
      </c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51500000</v>
      </c>
      <c r="D88" s="12">
        <f t="shared" ref="D88:E88" si="12">D89</f>
        <v>45000000</v>
      </c>
      <c r="E88" s="12">
        <f t="shared" si="12"/>
        <v>48000000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51500000</v>
      </c>
      <c r="D89" s="12">
        <f t="shared" ref="D89:E89" si="13">SUM(D90:D92)</f>
        <v>45000000</v>
      </c>
      <c r="E89" s="12">
        <f t="shared" si="13"/>
        <v>48000000</v>
      </c>
    </row>
    <row r="90" spans="1:5" x14ac:dyDescent="0.25">
      <c r="A90" s="43">
        <v>22050105</v>
      </c>
      <c r="B90" s="44" t="s">
        <v>103</v>
      </c>
      <c r="C90" s="41">
        <v>6500000</v>
      </c>
      <c r="D90" s="41"/>
      <c r="E90" s="41"/>
    </row>
    <row r="91" spans="1:5" x14ac:dyDescent="0.25">
      <c r="A91" s="43">
        <v>22050108</v>
      </c>
      <c r="B91" s="44" t="s">
        <v>104</v>
      </c>
      <c r="C91" s="41">
        <v>45000000</v>
      </c>
      <c r="D91" s="41">
        <v>45000000</v>
      </c>
      <c r="E91" s="41">
        <v>48000000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jJb+aHAdPE2S3aFiGTMnLPYH9vyF+1V+85QgH+N24rFjwlTwLdLj2NACm/sR1zivPQPyXc+ncnO1BIRWWyFPlA==" saltValue="W6w02VdTk7f6tam2uby3d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79" orientation="landscape" r:id="rId1"/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topLeftCell="A63" zoomScale="80" zoomScaleNormal="89" zoomScaleSheetLayoutView="80" workbookViewId="0">
      <selection activeCell="A129" activeCellId="4" sqref="A95:XFD95 A103:XFD104 A110:XFD114 A122:XFD126 A129:XFD13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772</v>
      </c>
      <c r="B2" s="69"/>
      <c r="C2" s="69"/>
      <c r="D2" s="69"/>
      <c r="E2" s="69"/>
    </row>
    <row r="3" spans="1:6" x14ac:dyDescent="0.25">
      <c r="A3" s="69" t="s">
        <v>705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614</v>
      </c>
      <c r="B6" s="4">
        <v>3</v>
      </c>
      <c r="C6" s="5" t="s">
        <v>113</v>
      </c>
      <c r="D6" s="11">
        <f>D7+D70+D81+D87+D93+D102+D109+D121+D128+D134</f>
        <v>103000000</v>
      </c>
      <c r="E6" s="11">
        <f t="shared" ref="E6:F6" si="0">E7+E70+E81+E87+E93+E102+E109+E121+E128+E134</f>
        <v>92413180.069999993</v>
      </c>
      <c r="F6" s="11">
        <f t="shared" si="0"/>
        <v>325000000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SUM(D10:D69)</f>
        <v>103000000</v>
      </c>
      <c r="E7" s="11">
        <f t="shared" ref="E7:F7" si="1">SUM(E10:E69)</f>
        <v>92413180.069999993</v>
      </c>
      <c r="F7" s="11">
        <f t="shared" si="1"/>
        <v>274000000</v>
      </c>
    </row>
    <row r="8" spans="1:6" s="1" customFormat="1" hidden="1" x14ac:dyDescent="0.25">
      <c r="A8" s="5"/>
      <c r="B8" s="4"/>
      <c r="C8" s="5"/>
      <c r="D8" s="11"/>
      <c r="E8" s="11"/>
      <c r="F8" s="11"/>
    </row>
    <row r="9" spans="1:6" s="1" customFormat="1" hidden="1" x14ac:dyDescent="0.25">
      <c r="A9" s="5"/>
      <c r="B9" s="4"/>
      <c r="C9" s="5"/>
      <c r="D9" s="11"/>
      <c r="E9" s="11"/>
      <c r="F9" s="11"/>
    </row>
    <row r="10" spans="1:6" x14ac:dyDescent="0.25">
      <c r="A10" s="42" t="s">
        <v>615</v>
      </c>
      <c r="B10" s="43">
        <v>32010101</v>
      </c>
      <c r="C10" s="44" t="s">
        <v>844</v>
      </c>
      <c r="D10" s="45"/>
      <c r="E10" s="45"/>
      <c r="F10" s="45">
        <v>4500000</v>
      </c>
    </row>
    <row r="11" spans="1:6" x14ac:dyDescent="0.25">
      <c r="A11" s="42" t="s">
        <v>616</v>
      </c>
      <c r="B11" s="43">
        <v>32010101</v>
      </c>
      <c r="C11" s="44" t="s">
        <v>860</v>
      </c>
      <c r="D11" s="45"/>
      <c r="E11" s="45"/>
      <c r="F11" s="45">
        <v>4500000</v>
      </c>
    </row>
    <row r="12" spans="1:6" x14ac:dyDescent="0.25">
      <c r="A12" s="42" t="s">
        <v>663</v>
      </c>
      <c r="B12" s="43">
        <v>32010101</v>
      </c>
      <c r="C12" s="44" t="s">
        <v>860</v>
      </c>
      <c r="D12" s="45"/>
      <c r="E12" s="45"/>
      <c r="F12" s="45">
        <v>4500000</v>
      </c>
    </row>
    <row r="13" spans="1:6" x14ac:dyDescent="0.25">
      <c r="A13" s="42" t="s">
        <v>664</v>
      </c>
      <c r="B13" s="43">
        <v>32010101</v>
      </c>
      <c r="C13" s="44" t="s">
        <v>881</v>
      </c>
      <c r="D13" s="45"/>
      <c r="E13" s="45"/>
      <c r="F13" s="45">
        <v>4500000</v>
      </c>
    </row>
    <row r="14" spans="1:6" x14ac:dyDescent="0.25">
      <c r="A14" s="42" t="s">
        <v>665</v>
      </c>
      <c r="B14" s="43">
        <v>32010101</v>
      </c>
      <c r="C14" s="44" t="s">
        <v>882</v>
      </c>
      <c r="D14" s="45"/>
      <c r="E14" s="45"/>
      <c r="F14" s="45">
        <v>4500000</v>
      </c>
    </row>
    <row r="15" spans="1:6" x14ac:dyDescent="0.25">
      <c r="A15" s="42" t="s">
        <v>666</v>
      </c>
      <c r="B15" s="43">
        <v>32010101</v>
      </c>
      <c r="C15" s="44" t="s">
        <v>845</v>
      </c>
      <c r="D15" s="45"/>
      <c r="E15" s="45"/>
      <c r="F15" s="45">
        <v>6000000</v>
      </c>
    </row>
    <row r="16" spans="1:6" x14ac:dyDescent="0.25">
      <c r="A16" s="42" t="s">
        <v>667</v>
      </c>
      <c r="B16" s="43">
        <v>32010101</v>
      </c>
      <c r="C16" s="44" t="s">
        <v>876</v>
      </c>
      <c r="D16" s="45"/>
      <c r="E16" s="45"/>
      <c r="F16" s="45">
        <v>5000000</v>
      </c>
    </row>
    <row r="17" spans="1:6" x14ac:dyDescent="0.25">
      <c r="A17" s="42" t="s">
        <v>668</v>
      </c>
      <c r="B17" s="43">
        <v>32010101</v>
      </c>
      <c r="C17" s="44" t="s">
        <v>846</v>
      </c>
      <c r="D17" s="45"/>
      <c r="E17" s="45"/>
      <c r="F17" s="45">
        <v>4500000</v>
      </c>
    </row>
    <row r="18" spans="1:6" x14ac:dyDescent="0.25">
      <c r="A18" s="42" t="s">
        <v>669</v>
      </c>
      <c r="B18" s="43">
        <v>32010101</v>
      </c>
      <c r="C18" s="44" t="s">
        <v>877</v>
      </c>
      <c r="D18" s="45"/>
      <c r="E18" s="45"/>
      <c r="F18" s="45">
        <v>4500000</v>
      </c>
    </row>
    <row r="19" spans="1:6" x14ac:dyDescent="0.25">
      <c r="A19" s="42" t="s">
        <v>662</v>
      </c>
      <c r="B19" s="43">
        <v>32010101</v>
      </c>
      <c r="C19" s="44" t="s">
        <v>895</v>
      </c>
      <c r="D19" s="45"/>
      <c r="E19" s="45"/>
      <c r="F19" s="45">
        <v>6000000</v>
      </c>
    </row>
    <row r="20" spans="1:6" x14ac:dyDescent="0.25">
      <c r="A20" s="42" t="s">
        <v>670</v>
      </c>
      <c r="B20" s="43">
        <v>32010101</v>
      </c>
      <c r="C20" s="44" t="s">
        <v>878</v>
      </c>
      <c r="D20" s="45"/>
      <c r="E20" s="45"/>
      <c r="F20" s="45">
        <v>4500000</v>
      </c>
    </row>
    <row r="21" spans="1:6" x14ac:dyDescent="0.25">
      <c r="A21" s="42" t="s">
        <v>671</v>
      </c>
      <c r="B21" s="43">
        <v>32010101</v>
      </c>
      <c r="C21" s="44" t="s">
        <v>879</v>
      </c>
      <c r="D21" s="45"/>
      <c r="E21" s="45"/>
      <c r="F21" s="45">
        <v>4500000</v>
      </c>
    </row>
    <row r="22" spans="1:6" x14ac:dyDescent="0.25">
      <c r="A22" s="42" t="s">
        <v>672</v>
      </c>
      <c r="B22" s="43">
        <v>32010101</v>
      </c>
      <c r="C22" s="44" t="s">
        <v>847</v>
      </c>
      <c r="D22" s="45"/>
      <c r="E22" s="45"/>
      <c r="F22" s="45">
        <v>4500000</v>
      </c>
    </row>
    <row r="23" spans="1:6" x14ac:dyDescent="0.25">
      <c r="A23" s="42" t="s">
        <v>673</v>
      </c>
      <c r="B23" s="43">
        <v>32010101</v>
      </c>
      <c r="C23" s="44" t="s">
        <v>848</v>
      </c>
      <c r="D23" s="45"/>
      <c r="E23" s="45"/>
      <c r="F23" s="45">
        <v>4500000</v>
      </c>
    </row>
    <row r="24" spans="1:6" x14ac:dyDescent="0.25">
      <c r="A24" s="42" t="s">
        <v>674</v>
      </c>
      <c r="B24" s="43">
        <v>32010101</v>
      </c>
      <c r="C24" s="44" t="s">
        <v>880</v>
      </c>
      <c r="D24" s="45"/>
      <c r="E24" s="45"/>
      <c r="F24" s="45">
        <v>4500000</v>
      </c>
    </row>
    <row r="25" spans="1:6" x14ac:dyDescent="0.25">
      <c r="A25" s="42" t="s">
        <v>675</v>
      </c>
      <c r="B25" s="43">
        <v>32010101</v>
      </c>
      <c r="C25" s="44" t="s">
        <v>849</v>
      </c>
      <c r="D25" s="45"/>
      <c r="E25" s="45"/>
      <c r="F25" s="45">
        <v>4500000</v>
      </c>
    </row>
    <row r="26" spans="1:6" x14ac:dyDescent="0.25">
      <c r="A26" s="42" t="s">
        <v>676</v>
      </c>
      <c r="B26" s="43">
        <v>32010101</v>
      </c>
      <c r="C26" s="44" t="s">
        <v>874</v>
      </c>
      <c r="D26" s="45"/>
      <c r="E26" s="45"/>
      <c r="F26" s="45">
        <v>4500000</v>
      </c>
    </row>
    <row r="27" spans="1:6" x14ac:dyDescent="0.25">
      <c r="A27" s="42" t="s">
        <v>677</v>
      </c>
      <c r="B27" s="43">
        <v>32010101</v>
      </c>
      <c r="C27" s="44" t="s">
        <v>873</v>
      </c>
      <c r="D27" s="45"/>
      <c r="E27" s="45"/>
      <c r="F27" s="45">
        <v>4500000</v>
      </c>
    </row>
    <row r="28" spans="1:6" x14ac:dyDescent="0.25">
      <c r="A28" s="42" t="s">
        <v>678</v>
      </c>
      <c r="B28" s="43">
        <v>32010101</v>
      </c>
      <c r="C28" s="44" t="s">
        <v>852</v>
      </c>
      <c r="D28" s="45"/>
      <c r="E28" s="45"/>
      <c r="F28" s="45">
        <v>4500000</v>
      </c>
    </row>
    <row r="29" spans="1:6" x14ac:dyDescent="0.25">
      <c r="A29" s="42" t="s">
        <v>679</v>
      </c>
      <c r="B29" s="43">
        <v>32010101</v>
      </c>
      <c r="C29" s="44" t="s">
        <v>853</v>
      </c>
      <c r="D29" s="45"/>
      <c r="E29" s="45"/>
      <c r="F29" s="45">
        <v>4500000</v>
      </c>
    </row>
    <row r="30" spans="1:6" x14ac:dyDescent="0.25">
      <c r="A30" s="42" t="s">
        <v>680</v>
      </c>
      <c r="B30" s="43">
        <v>32010101</v>
      </c>
      <c r="C30" s="44" t="s">
        <v>850</v>
      </c>
      <c r="D30" s="45"/>
      <c r="E30" s="45"/>
      <c r="F30" s="45">
        <v>4500000</v>
      </c>
    </row>
    <row r="31" spans="1:6" x14ac:dyDescent="0.25">
      <c r="A31" s="42" t="s">
        <v>896</v>
      </c>
      <c r="B31" s="43">
        <v>32010101</v>
      </c>
      <c r="C31" s="44" t="s">
        <v>875</v>
      </c>
      <c r="D31" s="45"/>
      <c r="E31" s="45"/>
      <c r="F31" s="45">
        <v>4500000</v>
      </c>
    </row>
    <row r="32" spans="1:6" x14ac:dyDescent="0.25">
      <c r="A32" s="42" t="s">
        <v>897</v>
      </c>
      <c r="B32" s="43">
        <v>32010101</v>
      </c>
      <c r="C32" s="44" t="s">
        <v>851</v>
      </c>
      <c r="D32" s="45"/>
      <c r="E32" s="45"/>
      <c r="F32" s="45">
        <v>5000000</v>
      </c>
    </row>
    <row r="33" spans="1:6" x14ac:dyDescent="0.25">
      <c r="A33" s="42" t="s">
        <v>898</v>
      </c>
      <c r="B33" s="43">
        <v>32010101</v>
      </c>
      <c r="C33" s="44" t="s">
        <v>883</v>
      </c>
      <c r="D33" s="45"/>
      <c r="E33" s="45"/>
      <c r="F33" s="45">
        <v>4500000</v>
      </c>
    </row>
    <row r="34" spans="1:6" x14ac:dyDescent="0.25">
      <c r="A34" s="42" t="s">
        <v>899</v>
      </c>
      <c r="B34" s="43">
        <v>32010101</v>
      </c>
      <c r="C34" s="44" t="s">
        <v>867</v>
      </c>
      <c r="D34" s="45"/>
      <c r="E34" s="45"/>
      <c r="F34" s="45">
        <v>5000000</v>
      </c>
    </row>
    <row r="35" spans="1:6" x14ac:dyDescent="0.25">
      <c r="A35" s="42" t="s">
        <v>900</v>
      </c>
      <c r="B35" s="43">
        <v>32010101</v>
      </c>
      <c r="C35" s="44" t="s">
        <v>872</v>
      </c>
      <c r="D35" s="45"/>
      <c r="E35" s="45"/>
      <c r="F35" s="45">
        <v>4000000</v>
      </c>
    </row>
    <row r="36" spans="1:6" x14ac:dyDescent="0.25">
      <c r="A36" s="42" t="s">
        <v>901</v>
      </c>
      <c r="B36" s="43">
        <v>32010101</v>
      </c>
      <c r="C36" s="44" t="s">
        <v>854</v>
      </c>
      <c r="D36" s="45"/>
      <c r="E36" s="45"/>
      <c r="F36" s="45">
        <v>5000000</v>
      </c>
    </row>
    <row r="37" spans="1:6" x14ac:dyDescent="0.25">
      <c r="A37" s="42" t="s">
        <v>902</v>
      </c>
      <c r="B37" s="43">
        <v>32010101</v>
      </c>
      <c r="C37" s="44" t="s">
        <v>884</v>
      </c>
      <c r="D37" s="45"/>
      <c r="E37" s="45"/>
      <c r="F37" s="45">
        <v>4500000</v>
      </c>
    </row>
    <row r="38" spans="1:6" x14ac:dyDescent="0.25">
      <c r="A38" s="42" t="s">
        <v>903</v>
      </c>
      <c r="B38" s="43">
        <v>32010101</v>
      </c>
      <c r="C38" s="44" t="s">
        <v>884</v>
      </c>
      <c r="D38" s="45"/>
      <c r="E38" s="45"/>
      <c r="F38" s="45">
        <v>4500000</v>
      </c>
    </row>
    <row r="39" spans="1:6" x14ac:dyDescent="0.25">
      <c r="A39" s="42" t="s">
        <v>904</v>
      </c>
      <c r="B39" s="43">
        <v>32010101</v>
      </c>
      <c r="C39" s="44" t="s">
        <v>855</v>
      </c>
      <c r="D39" s="45"/>
      <c r="E39" s="45"/>
      <c r="F39" s="45">
        <v>4000000</v>
      </c>
    </row>
    <row r="40" spans="1:6" x14ac:dyDescent="0.25">
      <c r="A40" s="42" t="s">
        <v>905</v>
      </c>
      <c r="B40" s="43">
        <v>32010101</v>
      </c>
      <c r="C40" s="44" t="s">
        <v>871</v>
      </c>
      <c r="D40" s="45"/>
      <c r="E40" s="45"/>
      <c r="F40" s="45">
        <v>4000000</v>
      </c>
    </row>
    <row r="41" spans="1:6" x14ac:dyDescent="0.25">
      <c r="A41" s="42" t="s">
        <v>906</v>
      </c>
      <c r="B41" s="43">
        <v>32010101</v>
      </c>
      <c r="C41" s="44" t="s">
        <v>856</v>
      </c>
      <c r="D41" s="45"/>
      <c r="E41" s="45"/>
      <c r="F41" s="45">
        <v>5000000</v>
      </c>
    </row>
    <row r="42" spans="1:6" x14ac:dyDescent="0.25">
      <c r="A42" s="42" t="s">
        <v>907</v>
      </c>
      <c r="B42" s="43">
        <v>32010101</v>
      </c>
      <c r="C42" s="44" t="s">
        <v>857</v>
      </c>
      <c r="D42" s="45"/>
      <c r="E42" s="45"/>
      <c r="F42" s="45">
        <v>4500000</v>
      </c>
    </row>
    <row r="43" spans="1:6" x14ac:dyDescent="0.25">
      <c r="A43" s="42" t="s">
        <v>908</v>
      </c>
      <c r="B43" s="43">
        <v>32010101</v>
      </c>
      <c r="C43" s="44" t="s">
        <v>858</v>
      </c>
      <c r="D43" s="45"/>
      <c r="E43" s="45"/>
      <c r="F43" s="45">
        <v>5000000</v>
      </c>
    </row>
    <row r="44" spans="1:6" x14ac:dyDescent="0.25">
      <c r="A44" s="42" t="s">
        <v>909</v>
      </c>
      <c r="B44" s="43">
        <v>32010101</v>
      </c>
      <c r="C44" s="44" t="s">
        <v>859</v>
      </c>
      <c r="D44" s="45"/>
      <c r="E44" s="45"/>
      <c r="F44" s="45">
        <v>4000000</v>
      </c>
    </row>
    <row r="45" spans="1:6" x14ac:dyDescent="0.25">
      <c r="A45" s="42" t="s">
        <v>910</v>
      </c>
      <c r="B45" s="43">
        <v>32010101</v>
      </c>
      <c r="C45" s="44" t="s">
        <v>862</v>
      </c>
      <c r="D45" s="45"/>
      <c r="E45" s="45"/>
      <c r="F45" s="45">
        <v>4000000</v>
      </c>
    </row>
    <row r="46" spans="1:6" x14ac:dyDescent="0.25">
      <c r="A46" s="42" t="s">
        <v>911</v>
      </c>
      <c r="B46" s="43">
        <v>32010101</v>
      </c>
      <c r="C46" s="44" t="s">
        <v>861</v>
      </c>
      <c r="D46" s="45"/>
      <c r="E46" s="45"/>
      <c r="F46" s="45">
        <v>4000000</v>
      </c>
    </row>
    <row r="47" spans="1:6" ht="19.2" customHeight="1" x14ac:dyDescent="0.25">
      <c r="A47" s="42" t="s">
        <v>912</v>
      </c>
      <c r="B47" s="43">
        <v>32010101</v>
      </c>
      <c r="C47" s="44" t="s">
        <v>865</v>
      </c>
      <c r="D47" s="45"/>
      <c r="E47" s="45"/>
      <c r="F47" s="45">
        <v>4000000</v>
      </c>
    </row>
    <row r="48" spans="1:6" ht="19.2" customHeight="1" x14ac:dyDescent="0.25">
      <c r="A48" s="42" t="s">
        <v>913</v>
      </c>
      <c r="B48" s="43">
        <v>32010101</v>
      </c>
      <c r="C48" s="44" t="s">
        <v>866</v>
      </c>
      <c r="D48" s="45"/>
      <c r="E48" s="45"/>
      <c r="F48" s="45">
        <v>4500000</v>
      </c>
    </row>
    <row r="49" spans="1:6" x14ac:dyDescent="0.25">
      <c r="A49" s="42" t="s">
        <v>914</v>
      </c>
      <c r="B49" s="43">
        <v>32010101</v>
      </c>
      <c r="C49" s="44" t="s">
        <v>864</v>
      </c>
      <c r="D49" s="45"/>
      <c r="E49" s="45"/>
      <c r="F49" s="45">
        <v>4000000</v>
      </c>
    </row>
    <row r="50" spans="1:6" x14ac:dyDescent="0.25">
      <c r="A50" s="42" t="s">
        <v>915</v>
      </c>
      <c r="B50" s="43">
        <v>32010101</v>
      </c>
      <c r="C50" s="44" t="s">
        <v>863</v>
      </c>
      <c r="D50" s="45"/>
      <c r="E50" s="45"/>
      <c r="F50" s="45">
        <v>4000000</v>
      </c>
    </row>
    <row r="51" spans="1:6" x14ac:dyDescent="0.25">
      <c r="A51" s="42" t="s">
        <v>916</v>
      </c>
      <c r="B51" s="43">
        <v>32010101</v>
      </c>
      <c r="C51" s="44" t="s">
        <v>869</v>
      </c>
      <c r="D51" s="45"/>
      <c r="E51" s="45"/>
      <c r="F51" s="45">
        <v>4000000</v>
      </c>
    </row>
    <row r="52" spans="1:6" x14ac:dyDescent="0.25">
      <c r="A52" s="42" t="s">
        <v>917</v>
      </c>
      <c r="B52" s="43">
        <v>32010101</v>
      </c>
      <c r="C52" s="44" t="s">
        <v>870</v>
      </c>
      <c r="D52" s="45"/>
      <c r="E52" s="45"/>
      <c r="F52" s="45">
        <v>4000000</v>
      </c>
    </row>
    <row r="53" spans="1:6" x14ac:dyDescent="0.25">
      <c r="A53" s="42" t="s">
        <v>918</v>
      </c>
      <c r="B53" s="43">
        <v>32010101</v>
      </c>
      <c r="C53" s="44" t="s">
        <v>868</v>
      </c>
      <c r="D53" s="45"/>
      <c r="E53" s="45"/>
      <c r="F53" s="45">
        <v>5000000</v>
      </c>
    </row>
    <row r="54" spans="1:6" x14ac:dyDescent="0.25">
      <c r="A54" s="42" t="s">
        <v>919</v>
      </c>
      <c r="B54" s="43">
        <v>32010101</v>
      </c>
      <c r="C54" s="44" t="s">
        <v>890</v>
      </c>
      <c r="D54" s="45"/>
      <c r="E54" s="45"/>
      <c r="F54" s="45">
        <v>5000000</v>
      </c>
    </row>
    <row r="55" spans="1:6" x14ac:dyDescent="0.25">
      <c r="A55" s="42" t="s">
        <v>920</v>
      </c>
      <c r="B55" s="43">
        <v>32010101</v>
      </c>
      <c r="C55" s="44" t="s">
        <v>885</v>
      </c>
      <c r="D55" s="45"/>
      <c r="E55" s="45"/>
      <c r="F55" s="45">
        <v>5000000</v>
      </c>
    </row>
    <row r="56" spans="1:6" x14ac:dyDescent="0.25">
      <c r="A56" s="42" t="s">
        <v>921</v>
      </c>
      <c r="B56" s="43">
        <v>32010101</v>
      </c>
      <c r="C56" s="44" t="s">
        <v>886</v>
      </c>
      <c r="D56" s="45"/>
      <c r="E56" s="45"/>
      <c r="F56" s="67">
        <v>5000000</v>
      </c>
    </row>
    <row r="57" spans="1:6" x14ac:dyDescent="0.25">
      <c r="A57" s="42" t="s">
        <v>922</v>
      </c>
      <c r="B57" s="43">
        <v>32010101</v>
      </c>
      <c r="C57" s="44" t="s">
        <v>805</v>
      </c>
      <c r="D57" s="45"/>
      <c r="E57" s="45"/>
      <c r="F57" s="45">
        <v>5000000</v>
      </c>
    </row>
    <row r="58" spans="1:6" x14ac:dyDescent="0.25">
      <c r="A58" s="42" t="s">
        <v>923</v>
      </c>
      <c r="B58" s="43">
        <v>32010101</v>
      </c>
      <c r="C58" s="44" t="s">
        <v>887</v>
      </c>
      <c r="D58" s="45"/>
      <c r="E58" s="45"/>
      <c r="F58" s="45">
        <v>5000000</v>
      </c>
    </row>
    <row r="59" spans="1:6" x14ac:dyDescent="0.25">
      <c r="A59" s="42" t="s">
        <v>924</v>
      </c>
      <c r="B59" s="43">
        <v>32010101</v>
      </c>
      <c r="C59" s="44" t="s">
        <v>888</v>
      </c>
      <c r="D59" s="45"/>
      <c r="E59" s="45"/>
      <c r="F59" s="45">
        <v>5000000</v>
      </c>
    </row>
    <row r="60" spans="1:6" x14ac:dyDescent="0.25">
      <c r="A60" s="42" t="s">
        <v>925</v>
      </c>
      <c r="B60" s="43">
        <v>32010101</v>
      </c>
      <c r="C60" s="44" t="s">
        <v>889</v>
      </c>
      <c r="D60" s="45"/>
      <c r="E60" s="45"/>
      <c r="F60" s="45">
        <v>5000000</v>
      </c>
    </row>
    <row r="61" spans="1:6" x14ac:dyDescent="0.25">
      <c r="A61" s="42" t="s">
        <v>926</v>
      </c>
      <c r="B61" s="43">
        <v>32010101</v>
      </c>
      <c r="C61" s="44" t="s">
        <v>894</v>
      </c>
      <c r="D61" s="45"/>
      <c r="E61" s="45"/>
      <c r="F61" s="45">
        <v>10000000</v>
      </c>
    </row>
    <row r="62" spans="1:6" x14ac:dyDescent="0.25">
      <c r="A62" s="42" t="s">
        <v>927</v>
      </c>
      <c r="B62" s="43">
        <v>32010101</v>
      </c>
      <c r="C62" s="44" t="s">
        <v>891</v>
      </c>
      <c r="D62" s="45"/>
      <c r="E62" s="45"/>
      <c r="F62" s="45">
        <v>10000000</v>
      </c>
    </row>
    <row r="63" spans="1:6" x14ac:dyDescent="0.25">
      <c r="A63" s="42" t="s">
        <v>928</v>
      </c>
      <c r="B63" s="43">
        <v>32010101</v>
      </c>
      <c r="C63" s="44" t="s">
        <v>892</v>
      </c>
      <c r="D63" s="45"/>
      <c r="E63" s="45"/>
      <c r="F63" s="45">
        <v>10000000</v>
      </c>
    </row>
    <row r="64" spans="1:6" x14ac:dyDescent="0.25">
      <c r="A64" s="42" t="s">
        <v>929</v>
      </c>
      <c r="B64" s="43">
        <v>32010101</v>
      </c>
      <c r="C64" s="44" t="s">
        <v>893</v>
      </c>
      <c r="D64" s="45"/>
      <c r="E64" s="45"/>
      <c r="F64" s="45">
        <v>10000000</v>
      </c>
    </row>
    <row r="65" spans="1:6" x14ac:dyDescent="0.25">
      <c r="A65" s="42"/>
      <c r="B65" s="43"/>
      <c r="C65" s="44" t="s">
        <v>962</v>
      </c>
      <c r="D65" s="45">
        <v>5000000</v>
      </c>
      <c r="E65" s="45">
        <v>2245535.21</v>
      </c>
      <c r="F65" s="45"/>
    </row>
    <row r="66" spans="1:6" x14ac:dyDescent="0.25">
      <c r="A66" s="42"/>
      <c r="B66" s="43"/>
      <c r="C66" s="44" t="s">
        <v>963</v>
      </c>
      <c r="D66" s="45">
        <v>78000000</v>
      </c>
      <c r="E66" s="45">
        <v>76918893.719999999</v>
      </c>
      <c r="F66" s="45"/>
    </row>
    <row r="67" spans="1:6" x14ac:dyDescent="0.25">
      <c r="A67" s="42"/>
      <c r="B67" s="43"/>
      <c r="C67" s="44" t="s">
        <v>964</v>
      </c>
      <c r="D67" s="45">
        <v>15000000</v>
      </c>
      <c r="E67" s="45">
        <v>10500000</v>
      </c>
      <c r="F67" s="45"/>
    </row>
    <row r="68" spans="1:6" x14ac:dyDescent="0.25">
      <c r="A68" s="42"/>
      <c r="B68" s="43"/>
      <c r="C68" s="44" t="s">
        <v>965</v>
      </c>
      <c r="D68" s="45">
        <v>5000000</v>
      </c>
      <c r="E68" s="45">
        <v>2748751.14</v>
      </c>
      <c r="F68" s="45"/>
    </row>
    <row r="69" spans="1:6" hidden="1" x14ac:dyDescent="0.25">
      <c r="A69" s="42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32010200</v>
      </c>
      <c r="C70" s="5" t="s">
        <v>116</v>
      </c>
      <c r="D70" s="11">
        <f>SUM(D71:D80)</f>
        <v>0</v>
      </c>
      <c r="E70" s="11">
        <f t="shared" ref="E70:F70" si="2">SUM(E71:E80)</f>
        <v>0</v>
      </c>
      <c r="F70" s="11">
        <f t="shared" si="2"/>
        <v>0</v>
      </c>
    </row>
    <row r="71" spans="1:6" x14ac:dyDescent="0.25">
      <c r="A71" s="42"/>
      <c r="B71" s="43">
        <v>32010202</v>
      </c>
      <c r="C71" s="44" t="s">
        <v>117</v>
      </c>
      <c r="D71" s="45"/>
      <c r="E71" s="45"/>
      <c r="F71" s="45"/>
    </row>
    <row r="72" spans="1:6" hidden="1" x14ac:dyDescent="0.25">
      <c r="A72" s="46"/>
      <c r="B72" s="47"/>
      <c r="C72" s="46"/>
      <c r="D72" s="45"/>
      <c r="E72" s="45"/>
      <c r="F72" s="45"/>
    </row>
    <row r="73" spans="1:6" hidden="1" x14ac:dyDescent="0.25">
      <c r="A73" s="46"/>
      <c r="B73" s="47"/>
      <c r="C73" s="46"/>
      <c r="D73" s="45"/>
      <c r="E73" s="45"/>
      <c r="F73" s="45"/>
    </row>
    <row r="74" spans="1:6" hidden="1" x14ac:dyDescent="0.25">
      <c r="A74" s="46"/>
      <c r="B74" s="47"/>
      <c r="C74" s="46"/>
      <c r="D74" s="45"/>
      <c r="E74" s="45"/>
      <c r="F74" s="45"/>
    </row>
    <row r="75" spans="1:6" hidden="1" x14ac:dyDescent="0.25">
      <c r="A75" s="46"/>
      <c r="B75" s="47"/>
      <c r="C75" s="46"/>
      <c r="D75" s="45"/>
      <c r="E75" s="45"/>
      <c r="F75" s="45"/>
    </row>
    <row r="76" spans="1:6" hidden="1" x14ac:dyDescent="0.25">
      <c r="A76" s="46"/>
      <c r="B76" s="47"/>
      <c r="C76" s="46"/>
      <c r="D76" s="45"/>
      <c r="E76" s="45"/>
      <c r="F76" s="45"/>
    </row>
    <row r="77" spans="1:6" hidden="1" x14ac:dyDescent="0.25">
      <c r="A77" s="46"/>
      <c r="B77" s="47"/>
      <c r="C77" s="46"/>
      <c r="D77" s="45"/>
      <c r="E77" s="45"/>
      <c r="F77" s="45"/>
    </row>
    <row r="78" spans="1:6" hidden="1" x14ac:dyDescent="0.25">
      <c r="A78" s="46"/>
      <c r="B78" s="47"/>
      <c r="C78" s="46"/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320103</v>
      </c>
      <c r="C81" s="5" t="s">
        <v>118</v>
      </c>
      <c r="D81" s="11">
        <f>SUM(D82:D86)</f>
        <v>0</v>
      </c>
      <c r="E81" s="11">
        <f t="shared" ref="E81:F81" si="3">SUM(E82:E86)</f>
        <v>0</v>
      </c>
      <c r="F81" s="11">
        <f t="shared" si="3"/>
        <v>0</v>
      </c>
    </row>
    <row r="82" spans="1:6" x14ac:dyDescent="0.25">
      <c r="A82" s="42"/>
      <c r="B82" s="43">
        <v>32010301</v>
      </c>
      <c r="C82" s="44" t="s">
        <v>119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s="1" customFormat="1" x14ac:dyDescent="0.25">
      <c r="A87" s="5"/>
      <c r="B87" s="4">
        <v>32010400</v>
      </c>
      <c r="C87" s="5" t="s">
        <v>120</v>
      </c>
      <c r="D87" s="11">
        <f>SUM(D88:D92)</f>
        <v>0</v>
      </c>
      <c r="E87" s="11">
        <f t="shared" ref="E87:F87" si="4">SUM(E88:E92)</f>
        <v>0</v>
      </c>
      <c r="F87" s="11">
        <f t="shared" si="4"/>
        <v>0</v>
      </c>
    </row>
    <row r="88" spans="1:6" x14ac:dyDescent="0.25">
      <c r="A88" s="42"/>
      <c r="B88" s="43">
        <v>32010405</v>
      </c>
      <c r="C88" s="44" t="s">
        <v>121</v>
      </c>
      <c r="D88" s="45"/>
      <c r="E88" s="45"/>
      <c r="F88" s="45"/>
    </row>
    <row r="89" spans="1:6" x14ac:dyDescent="0.25">
      <c r="A89" s="42"/>
      <c r="B89" s="43">
        <v>32010406</v>
      </c>
      <c r="C89" s="44" t="s">
        <v>122</v>
      </c>
      <c r="D89" s="45"/>
      <c r="E89" s="45"/>
      <c r="F89" s="45"/>
    </row>
    <row r="90" spans="1:6" x14ac:dyDescent="0.25">
      <c r="A90" s="42"/>
      <c r="B90" s="43">
        <v>32010407</v>
      </c>
      <c r="C90" s="44" t="s">
        <v>123</v>
      </c>
      <c r="D90" s="45"/>
      <c r="E90" s="45"/>
      <c r="F90" s="45"/>
    </row>
    <row r="91" spans="1:6" x14ac:dyDescent="0.25">
      <c r="A91" s="42"/>
      <c r="B91" s="43">
        <v>32010408</v>
      </c>
      <c r="C91" s="44" t="s">
        <v>124</v>
      </c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s="1" customFormat="1" x14ac:dyDescent="0.25">
      <c r="A93" s="5"/>
      <c r="B93" s="4">
        <v>320105</v>
      </c>
      <c r="C93" s="5" t="s">
        <v>125</v>
      </c>
      <c r="D93" s="11">
        <f>SUM(D94:D101)</f>
        <v>0</v>
      </c>
      <c r="E93" s="11">
        <f t="shared" ref="E93:F93" si="5">SUM(E94:E101)</f>
        <v>0</v>
      </c>
      <c r="F93" s="11">
        <f t="shared" si="5"/>
        <v>0</v>
      </c>
    </row>
    <row r="94" spans="1:6" x14ac:dyDescent="0.25">
      <c r="A94" s="42"/>
      <c r="B94" s="43">
        <v>32010501</v>
      </c>
      <c r="C94" s="44" t="s">
        <v>126</v>
      </c>
      <c r="D94" s="45"/>
      <c r="E94" s="45"/>
      <c r="F94" s="45"/>
    </row>
    <row r="95" spans="1:6" hidden="1" x14ac:dyDescent="0.25">
      <c r="A95" s="42"/>
      <c r="B95" s="43">
        <v>32010501</v>
      </c>
      <c r="C95" s="44" t="s">
        <v>806</v>
      </c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hidden="1" x14ac:dyDescent="0.25">
      <c r="A98" s="44"/>
      <c r="B98" s="43"/>
      <c r="C98" s="44"/>
      <c r="D98" s="45"/>
      <c r="E98" s="45"/>
      <c r="F98" s="45"/>
    </row>
    <row r="99" spans="1:6" hidden="1" x14ac:dyDescent="0.25">
      <c r="A99" s="46"/>
      <c r="B99" s="47"/>
      <c r="C99" s="46"/>
      <c r="D99" s="45"/>
      <c r="E99" s="45"/>
      <c r="F99" s="45"/>
    </row>
    <row r="100" spans="1:6" hidden="1" x14ac:dyDescent="0.25">
      <c r="A100" s="46"/>
      <c r="B100" s="47"/>
      <c r="C100" s="46"/>
      <c r="D100" s="45"/>
      <c r="E100" s="45"/>
      <c r="F100" s="45"/>
    </row>
    <row r="101" spans="1:6" hidden="1" x14ac:dyDescent="0.25">
      <c r="A101" s="46"/>
      <c r="B101" s="47"/>
      <c r="C101" s="46"/>
      <c r="D101" s="45"/>
      <c r="E101" s="45"/>
      <c r="F101" s="45"/>
    </row>
    <row r="102" spans="1:6" s="1" customFormat="1" x14ac:dyDescent="0.25">
      <c r="A102" s="5"/>
      <c r="B102" s="4">
        <v>320106</v>
      </c>
      <c r="C102" s="5" t="s">
        <v>127</v>
      </c>
      <c r="D102" s="11">
        <f>SUM(D103:D108)</f>
        <v>0</v>
      </c>
      <c r="E102" s="11">
        <f t="shared" ref="E102:F102" si="6">SUM(E103:E108)</f>
        <v>0</v>
      </c>
      <c r="F102" s="11">
        <f t="shared" si="6"/>
        <v>0</v>
      </c>
    </row>
    <row r="103" spans="1:6" hidden="1" x14ac:dyDescent="0.25">
      <c r="A103" s="42"/>
      <c r="B103" s="43">
        <v>32010601</v>
      </c>
      <c r="C103" s="44" t="s">
        <v>128</v>
      </c>
      <c r="D103" s="45"/>
      <c r="E103" s="45"/>
      <c r="F103" s="45"/>
    </row>
    <row r="104" spans="1:6" hidden="1" x14ac:dyDescent="0.25">
      <c r="A104" s="42"/>
      <c r="B104" s="43">
        <v>32010602</v>
      </c>
      <c r="C104" s="44" t="s">
        <v>129</v>
      </c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hidden="1" x14ac:dyDescent="0.25">
      <c r="A107" s="44"/>
      <c r="B107" s="43"/>
      <c r="C107" s="44"/>
      <c r="D107" s="45"/>
      <c r="E107" s="45"/>
      <c r="F107" s="45"/>
    </row>
    <row r="108" spans="1:6" hidden="1" x14ac:dyDescent="0.25">
      <c r="A108" s="44"/>
      <c r="B108" s="43"/>
      <c r="C108" s="44"/>
      <c r="D108" s="45"/>
      <c r="E108" s="45"/>
      <c r="F108" s="45"/>
    </row>
    <row r="109" spans="1:6" s="1" customFormat="1" x14ac:dyDescent="0.25">
      <c r="A109" s="5"/>
      <c r="B109" s="4">
        <v>320109</v>
      </c>
      <c r="C109" s="5" t="s">
        <v>130</v>
      </c>
      <c r="D109" s="11">
        <f>SUM(D110:D120)</f>
        <v>0</v>
      </c>
      <c r="E109" s="11">
        <f t="shared" ref="E109:F109" si="7">SUM(E110:E120)</f>
        <v>0</v>
      </c>
      <c r="F109" s="11">
        <f t="shared" si="7"/>
        <v>51000000</v>
      </c>
    </row>
    <row r="110" spans="1:6" hidden="1" x14ac:dyDescent="0.25">
      <c r="A110" s="42"/>
      <c r="B110" s="43">
        <v>32010903</v>
      </c>
      <c r="C110" s="44" t="s">
        <v>131</v>
      </c>
      <c r="D110" s="45"/>
      <c r="E110" s="45"/>
      <c r="F110" s="45"/>
    </row>
    <row r="111" spans="1:6" hidden="1" x14ac:dyDescent="0.25">
      <c r="A111" s="44"/>
      <c r="B111" s="43"/>
      <c r="C111" s="44"/>
      <c r="D111" s="45"/>
      <c r="E111" s="45"/>
      <c r="F111" s="45"/>
    </row>
    <row r="112" spans="1:6" hidden="1" x14ac:dyDescent="0.25">
      <c r="A112" s="42"/>
      <c r="B112" s="43">
        <v>32010904</v>
      </c>
      <c r="C112" s="44" t="s">
        <v>132</v>
      </c>
      <c r="D112" s="45"/>
      <c r="E112" s="45"/>
      <c r="F112" s="45"/>
    </row>
    <row r="113" spans="1:6" hidden="1" x14ac:dyDescent="0.25">
      <c r="A113" s="44"/>
      <c r="B113" s="43"/>
      <c r="C113" s="44"/>
      <c r="D113" s="45"/>
      <c r="E113" s="45"/>
      <c r="F113" s="45"/>
    </row>
    <row r="114" spans="1:6" hidden="1" x14ac:dyDescent="0.25">
      <c r="A114" s="42"/>
      <c r="B114" s="43">
        <v>32010935</v>
      </c>
      <c r="C114" s="44" t="s">
        <v>133</v>
      </c>
      <c r="D114" s="45"/>
      <c r="E114" s="45"/>
      <c r="F114" s="45"/>
    </row>
    <row r="115" spans="1:6" hidden="1" x14ac:dyDescent="0.25">
      <c r="A115" s="44"/>
      <c r="B115" s="43"/>
      <c r="C115" s="44"/>
      <c r="D115" s="45"/>
      <c r="E115" s="45"/>
      <c r="F115" s="45"/>
    </row>
    <row r="116" spans="1:6" hidden="1" x14ac:dyDescent="0.25">
      <c r="A116" s="44"/>
      <c r="B116" s="43"/>
      <c r="C116" s="44"/>
      <c r="D116" s="45"/>
      <c r="E116" s="45"/>
      <c r="F116" s="45"/>
    </row>
    <row r="117" spans="1:6" hidden="1" x14ac:dyDescent="0.25">
      <c r="A117" s="44"/>
      <c r="B117" s="43"/>
      <c r="C117" s="44"/>
      <c r="D117" s="45"/>
      <c r="E117" s="45"/>
      <c r="F117" s="45"/>
    </row>
    <row r="118" spans="1:6" x14ac:dyDescent="0.25">
      <c r="A118" s="42" t="s">
        <v>930</v>
      </c>
      <c r="B118" s="43">
        <v>32010936</v>
      </c>
      <c r="C118" s="44" t="s">
        <v>134</v>
      </c>
      <c r="D118" s="45"/>
      <c r="E118" s="45"/>
      <c r="F118" s="45">
        <v>51000000</v>
      </c>
    </row>
    <row r="119" spans="1:6" hidden="1" x14ac:dyDescent="0.25">
      <c r="A119" s="44"/>
      <c r="B119" s="43"/>
      <c r="C119" s="44"/>
      <c r="D119" s="45"/>
      <c r="E119" s="45"/>
      <c r="F119" s="45"/>
    </row>
    <row r="120" spans="1:6" hidden="1" x14ac:dyDescent="0.25">
      <c r="A120" s="44"/>
      <c r="B120" s="43"/>
      <c r="C120" s="44"/>
      <c r="D120" s="45"/>
      <c r="E120" s="45"/>
      <c r="F120" s="45"/>
    </row>
    <row r="121" spans="1:6" s="1" customFormat="1" x14ac:dyDescent="0.25">
      <c r="A121" s="5"/>
      <c r="B121" s="4">
        <v>320201</v>
      </c>
      <c r="C121" s="5" t="s">
        <v>146</v>
      </c>
      <c r="D121" s="11">
        <f>SUM(D122:D127)</f>
        <v>0</v>
      </c>
      <c r="E121" s="11">
        <f t="shared" ref="E121:F121" si="8">SUM(E122:E127)</f>
        <v>0</v>
      </c>
      <c r="F121" s="11">
        <f t="shared" si="8"/>
        <v>0</v>
      </c>
    </row>
    <row r="122" spans="1:6" hidden="1" x14ac:dyDescent="0.25">
      <c r="A122" s="42"/>
      <c r="B122" s="43">
        <v>32020101</v>
      </c>
      <c r="C122" s="44" t="s">
        <v>135</v>
      </c>
      <c r="D122" s="45"/>
      <c r="E122" s="45"/>
      <c r="F122" s="45"/>
    </row>
    <row r="123" spans="1:6" hidden="1" x14ac:dyDescent="0.25">
      <c r="A123" s="44"/>
      <c r="B123" s="43"/>
      <c r="C123" s="44"/>
      <c r="D123" s="45"/>
      <c r="E123" s="45"/>
      <c r="F123" s="45"/>
    </row>
    <row r="124" spans="1:6" hidden="1" x14ac:dyDescent="0.25">
      <c r="A124" s="42"/>
      <c r="B124" s="43">
        <v>32020102</v>
      </c>
      <c r="C124" s="44" t="s">
        <v>136</v>
      </c>
      <c r="D124" s="45"/>
      <c r="E124" s="45"/>
      <c r="F124" s="45"/>
    </row>
    <row r="125" spans="1:6" hidden="1" x14ac:dyDescent="0.25">
      <c r="A125" s="44"/>
      <c r="B125" s="43"/>
      <c r="C125" s="44"/>
      <c r="D125" s="45"/>
      <c r="E125" s="45"/>
      <c r="F125" s="45"/>
    </row>
    <row r="126" spans="1:6" hidden="1" x14ac:dyDescent="0.25">
      <c r="A126" s="42"/>
      <c r="B126" s="43">
        <v>32020104</v>
      </c>
      <c r="C126" s="44" t="s">
        <v>137</v>
      </c>
      <c r="D126" s="45"/>
      <c r="E126" s="45"/>
      <c r="F126" s="45"/>
    </row>
    <row r="127" spans="1:6" hidden="1" x14ac:dyDescent="0.25">
      <c r="A127" s="44"/>
      <c r="B127" s="43"/>
      <c r="C127" s="44"/>
      <c r="D127" s="45"/>
      <c r="E127" s="45"/>
      <c r="F127" s="45"/>
    </row>
    <row r="128" spans="1:6" s="1" customFormat="1" x14ac:dyDescent="0.25">
      <c r="A128" s="5"/>
      <c r="B128" s="4">
        <v>320301</v>
      </c>
      <c r="C128" s="5" t="s">
        <v>138</v>
      </c>
      <c r="D128" s="11">
        <f>SUM(D129:D133)</f>
        <v>0</v>
      </c>
      <c r="E128" s="11">
        <f t="shared" ref="E128:F128" si="9">SUM(E129:E133)</f>
        <v>0</v>
      </c>
      <c r="F128" s="11">
        <f t="shared" si="9"/>
        <v>0</v>
      </c>
    </row>
    <row r="129" spans="1:6" hidden="1" x14ac:dyDescent="0.25">
      <c r="A129" s="42"/>
      <c r="B129" s="43">
        <v>32030101</v>
      </c>
      <c r="C129" s="44" t="s">
        <v>139</v>
      </c>
      <c r="D129" s="45"/>
      <c r="E129" s="45"/>
      <c r="F129" s="45"/>
    </row>
    <row r="130" spans="1:6" hidden="1" x14ac:dyDescent="0.25">
      <c r="A130" s="42"/>
      <c r="B130" s="43">
        <v>32030109</v>
      </c>
      <c r="C130" s="44" t="s">
        <v>140</v>
      </c>
      <c r="D130" s="45"/>
      <c r="E130" s="45"/>
      <c r="F130" s="45"/>
    </row>
    <row r="131" spans="1:6" hidden="1" x14ac:dyDescent="0.25">
      <c r="A131" s="42"/>
      <c r="B131" s="43">
        <v>32030110</v>
      </c>
      <c r="C131" s="44" t="s">
        <v>141</v>
      </c>
      <c r="D131" s="45"/>
      <c r="E131" s="45"/>
      <c r="F131" s="45"/>
    </row>
    <row r="132" spans="1:6" hidden="1" x14ac:dyDescent="0.25">
      <c r="A132" s="46"/>
      <c r="B132" s="47"/>
      <c r="C132" s="46"/>
      <c r="D132" s="45"/>
      <c r="E132" s="45"/>
      <c r="F132" s="45"/>
    </row>
    <row r="133" spans="1:6" hidden="1" x14ac:dyDescent="0.25">
      <c r="A133" s="46"/>
      <c r="B133" s="47"/>
      <c r="C133" s="46"/>
      <c r="D133" s="45"/>
      <c r="E133" s="45"/>
      <c r="F133" s="45"/>
    </row>
    <row r="134" spans="1:6" s="1" customFormat="1" x14ac:dyDescent="0.25">
      <c r="A134" s="5"/>
      <c r="B134" s="4">
        <v>32011000</v>
      </c>
      <c r="C134" s="5" t="s">
        <v>142</v>
      </c>
      <c r="D134" s="11">
        <f>SUM(D135:D136)</f>
        <v>0</v>
      </c>
      <c r="E134" s="11">
        <f>SUM(E135:E136)</f>
        <v>0</v>
      </c>
      <c r="F134" s="11">
        <f>SUM(F135:F136)</f>
        <v>0</v>
      </c>
    </row>
    <row r="135" spans="1:6" hidden="1" x14ac:dyDescent="0.25">
      <c r="A135" s="42"/>
      <c r="B135" s="46"/>
      <c r="C135" s="46"/>
      <c r="D135" s="45"/>
      <c r="E135" s="45"/>
      <c r="F135" s="45"/>
    </row>
    <row r="136" spans="1:6" hidden="1" x14ac:dyDescent="0.25">
      <c r="A136" s="46"/>
      <c r="B136" s="46"/>
      <c r="C136" s="46"/>
      <c r="D136" s="45"/>
      <c r="E136" s="45"/>
      <c r="F136" s="45"/>
    </row>
    <row r="137" spans="1:6" hidden="1" x14ac:dyDescent="0.25"/>
    <row r="138" spans="1:6" hidden="1" x14ac:dyDescent="0.25"/>
    <row r="139" spans="1:6" hidden="1" x14ac:dyDescent="0.25"/>
    <row r="140" spans="1:6" hidden="1" x14ac:dyDescent="0.25"/>
    <row r="141" spans="1:6" hidden="1" x14ac:dyDescent="0.25"/>
    <row r="142" spans="1:6" hidden="1" x14ac:dyDescent="0.25"/>
    <row r="143" spans="1:6" hidden="1" x14ac:dyDescent="0.25"/>
    <row r="144" spans="1:6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mXEKx+r7D6MTFLOnMh4Nb/GdZteKBrbjibhk1e8nnB45SogDXcMIGijgjQCPUCLMMdvsMPirX6UuuuIQ7RM9A==" saltValue="WSXa8M/F5fZs7JcEcmh1/A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77" orientation="landscape" r:id="rId1"/>
  <rowBreaks count="1" manualBreakCount="1">
    <brk id="4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86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773</v>
      </c>
      <c r="B3" s="70"/>
      <c r="C3" s="70"/>
      <c r="D3" s="70"/>
      <c r="E3" s="70"/>
    </row>
    <row r="4" spans="1:5" x14ac:dyDescent="0.25">
      <c r="A4" s="69" t="s">
        <v>706</v>
      </c>
      <c r="B4" s="69"/>
      <c r="C4" s="69"/>
      <c r="D4" s="69"/>
      <c r="E4" s="69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134892403</v>
      </c>
      <c r="D7" s="12">
        <f t="shared" ref="D7:E7" si="0">D8+D13+D20</f>
        <v>124474047.52</v>
      </c>
      <c r="E7" s="12">
        <f t="shared" si="0"/>
        <v>203421000</v>
      </c>
    </row>
    <row r="8" spans="1:5" s="1" customFormat="1" x14ac:dyDescent="0.25">
      <c r="A8" s="3">
        <v>2101</v>
      </c>
      <c r="B8" s="3" t="s">
        <v>5</v>
      </c>
      <c r="C8" s="12">
        <f>C9</f>
        <v>134892403</v>
      </c>
      <c r="D8" s="12">
        <f t="shared" ref="D8:E8" si="1">D9</f>
        <v>124474047.52</v>
      </c>
      <c r="E8" s="12">
        <f t="shared" si="1"/>
        <v>177921000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134892403</v>
      </c>
      <c r="D9" s="12">
        <f t="shared" ref="D9:E9" si="2">SUM(D10:D12)</f>
        <v>124474047.52</v>
      </c>
      <c r="E9" s="12">
        <f t="shared" si="2"/>
        <v>177921000</v>
      </c>
    </row>
    <row r="10" spans="1:5" x14ac:dyDescent="0.25">
      <c r="A10" s="59">
        <v>21010101</v>
      </c>
      <c r="B10" s="48" t="s">
        <v>5</v>
      </c>
      <c r="C10" s="41">
        <v>134892403</v>
      </c>
      <c r="D10" s="41">
        <v>124474047.52</v>
      </c>
      <c r="E10" s="41">
        <v>177921000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25500000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25500000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807</v>
      </c>
      <c r="C17" s="41"/>
      <c r="D17" s="41"/>
      <c r="E17" s="41">
        <v>25500000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UyNegQUs6wxikUchpsUk5k++cW5wrM1Z02DDC/7Kyj6hH9nM161D3dlvxymPgAwgqtE3KFQBNsitomrHAEhRWQ==" saltValue="E5rxCnizTBgP5zFUiBZBh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A35" zoomScale="90" zoomScaleNormal="94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774</v>
      </c>
      <c r="B4" s="70"/>
      <c r="C4" s="70"/>
      <c r="D4" s="70"/>
      <c r="E4" s="70"/>
    </row>
    <row r="5" spans="1:5" x14ac:dyDescent="0.25">
      <c r="A5" s="69" t="s">
        <v>706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33000000</v>
      </c>
      <c r="D7" s="12">
        <f t="shared" ref="D7:E7" si="0">D8+D84+D88+D93</f>
        <v>12473800</v>
      </c>
      <c r="E7" s="12">
        <f t="shared" si="0"/>
        <v>38500000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33000000</v>
      </c>
      <c r="D8" s="12">
        <f t="shared" ref="D8:E8" si="1">D9+D14+D22+D36+D45+D48+D54+D63+D67+D70</f>
        <v>12473800</v>
      </c>
      <c r="E8" s="12">
        <f t="shared" si="1"/>
        <v>38500000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1000000</v>
      </c>
      <c r="E9" s="12">
        <f t="shared" si="2"/>
        <v>3500000</v>
      </c>
    </row>
    <row r="10" spans="1:5" x14ac:dyDescent="0.25">
      <c r="A10" s="43">
        <v>22020101</v>
      </c>
      <c r="B10" s="44" t="s">
        <v>23</v>
      </c>
      <c r="C10" s="41">
        <v>1000000</v>
      </c>
      <c r="D10" s="41">
        <v>1000000</v>
      </c>
      <c r="E10" s="41">
        <v>3500000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16000000</v>
      </c>
      <c r="D22" s="12">
        <f t="shared" ref="D22:E22" si="3">SUM(D23:D35)</f>
        <v>4842300</v>
      </c>
      <c r="E22" s="12">
        <f t="shared" si="3"/>
        <v>10500000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342300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15000000</v>
      </c>
      <c r="D29" s="41">
        <v>4500000</v>
      </c>
      <c r="E29" s="41">
        <v>10000000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5500000</v>
      </c>
      <c r="D36" s="12">
        <f t="shared" ref="D36:E36" si="4">SUM(D37:D44)</f>
        <v>235000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4500000</v>
      </c>
      <c r="D37" s="41">
        <v>235000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3500000</v>
      </c>
      <c r="D54" s="12">
        <f t="shared" ref="D54:E54" si="7">SUM(D55:D62)</f>
        <v>2500000</v>
      </c>
      <c r="E54" s="12">
        <f t="shared" si="7"/>
        <v>12000000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808</v>
      </c>
      <c r="C59" s="41">
        <v>3500000</v>
      </c>
      <c r="D59" s="41">
        <v>2500000</v>
      </c>
      <c r="E59" s="41">
        <v>12000000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2000000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7000000</v>
      </c>
      <c r="D70" s="12">
        <f t="shared" ref="D70:E70" si="10">SUM(D71:D83)</f>
        <v>3896500</v>
      </c>
      <c r="E70" s="12">
        <f t="shared" si="10"/>
        <v>9500000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1098500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2798000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EwpT7+FjbJLrVFH8MGPNUS7txO+sg+xrU0YcVuzmzi5nzCfQU2ezJ4YakmnM9Tn314IyPDhadWX6oQ8GJugNpQ==" saltValue="vjrMlIjPgSfxpXOKpZMFp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80" zoomScaleNormal="88" zoomScaleSheetLayoutView="80" workbookViewId="0">
      <selection activeCell="A78" activeCellId="9" sqref="A8:XFD8 A20:XFD20 A31:XFD31 A38:XFD40 A43:XFD43 A52:XFD53 A59:XFD59 A63:XFD67 A71:XFD75 A78:XFD80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775</v>
      </c>
      <c r="B2" s="69"/>
      <c r="C2" s="69"/>
      <c r="D2" s="69"/>
      <c r="E2" s="69"/>
    </row>
    <row r="3" spans="1:6" x14ac:dyDescent="0.25">
      <c r="A3" s="69" t="s">
        <v>706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617</v>
      </c>
      <c r="B6" s="4">
        <v>3</v>
      </c>
      <c r="C6" s="5" t="s">
        <v>113</v>
      </c>
      <c r="D6" s="11">
        <f>D7+D19+D30+D36+D42+D51+D58+D70+D77+D83</f>
        <v>177988938</v>
      </c>
      <c r="E6" s="11">
        <f>E7+E19+E30+E36+E42+E51+E58+E70+E77+E83</f>
        <v>66753772.299999997</v>
      </c>
      <c r="F6" s="11">
        <f>F7+F19+F30+F36+F42+F51+F58+F70+F77+F83</f>
        <v>140000000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82988938</v>
      </c>
      <c r="E7" s="11">
        <f>SUM(E8:E18)</f>
        <v>55204772.299999997</v>
      </c>
      <c r="F7" s="11">
        <f>SUM(F8:F18)</f>
        <v>120000000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 t="s">
        <v>618</v>
      </c>
      <c r="B9" s="43">
        <v>32010101</v>
      </c>
      <c r="C9" s="44" t="s">
        <v>841</v>
      </c>
      <c r="D9" s="45"/>
      <c r="E9" s="45"/>
      <c r="F9" s="45">
        <v>10000000</v>
      </c>
    </row>
    <row r="10" spans="1:6" x14ac:dyDescent="0.25">
      <c r="A10" s="42" t="s">
        <v>619</v>
      </c>
      <c r="B10" s="43">
        <v>32010101</v>
      </c>
      <c r="C10" s="44" t="s">
        <v>809</v>
      </c>
      <c r="D10" s="45"/>
      <c r="E10" s="45"/>
      <c r="F10" s="45">
        <v>80000000</v>
      </c>
    </row>
    <row r="11" spans="1:6" x14ac:dyDescent="0.25">
      <c r="A11" s="42" t="s">
        <v>681</v>
      </c>
      <c r="B11" s="43">
        <v>32010101</v>
      </c>
      <c r="C11" s="44" t="s">
        <v>931</v>
      </c>
      <c r="D11" s="45"/>
      <c r="E11" s="45"/>
      <c r="F11" s="45">
        <v>10000000</v>
      </c>
    </row>
    <row r="12" spans="1:6" x14ac:dyDescent="0.25">
      <c r="A12" s="42" t="s">
        <v>682</v>
      </c>
      <c r="B12" s="43">
        <v>32010101</v>
      </c>
      <c r="C12" s="44" t="s">
        <v>840</v>
      </c>
      <c r="D12" s="45"/>
      <c r="E12" s="45"/>
      <c r="F12" s="45">
        <v>5000000</v>
      </c>
    </row>
    <row r="13" spans="1:6" x14ac:dyDescent="0.25">
      <c r="A13" s="42" t="s">
        <v>937</v>
      </c>
      <c r="B13" s="43">
        <v>32010101</v>
      </c>
      <c r="C13" s="44" t="s">
        <v>932</v>
      </c>
      <c r="D13" s="45"/>
      <c r="E13" s="45"/>
      <c r="F13" s="45">
        <v>3000000</v>
      </c>
    </row>
    <row r="14" spans="1:6" x14ac:dyDescent="0.25">
      <c r="A14" s="42" t="s">
        <v>938</v>
      </c>
      <c r="B14" s="43">
        <v>32010101</v>
      </c>
      <c r="C14" s="44" t="s">
        <v>933</v>
      </c>
      <c r="D14" s="45"/>
      <c r="E14" s="45"/>
      <c r="F14" s="45">
        <v>3000000</v>
      </c>
    </row>
    <row r="15" spans="1:6" x14ac:dyDescent="0.25">
      <c r="A15" s="42" t="s">
        <v>939</v>
      </c>
      <c r="B15" s="43">
        <v>32010101</v>
      </c>
      <c r="C15" s="44" t="s">
        <v>934</v>
      </c>
      <c r="D15" s="45"/>
      <c r="E15" s="45"/>
      <c r="F15" s="45">
        <v>3000000</v>
      </c>
    </row>
    <row r="16" spans="1:6" x14ac:dyDescent="0.25">
      <c r="A16" s="42" t="s">
        <v>940</v>
      </c>
      <c r="B16" s="43">
        <v>32010101</v>
      </c>
      <c r="C16" s="44" t="s">
        <v>935</v>
      </c>
      <c r="D16" s="45"/>
      <c r="E16" s="45"/>
      <c r="F16" s="45">
        <v>3000000</v>
      </c>
    </row>
    <row r="17" spans="1:6" x14ac:dyDescent="0.25">
      <c r="A17" s="42"/>
      <c r="B17" s="43"/>
      <c r="C17" s="44" t="s">
        <v>966</v>
      </c>
      <c r="D17" s="45">
        <v>82988938</v>
      </c>
      <c r="E17" s="45">
        <v>55204772.299999997</v>
      </c>
      <c r="F17" s="45"/>
    </row>
    <row r="18" spans="1:6" x14ac:dyDescent="0.25">
      <c r="A18" s="42" t="s">
        <v>941</v>
      </c>
      <c r="B18" s="43">
        <v>32010101</v>
      </c>
      <c r="C18" s="44" t="s">
        <v>936</v>
      </c>
      <c r="D18" s="45"/>
      <c r="E18" s="45"/>
      <c r="F18" s="45">
        <v>3000000</v>
      </c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0</v>
      </c>
      <c r="E19" s="11">
        <f t="shared" ref="E19:F19" si="0">SUM(E20:E29)</f>
        <v>0</v>
      </c>
      <c r="F19" s="11">
        <f t="shared" si="0"/>
        <v>0</v>
      </c>
    </row>
    <row r="20" spans="1:6" hidden="1" x14ac:dyDescent="0.25">
      <c r="A20" s="42"/>
      <c r="B20" s="43">
        <v>32010202</v>
      </c>
      <c r="C20" s="44" t="s">
        <v>117</v>
      </c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hidden="1" x14ac:dyDescent="0.25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1">SUM(E31:E35)</f>
        <v>0</v>
      </c>
      <c r="F30" s="11">
        <f t="shared" si="1"/>
        <v>0</v>
      </c>
    </row>
    <row r="31" spans="1:6" hidden="1" x14ac:dyDescent="0.25">
      <c r="A31" s="42"/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25000000</v>
      </c>
      <c r="E36" s="11">
        <f t="shared" ref="E36:F36" si="2">SUM(E37:E41)</f>
        <v>8549000</v>
      </c>
      <c r="F36" s="11">
        <f t="shared" si="2"/>
        <v>10000000</v>
      </c>
    </row>
    <row r="37" spans="1:6" x14ac:dyDescent="0.25">
      <c r="A37" s="42" t="s">
        <v>942</v>
      </c>
      <c r="B37" s="43">
        <v>32010405</v>
      </c>
      <c r="C37" s="44" t="s">
        <v>121</v>
      </c>
      <c r="D37" s="45">
        <v>25000000</v>
      </c>
      <c r="E37" s="45">
        <v>8549000</v>
      </c>
      <c r="F37" s="45">
        <v>10000000</v>
      </c>
    </row>
    <row r="38" spans="1:6" hidden="1" x14ac:dyDescent="0.25">
      <c r="A38" s="42"/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/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/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3">SUM(E43:E50)</f>
        <v>0</v>
      </c>
      <c r="F42" s="11">
        <f t="shared" si="3"/>
        <v>0</v>
      </c>
    </row>
    <row r="43" spans="1:6" hidden="1" x14ac:dyDescent="0.25">
      <c r="A43" s="42"/>
      <c r="B43" s="43">
        <v>32010501</v>
      </c>
      <c r="C43" s="44" t="s">
        <v>126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4">SUM(E52:E57)</f>
        <v>0</v>
      </c>
      <c r="F51" s="11">
        <f t="shared" si="4"/>
        <v>0</v>
      </c>
    </row>
    <row r="52" spans="1:6" hidden="1" x14ac:dyDescent="0.25">
      <c r="A52" s="42"/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/>
      <c r="B53" s="43">
        <v>32010602</v>
      </c>
      <c r="C53" s="44" t="s">
        <v>129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70000000</v>
      </c>
      <c r="E58" s="11">
        <f>SUM(E59:E69)</f>
        <v>3000000</v>
      </c>
      <c r="F58" s="11">
        <f>SUM(F59:F69)</f>
        <v>10000000</v>
      </c>
    </row>
    <row r="59" spans="1:6" hidden="1" x14ac:dyDescent="0.25">
      <c r="A59" s="42"/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943</v>
      </c>
      <c r="B61" s="43">
        <v>32010904</v>
      </c>
      <c r="C61" s="44" t="s">
        <v>132</v>
      </c>
      <c r="D61" s="45">
        <v>70000000</v>
      </c>
      <c r="E61" s="45">
        <v>3000000</v>
      </c>
      <c r="F61" s="45">
        <v>10000000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/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/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5">SUM(E71:E76)</f>
        <v>0</v>
      </c>
      <c r="F70" s="11">
        <f t="shared" si="5"/>
        <v>0</v>
      </c>
    </row>
    <row r="71" spans="1:6" hidden="1" x14ac:dyDescent="0.25">
      <c r="A71" s="42"/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/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/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 t="shared" ref="E77:F77" si="6">SUM(E78:E82)</f>
        <v>0</v>
      </c>
      <c r="F77" s="11">
        <f t="shared" si="6"/>
        <v>0</v>
      </c>
    </row>
    <row r="78" spans="1:6" hidden="1" x14ac:dyDescent="0.25">
      <c r="A78" s="42"/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/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/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/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Fp4RfcfkhR8V1xGyK6mdm/L+L+/0mX797YqQKgxTMTYye9OEcNrSetNQRSfvXPsjU9qH4YSIA4yxnGnLXndLA==" saltValue="zNjdQdKFVLzLy+Z9KFc14g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topLeftCell="A2" zoomScale="90" zoomScaleNormal="140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776</v>
      </c>
      <c r="B3" s="70"/>
      <c r="C3" s="70"/>
      <c r="D3" s="70"/>
      <c r="E3" s="70"/>
    </row>
    <row r="4" spans="1:5" x14ac:dyDescent="0.25">
      <c r="A4" s="69" t="s">
        <v>708</v>
      </c>
      <c r="B4" s="69"/>
      <c r="C4" s="69"/>
      <c r="D4" s="69"/>
      <c r="E4" s="69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79481487</v>
      </c>
      <c r="D7" s="12">
        <f t="shared" ref="D7:E7" si="0">D8+D13+D20</f>
        <v>52643780.899999999</v>
      </c>
      <c r="E7" s="12">
        <f t="shared" si="0"/>
        <v>65132000</v>
      </c>
    </row>
    <row r="8" spans="1:5" s="1" customFormat="1" x14ac:dyDescent="0.25">
      <c r="A8" s="3">
        <v>2101</v>
      </c>
      <c r="B8" s="3" t="s">
        <v>5</v>
      </c>
      <c r="C8" s="12">
        <f>C9</f>
        <v>78481487</v>
      </c>
      <c r="D8" s="12">
        <f t="shared" ref="D8:E8" si="1">D9</f>
        <v>51923780.899999999</v>
      </c>
      <c r="E8" s="12">
        <f t="shared" si="1"/>
        <v>64432000</v>
      </c>
    </row>
    <row r="9" spans="1:5" s="1" customFormat="1" x14ac:dyDescent="0.25">
      <c r="A9" s="3">
        <v>210101</v>
      </c>
      <c r="B9" s="3" t="s">
        <v>6</v>
      </c>
      <c r="C9" s="12">
        <f>SUM(C10:C12)</f>
        <v>78481487</v>
      </c>
      <c r="D9" s="12">
        <f t="shared" ref="D9:E9" si="2">SUM(D10:D12)</f>
        <v>51923780.899999999</v>
      </c>
      <c r="E9" s="12">
        <f t="shared" si="2"/>
        <v>64432000</v>
      </c>
    </row>
    <row r="10" spans="1:5" x14ac:dyDescent="0.25">
      <c r="A10" s="59">
        <v>21010101</v>
      </c>
      <c r="B10" s="48" t="s">
        <v>5</v>
      </c>
      <c r="C10" s="41">
        <v>78481487</v>
      </c>
      <c r="D10" s="41">
        <v>51923780.899999999</v>
      </c>
      <c r="E10" s="41">
        <v>64432000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1000000</v>
      </c>
      <c r="D13" s="12">
        <f t="shared" ref="D13:E13" si="3">D14+D18</f>
        <v>720000</v>
      </c>
      <c r="E13" s="12">
        <f t="shared" si="3"/>
        <v>700000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1000000</v>
      </c>
      <c r="D14" s="12">
        <f t="shared" ref="D14:E14" si="4">SUM(D15:D17)</f>
        <v>720000</v>
      </c>
      <c r="E14" s="12">
        <f t="shared" si="4"/>
        <v>700000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810</v>
      </c>
      <c r="C17" s="41">
        <v>1000000</v>
      </c>
      <c r="D17" s="41">
        <v>720000</v>
      </c>
      <c r="E17" s="41">
        <v>700000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S42YlzMPIS9lEyPPjQd0TSjWKJ8AlfaNVTZqm75THNRKxO+psWZHpuiuZcc7slsozI1CdZ3QjEBXrhHo5rBjDw==" saltValue="sdBoMI8zsAA7ybGfUPEWg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topLeftCell="A3" zoomScale="90" zoomScaleNormal="89" zoomScaleSheetLayoutView="90" workbookViewId="0">
      <selection activeCell="A5" sqref="A5:E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777</v>
      </c>
      <c r="B4" s="70"/>
      <c r="C4" s="70"/>
      <c r="D4" s="70"/>
      <c r="E4" s="70"/>
    </row>
    <row r="5" spans="1:5" x14ac:dyDescent="0.25">
      <c r="A5" s="69" t="s">
        <v>708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15000000</v>
      </c>
      <c r="D7" s="12">
        <f t="shared" ref="D7:E7" si="0">D8+D84+D88+D93</f>
        <v>4725000</v>
      </c>
      <c r="E7" s="12">
        <f t="shared" si="0"/>
        <v>12000000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15000000</v>
      </c>
      <c r="D8" s="12">
        <f t="shared" ref="D8:E8" si="1">D9+D14+D22+D36+D45+D48+D54+D63+D67+D70</f>
        <v>4725000</v>
      </c>
      <c r="E8" s="12">
        <f t="shared" si="1"/>
        <v>12000000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2120000</v>
      </c>
      <c r="E9" s="12">
        <f t="shared" si="2"/>
        <v>2500000</v>
      </c>
    </row>
    <row r="10" spans="1:5" x14ac:dyDescent="0.25">
      <c r="A10" s="43">
        <v>22020101</v>
      </c>
      <c r="B10" s="44" t="s">
        <v>23</v>
      </c>
      <c r="C10" s="41">
        <v>2000000</v>
      </c>
      <c r="D10" s="41">
        <v>2120000</v>
      </c>
      <c r="E10" s="41">
        <v>2500000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2500000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x14ac:dyDescent="0.25">
      <c r="A19" s="43">
        <v>22020205</v>
      </c>
      <c r="B19" s="44" t="s">
        <v>32</v>
      </c>
      <c r="C19" s="41"/>
      <c r="D19" s="41"/>
      <c r="E19" s="41">
        <v>1500000</v>
      </c>
    </row>
    <row r="20" spans="1:5" x14ac:dyDescent="0.25">
      <c r="A20" s="43">
        <v>22020206</v>
      </c>
      <c r="B20" s="44" t="s">
        <v>33</v>
      </c>
      <c r="C20" s="41"/>
      <c r="D20" s="41"/>
      <c r="E20" s="41">
        <v>1000000</v>
      </c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170000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170000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1300000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7000000</v>
      </c>
      <c r="D37" s="41">
        <v>1300000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3000000</v>
      </c>
      <c r="D48" s="12">
        <f t="shared" ref="D48:E48" si="6">SUM(D49:D53)</f>
        <v>950000</v>
      </c>
      <c r="E48" s="12">
        <f t="shared" si="6"/>
        <v>3000000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3000000</v>
      </c>
      <c r="D53" s="41">
        <v>950000</v>
      </c>
      <c r="E53" s="41">
        <v>3000000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1000000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185000</v>
      </c>
      <c r="E70" s="12">
        <f t="shared" si="10"/>
        <v>500000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</v>
      </c>
      <c r="D76" s="41">
        <v>185000</v>
      </c>
      <c r="E76" s="41">
        <v>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6p/ZDPBxl3NYY7OpDcxgz1Gidrstg9mVaUS3uRwEVuYrtz0XqOcm7u36kHC7v4+X6cZS3mjnnQbUCGe18ediQ==" saltValue="brGgYrsR2UGhRjlJ88+u8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/>
  <dimension ref="A1:F300"/>
  <sheetViews>
    <sheetView view="pageBreakPreview" zoomScale="80" zoomScaleNormal="89" zoomScaleSheetLayoutView="80" workbookViewId="0">
      <selection activeCell="A89" activeCellId="8" sqref="A8:XFD8 A18:XFD18 A42:XFD42 A48:XFD51 A54:XFD54 A63:XFD64 A70:XFD78 A82:XFD86 A89:XFD91"/>
    </sheetView>
  </sheetViews>
  <sheetFormatPr defaultColWidth="8.88671875"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68" t="s">
        <v>143</v>
      </c>
      <c r="B1" s="68"/>
      <c r="C1" s="68"/>
      <c r="D1" s="68"/>
      <c r="E1" s="68"/>
    </row>
    <row r="2" spans="1:6" x14ac:dyDescent="0.25">
      <c r="A2" s="69" t="s">
        <v>778</v>
      </c>
      <c r="B2" s="69"/>
      <c r="C2" s="69"/>
      <c r="D2" s="69"/>
      <c r="E2" s="69"/>
    </row>
    <row r="3" spans="1:6" x14ac:dyDescent="0.25">
      <c r="A3" s="69" t="s">
        <v>708</v>
      </c>
      <c r="B3" s="69"/>
      <c r="C3" s="69"/>
      <c r="D3" s="69"/>
      <c r="E3" s="69"/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620</v>
      </c>
      <c r="B6" s="4">
        <v>3</v>
      </c>
      <c r="C6" s="5" t="s">
        <v>113</v>
      </c>
      <c r="D6" s="11">
        <f>D7+D17+D41+D47+D53+D62+D69+D81+D88+D94</f>
        <v>155000000</v>
      </c>
      <c r="E6" s="11">
        <f>E7+E17+E41+E47+E53+E62+E69+E81+E88+E94</f>
        <v>128512000</v>
      </c>
      <c r="F6" s="11">
        <f>F7+F17+F41+F47+F53+F62+F69+F81+F88+F94</f>
        <v>278000000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/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SUM(D18:D40)</f>
        <v>155000000</v>
      </c>
      <c r="E17" s="11">
        <f t="shared" ref="E17:F17" si="1">SUM(E18:E40)</f>
        <v>128512000</v>
      </c>
      <c r="F17" s="11">
        <f t="shared" si="1"/>
        <v>278000000</v>
      </c>
    </row>
    <row r="18" spans="1:6" hidden="1" x14ac:dyDescent="0.25">
      <c r="A18" s="42"/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2" t="s">
        <v>948</v>
      </c>
      <c r="B19" s="43">
        <v>32010202</v>
      </c>
      <c r="C19" s="44" t="s">
        <v>949</v>
      </c>
      <c r="D19" s="45"/>
      <c r="E19" s="45"/>
      <c r="F19" s="45">
        <v>13000000</v>
      </c>
    </row>
    <row r="20" spans="1:6" x14ac:dyDescent="0.25">
      <c r="A20" s="42" t="s">
        <v>621</v>
      </c>
      <c r="B20" s="43">
        <v>32010202</v>
      </c>
      <c r="C20" s="44" t="s">
        <v>950</v>
      </c>
      <c r="D20" s="45"/>
      <c r="E20" s="45"/>
      <c r="F20" s="45">
        <v>13000000</v>
      </c>
    </row>
    <row r="21" spans="1:6" x14ac:dyDescent="0.25">
      <c r="A21" s="42" t="s">
        <v>684</v>
      </c>
      <c r="B21" s="43">
        <v>32010202</v>
      </c>
      <c r="C21" s="44" t="s">
        <v>951</v>
      </c>
      <c r="D21" s="45"/>
      <c r="E21" s="45"/>
      <c r="F21" s="45">
        <v>13000000</v>
      </c>
    </row>
    <row r="22" spans="1:6" x14ac:dyDescent="0.25">
      <c r="A22" s="42" t="s">
        <v>685</v>
      </c>
      <c r="B22" s="43">
        <v>32010202</v>
      </c>
      <c r="C22" s="44" t="s">
        <v>952</v>
      </c>
      <c r="D22" s="45"/>
      <c r="E22" s="45"/>
      <c r="F22" s="45">
        <v>13000000</v>
      </c>
    </row>
    <row r="23" spans="1:6" x14ac:dyDescent="0.25">
      <c r="A23" s="42" t="s">
        <v>686</v>
      </c>
      <c r="B23" s="43">
        <v>32010202</v>
      </c>
      <c r="C23" s="44" t="s">
        <v>953</v>
      </c>
      <c r="D23" s="45"/>
      <c r="E23" s="45"/>
      <c r="F23" s="45">
        <v>13000000</v>
      </c>
    </row>
    <row r="24" spans="1:6" x14ac:dyDescent="0.25">
      <c r="A24" s="42" t="s">
        <v>687</v>
      </c>
      <c r="B24" s="43">
        <v>32010202</v>
      </c>
      <c r="C24" s="44" t="s">
        <v>954</v>
      </c>
      <c r="D24" s="45"/>
      <c r="E24" s="45"/>
      <c r="F24" s="45">
        <v>13000000</v>
      </c>
    </row>
    <row r="25" spans="1:6" x14ac:dyDescent="0.25">
      <c r="A25" s="42" t="s">
        <v>688</v>
      </c>
      <c r="B25" s="43">
        <v>32010202</v>
      </c>
      <c r="C25" s="44" t="s">
        <v>955</v>
      </c>
      <c r="D25" s="45"/>
      <c r="E25" s="45"/>
      <c r="F25" s="45">
        <v>13000000</v>
      </c>
    </row>
    <row r="26" spans="1:6" x14ac:dyDescent="0.25">
      <c r="A26" s="42" t="s">
        <v>689</v>
      </c>
      <c r="B26" s="43">
        <v>32010202</v>
      </c>
      <c r="C26" s="44" t="s">
        <v>956</v>
      </c>
      <c r="D26" s="45"/>
      <c r="E26" s="45"/>
      <c r="F26" s="45">
        <v>13000000</v>
      </c>
    </row>
    <row r="27" spans="1:6" x14ac:dyDescent="0.25">
      <c r="A27" s="42" t="s">
        <v>690</v>
      </c>
      <c r="B27" s="43">
        <v>32010202</v>
      </c>
      <c r="C27" s="44" t="s">
        <v>957</v>
      </c>
      <c r="D27" s="45"/>
      <c r="E27" s="45"/>
      <c r="F27" s="45">
        <v>13000000</v>
      </c>
    </row>
    <row r="28" spans="1:6" x14ac:dyDescent="0.25">
      <c r="A28" s="42" t="s">
        <v>683</v>
      </c>
      <c r="B28" s="43">
        <v>32010202</v>
      </c>
      <c r="C28" s="44" t="s">
        <v>958</v>
      </c>
      <c r="D28" s="45"/>
      <c r="E28" s="45"/>
      <c r="F28" s="45">
        <v>13000000</v>
      </c>
    </row>
    <row r="29" spans="1:6" x14ac:dyDescent="0.25">
      <c r="A29" s="42" t="s">
        <v>691</v>
      </c>
      <c r="B29" s="43">
        <v>32010202</v>
      </c>
      <c r="C29" s="44" t="s">
        <v>959</v>
      </c>
      <c r="D29" s="45"/>
      <c r="E29" s="45"/>
      <c r="F29" s="45">
        <v>13000000</v>
      </c>
    </row>
    <row r="30" spans="1:6" ht="30" x14ac:dyDescent="0.25">
      <c r="A30" s="42" t="s">
        <v>692</v>
      </c>
      <c r="B30" s="43">
        <v>32010202</v>
      </c>
      <c r="C30" s="44" t="s">
        <v>944</v>
      </c>
      <c r="D30" s="45">
        <v>25000000</v>
      </c>
      <c r="E30" s="45">
        <v>21446250</v>
      </c>
      <c r="F30" s="45">
        <v>15000000</v>
      </c>
    </row>
    <row r="31" spans="1:6" x14ac:dyDescent="0.25">
      <c r="A31" s="42" t="s">
        <v>693</v>
      </c>
      <c r="B31" s="43">
        <v>32010202</v>
      </c>
      <c r="C31" s="44" t="s">
        <v>945</v>
      </c>
      <c r="D31" s="45"/>
      <c r="E31" s="45"/>
      <c r="F31" s="45">
        <v>40000000</v>
      </c>
    </row>
    <row r="32" spans="1:6" x14ac:dyDescent="0.25">
      <c r="A32" s="42" t="s">
        <v>694</v>
      </c>
      <c r="B32" s="43">
        <v>32010202</v>
      </c>
      <c r="C32" s="44" t="s">
        <v>946</v>
      </c>
      <c r="D32" s="45"/>
      <c r="E32" s="45"/>
      <c r="F32" s="45">
        <v>40000000</v>
      </c>
    </row>
    <row r="33" spans="1:6" x14ac:dyDescent="0.25">
      <c r="A33" s="42" t="s">
        <v>695</v>
      </c>
      <c r="B33" s="43">
        <v>32010202</v>
      </c>
      <c r="C33" s="44" t="s">
        <v>947</v>
      </c>
      <c r="D33" s="45"/>
      <c r="E33" s="45"/>
      <c r="F33" s="45">
        <v>40000000</v>
      </c>
    </row>
    <row r="34" spans="1:6" x14ac:dyDescent="0.25">
      <c r="A34" s="46"/>
      <c r="B34" s="47"/>
      <c r="C34" s="46" t="s">
        <v>843</v>
      </c>
      <c r="D34" s="45"/>
      <c r="E34" s="45"/>
      <c r="F34" s="45"/>
    </row>
    <row r="35" spans="1:6" x14ac:dyDescent="0.25">
      <c r="A35" s="46"/>
      <c r="B35" s="43">
        <v>32010202</v>
      </c>
      <c r="C35" s="46" t="s">
        <v>967</v>
      </c>
      <c r="D35" s="45">
        <v>25000000</v>
      </c>
      <c r="E35" s="45">
        <v>21446250</v>
      </c>
      <c r="F35" s="45"/>
    </row>
    <row r="36" spans="1:6" x14ac:dyDescent="0.25">
      <c r="A36" s="46"/>
      <c r="B36" s="43">
        <v>32010202</v>
      </c>
      <c r="C36" s="46" t="s">
        <v>973</v>
      </c>
      <c r="D36" s="45">
        <v>25000000</v>
      </c>
      <c r="E36" s="45">
        <v>21446250</v>
      </c>
      <c r="F36" s="45"/>
    </row>
    <row r="37" spans="1:6" x14ac:dyDescent="0.25">
      <c r="A37" s="46"/>
      <c r="B37" s="43">
        <v>32010202</v>
      </c>
      <c r="C37" s="46" t="s">
        <v>968</v>
      </c>
      <c r="D37" s="45">
        <v>25000000</v>
      </c>
      <c r="E37" s="45">
        <v>21446250</v>
      </c>
      <c r="F37" s="45"/>
    </row>
    <row r="38" spans="1:6" x14ac:dyDescent="0.25">
      <c r="A38" s="46"/>
      <c r="B38" s="43">
        <v>32010202</v>
      </c>
      <c r="C38" s="46" t="s">
        <v>970</v>
      </c>
      <c r="D38" s="45">
        <v>10000000</v>
      </c>
      <c r="E38" s="45">
        <v>7675000</v>
      </c>
      <c r="F38" s="45"/>
    </row>
    <row r="39" spans="1:6" x14ac:dyDescent="0.25">
      <c r="A39" s="46"/>
      <c r="B39" s="43">
        <v>32010202</v>
      </c>
      <c r="C39" s="46" t="s">
        <v>971</v>
      </c>
      <c r="D39" s="45">
        <v>20000000</v>
      </c>
      <c r="E39" s="45">
        <v>11315500</v>
      </c>
      <c r="F39" s="45"/>
    </row>
    <row r="40" spans="1:6" x14ac:dyDescent="0.25">
      <c r="A40" s="46"/>
      <c r="B40" s="43">
        <v>32010202</v>
      </c>
      <c r="C40" s="46" t="s">
        <v>969</v>
      </c>
      <c r="D40" s="45">
        <v>25000000</v>
      </c>
      <c r="E40" s="45">
        <v>23736500</v>
      </c>
      <c r="F40" s="45"/>
    </row>
    <row r="41" spans="1:6" s="1" customFormat="1" x14ac:dyDescent="0.25">
      <c r="A41" s="5"/>
      <c r="B41" s="4">
        <v>320103</v>
      </c>
      <c r="C41" s="5" t="s">
        <v>118</v>
      </c>
      <c r="D41" s="11">
        <f>SUM(D42:D46)</f>
        <v>0</v>
      </c>
      <c r="E41" s="11">
        <f t="shared" ref="E41:F41" si="2">SUM(E42:E46)</f>
        <v>0</v>
      </c>
      <c r="F41" s="11">
        <f t="shared" si="2"/>
        <v>0</v>
      </c>
    </row>
    <row r="42" spans="1:6" hidden="1" x14ac:dyDescent="0.25">
      <c r="A42" s="42"/>
      <c r="B42" s="43">
        <v>32010301</v>
      </c>
      <c r="C42" s="44" t="s">
        <v>119</v>
      </c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s="1" customFormat="1" x14ac:dyDescent="0.25">
      <c r="A47" s="5"/>
      <c r="B47" s="4">
        <v>32010400</v>
      </c>
      <c r="C47" s="5" t="s">
        <v>120</v>
      </c>
      <c r="D47" s="11">
        <f>SUM(D48:D52)</f>
        <v>0</v>
      </c>
      <c r="E47" s="11">
        <f t="shared" ref="E47:F47" si="3">SUM(E48:E52)</f>
        <v>0</v>
      </c>
      <c r="F47" s="11">
        <f t="shared" si="3"/>
        <v>0</v>
      </c>
    </row>
    <row r="48" spans="1:6" hidden="1" x14ac:dyDescent="0.25">
      <c r="A48" s="42"/>
      <c r="B48" s="43">
        <v>32010405</v>
      </c>
      <c r="C48" s="44" t="s">
        <v>121</v>
      </c>
      <c r="D48" s="45"/>
      <c r="E48" s="45"/>
      <c r="F48" s="45"/>
    </row>
    <row r="49" spans="1:6" hidden="1" x14ac:dyDescent="0.25">
      <c r="A49" s="42"/>
      <c r="B49" s="43">
        <v>32010406</v>
      </c>
      <c r="C49" s="44" t="s">
        <v>122</v>
      </c>
      <c r="D49" s="45"/>
      <c r="E49" s="45"/>
      <c r="F49" s="45"/>
    </row>
    <row r="50" spans="1:6" hidden="1" x14ac:dyDescent="0.25">
      <c r="A50" s="42"/>
      <c r="B50" s="43">
        <v>32010407</v>
      </c>
      <c r="C50" s="44" t="s">
        <v>123</v>
      </c>
      <c r="D50" s="45"/>
      <c r="E50" s="45"/>
      <c r="F50" s="45"/>
    </row>
    <row r="51" spans="1:6" hidden="1" x14ac:dyDescent="0.25">
      <c r="A51" s="42"/>
      <c r="B51" s="43">
        <v>32010408</v>
      </c>
      <c r="C51" s="44" t="s">
        <v>124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s="1" customFormat="1" x14ac:dyDescent="0.25">
      <c r="A53" s="5"/>
      <c r="B53" s="4">
        <v>320105</v>
      </c>
      <c r="C53" s="5" t="s">
        <v>125</v>
      </c>
      <c r="D53" s="11">
        <f>SUM(D54:D61)</f>
        <v>0</v>
      </c>
      <c r="E53" s="11">
        <f t="shared" ref="E53:F53" si="4">SUM(E54:E61)</f>
        <v>0</v>
      </c>
      <c r="F53" s="11">
        <f t="shared" si="4"/>
        <v>0</v>
      </c>
    </row>
    <row r="54" spans="1:6" hidden="1" x14ac:dyDescent="0.25">
      <c r="A54" s="42"/>
      <c r="B54" s="43">
        <v>32010501</v>
      </c>
      <c r="C54" s="44" t="s">
        <v>126</v>
      </c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6"/>
      <c r="B59" s="47"/>
      <c r="C59" s="46"/>
      <c r="D59" s="45"/>
      <c r="E59" s="45"/>
      <c r="F59" s="45"/>
    </row>
    <row r="60" spans="1:6" hidden="1" x14ac:dyDescent="0.25">
      <c r="A60" s="46"/>
      <c r="B60" s="47"/>
      <c r="C60" s="46"/>
      <c r="D60" s="45"/>
      <c r="E60" s="45"/>
      <c r="F60" s="45"/>
    </row>
    <row r="61" spans="1:6" hidden="1" x14ac:dyDescent="0.25">
      <c r="A61" s="46"/>
      <c r="B61" s="47"/>
      <c r="C61" s="46"/>
      <c r="D61" s="45"/>
      <c r="E61" s="45"/>
      <c r="F61" s="45"/>
    </row>
    <row r="62" spans="1:6" s="1" customFormat="1" x14ac:dyDescent="0.25">
      <c r="A62" s="5"/>
      <c r="B62" s="4">
        <v>320106</v>
      </c>
      <c r="C62" s="5" t="s">
        <v>127</v>
      </c>
      <c r="D62" s="11">
        <f>SUM(D63:D68)</f>
        <v>0</v>
      </c>
      <c r="E62" s="11">
        <f t="shared" ref="E62:F62" si="5">SUM(E63:E68)</f>
        <v>0</v>
      </c>
      <c r="F62" s="11">
        <f t="shared" si="5"/>
        <v>0</v>
      </c>
    </row>
    <row r="63" spans="1:6" hidden="1" x14ac:dyDescent="0.25">
      <c r="A63" s="42"/>
      <c r="B63" s="43">
        <v>32010601</v>
      </c>
      <c r="C63" s="44" t="s">
        <v>128</v>
      </c>
      <c r="D63" s="45"/>
      <c r="E63" s="45"/>
      <c r="F63" s="45"/>
    </row>
    <row r="64" spans="1:6" hidden="1" x14ac:dyDescent="0.25">
      <c r="A64" s="42"/>
      <c r="B64" s="43">
        <v>32010602</v>
      </c>
      <c r="C64" s="44" t="s">
        <v>129</v>
      </c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320109</v>
      </c>
      <c r="C69" s="5" t="s">
        <v>130</v>
      </c>
      <c r="D69" s="11">
        <f>SUM(D70:D80)</f>
        <v>0</v>
      </c>
      <c r="E69" s="11">
        <f t="shared" ref="E69:F69" si="6">SUM(E70:E80)</f>
        <v>0</v>
      </c>
      <c r="F69" s="11">
        <f t="shared" si="6"/>
        <v>0</v>
      </c>
    </row>
    <row r="70" spans="1:6" hidden="1" x14ac:dyDescent="0.25">
      <c r="A70" s="42"/>
      <c r="B70" s="43">
        <v>32010903</v>
      </c>
      <c r="C70" s="44" t="s">
        <v>131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/>
      <c r="B72" s="43">
        <v>32010904</v>
      </c>
      <c r="C72" s="44" t="s">
        <v>132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/>
      <c r="B74" s="43">
        <v>32010935</v>
      </c>
      <c r="C74" s="44" t="s">
        <v>133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4"/>
      <c r="B77" s="43"/>
      <c r="C77" s="44"/>
      <c r="D77" s="45"/>
      <c r="E77" s="45"/>
      <c r="F77" s="45"/>
    </row>
    <row r="78" spans="1:6" hidden="1" x14ac:dyDescent="0.25">
      <c r="A78" s="42"/>
      <c r="B78" s="43">
        <v>32010936</v>
      </c>
      <c r="C78" s="44" t="s">
        <v>134</v>
      </c>
      <c r="D78" s="45"/>
      <c r="E78" s="45"/>
      <c r="F78" s="45"/>
    </row>
    <row r="79" spans="1:6" hidden="1" x14ac:dyDescent="0.25">
      <c r="A79" s="44"/>
      <c r="B79" s="43"/>
      <c r="C79" s="44"/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s="1" customFormat="1" x14ac:dyDescent="0.25">
      <c r="A81" s="5"/>
      <c r="B81" s="4">
        <v>320201</v>
      </c>
      <c r="C81" s="5" t="s">
        <v>146</v>
      </c>
      <c r="D81" s="11">
        <f>SUM(D82:D87)</f>
        <v>0</v>
      </c>
      <c r="E81" s="11">
        <f t="shared" ref="E81:F81" si="7">SUM(E82:E87)</f>
        <v>0</v>
      </c>
      <c r="F81" s="11">
        <f t="shared" si="7"/>
        <v>0</v>
      </c>
    </row>
    <row r="82" spans="1:6" hidden="1" x14ac:dyDescent="0.25">
      <c r="A82" s="42"/>
      <c r="B82" s="43">
        <v>32020101</v>
      </c>
      <c r="C82" s="44" t="s">
        <v>135</v>
      </c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2"/>
      <c r="B84" s="43">
        <v>32020102</v>
      </c>
      <c r="C84" s="44" t="s">
        <v>136</v>
      </c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2"/>
      <c r="B86" s="43">
        <v>32020104</v>
      </c>
      <c r="C86" s="44" t="s">
        <v>137</v>
      </c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s="1" customFormat="1" x14ac:dyDescent="0.25">
      <c r="A88" s="5"/>
      <c r="B88" s="4">
        <v>320301</v>
      </c>
      <c r="C88" s="5" t="s">
        <v>138</v>
      </c>
      <c r="D88" s="11">
        <f>SUM(D89:D93)</f>
        <v>0</v>
      </c>
      <c r="E88" s="11">
        <f>SUM(E89:E93)</f>
        <v>0</v>
      </c>
      <c r="F88" s="11">
        <f>SUM(F89:F93)</f>
        <v>0</v>
      </c>
    </row>
    <row r="89" spans="1:6" hidden="1" x14ac:dyDescent="0.25">
      <c r="A89" s="42"/>
      <c r="B89" s="43">
        <v>32030101</v>
      </c>
      <c r="C89" s="44" t="s">
        <v>139</v>
      </c>
      <c r="D89" s="45"/>
      <c r="E89" s="45"/>
      <c r="F89" s="45"/>
    </row>
    <row r="90" spans="1:6" hidden="1" x14ac:dyDescent="0.25">
      <c r="A90" s="42"/>
      <c r="B90" s="43">
        <v>32030109</v>
      </c>
      <c r="C90" s="44" t="s">
        <v>140</v>
      </c>
      <c r="D90" s="45"/>
      <c r="E90" s="45"/>
      <c r="F90" s="45"/>
    </row>
    <row r="91" spans="1:6" hidden="1" x14ac:dyDescent="0.25">
      <c r="A91" s="42"/>
      <c r="B91" s="43">
        <v>32030110</v>
      </c>
      <c r="C91" s="44" t="s">
        <v>141</v>
      </c>
      <c r="D91" s="45"/>
      <c r="E91" s="45"/>
      <c r="F91" s="45"/>
    </row>
    <row r="92" spans="1:6" hidden="1" x14ac:dyDescent="0.25">
      <c r="A92" s="46"/>
      <c r="B92" s="47"/>
      <c r="C92" s="46"/>
      <c r="D92" s="45"/>
      <c r="E92" s="45"/>
      <c r="F92" s="45"/>
    </row>
    <row r="93" spans="1:6" hidden="1" x14ac:dyDescent="0.25">
      <c r="A93" s="46"/>
      <c r="B93" s="47"/>
      <c r="C93" s="46"/>
      <c r="D93" s="45"/>
      <c r="E93" s="45"/>
      <c r="F93" s="45"/>
    </row>
    <row r="94" spans="1:6" s="1" customFormat="1" x14ac:dyDescent="0.25">
      <c r="A94" s="5"/>
      <c r="B94" s="4">
        <v>32011000</v>
      </c>
      <c r="C94" s="5" t="s">
        <v>142</v>
      </c>
      <c r="D94" s="11">
        <f>SUM(D95:D96)</f>
        <v>0</v>
      </c>
      <c r="E94" s="11">
        <f>SUM(E95:E96)</f>
        <v>0</v>
      </c>
      <c r="F94" s="11">
        <f>SUM(F95:F96)</f>
        <v>0</v>
      </c>
    </row>
    <row r="95" spans="1:6" hidden="1" x14ac:dyDescent="0.25">
      <c r="A95" s="42"/>
      <c r="B95" s="46"/>
      <c r="C95" s="46"/>
      <c r="D95" s="45"/>
      <c r="E95" s="45"/>
      <c r="F95" s="45"/>
    </row>
    <row r="96" spans="1:6" hidden="1" x14ac:dyDescent="0.25">
      <c r="A96" s="46"/>
      <c r="B96" s="46"/>
      <c r="C96" s="46"/>
      <c r="D96" s="45"/>
      <c r="E96" s="45"/>
      <c r="F96" s="45"/>
    </row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/BHXamQFMEC2NpjKeOYyeOagfXGPa0Fy5av2zm27gKNWS6RTvbjhPHvK61ebRQjrH6bPE+2mrpxTnVenhcfM0g==" saltValue="YcU/T2xhHpnKPS0ZBeFEgQ==" spinCount="100000" sheet="1" objects="1" scenarios="1" formatColumns="0" formatRows="0" selectLockedCells="1"/>
  <mergeCells count="3">
    <mergeCell ref="A1:E1"/>
    <mergeCell ref="A2:E2"/>
    <mergeCell ref="A3:E3"/>
  </mergeCells>
  <pageMargins left="0.39370078740157483" right="0.39370078740157483" top="0.74803149606299213" bottom="0.74803149606299213" header="0.31496062992125984" footer="0.31496062992125984"/>
  <pageSetup scale="8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88" zoomScaleSheetLayoutView="90" workbookViewId="0">
      <selection activeCell="A5" sqref="A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68" t="s">
        <v>530</v>
      </c>
      <c r="B2" s="68"/>
      <c r="C2" s="68"/>
      <c r="D2" s="68"/>
      <c r="E2" s="68"/>
    </row>
    <row r="3" spans="1:5" ht="26.4" customHeight="1" x14ac:dyDescent="0.25">
      <c r="A3" s="70" t="s">
        <v>779</v>
      </c>
      <c r="B3" s="70"/>
      <c r="C3" s="70"/>
      <c r="D3" s="70"/>
      <c r="E3" s="70"/>
    </row>
    <row r="4" spans="1:5" x14ac:dyDescent="0.25">
      <c r="A4" s="69" t="s">
        <v>709</v>
      </c>
      <c r="B4" s="69"/>
      <c r="C4" s="69"/>
      <c r="D4" s="69"/>
      <c r="E4" s="69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29221173</v>
      </c>
      <c r="D7" s="12">
        <f t="shared" ref="D7:E7" si="0">D8+D13+D20</f>
        <v>0</v>
      </c>
      <c r="E7" s="12">
        <f t="shared" si="0"/>
        <v>0</v>
      </c>
    </row>
    <row r="8" spans="1:5" s="1" customFormat="1" x14ac:dyDescent="0.25">
      <c r="A8" s="3">
        <v>2101</v>
      </c>
      <c r="B8" s="3" t="s">
        <v>5</v>
      </c>
      <c r="C8" s="12">
        <f>C9</f>
        <v>29221173</v>
      </c>
      <c r="D8" s="12">
        <f t="shared" ref="D8:E8" si="1">D9</f>
        <v>0</v>
      </c>
      <c r="E8" s="12">
        <f t="shared" si="1"/>
        <v>0</v>
      </c>
    </row>
    <row r="9" spans="1:5" s="1" customFormat="1" x14ac:dyDescent="0.25">
      <c r="A9" s="3">
        <v>210101</v>
      </c>
      <c r="B9" s="3" t="s">
        <v>6</v>
      </c>
      <c r="C9" s="12">
        <f>SUM(C10:C12)</f>
        <v>29221173</v>
      </c>
      <c r="D9" s="12">
        <f t="shared" ref="D9:E9" si="2">SUM(D10:D12)</f>
        <v>0</v>
      </c>
      <c r="E9" s="12">
        <f t="shared" si="2"/>
        <v>0</v>
      </c>
    </row>
    <row r="10" spans="1:5" x14ac:dyDescent="0.25">
      <c r="A10" s="59">
        <v>21010101</v>
      </c>
      <c r="B10" s="48" t="s">
        <v>5</v>
      </c>
      <c r="C10" s="41">
        <v>29221173</v>
      </c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39V9JiRWG76yk2tJMl5OoaNax4R0fccMQ8MX3FsGDdz1ZiAwzkhW3FyAnLNt1HPhLbJq4mx6mNEfDAU9cyNuOQ==" saltValue="2T73KvZEvv8abiOIkpWUy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tabSelected="1" view="pageBreakPreview" topLeftCell="A3" zoomScale="90" zoomScaleNormal="86" zoomScaleSheetLayoutView="90" workbookViewId="0">
      <selection activeCell="D37" sqref="D37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68" t="s">
        <v>531</v>
      </c>
      <c r="B3" s="68"/>
      <c r="C3" s="68"/>
      <c r="D3" s="68"/>
      <c r="E3" s="68"/>
    </row>
    <row r="4" spans="1:5" ht="28.8" customHeight="1" x14ac:dyDescent="0.25">
      <c r="A4" s="70" t="s">
        <v>780</v>
      </c>
      <c r="B4" s="70"/>
      <c r="C4" s="70"/>
      <c r="D4" s="70"/>
      <c r="E4" s="70"/>
    </row>
    <row r="5" spans="1:5" x14ac:dyDescent="0.25">
      <c r="A5" s="69" t="s">
        <v>709</v>
      </c>
      <c r="B5" s="69"/>
      <c r="C5" s="69"/>
      <c r="D5" s="69"/>
      <c r="E5" s="69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86200000</v>
      </c>
      <c r="D7" s="12">
        <f t="shared" ref="D7:E7" si="0">D8+D84+D88+D93</f>
        <v>82554550</v>
      </c>
      <c r="E7" s="12">
        <f t="shared" si="0"/>
        <v>67500000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86200000</v>
      </c>
      <c r="D8" s="12">
        <f t="shared" ref="D8:E8" si="1">D9+D14+D22+D36+D45+D48+D54+D63+D67+D70</f>
        <v>82554550</v>
      </c>
      <c r="E8" s="12">
        <f t="shared" si="1"/>
        <v>67500000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5280750</v>
      </c>
      <c r="E9" s="12">
        <f t="shared" si="2"/>
        <v>2000000</v>
      </c>
    </row>
    <row r="10" spans="1:5" x14ac:dyDescent="0.25">
      <c r="A10" s="43">
        <v>22020101</v>
      </c>
      <c r="B10" s="44" t="s">
        <v>23</v>
      </c>
      <c r="C10" s="41">
        <v>7000000</v>
      </c>
      <c r="D10" s="41">
        <v>5280750</v>
      </c>
      <c r="E10" s="41">
        <v>2000000</v>
      </c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500000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x14ac:dyDescent="0.25">
      <c r="A24" s="43">
        <v>22020302</v>
      </c>
      <c r="B24" s="44" t="s">
        <v>37</v>
      </c>
      <c r="C24" s="41"/>
      <c r="D24" s="41"/>
      <c r="E24" s="41">
        <v>500000</v>
      </c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</v>
      </c>
      <c r="D36" s="12">
        <f t="shared" ref="D36:E36" si="4">SUM(D37:D44)</f>
        <v>1973800</v>
      </c>
      <c r="E36" s="12">
        <f t="shared" si="4"/>
        <v>2500000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1692300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500000</v>
      </c>
      <c r="D38" s="41">
        <v>281500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500000</v>
      </c>
    </row>
    <row r="64" spans="1:5" x14ac:dyDescent="0.25">
      <c r="A64" s="43">
        <v>22020801</v>
      </c>
      <c r="B64" s="44" t="s">
        <v>77</v>
      </c>
      <c r="C64" s="41"/>
      <c r="D64" s="41"/>
      <c r="E64" s="41">
        <v>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77200000</v>
      </c>
      <c r="D70" s="12">
        <f t="shared" ref="D70:E70" si="10">SUM(D71:D83)</f>
        <v>75300000</v>
      </c>
      <c r="E70" s="12">
        <f t="shared" si="10"/>
        <v>62000000</v>
      </c>
    </row>
    <row r="71" spans="1:5" x14ac:dyDescent="0.25">
      <c r="A71" s="43">
        <v>22021001</v>
      </c>
      <c r="B71" s="44" t="s">
        <v>84</v>
      </c>
      <c r="C71" s="41">
        <v>700000</v>
      </c>
      <c r="D71" s="41"/>
      <c r="E71" s="41"/>
    </row>
    <row r="72" spans="1:5" x14ac:dyDescent="0.25">
      <c r="A72" s="43">
        <v>22021002</v>
      </c>
      <c r="B72" s="44" t="s">
        <v>85</v>
      </c>
      <c r="C72" s="41"/>
      <c r="D72" s="41">
        <v>500000</v>
      </c>
      <c r="E72" s="41">
        <v>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</v>
      </c>
      <c r="D76" s="41">
        <v>1850000</v>
      </c>
      <c r="E76" s="41">
        <v>2000000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75000000</v>
      </c>
      <c r="D83" s="41">
        <v>72950000</v>
      </c>
      <c r="E83" s="41">
        <v>58000000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UcOuaKOGUEKB8zPWCSQBd8fNQlX0utOWxXH8JwVGnkuE/7ySF2KZCrSexMY+KnFdedbgMsg102hTT2GzAO1KQ==" saltValue="iyYdvbJKc+f2htR/H8b+y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2026-07-11T16:21:28Z</cp:lastPrinted>
  <dcterms:created xsi:type="dcterms:W3CDTF">2025-11-07T19:59:01Z</dcterms:created>
  <dcterms:modified xsi:type="dcterms:W3CDTF">2026-07-11T16:22:34Z</dcterms:modified>
</cp:coreProperties>
</file>