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workbookProtection workbookAlgorithmName="SHA-512" workbookHashValue="jPruJDalR3QZb6Nogd4xCY9SIFygwGvjpugd6uw0/KV0Dl8hF6cCnyjyuPbcRlJFq0HeQWdt5z88q1r5sY/KmQ==" workbookSaltValue="Bdt9mOYnF9ciF8N21QzhhQ==" workbookSpinCount="100000" lockStructure="1"/>
  <bookViews>
    <workbookView xWindow="-108" yWindow="-108" windowWidth="19416" windowHeight="10416" firstSheet="35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12">'SLT OVERHEAD COST F.xi'!$A$1:$E$103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0" i="3" l="1"/>
  <c r="F22" i="31"/>
  <c r="E10" i="6"/>
  <c r="E101" i="6"/>
  <c r="D101" i="6"/>
  <c r="C101" i="6"/>
  <c r="D10" i="6"/>
  <c r="C10" i="6"/>
  <c r="D7" i="9"/>
  <c r="E7" i="9"/>
  <c r="E18" i="28"/>
  <c r="E15" i="28" s="1"/>
  <c r="F18" i="28"/>
  <c r="F15" i="28" s="1"/>
  <c r="D18" i="28"/>
  <c r="D15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5" i="28"/>
  <c r="F65" i="28"/>
  <c r="D65" i="28"/>
  <c r="E46" i="28"/>
  <c r="F46" i="28"/>
  <c r="D46" i="28"/>
  <c r="D26" i="28"/>
  <c r="E20" i="28"/>
  <c r="F20" i="28"/>
  <c r="D20" i="28"/>
  <c r="E7" i="28"/>
  <c r="F7" i="28"/>
  <c r="D7" i="28"/>
  <c r="E70" i="25"/>
  <c r="F70" i="25"/>
  <c r="E126" i="31"/>
  <c r="F126" i="31"/>
  <c r="E99" i="34"/>
  <c r="F99" i="34"/>
  <c r="E81" i="37"/>
  <c r="F81" i="37"/>
  <c r="E105" i="40"/>
  <c r="F105" i="40"/>
  <c r="E89" i="3"/>
  <c r="F89" i="3"/>
  <c r="D70" i="25"/>
  <c r="D126" i="31"/>
  <c r="D99" i="34"/>
  <c r="D81" i="37"/>
  <c r="D105" i="40"/>
  <c r="D89" i="3"/>
  <c r="E51" i="25"/>
  <c r="F51" i="25"/>
  <c r="E107" i="31"/>
  <c r="F107" i="31"/>
  <c r="E80" i="34"/>
  <c r="F80" i="34"/>
  <c r="E62" i="37"/>
  <c r="F62" i="37"/>
  <c r="E86" i="40"/>
  <c r="F86" i="40"/>
  <c r="F70" i="3"/>
  <c r="D51" i="25"/>
  <c r="D107" i="31"/>
  <c r="D80" i="34"/>
  <c r="D62" i="37"/>
  <c r="D86" i="40"/>
  <c r="D70" i="3"/>
  <c r="E26" i="25"/>
  <c r="F26" i="25"/>
  <c r="E82" i="31"/>
  <c r="F82" i="31"/>
  <c r="E56" i="34"/>
  <c r="F56" i="34"/>
  <c r="E34" i="37"/>
  <c r="F34" i="37"/>
  <c r="E58" i="40"/>
  <c r="F58" i="40"/>
  <c r="E33" i="3"/>
  <c r="F33" i="3"/>
  <c r="D26" i="25"/>
  <c r="D82" i="31"/>
  <c r="D56" i="34"/>
  <c r="D34" i="37"/>
  <c r="D58" i="40"/>
  <c r="D33" i="3"/>
  <c r="E18" i="25"/>
  <c r="F18" i="25"/>
  <c r="E22" i="31"/>
  <c r="E49" i="34"/>
  <c r="F49" i="34"/>
  <c r="E25" i="37"/>
  <c r="F25" i="37"/>
  <c r="E24" i="40"/>
  <c r="F24" i="40"/>
  <c r="E19" i="3"/>
  <c r="F19" i="3"/>
  <c r="D18" i="25"/>
  <c r="D22" i="31"/>
  <c r="D49" i="34"/>
  <c r="D25" i="37"/>
  <c r="D24" i="40"/>
  <c r="D19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7" i="9"/>
  <c r="E11" i="7" s="1"/>
  <c r="E20" i="8" s="1"/>
  <c r="D127" i="9"/>
  <c r="D11" i="7" s="1"/>
  <c r="D20" i="8" s="1"/>
  <c r="C127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111" i="40"/>
  <c r="E111" i="40"/>
  <c r="D111" i="40"/>
  <c r="F98" i="40"/>
  <c r="E98" i="40"/>
  <c r="D98" i="40"/>
  <c r="F79" i="40"/>
  <c r="E79" i="40"/>
  <c r="D79" i="40"/>
  <c r="F70" i="40"/>
  <c r="E70" i="40"/>
  <c r="D70" i="40"/>
  <c r="F64" i="40"/>
  <c r="E64" i="40"/>
  <c r="D64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7" i="37"/>
  <c r="E87" i="37"/>
  <c r="D87" i="37"/>
  <c r="F74" i="37"/>
  <c r="E74" i="37"/>
  <c r="D74" i="37"/>
  <c r="F55" i="37"/>
  <c r="E55" i="37"/>
  <c r="D55" i="37"/>
  <c r="F46" i="37"/>
  <c r="E46" i="37"/>
  <c r="D46" i="37"/>
  <c r="F40" i="37"/>
  <c r="E40" i="37"/>
  <c r="D40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103" i="34"/>
  <c r="E103" i="34"/>
  <c r="D103" i="34"/>
  <c r="F92" i="34"/>
  <c r="E92" i="34"/>
  <c r="D92" i="34"/>
  <c r="F74" i="34"/>
  <c r="E74" i="34"/>
  <c r="D74" i="34"/>
  <c r="F68" i="34"/>
  <c r="E68" i="34"/>
  <c r="D68" i="34"/>
  <c r="F62" i="34"/>
  <c r="E62" i="34"/>
  <c r="D62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132" i="31"/>
  <c r="E132" i="31"/>
  <c r="D132" i="31"/>
  <c r="F119" i="31"/>
  <c r="E119" i="31"/>
  <c r="D119" i="31"/>
  <c r="F100" i="31"/>
  <c r="E100" i="31"/>
  <c r="D100" i="31"/>
  <c r="F93" i="31"/>
  <c r="E93" i="31"/>
  <c r="D93" i="31"/>
  <c r="F87" i="31"/>
  <c r="E87" i="31"/>
  <c r="D87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71" i="28"/>
  <c r="E71" i="28"/>
  <c r="D71" i="28"/>
  <c r="E13" i="13"/>
  <c r="E162" i="6" s="1"/>
  <c r="D13" i="13"/>
  <c r="D162" i="6" s="1"/>
  <c r="C13" i="13"/>
  <c r="C162" i="6" s="1"/>
  <c r="F58" i="28"/>
  <c r="E58" i="28"/>
  <c r="D58" i="28"/>
  <c r="E11" i="13"/>
  <c r="E151" i="6" s="1"/>
  <c r="D11" i="13"/>
  <c r="D151" i="6" s="1"/>
  <c r="C11" i="13"/>
  <c r="C151" i="6" s="1"/>
  <c r="F39" i="28"/>
  <c r="E39" i="28"/>
  <c r="D39" i="28"/>
  <c r="F32" i="28"/>
  <c r="E32" i="28"/>
  <c r="D32" i="28"/>
  <c r="F26" i="28"/>
  <c r="E26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76" i="25"/>
  <c r="E76" i="25"/>
  <c r="D76" i="25"/>
  <c r="F63" i="25"/>
  <c r="E63" i="25"/>
  <c r="D63" i="25"/>
  <c r="F47" i="25"/>
  <c r="E47" i="25"/>
  <c r="D47" i="25"/>
  <c r="F38" i="25"/>
  <c r="E38" i="25"/>
  <c r="D38" i="25"/>
  <c r="F32" i="25"/>
  <c r="E32" i="25"/>
  <c r="D32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5" i="9"/>
  <c r="E124" i="9" s="1"/>
  <c r="D125" i="9"/>
  <c r="D124" i="9" s="1"/>
  <c r="E122" i="9"/>
  <c r="D122" i="9"/>
  <c r="E119" i="9"/>
  <c r="D119" i="9"/>
  <c r="E115" i="9"/>
  <c r="D115" i="9"/>
  <c r="E112" i="9"/>
  <c r="D112" i="9"/>
  <c r="E110" i="9"/>
  <c r="D110" i="9"/>
  <c r="E108" i="9"/>
  <c r="D108" i="9"/>
  <c r="E104" i="9"/>
  <c r="D104" i="9"/>
  <c r="E94" i="9"/>
  <c r="D94" i="9"/>
  <c r="E80" i="9"/>
  <c r="D80" i="9"/>
  <c r="E78" i="9"/>
  <c r="D78" i="9"/>
  <c r="E52" i="9"/>
  <c r="D52" i="9"/>
  <c r="E23" i="9"/>
  <c r="D23" i="9"/>
  <c r="E17" i="9"/>
  <c r="E16" i="9" s="1"/>
  <c r="D17" i="9"/>
  <c r="D16" i="9" s="1"/>
  <c r="E12" i="9"/>
  <c r="D12" i="9"/>
  <c r="E10" i="9"/>
  <c r="D10" i="9"/>
  <c r="C10" i="9"/>
  <c r="C12" i="9"/>
  <c r="C17" i="9"/>
  <c r="C16" i="9" s="1"/>
  <c r="C23" i="9"/>
  <c r="C52" i="9"/>
  <c r="C78" i="9"/>
  <c r="C80" i="9"/>
  <c r="C94" i="9"/>
  <c r="C104" i="9"/>
  <c r="C108" i="9"/>
  <c r="C110" i="9"/>
  <c r="C112" i="9"/>
  <c r="C115" i="9"/>
  <c r="C119" i="9"/>
  <c r="C122" i="9"/>
  <c r="C125" i="9"/>
  <c r="C124" i="9" s="1"/>
  <c r="C93" i="39" l="1"/>
  <c r="D13" i="1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2" i="9"/>
  <c r="D6" i="31"/>
  <c r="C11" i="14" s="1"/>
  <c r="D6" i="34"/>
  <c r="D6" i="25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D7" i="22" s="1"/>
  <c r="E8" i="39"/>
  <c r="E8" i="33"/>
  <c r="E8" i="20"/>
  <c r="E8" i="30"/>
  <c r="D8" i="18"/>
  <c r="D8" i="24"/>
  <c r="D7" i="24" s="1"/>
  <c r="D8" i="36"/>
  <c r="D7" i="36" s="1"/>
  <c r="E8" i="18"/>
  <c r="E8" i="24"/>
  <c r="E7" i="24" s="1"/>
  <c r="E8" i="36"/>
  <c r="D22" i="9"/>
  <c r="E22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D118" i="9"/>
  <c r="D117" i="9" s="1"/>
  <c r="E118" i="9"/>
  <c r="E117" i="9" s="1"/>
  <c r="E6" i="9"/>
  <c r="E5" i="9" s="1"/>
  <c r="D6" i="9"/>
  <c r="D5" i="9" s="1"/>
  <c r="C118" i="9"/>
  <c r="C117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95" i="3"/>
  <c r="E14" i="13" s="1"/>
  <c r="E171" i="6" s="1"/>
  <c r="E95" i="3"/>
  <c r="D14" i="13" s="1"/>
  <c r="D171" i="6" s="1"/>
  <c r="D95" i="3"/>
  <c r="C14" i="13" s="1"/>
  <c r="C171" i="6" s="1"/>
  <c r="F82" i="3"/>
  <c r="E12" i="13" s="1"/>
  <c r="E157" i="6" s="1"/>
  <c r="E156" i="6" s="1"/>
  <c r="E82" i="3"/>
  <c r="D12" i="13" s="1"/>
  <c r="D157" i="6" s="1"/>
  <c r="D156" i="6" s="1"/>
  <c r="D82" i="3"/>
  <c r="C12" i="13" s="1"/>
  <c r="C157" i="6" s="1"/>
  <c r="C156" i="6" s="1"/>
  <c r="F63" i="3"/>
  <c r="E10" i="13" s="1"/>
  <c r="E147" i="6" s="1"/>
  <c r="E63" i="3"/>
  <c r="D10" i="13" s="1"/>
  <c r="D147" i="6" s="1"/>
  <c r="D63" i="3"/>
  <c r="C10" i="13" s="1"/>
  <c r="C147" i="6" s="1"/>
  <c r="F54" i="3"/>
  <c r="E9" i="13" s="1"/>
  <c r="E143" i="6" s="1"/>
  <c r="E54" i="3"/>
  <c r="D9" i="13" s="1"/>
  <c r="D143" i="6" s="1"/>
  <c r="D54" i="3"/>
  <c r="C9" i="13" s="1"/>
  <c r="C143" i="6" s="1"/>
  <c r="F39" i="3"/>
  <c r="E8" i="13" s="1"/>
  <c r="E39" i="3"/>
  <c r="D8" i="13" s="1"/>
  <c r="D141" i="6" s="1"/>
  <c r="D39" i="3"/>
  <c r="C26" i="7" l="1"/>
  <c r="C9" i="14"/>
  <c r="C25" i="7"/>
  <c r="C8" i="13"/>
  <c r="C141" i="6" s="1"/>
  <c r="C120" i="6" s="1"/>
  <c r="C119" i="6" s="1"/>
  <c r="C118" i="6" s="1"/>
  <c r="D6" i="3"/>
  <c r="C24" i="7" s="1"/>
  <c r="C7" i="18"/>
  <c r="E7" i="30"/>
  <c r="E11" i="11" s="1"/>
  <c r="C7" i="24"/>
  <c r="C9" i="11" s="1"/>
  <c r="E26" i="7"/>
  <c r="E7" i="22"/>
  <c r="E15" i="11" s="1"/>
  <c r="D12" i="14"/>
  <c r="D26" i="7"/>
  <c r="C12" i="14"/>
  <c r="C7" i="36"/>
  <c r="C13" i="11" s="1"/>
  <c r="D10" i="14"/>
  <c r="D25" i="7"/>
  <c r="E10" i="14"/>
  <c r="E25" i="7"/>
  <c r="D13" i="11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5" i="9"/>
  <c r="E4" i="9" s="1"/>
  <c r="E19" i="8"/>
  <c r="E18" i="8" s="1"/>
  <c r="E10" i="7"/>
  <c r="D15" i="9"/>
  <c r="D9" i="7" s="1"/>
  <c r="D19" i="8"/>
  <c r="D10" i="7"/>
  <c r="C15" i="9"/>
  <c r="C9" i="7" s="1"/>
  <c r="C19" i="8"/>
  <c r="C18" i="8" s="1"/>
  <c r="D9" i="8"/>
  <c r="E9" i="8"/>
  <c r="E8" i="7"/>
  <c r="E26" i="6"/>
  <c r="E25" i="6" s="1"/>
  <c r="E20" i="7" s="1"/>
  <c r="D26" i="6"/>
  <c r="D25" i="6" s="1"/>
  <c r="D20" i="7" s="1"/>
  <c r="C26" i="6"/>
  <c r="C25" i="6" s="1"/>
  <c r="C20" i="7" s="1"/>
  <c r="E8" i="11"/>
  <c r="C6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E13" i="6"/>
  <c r="E7" i="6" s="1"/>
  <c r="C93" i="5"/>
  <c r="D93" i="5"/>
  <c r="E6" i="3"/>
  <c r="F6" i="3"/>
  <c r="E24" i="7" s="1"/>
  <c r="C28" i="13" l="1"/>
  <c r="E9" i="7"/>
  <c r="E12" i="7" s="1"/>
  <c r="E13" i="7" s="1"/>
  <c r="D8" i="14"/>
  <c r="D25" i="14" s="1"/>
  <c r="D24" i="7"/>
  <c r="C8" i="14"/>
  <c r="C25" i="14" s="1"/>
  <c r="C7" i="4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4" i="9"/>
  <c r="D7" i="4"/>
  <c r="E7" i="4"/>
  <c r="C5" i="10" s="1"/>
  <c r="D14" i="8"/>
  <c r="E14" i="8"/>
  <c r="C14" i="8"/>
  <c r="D10" i="8"/>
  <c r="E10" i="8"/>
  <c r="E8" i="8" s="1"/>
  <c r="E24" i="8" s="1"/>
  <c r="C10" i="11"/>
  <c r="C10" i="8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E27" i="7"/>
  <c r="E22" i="8" s="1"/>
  <c r="F14" i="8"/>
  <c r="D8" i="8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D25" i="8" l="1"/>
  <c r="C22" i="8"/>
  <c r="C25" i="8" s="1"/>
  <c r="F12" i="8"/>
  <c r="D24" i="8"/>
  <c r="E26" i="8"/>
  <c r="E25" i="8"/>
  <c r="E5" i="10"/>
  <c r="G5" i="10" s="1"/>
  <c r="G23" i="10" s="1"/>
  <c r="D22" i="7"/>
  <c r="D28" i="7" s="1"/>
  <c r="E22" i="7"/>
  <c r="E28" i="7" s="1"/>
  <c r="E29" i="7" s="1"/>
  <c r="C22" i="7"/>
  <c r="C28" i="7" s="1"/>
  <c r="F22" i="8" l="1"/>
  <c r="E23" i="10"/>
  <c r="F25" i="8"/>
  <c r="E33" i="7"/>
  <c r="C7" i="9" l="1"/>
  <c r="C6" i="9" s="1"/>
  <c r="C5" i="9" s="1"/>
  <c r="C8" i="7" l="1"/>
  <c r="C12" i="7" s="1"/>
  <c r="C13" i="7" s="1"/>
  <c r="C29" i="7" s="1"/>
  <c r="C9" i="8"/>
  <c r="C4" i="9"/>
  <c r="F9" i="8" l="1"/>
  <c r="C8" i="8"/>
  <c r="C33" i="7"/>
  <c r="C24" i="8" l="1"/>
  <c r="F24" i="8" s="1"/>
  <c r="F8" i="8"/>
</calcChain>
</file>

<file path=xl/sharedStrings.xml><?xml version="1.0" encoding="utf-8"?>
<sst xmlns="http://schemas.openxmlformats.org/spreadsheetml/2006/main" count="2904" uniqueCount="1137">
  <si>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</si>
  <si>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</si>
  <si>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</si>
  <si>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</si>
  <si>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</si>
  <si>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</si>
  <si>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</si>
  <si>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</si>
  <si>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</si>
  <si>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</si>
  <si>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</si>
  <si>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</si>
  <si>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</si>
  <si>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</si>
  <si>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</si>
  <si>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</si>
  <si>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</si>
  <si>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</si>
  <si>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</si>
  <si>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</si>
  <si>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</si>
  <si>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</si>
  <si>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</si>
  <si>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</si>
  <si>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</si>
  <si>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</si>
  <si>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</si>
  <si>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</si>
  <si>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</si>
  <si>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</si>
  <si>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</si>
  <si>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</si>
  <si>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</si>
  <si>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</si>
  <si>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</si>
  <si>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</si>
  <si>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</si>
  <si>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</si>
  <si>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</si>
  <si>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</si>
  <si>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</si>
  <si>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</si>
  <si>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</si>
  <si>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</si>
  <si>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</si>
  <si>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</si>
  <si>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</si>
  <si>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</si>
  <si>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</si>
  <si>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</si>
  <si>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</si>
  <si>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</si>
  <si>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</si>
  <si>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</si>
  <si>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</si>
  <si>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</si>
  <si>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</si>
  <si>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</si>
  <si>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</si>
  <si>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</si>
  <si>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</si>
  <si>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</si>
  <si>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</si>
  <si>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</si>
  <si>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</si>
  <si>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</si>
  <si>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</si>
  <si>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</si>
  <si>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</si>
  <si>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</si>
  <si>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</si>
  <si>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</si>
  <si>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</si>
  <si>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</si>
  <si>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</si>
  <si>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</si>
  <si>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</si>
  <si>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</si>
  <si>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</si>
  <si>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</si>
  <si>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</si>
  <si>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</si>
  <si>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</si>
  <si>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</si>
  <si>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</si>
  <si>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</si>
  <si>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</si>
  <si>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</si>
  <si>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</si>
  <si>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</si>
  <si>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</si>
  <si>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</si>
  <si>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</si>
  <si>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</si>
  <si>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</si>
  <si>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</si>
  <si>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</si>
  <si>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</si>
  <si>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</si>
  <si>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</si>
  <si>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</si>
  <si>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</si>
  <si>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</si>
  <si>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</si>
  <si>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</si>
  <si>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</si>
  <si>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</si>
  <si>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</si>
  <si>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</si>
  <si>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</si>
  <si>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</si>
  <si>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</si>
  <si>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</si>
  <si>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</si>
  <si>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</si>
  <si>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</si>
  <si>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</si>
  <si>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</si>
  <si>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</si>
  <si>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</si>
  <si>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</si>
  <si>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</si>
  <si>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</si>
  <si>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</si>
  <si>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</si>
  <si>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</si>
  <si>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</si>
  <si>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</si>
  <si>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</si>
  <si>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</si>
  <si>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</si>
  <si>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</si>
  <si>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</si>
  <si>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</si>
  <si>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</si>
  <si>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</si>
  <si>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</si>
  <si>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</si>
  <si>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</si>
  <si>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</si>
  <si>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</si>
  <si>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</si>
  <si>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</si>
  <si>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</si>
  <si>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</si>
  <si>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</si>
  <si>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</si>
  <si>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</si>
  <si>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</si>
  <si>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</si>
  <si>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</si>
  <si>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</si>
  <si>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</si>
  <si>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</si>
  <si>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</si>
  <si>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</si>
  <si>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</si>
  <si>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</si>
  <si>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</si>
  <si>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</si>
  <si>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</si>
  <si>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</si>
  <si>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</si>
  <si>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</si>
  <si>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</si>
  <si>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</si>
  <si>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</si>
  <si>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</si>
  <si>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</si>
  <si>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</si>
  <si>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</si>
  <si>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</si>
  <si>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</si>
  <si>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</si>
  <si>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</si>
  <si>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</si>
  <si>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</si>
  <si>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</si>
  <si>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</si>
  <si>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</si>
  <si>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</si>
  <si>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</si>
  <si>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</si>
  <si>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</si>
  <si>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</si>
  <si>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</si>
  <si>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</si>
  <si>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</si>
  <si>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</si>
  <si>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</si>
  <si>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</si>
  <si>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</si>
  <si>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</si>
  <si>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</si>
  <si>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</si>
  <si>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</si>
  <si>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</si>
  <si>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</si>
  <si>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</si>
  <si>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</si>
  <si>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</si>
  <si>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</si>
  <si>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</si>
  <si>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</si>
  <si>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</si>
  <si>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</si>
  <si>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</si>
  <si>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</si>
  <si>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</si>
  <si>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</si>
  <si>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</si>
  <si>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</si>
  <si>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</si>
  <si>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</si>
  <si>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</si>
  <si>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</si>
  <si>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</si>
  <si>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</si>
  <si>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</si>
  <si>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</si>
  <si>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</si>
  <si>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</si>
  <si>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</si>
  <si>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</si>
  <si>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</si>
  <si>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</si>
  <si>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</si>
  <si>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</si>
  <si>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</si>
  <si>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</si>
  <si>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</si>
  <si>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</si>
  <si>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</si>
  <si>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</si>
  <si>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</si>
  <si>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</si>
  <si>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</si>
  <si>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</si>
  <si>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</si>
  <si>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</si>
  <si>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</si>
  <si>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</si>
  <si>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</si>
  <si>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</si>
  <si>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</si>
  <si>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</si>
  <si>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</si>
  <si>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</si>
  <si>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</si>
  <si>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</si>
  <si>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</si>
  <si>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</si>
  <si>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</si>
  <si>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</si>
  <si>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</si>
  <si>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</si>
  <si>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</si>
  <si>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</si>
  <si>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</si>
  <si>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</si>
  <si>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</si>
  <si>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</si>
  <si>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</si>
  <si>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</si>
  <si>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</si>
  <si>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</si>
  <si>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</si>
  <si>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</si>
  <si>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</si>
  <si>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</si>
  <si>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</si>
  <si>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</si>
  <si>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</si>
  <si>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</si>
  <si>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</si>
  <si>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</si>
  <si>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</si>
  <si>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</si>
  <si>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</si>
  <si>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</si>
  <si>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</si>
  <si>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</si>
  <si>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</si>
  <si>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</si>
  <si>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</si>
  <si>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</si>
  <si>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</si>
  <si>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</si>
  <si>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</si>
  <si>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</si>
  <si>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</si>
  <si>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</si>
  <si>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</si>
  <si>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</si>
  <si>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</si>
  <si>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</si>
  <si>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</si>
  <si>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</si>
  <si>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</si>
  <si>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</si>
  <si>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</si>
  <si>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</si>
  <si>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</si>
  <si>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</si>
  <si>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</si>
  <si>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</si>
  <si>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</si>
  <si>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</si>
  <si>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</si>
  <si>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</si>
  <si>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</si>
  <si>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</si>
  <si>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</si>
  <si>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</si>
  <si>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</si>
  <si>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</si>
  <si>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</si>
  <si>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</si>
  <si>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</si>
  <si>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</si>
  <si>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</si>
  <si>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</si>
  <si>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</si>
  <si>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</si>
  <si>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</si>
  <si>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</si>
  <si>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</si>
  <si>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</si>
  <si>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</si>
  <si>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</si>
  <si>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</si>
  <si>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</si>
  <si>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</si>
  <si>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</si>
  <si>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</si>
  <si>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</si>
  <si>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</si>
  <si>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</si>
  <si>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</si>
  <si>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</si>
  <si>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</si>
  <si>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</si>
  <si>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</si>
  <si>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</si>
  <si>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</si>
  <si>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</si>
  <si>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</si>
  <si>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</si>
  <si>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</si>
  <si>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</si>
  <si>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</si>
  <si>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</si>
  <si>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</si>
  <si>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</si>
  <si>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</si>
  <si>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</si>
  <si>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</si>
  <si>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</si>
  <si>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</si>
  <si>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</si>
  <si>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</si>
  <si>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</si>
  <si>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</si>
  <si>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</si>
  <si>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</si>
  <si>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</si>
  <si>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</si>
  <si>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</si>
  <si>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</si>
  <si>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</si>
  <si>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</si>
  <si>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</si>
  <si>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</si>
  <si>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</si>
  <si>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</si>
  <si>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</si>
  <si>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</si>
  <si>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</si>
  <si>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</si>
  <si>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</si>
  <si>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</si>
  <si>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</si>
  <si>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</si>
  <si>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</si>
  <si>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</si>
  <si>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</si>
  <si>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</si>
  <si>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</si>
  <si>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</si>
  <si>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</si>
  <si>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</si>
  <si>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</si>
  <si>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</si>
  <si>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</si>
  <si>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</si>
  <si>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</si>
  <si>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</si>
  <si>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</si>
  <si>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</si>
  <si>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</si>
  <si>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</si>
  <si>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</si>
  <si>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</si>
  <si>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</si>
  <si>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</si>
  <si>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</si>
  <si>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</si>
  <si>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</si>
  <si>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</si>
  <si>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</si>
  <si>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</si>
  <si>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</si>
  <si>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</si>
  <si>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</si>
  <si>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</si>
  <si>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</si>
  <si>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</si>
  <si>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</si>
  <si>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</si>
  <si>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</si>
  <si>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</si>
  <si>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</si>
  <si>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</si>
  <si>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</si>
  <si>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</si>
  <si>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</si>
  <si>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</si>
  <si>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</si>
  <si>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</si>
  <si>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</si>
  <si>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</si>
  <si>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</si>
  <si>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</si>
  <si>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</si>
  <si>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</si>
  <si>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</si>
  <si>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</si>
  <si>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</si>
  <si>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</si>
  <si>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</si>
  <si>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</si>
  <si>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</si>
  <si>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</si>
  <si>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</si>
  <si>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</si>
  <si>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</si>
  <si>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</si>
  <si>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</si>
  <si>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</si>
  <si>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</si>
  <si>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</si>
  <si>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</si>
  <si>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</si>
  <si>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</si>
  <si>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</si>
  <si>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</si>
  <si>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</si>
  <si>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</si>
  <si>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</si>
  <si>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</si>
  <si>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</si>
  <si>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</si>
  <si>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</si>
  <si>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</si>
  <si>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</si>
  <si>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</si>
  <si>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</si>
  <si>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</si>
  <si>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</si>
  <si>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</si>
  <si>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</si>
  <si>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</si>
  <si>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</si>
  <si>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</si>
  <si>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</si>
  <si>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</si>
  <si>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</si>
  <si>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</si>
  <si>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</si>
  <si>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</si>
  <si>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</si>
  <si>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</si>
  <si>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</si>
  <si>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</si>
  <si>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</si>
  <si>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</si>
  <si>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</si>
  <si>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</si>
  <si>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</si>
  <si>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</si>
  <si>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</si>
  <si>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</si>
  <si>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</si>
  <si>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</si>
  <si>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</si>
  <si>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</si>
  <si>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</si>
  <si>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</si>
  <si>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</si>
  <si>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</si>
  <si>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</si>
  <si>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</si>
  <si>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</si>
  <si>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</si>
  <si>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</si>
  <si>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</si>
  <si>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</si>
  <si>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</si>
  <si>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</si>
  <si>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</si>
  <si>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</si>
  <si>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</si>
  <si>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</si>
  <si>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</si>
  <si>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</si>
  <si>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</si>
  <si>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</si>
  <si>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</si>
  <si>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</si>
  <si>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</si>
  <si>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</si>
  <si>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</si>
  <si>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</si>
  <si>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</si>
  <si>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</si>
  <si>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</si>
  <si>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</si>
  <si>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</si>
  <si>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</si>
  <si>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</si>
  <si>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</si>
  <si>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</si>
  <si>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</si>
  <si>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</si>
  <si>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</si>
  <si>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</si>
  <si>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</si>
  <si>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</si>
  <si>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</si>
  <si>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</si>
  <si>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</si>
  <si>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</si>
  <si>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</si>
  <si>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</si>
  <si>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</si>
  <si>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</si>
  <si>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</si>
  <si>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</si>
  <si>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</si>
  <si>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</si>
  <si>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</si>
  <si>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</si>
  <si>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</si>
  <si>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</si>
  <si>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</si>
  <si>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</si>
  <si>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</si>
  <si>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</si>
  <si>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</si>
  <si>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</si>
  <si>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</si>
  <si>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</si>
  <si>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</si>
  <si>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</si>
  <si>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</si>
  <si>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</si>
  <si>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</si>
  <si>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</si>
  <si>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</si>
  <si>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</si>
  <si>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</si>
  <si>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</si>
  <si>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</si>
  <si>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</si>
  <si>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</si>
  <si>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</si>
  <si>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</si>
  <si>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</si>
  <si>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</si>
  <si>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</si>
  <si>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</si>
  <si>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</si>
  <si>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</si>
  <si>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</si>
  <si>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</si>
  <si>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</si>
  <si>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</si>
  <si>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</si>
  <si>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</si>
  <si>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</si>
  <si>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</si>
  <si>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</si>
  <si>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</si>
  <si>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</si>
  <si>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</si>
  <si>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</si>
  <si>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</si>
  <si>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</si>
  <si>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</si>
  <si>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</si>
  <si>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</si>
  <si>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</si>
  <si>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</si>
  <si>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</si>
  <si>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</si>
  <si>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</si>
  <si>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</si>
  <si>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</si>
  <si>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</si>
  <si>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</si>
  <si>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</si>
  <si>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</si>
  <si>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</si>
  <si>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</si>
  <si>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</si>
  <si>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</si>
  <si>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</si>
  <si>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</si>
  <si>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</si>
  <si>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</si>
  <si>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</si>
  <si>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</si>
  <si>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</si>
  <si>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</si>
  <si>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</si>
  <si>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</si>
  <si>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</si>
  <si>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</si>
  <si>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</si>
  <si>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</si>
  <si>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</si>
  <si>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</si>
  <si>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</si>
  <si>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</si>
  <si>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</si>
  <si>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</si>
  <si>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</si>
  <si>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</si>
  <si>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</si>
  <si>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</si>
  <si>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</si>
  <si>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</si>
  <si>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</si>
  <si>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</si>
  <si>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</si>
  <si>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</si>
  <si>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</si>
  <si>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</si>
  <si>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</si>
  <si>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</si>
  <si>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</si>
  <si>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</si>
  <si>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</si>
  <si>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</si>
  <si>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</si>
  <si>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</si>
  <si>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</si>
  <si>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</si>
  <si>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</si>
  <si>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</si>
  <si>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</si>
  <si>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</si>
  <si>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</si>
  <si>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</si>
  <si>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</si>
  <si>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</si>
  <si>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</si>
  <si>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</si>
  <si>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</si>
  <si>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</si>
  <si>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</si>
  <si>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</si>
  <si>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</si>
  <si>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</si>
  <si>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</si>
  <si>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</si>
  <si>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</si>
  <si>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</si>
  <si>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</si>
  <si>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</si>
  <si>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</si>
  <si>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</si>
  <si>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</si>
  <si>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</si>
  <si>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</si>
  <si>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</si>
  <si>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</si>
  <si>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</si>
  <si>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</si>
  <si>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</si>
  <si>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</si>
  <si>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</si>
  <si>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</si>
  <si>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</si>
  <si>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</si>
  <si>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</si>
  <si>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</si>
  <si>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</si>
  <si>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</si>
  <si>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</si>
  <si>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</si>
  <si>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</si>
  <si>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</si>
  <si>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</si>
  <si>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</si>
  <si>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</si>
  <si>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</si>
  <si>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</si>
  <si>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</si>
  <si>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</si>
  <si>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</si>
  <si>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</si>
  <si>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</si>
  <si>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</si>
  <si>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</si>
  <si>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</si>
  <si>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</si>
  <si>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</si>
  <si>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</si>
  <si>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</si>
  <si>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</si>
  <si>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</si>
  <si>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</si>
  <si>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</si>
  <si>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</si>
  <si>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</si>
  <si>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</si>
  <si>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</si>
  <si>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</si>
  <si>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</si>
  <si>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</si>
  <si>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</si>
  <si>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</si>
  <si>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</si>
  <si>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</si>
  <si>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</si>
  <si>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</si>
  <si>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</si>
  <si>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</si>
  <si>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</si>
  <si>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</si>
  <si>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</si>
  <si>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</si>
  <si>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</si>
  <si>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</si>
  <si>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</si>
  <si>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</si>
  <si>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</si>
  <si>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</si>
  <si>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</si>
  <si>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</si>
  <si>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</si>
  <si>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</si>
  <si>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</si>
  <si>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</si>
  <si>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</si>
  <si>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</si>
  <si>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</si>
  <si>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</si>
  <si>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</si>
  <si>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</si>
  <si>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</si>
  <si>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</si>
  <si>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</si>
  <si>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</si>
  <si>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</si>
  <si>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</si>
  <si>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</si>
  <si>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</si>
  <si>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</si>
  <si>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</si>
  <si>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</si>
  <si>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</si>
  <si>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</si>
  <si>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</si>
  <si>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</si>
  <si>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</si>
  <si>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</si>
  <si>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</si>
  <si>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</si>
  <si>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</si>
  <si>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</si>
  <si>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</si>
  <si>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</si>
  <si>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</si>
  <si>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</si>
  <si>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</si>
  <si>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</si>
  <si>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</si>
  <si>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</si>
  <si>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</si>
  <si>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</si>
  <si>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</si>
  <si>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</si>
  <si>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</si>
  <si>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</si>
  <si>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</si>
  <si>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</si>
  <si>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</si>
  <si>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</si>
  <si>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</si>
  <si>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</si>
  <si>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</si>
  <si>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DUTSIN-MA LOCAL GOVERNMENT COUNCIL – 2026 PROPOSED BUDGET SUMMARY</t>
  </si>
  <si>
    <t>DUTSIN-MA LOCAL GOVERNMENT COUNCIL – 2026 CONSOLIDATED MASTER BUDGET SUMMARY</t>
  </si>
  <si>
    <t>DUTSIN-MA LOCAL GOVERNMENT COUNCIL – 2026 BUDGET - SUMMARY OF REVENUE</t>
  </si>
  <si>
    <t>DUTSIN-MA LOCAL GOVERNMENT COUNCIL – 2026 BUDGET - SUMMARY OF EXPENDITURE</t>
  </si>
  <si>
    <t>DUTSIN-MA LOCAL GOVERNMENT COUNCIL – 2026 BUDGET - SUMMARY OF EXPENDITURE BY SECTOR</t>
  </si>
  <si>
    <t>DUTSIN-MA LOCAL GOVERNMENT COUNCIL – 2026 PROPOSED BUDGET - SUMMARY OF RECURRENT EXPENDITURE BY DEPARTMENT</t>
  </si>
  <si>
    <t>DUTSIN-MA LOCAL GOVERNMENT COUNCIL – 2026 BUDGET - SUMMARY OF RECURRENT EXPENDITURE</t>
  </si>
  <si>
    <t>DUTSIN-MA LOCAL GOVERNMENT COUNCIL – 2026 PROPOSED BUDGET - SUMMARY OF CAPITAL EXPENDITURE</t>
  </si>
  <si>
    <t>DUTSIN-MA LOCAL GOVERNMENT COUNCIL – 2026 BUDGET - SUMMARY OF CAPITAL EXPENDITURE BY DEPARTMENT</t>
  </si>
  <si>
    <t>DUTSIN-MA LOCAL GOVERNMENT COUNCIL – OFFICE OF THE CHAIRMAN PERSONNEL COST BUDGET</t>
  </si>
  <si>
    <t>DUTSIN-MA LOCAL GOVERNMENT COUNCIL – OFFICE OF THE CHAIRMAN OVERHEAD COST BUDGET</t>
  </si>
  <si>
    <t>DUTSIN-MA LOCAL GOVERNMENT COUNCIL – OFFICE OF THE LG SECRETARY PERSONNEL COST BUDGET</t>
  </si>
  <si>
    <t>DUTSIN-MA LOCAL GOVERNMENT COUNCIL – OFFICE OF THE LG SECRETARY OVERHEAD COST BUDGET</t>
  </si>
  <si>
    <t>DUTSIN-MA LOCAL GOVERNMENT COUNCIL – THE COUNCIL PERSONNEL COST BUDGET</t>
  </si>
  <si>
    <t>DUTSIN-MA LOCAL GOVERNMENT COUNCIL – THE COUNCIL OVERHEAD COST BUDGET</t>
  </si>
  <si>
    <t>DUTSIN-MA LOCAL GOVERNMENT COUNCIL – PMD PERSONNEL COST BUDGET</t>
  </si>
  <si>
    <t>DUTSIN-MA LOCAL GOVERNMENT COUNCIL – PMD OVERHEAD COST BUDGET</t>
  </si>
  <si>
    <t>DUTSIN-MA LOCAL GOVERNMENT COUNCIL – PMD CAPITAL EXPENDITURE</t>
  </si>
  <si>
    <t>DUTSIN-MA LOCAL GOVERNMENT COUNCIL – AGRIC PERSONNEL COST BUDGET</t>
  </si>
  <si>
    <t>DUTSIN-MA LOCAL GOVERNMENT COUNCIL – AGRIC OVERHEAD COST BUDGET</t>
  </si>
  <si>
    <t>DUTSIN-MA LOCAL GOVERNMENT COUNCIL – AGRIC CAPITAL EXPENDITURE</t>
  </si>
  <si>
    <t>DUTSIN-MA LOCAL GOVERNMENT COUNCIL – FINANCE PERSONNEL COST BUDGET</t>
  </si>
  <si>
    <t>DUTSIN-MA LOCAL GOVERNMENT COUNCIL – FINANCE OVERHEAD COST BUDGET</t>
  </si>
  <si>
    <t>DUTSIN-MA LOCAL GOVERNMENT COUNCIL  –  GRANTS AND CONTRIBUTIONS TO GOVERNMENT AGENCIES  -  22040105</t>
  </si>
  <si>
    <t>DUTSIN-MA LOCAL GOVERNMENT COUNCIL – FINANCE CAPITAL EXPENDITURE</t>
  </si>
  <si>
    <t>DUTSIN-MA LOCAL GOVERNMENT COUNCIL   –   JOINT / COMMON CAPITAL PROJECTS  -  32010221</t>
  </si>
  <si>
    <t>DUTSIN-MA LOCAL GOVERNMENT COUNCIL – WORKS PERSONNEL COST BUDGET</t>
  </si>
  <si>
    <t>DUTSIN-MA LOCAL GOVERNMENT COUNCIL – WORKS OVERHEAD COST BUDGET</t>
  </si>
  <si>
    <t>DUTSIN-MA LOCAL GOVERNMENT COUNCIL – WORKS CAPITAL EXPENDITURE</t>
  </si>
  <si>
    <t>DUTSIN-MA LOCAL GOVERNMENT COUNCIL – ESD PERSONNEL COST BUDGET</t>
  </si>
  <si>
    <t>DUTSIN-MA LOCAL GOVERNMENT COUNCIL – ESD OVERHEAD COST BUDGET</t>
  </si>
  <si>
    <t>DUTSIN-MA LOCAL GOVERNMENT COUNCIL – ESD CAPITAL EXPENDITURE</t>
  </si>
  <si>
    <t>DUTSIN-MA LOCAL GOVERNMENT COUNCIL – PHC PERSONNEL COST BUDGET</t>
  </si>
  <si>
    <t>DUTSIN-MA LOCAL GOVERNMENT COUNCIL – PHC OVERHEAD COST BUDGET</t>
  </si>
  <si>
    <t>DUTSIN-MA LOCAL GOVERNMENT COUNCIL – PHC CAPITAL EXPENDITURE</t>
  </si>
  <si>
    <t>DUTSIN-MA LOCAL GOVERNMENT COUNCIL – WATSAN PERSONNEL COST BUDGET</t>
  </si>
  <si>
    <t>DUTSIN-MA LOCAL GOVERNMENT COUNCIL – WATSAN OVERHEAD COST BUDGET</t>
  </si>
  <si>
    <t>DUTSIN-MA LOCAL GOVERNMENT COUNCIL – WATSAN CAPITAL EXPENDITURE</t>
  </si>
  <si>
    <t>DUTSIN-MA LOCAL GOVERNMENT COUNCIL – TRAD PERSONNEL COST BUDGET</t>
  </si>
  <si>
    <t>DUTSIN-MA LOCAL GOVERNMENT COUNCIL – TRAD OVERHEAD COST BUDGET</t>
  </si>
  <si>
    <t>Other Allowances (SPECIAL ADVISERS)</t>
  </si>
  <si>
    <t>Other Allowances   (CASUAL STAFFS)</t>
  </si>
  <si>
    <t>173400000000010</t>
  </si>
  <si>
    <t>173400000000011</t>
  </si>
  <si>
    <t>173400000000012</t>
  </si>
  <si>
    <t>173400000000013</t>
  </si>
  <si>
    <t>173400000000014</t>
  </si>
  <si>
    <t>173400000000015</t>
  </si>
  <si>
    <t>173400000000016</t>
  </si>
  <si>
    <t>173400000000017</t>
  </si>
  <si>
    <t>173400000000018</t>
  </si>
  <si>
    <t>173400000000019</t>
  </si>
  <si>
    <t>173400000000020</t>
  </si>
  <si>
    <t>173400000000021</t>
  </si>
  <si>
    <t>173400000000022</t>
  </si>
  <si>
    <t>173400000000023</t>
  </si>
  <si>
    <t>173400000000024</t>
  </si>
  <si>
    <t>173400000000025</t>
  </si>
  <si>
    <t>173400000000026</t>
  </si>
  <si>
    <t>173400000000027</t>
  </si>
  <si>
    <t>173400000000028</t>
  </si>
  <si>
    <t>173400000000029</t>
  </si>
  <si>
    <t>173400000000032</t>
  </si>
  <si>
    <t>173400000000033</t>
  </si>
  <si>
    <t>173400000000034</t>
  </si>
  <si>
    <t>173400000000035</t>
  </si>
  <si>
    <t>Construction of 7nos. Culvert In Dutsin-Ma "A" Ward at a rate of 1,200,000.00 Each</t>
  </si>
  <si>
    <t>Construction of 5nos. Culvert In Dutsin-Ma "b" Ward at a rate of 1,200,000.00 Each</t>
  </si>
  <si>
    <t>Construction of 2nos. Culvert In Bagaggadi Ward Single &amp; Double at a rate of 1,200,000.00 &amp; 2,200,000.00</t>
  </si>
  <si>
    <t>Construction of 8nos. Culvert In Karofi "b" Ward at a rate of 1,200,000.00 Each</t>
  </si>
  <si>
    <t>Construction of 6nos. Culvert In Kuki "A" Ward at a rate of 1,200,000.00 Each 1 Double at 2,000,000</t>
  </si>
  <si>
    <t>Construction of 4nos. Culvert In  Karofi "A" Ward at a rate of 1,200,000.00 Each</t>
  </si>
  <si>
    <t>Construction of 15nos. Culvert In  Kuki "B" Ward at a rate of 1,200,000.00 Each</t>
  </si>
  <si>
    <t>173400000000036</t>
  </si>
  <si>
    <t>173400000000037</t>
  </si>
  <si>
    <t>173400000000038</t>
  </si>
  <si>
    <t>173400000000039</t>
  </si>
  <si>
    <t>173400000000040</t>
  </si>
  <si>
    <t>Construction of Feeder Road From Dabawa, Gamzoka to Danzangi</t>
  </si>
  <si>
    <t>Renolvation of Maitsani Hospital Dabawa Ward</t>
  </si>
  <si>
    <t>Renolvation of Health Post and Equipting it in Bajinawa at Bagaggadi Ward</t>
  </si>
  <si>
    <t>Construction of New Health Post and Equipting it in Dangaje Dutsin-Ma "B"</t>
  </si>
  <si>
    <t>Construction of New Health Post and Equipting it in Kuduwa, Karofi "A"</t>
  </si>
  <si>
    <t>Construction of New Health Post and Equipting it in Zango, Kuki "B" Ward</t>
  </si>
  <si>
    <t>Renolvation of 4no. Mosque in D/Ma "A"</t>
  </si>
  <si>
    <t>Renolvation of 4no. Mosque in D/Ma "B"</t>
  </si>
  <si>
    <t>construction of 2no. Islamiyya at Bagaggadi Ward</t>
  </si>
  <si>
    <t>Construction of 1 new Mosque at Rumawa Kutawa Ward</t>
  </si>
  <si>
    <t>Construction of 1 new Islamiyya at Nasarawa, Kutawa Ward</t>
  </si>
  <si>
    <t>Construction of 1 new Islamiyya at Jabdali Karofi "A" Ward</t>
  </si>
  <si>
    <t>Renolvation of 1no. Islamiyya at Karofi "A" Ward</t>
  </si>
  <si>
    <t>Renolvation of 1no.  Mosque at Karofi "A" Ward</t>
  </si>
  <si>
    <t>Renolvation of 2no. Islamiyya at Makera Ward</t>
  </si>
  <si>
    <t>Renolvation of 3no. Mosque at Makera Ward</t>
  </si>
  <si>
    <t>05170000000022</t>
  </si>
  <si>
    <t>05170000000023</t>
  </si>
  <si>
    <t>05170000000024</t>
  </si>
  <si>
    <t>05170000000025</t>
  </si>
  <si>
    <t>05170000000026</t>
  </si>
  <si>
    <t>05170000000027</t>
  </si>
  <si>
    <t>05170000000029</t>
  </si>
  <si>
    <t>05170000000028</t>
  </si>
  <si>
    <t>Provission of 2no. Incinarator to Comprehrnsive &amp; Abuja Road in D/Ma "A"</t>
  </si>
  <si>
    <t>Electrification  Dogonzoo Karofi "B"</t>
  </si>
  <si>
    <t>173400000000041</t>
  </si>
  <si>
    <t>Construction of 4no. Culvert Kutawa Ward</t>
  </si>
  <si>
    <t>173400000000043</t>
  </si>
  <si>
    <t>173400000000044</t>
  </si>
  <si>
    <t>173400000000045</t>
  </si>
  <si>
    <t>173400000000046</t>
  </si>
  <si>
    <t>173400000000047</t>
  </si>
  <si>
    <t>173400000000048</t>
  </si>
  <si>
    <t>173400000000049</t>
  </si>
  <si>
    <t>Extension of Garhi Hospital, Kutawa Ward</t>
  </si>
  <si>
    <t>Renolvation of Health Post at Kuki "A" Ward</t>
  </si>
  <si>
    <t>173400000000050</t>
  </si>
  <si>
    <t>173400000000051</t>
  </si>
  <si>
    <t>173400000000052</t>
  </si>
  <si>
    <t>173400000000053</t>
  </si>
  <si>
    <t xml:space="preserve">Construction of Local Market (Market Stock 6no.) At Karofi "A" Ward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</si>
  <si>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</si>
  <si>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Construction of 5no. Market Stock in Tsohuwar Kasuwa Dutsin-ma at 1,800,000 each</t>
  </si>
  <si>
    <t>Purchase of Project Inspection Vehicle</t>
  </si>
  <si>
    <t>Purchase of Council Committee Chairmen's Oversite Funftion Vehicles</t>
  </si>
  <si>
    <t>Purchase of Chairmans Utility Vehicle</t>
  </si>
  <si>
    <t>Purchase of Vehicle for the Office of HLGA</t>
  </si>
  <si>
    <t>Construction of 10no. Waste Disposal at Dutsin-ma "B" 750,000 each</t>
  </si>
  <si>
    <t>Provission of Solar System Borehole at Bypass Kofar Gidan Aminu Tsama (NUT Chairman) D/Ma "A" Ward</t>
  </si>
  <si>
    <t>Provission of Solar System Borehole at Mustapha Nuhu Kuki Layout D/Ma "A" Ward</t>
  </si>
  <si>
    <t>Construction of Mini Stadium at Yarima Primari School in Dutsin-Ma town</t>
  </si>
  <si>
    <t>Renolvation of JIBWIS Juma'at Mosque, Hospital Road D/Ma (Gidan Abu Jalli)</t>
  </si>
  <si>
    <t>Renolvation of Juma'at Mosque Close to Comprehensive Heath Centre</t>
  </si>
  <si>
    <t>Re- Construction of Nawai-ru-ddeen Central Mosque, Bayan Area D/Ma</t>
  </si>
  <si>
    <t>05170000000030</t>
  </si>
  <si>
    <t>05170000000031</t>
  </si>
  <si>
    <t>05170000000032</t>
  </si>
  <si>
    <t>Concrette Floor and touches on Mechanisation Centre</t>
  </si>
  <si>
    <t xml:space="preserve">Parameter Fencing of Local Government </t>
  </si>
  <si>
    <t>173400000000054</t>
  </si>
  <si>
    <t>173400000000055</t>
  </si>
  <si>
    <t>Purchase of 2no. Solar Dry Cell Battery to Comprehensive Health Centre</t>
  </si>
  <si>
    <t>Construction of Car Park at Comprehensive Health Centre</t>
  </si>
  <si>
    <t>Construction of Car Park at Local Government Secretariat</t>
  </si>
  <si>
    <t>Renolvation of Dabawa Hospital (Old Ward) Dabawa Ward</t>
  </si>
  <si>
    <t>10350000000022</t>
  </si>
  <si>
    <t>Extension of Low Tension at Yar-Ruma Kutawa Ward.</t>
  </si>
  <si>
    <t>Replacement of Poles and Cable at Low-cost Dutsin-ma "A"</t>
  </si>
  <si>
    <t>Construction of Dutsin-Ma Township Roads</t>
  </si>
  <si>
    <t>Renolvation of 3no. Supervisory Councillors Offices at the Local Govt. Sec.</t>
  </si>
  <si>
    <t>Renolvation of Juma'at Mosque at Gangaren Wakaji</t>
  </si>
  <si>
    <t>Renolvation of Community Day Secondary School Sabon Garin Safana</t>
  </si>
  <si>
    <t>05170000000033</t>
  </si>
  <si>
    <t>05170000000034</t>
  </si>
  <si>
    <t>0421000000009</t>
  </si>
  <si>
    <t>construction of 1No. Islamiyya at Makera Warw Ward</t>
  </si>
  <si>
    <t>Construction of 1no. Mosque At Makera Ward</t>
  </si>
  <si>
    <t>Construction of 2no. Islamiyya in D/Ma "A" at 7,000,000 each</t>
  </si>
  <si>
    <t>Construction of 2no. Mosque at Dutsin-Ma "B" Ward 5,000,000</t>
  </si>
  <si>
    <t>Construction of 2no. Islamiyya in D/Ma "B" at 7,000,000 each</t>
  </si>
  <si>
    <t>Construction of 2no. Islamiyya at Karofi "B" Ward</t>
  </si>
  <si>
    <t>Complition of 2no. Islamiyya at Dabawa</t>
  </si>
  <si>
    <t>Construction of 2no. Mosque at Karofi "B" Ward</t>
  </si>
  <si>
    <t>Construction of 2no. Islamiyya at Kuki "A" Ward</t>
  </si>
  <si>
    <t xml:space="preserve">Renolvation of 2no. Islamiyya In Kuki "A" Ward </t>
  </si>
  <si>
    <t xml:space="preserve">Renolvation of 2no. Mosque in Kuki "A" Ward </t>
  </si>
  <si>
    <t>Renolvation of 2no. Mosque at Kutawa Ward</t>
  </si>
  <si>
    <t>Renolvation of 2no. Islamiyya at Kutawa Ward</t>
  </si>
  <si>
    <t>Renolvation of 2no. Islamiyya in Shema Ward 2,000,000 each</t>
  </si>
  <si>
    <t>Renolvation of 2no. Mosque in Shema Ward 2,000,000 each</t>
  </si>
  <si>
    <t>Renolvation of 2no. Mosque in Dabawa</t>
  </si>
  <si>
    <t>Renolvation of 2no. Islamiyya at Kuki "B" Ward</t>
  </si>
  <si>
    <t>Construction of 1no. Islamiyya at Kuki "B" Ward</t>
  </si>
  <si>
    <t>Provission of Hand Pump Borehole at Fatarawa, Dabawa Ward</t>
  </si>
  <si>
    <t>Provission of Hand Pump Borehole at Danzangi, Dabawa Ward</t>
  </si>
  <si>
    <t>Provission of Hand Pump Borehole at Tafkin Badole, Kutawa Ward.</t>
  </si>
  <si>
    <t>Provission of Hand Pump Borehole at Garhin Fulani,, Kutawa Ward.</t>
  </si>
  <si>
    <t>Provission of Hand Pump Borehole at Makera Gari, Makera Ward.</t>
  </si>
  <si>
    <t>Provission of Hand Pump Borehole at Kurechin Fulani, Makera Ward.</t>
  </si>
  <si>
    <t>Provission of Hand Pump Borehole at Taske, Shema Ward.</t>
  </si>
  <si>
    <t>Provission of Hand Pump Borehole at Farakun Fulani, Yar Washe, Shema Ward.</t>
  </si>
  <si>
    <t>Rehabilitation of Solar Boreholr at TPP, Dutsin-Ma D/Ma "A"</t>
  </si>
  <si>
    <t>Installation of Hand pump at Garangamawa, Makera Ward</t>
  </si>
  <si>
    <t>Rehabilitation of Solar Borehole at Veterinary Clinic. Dutsin-ma "A" Ward</t>
  </si>
  <si>
    <t>Repairs of Kurechin Fulani Earth Dam and Speel Way/Retaining Wall. Makera Ward</t>
  </si>
  <si>
    <t>Repairs of Tashar Mangwaro Earth Dam and Speel way/ Retaining Wall. Makera Ward.</t>
  </si>
  <si>
    <t xml:space="preserve">Renolvation of Local Market (Market Stock) At Dantakiri, Kuki "B" Ward   </t>
  </si>
  <si>
    <t>Construction of New Market Stalls at Dantakiri Market. Kuki "B" Ward.</t>
  </si>
  <si>
    <t>Renolvation of Health Clinic at Sanawa, Makera Ward.</t>
  </si>
  <si>
    <t>Renolvation of Health Clinic at Kurechin Fulani. Makera Ward</t>
  </si>
  <si>
    <t>Construction of Slaughter Slab at Dantakiri Market. Kuki "B"</t>
  </si>
  <si>
    <t>Laterite Feeling at Bayan Motel, Daga Gidan Ishaq Aminu Makera ta Zagayo Zuwa Gidan Limamin Chanji Har Zuwa Kwalta (50 Trips)</t>
  </si>
  <si>
    <t>Provission of Hand Pump Borehole at Tanfa, Giginyu in Dutsin-ma A</t>
  </si>
  <si>
    <t>Provission of 2no. Hand Pump Borehole at Karofi "B" Ward</t>
  </si>
  <si>
    <t>Provission of 2no. Hand Pump Borehole at Kutawa Ward at 2,500,000</t>
  </si>
  <si>
    <t>Provission of 2no. Hand Pump Borehole at Kuki "B" Ward at 2,500,000</t>
  </si>
  <si>
    <t>Provission of Hand Pump Borehole at Yarmaje, Bagaggadi Ward</t>
  </si>
  <si>
    <t>Provission of 2n0. Hand Pump Borehole at Bagaggadi Ward</t>
  </si>
  <si>
    <t>Construction of 2no. Waste Disposal at Karofi "B" 750,000 each</t>
  </si>
  <si>
    <t>10350000000023</t>
  </si>
  <si>
    <t>10350000000024</t>
  </si>
  <si>
    <t>10350000000025</t>
  </si>
  <si>
    <t>10350000000026</t>
  </si>
  <si>
    <t>10350000000027</t>
  </si>
  <si>
    <t>10350000000028</t>
  </si>
  <si>
    <t>10350000000029</t>
  </si>
  <si>
    <t>10350000000030</t>
  </si>
  <si>
    <t>10350000000031</t>
  </si>
  <si>
    <t>Completion of Abandoned Healt Post Project at Gasabandi Village, Bagaggadi Ward</t>
  </si>
  <si>
    <t>Provission of Hand Pump Borehole at Dutsin-Ma "B" Ward at 5,000000</t>
  </si>
  <si>
    <t>Provission of Solar System Borehole at Bayan Motel Kusada Gidan Castro  D/Ma "B" Ward</t>
  </si>
  <si>
    <t xml:space="preserve">Provission of Hand Pump Borehole at Dutsin-Ma "A" Ward </t>
  </si>
  <si>
    <t xml:space="preserve">Provission of Hand Pump Borehole at Gangaren Wakaji, Dutsin-Ma "A" Ward </t>
  </si>
  <si>
    <t>Construction of Big Block of Offices, Comprising "Chairman, Vice Chairman,Secretary, HLGA and Other Offices.</t>
  </si>
  <si>
    <t>Drugs/Laboratory/Medical Supplies             (Purchase of Veterenary Drugs)</t>
  </si>
  <si>
    <t>(Purchase of Grains)</t>
  </si>
  <si>
    <t>Grants To Communities/Ngos (EMPOWERMENT)</t>
  </si>
  <si>
    <t>Provission of 2no. Hand Pump Borehole at Kuki "A" Ward.</t>
  </si>
  <si>
    <t>Provission of Solar Borehole at Bayan Gidan Radio Wajen Shogon Sama Mai Chaji, Gidan Malam Yuguda D/Ma "B" Ward</t>
  </si>
  <si>
    <t>Provission of Solar Borehole at Bayan Bording Shema Ward</t>
  </si>
  <si>
    <t>Purchase of Security Motorcycles</t>
  </si>
  <si>
    <t>Purchase of furniture</t>
  </si>
  <si>
    <t>Construction of boundary pillars/right of ways at Dabawa, Dutsinma B, Karofi A,Kuki A, and Makera</t>
  </si>
  <si>
    <t>i) Construction of Slaughter Slabs &amp; Abbatoir at Dutsinma</t>
  </si>
  <si>
    <t>i) Improvement of pasture &amp; grazing reserves</t>
  </si>
  <si>
    <t>i) Renovation of slaughter slabs &amp; abbatoir at Shema, Karofi A, Dutsinma B</t>
  </si>
  <si>
    <t>Tree Planting and treee nursery</t>
  </si>
  <si>
    <t>Estab. Of Shelter Belt</t>
  </si>
  <si>
    <t>Purchase of Laptop Computer accessories</t>
  </si>
  <si>
    <t>Purchase of Photocopying Machine</t>
  </si>
  <si>
    <t>Purchase of Safes and other Equipments</t>
  </si>
  <si>
    <t>Construction of Drainage at Dabawa, Dabawa Ward</t>
  </si>
  <si>
    <t>Construction of Drainage at Wajen Gidan Ruwa D/ma "A"</t>
  </si>
  <si>
    <t>Construction of Drainage at Giginyu Qtrs. Phase 1 Dutsin-Ma " A"</t>
  </si>
  <si>
    <t>Construction of Drainage at Unguwar Rinji Phase 1 Dutsin-Ma "A"</t>
  </si>
  <si>
    <t>Construction of Drainage at Kagara Village D/Ma "B"</t>
  </si>
  <si>
    <t>Construction of Drainage at Shema Quarters D/Ma "B"</t>
  </si>
  <si>
    <t>Construction of Drainage at Bayan Fudma Hostel Shema Ward</t>
  </si>
  <si>
    <t>Construction of Drainage at Bayan Boarding Shema Ward</t>
  </si>
  <si>
    <t>Construction of Drainage at Wajen Gidan Nura Bakanike Shema Ward</t>
  </si>
  <si>
    <t>Construction of Drainage at Darawa, Dabawa Ward</t>
  </si>
  <si>
    <t>Construction of Drainage at Ribi Pri. Sch. To Half Gada Phase 1 &amp; 2 Karofi "B" Ward</t>
  </si>
  <si>
    <t>Construction of Drainage at Unguwar Kudu, Kuki "A" Ward</t>
  </si>
  <si>
    <t>Construction of Drainage at Clear, Kuki "A" Ward</t>
  </si>
  <si>
    <t>Construction of Drainage at Yar Ruma, Phase 2 Kutawa Ward</t>
  </si>
  <si>
    <t>Construction of Drainage at Karofawa, Kutawa Ward</t>
  </si>
  <si>
    <t>Construction of Drainage at Makera Gari, Makera Ward</t>
  </si>
  <si>
    <t>Construction of Drainage at Dogon Ruwa, Makera Ward</t>
  </si>
  <si>
    <t>Construction of Drainage at Kurechin Fulani, Makera Ward</t>
  </si>
  <si>
    <t>Construction of Drainage at Gachi,Kuki "B"  Ward</t>
  </si>
  <si>
    <t>Ongoing Construction of Drainage at Ung. Maisaje. Dutsin-ma "A"</t>
  </si>
  <si>
    <t>Construction of Drainage in Badole Kutawa Ward</t>
  </si>
  <si>
    <t xml:space="preserve">Ongoing Construction of Drainage at Unguwar Yamma. </t>
  </si>
  <si>
    <t xml:space="preserve">Ongoing Construction of Drainage at Dogon Karfe. D/Ma "B" Ward </t>
  </si>
  <si>
    <t>Provision of Polls and Cable to Bayan Comprehensive Health Care, (Phase 2) Dutsin-ma "B" Ward</t>
  </si>
  <si>
    <t>Provision of 30no. Solar Security Light to Shema Ward</t>
  </si>
  <si>
    <t>Provision of 20no. Solar Security Light to Bagaggadi Ward</t>
  </si>
  <si>
    <t>Provision of 50no. Solar Security Light to Kuki "A" Ward</t>
  </si>
  <si>
    <t>Construction of Drainage at Yardinya Karofi "A" Ward</t>
  </si>
  <si>
    <t>Construction of Drainage at Tsohuwar Tasha, Karofi "A" Ward</t>
  </si>
  <si>
    <t>Purchase and Installation of Transformer at Dogon Karfe, D/Ma "B" Ward.</t>
  </si>
  <si>
    <t>Purchase and Installation of Transformer at Bayan Yarima Pri. Sch., D/Ma "A" Ward.</t>
  </si>
  <si>
    <t>Construction of Toilets (Block of 4 Toilets) at Tsohuwar Kasuwa Gangare, Dutsin-ma "A" Ward</t>
  </si>
  <si>
    <t xml:space="preserve">Provision of 50no. Solar Security Light Across Dutsin-Ma Local Govt. </t>
  </si>
  <si>
    <t>Maintenance of Township Express Roads</t>
  </si>
  <si>
    <t>Electrification, Provision of Solar Light &amp; Replacement of Broken Poles</t>
  </si>
  <si>
    <t>Purchase of Office Furniture &amp; fittings</t>
  </si>
  <si>
    <t>Purchase of Relief Materials to Banditery Victims</t>
  </si>
  <si>
    <t>Purchase of Relief Materials to Fire Victims</t>
  </si>
  <si>
    <t>Purchase of Sporting/Gaming Activities</t>
  </si>
  <si>
    <t>Purchase of Electronic and other Equipments</t>
  </si>
  <si>
    <t>Construction/Completion of Mosques at:- Shema, Makera, Kutawa, Kuki B, Kuki A, Karofi A &amp; B, Dutsinma A $ B Dabawa $ Bagagadi wards</t>
  </si>
  <si>
    <t>Construction of primary schools at:- shema, makera, kutawa, kuki b, kuki a, karofi a &amp; b, dutsinma a $ b dabawa $ bagagadi wards</t>
  </si>
  <si>
    <t>Construction of cemeteries at:- bagagadi,karofi b, kuki a, kutawa and shema wards</t>
  </si>
  <si>
    <t>Renovation of mosques  at:- shema, makera, kutawa, kuki b, kuki a, karofi a &amp; b, dutsinma a $ b dabawa $ bagagadi wards</t>
  </si>
  <si>
    <t>Renovation of primary schools at:- shema, makera, kutawa, kuki b, kuki a, karofi a &amp; b, dutsinma a $ b dabawa $ bagagadi wards</t>
  </si>
  <si>
    <t>Purchase of Furniture and Fittings</t>
  </si>
  <si>
    <t>Purchase of Power Generating set</t>
  </si>
  <si>
    <t>Const / Provision of Health Centers at various Wards</t>
  </si>
  <si>
    <t>Rehab. And repairs of Health Centres</t>
  </si>
  <si>
    <t>Upgrading of Tsawa-Tsawa HC</t>
  </si>
  <si>
    <t>Upgrading of CHC Dutsinma</t>
  </si>
  <si>
    <t>Purchase of Sanitation Equipments</t>
  </si>
  <si>
    <t>Construction of Refuse Collection Centres</t>
  </si>
  <si>
    <t>Construction of 2blocks of VIP Toilets</t>
  </si>
  <si>
    <t>Const. of Hand Pumps Bore Holes</t>
  </si>
  <si>
    <t>Const. of Earth Dams</t>
  </si>
  <si>
    <t>Rehab. Of Motorised Boreholes</t>
  </si>
  <si>
    <t>Rehab. Of motorised Hand pumps</t>
  </si>
  <si>
    <t>Desilting &amp; Stumping of Drainages</t>
  </si>
  <si>
    <t>Erosion &amp; Flood control</t>
  </si>
  <si>
    <t>Rehabilitation of LG Secretariat Dutsinma</t>
  </si>
  <si>
    <t>Improvement of motor parks Dutsinma main Market</t>
  </si>
  <si>
    <t>Improvement of market stalls Dutsinma</t>
  </si>
  <si>
    <t>Improvement of Dutsinma livestock market</t>
  </si>
  <si>
    <t>Repairs of power generating set LG secretariat Dutsinma</t>
  </si>
  <si>
    <t>Rehabilitation of Residential buildings at Dutsinma</t>
  </si>
  <si>
    <t>Rehabilitation of office building Dutsinma</t>
  </si>
  <si>
    <t>Upgrading of CHC Turare</t>
  </si>
  <si>
    <t>Const. of Powered Motorised Boreholes</t>
  </si>
  <si>
    <t>103500000000010</t>
  </si>
  <si>
    <t>05170000000035</t>
  </si>
  <si>
    <t>05170000000036</t>
  </si>
  <si>
    <t>05170000000037</t>
  </si>
  <si>
    <t>05170000000038</t>
  </si>
  <si>
    <t>05170000000039</t>
  </si>
  <si>
    <t>Grants To Communities/Ngos (Assistance to Agric Co-operation)</t>
  </si>
  <si>
    <t>Construction of Agric Mechanisation Centre</t>
  </si>
  <si>
    <t>Purchase of H/Econ Materias</t>
  </si>
  <si>
    <t>Purchase of Vet. Equipment</t>
  </si>
  <si>
    <t>Purchase of Spreyers</t>
  </si>
  <si>
    <t>Purchase of Fertilezer</t>
  </si>
  <si>
    <t>Irrigation Activities at Dabawa &amp; Kafofi</t>
  </si>
  <si>
    <t>Grants To Communities/Ngos  (Donation General)</t>
  </si>
  <si>
    <t>LEA  (Overhead)</t>
  </si>
  <si>
    <t>Ruwwasa Shawn Programme</t>
  </si>
  <si>
    <t>Intervention in Primary Education</t>
  </si>
  <si>
    <t>Support to SDG Operation</t>
  </si>
  <si>
    <t>Support to UBEC/SEBEB Operation</t>
  </si>
  <si>
    <t>Business Empowerment to Youth</t>
  </si>
  <si>
    <t xml:space="preserve">Empowerment to Less Privilage </t>
  </si>
  <si>
    <t>Schorlaship</t>
  </si>
  <si>
    <t>Grants To Communities/Ngos  (Polio Supply)</t>
  </si>
  <si>
    <t>Immunisation &amp; Routine Activities</t>
  </si>
  <si>
    <t>Foundation year Programmw</t>
  </si>
  <si>
    <t>Control Aids Programme</t>
  </si>
  <si>
    <t>Nutrition Counter Part Support Activities</t>
  </si>
  <si>
    <t>Purchase of Vehicle for the Office of Secretary</t>
  </si>
  <si>
    <t>Purchase of Vehicle for the Office of V. Chairman</t>
  </si>
  <si>
    <t>Purchase of Vehicle for the Office of Chairman</t>
  </si>
  <si>
    <t>Purchase of Council Committee Chairmen's Oversite Funftion Vehicles  3nos.</t>
  </si>
  <si>
    <t>Purchase of Motor Vehicles</t>
  </si>
  <si>
    <t>132000000000210</t>
  </si>
  <si>
    <t>132000000000211</t>
  </si>
  <si>
    <t>132000000000212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</si>
</sst>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5" fillId="0" borderId="0"/>
  </cellStyleXfs>
  <cellXfs count="8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64" fontId="1" fillId="0" borderId="1" xfId="1" applyFont="1" applyBorder="1"/>
    <xf numFmtId="164" fontId="1" fillId="0" borderId="1" xfId="1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164" fontId="10" fillId="0" borderId="1" xfId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1" applyFont="1" applyBorder="1" applyAlignment="1">
      <alignment vertical="center" wrapText="1"/>
    </xf>
    <xf numFmtId="164" fontId="4" fillId="0" borderId="1" xfId="1" applyFont="1" applyBorder="1"/>
    <xf numFmtId="0" fontId="13" fillId="0" borderId="0" xfId="0" applyFont="1"/>
    <xf numFmtId="164" fontId="2" fillId="0" borderId="1" xfId="1" applyFont="1" applyBorder="1" applyProtection="1"/>
    <xf numFmtId="164" fontId="4" fillId="0" borderId="1" xfId="1" applyFont="1" applyBorder="1" applyProtection="1"/>
    <xf numFmtId="164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1" applyFont="1" applyBorder="1" applyAlignment="1" applyProtection="1">
      <alignment vertical="center" wrapText="1"/>
      <protection locked="0"/>
    </xf>
    <xf numFmtId="164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</xf>
    <xf numFmtId="164" fontId="1" fillId="0" borderId="0" xfId="1" applyFont="1" applyProtection="1">
      <protection locked="0"/>
    </xf>
    <xf numFmtId="3" fontId="14" fillId="0" borderId="1" xfId="0" applyNumberFormat="1" applyFont="1" applyBorder="1" applyProtection="1">
      <protection locked="0"/>
    </xf>
    <xf numFmtId="4" fontId="14" fillId="0" borderId="1" xfId="0" applyNumberFormat="1" applyFont="1" applyBorder="1" applyProtection="1">
      <protection locked="0"/>
    </xf>
    <xf numFmtId="0" fontId="14" fillId="0" borderId="1" xfId="0" applyFont="1" applyBorder="1" applyProtection="1">
      <protection locked="0"/>
    </xf>
    <xf numFmtId="4" fontId="14" fillId="0" borderId="1" xfId="0" applyNumberFormat="1" applyFont="1" applyBorder="1" applyAlignment="1" applyProtection="1">
      <alignment horizontal="right"/>
      <protection locked="0"/>
    </xf>
    <xf numFmtId="0" fontId="1" fillId="0" borderId="0" xfId="0" applyFont="1" applyAlignment="1" applyProtection="1">
      <alignment vertical="center" wrapText="1"/>
      <protection locked="0"/>
    </xf>
    <xf numFmtId="164" fontId="1" fillId="0" borderId="2" xfId="1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quotePrefix="1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64" fontId="1" fillId="0" borderId="4" xfId="1" applyFont="1" applyBorder="1" applyAlignment="1" applyProtection="1">
      <alignment vertical="center" wrapText="1"/>
      <protection locked="0"/>
    </xf>
    <xf numFmtId="164" fontId="1" fillId="0" borderId="5" xfId="1" applyFont="1" applyBorder="1" applyAlignment="1" applyProtection="1">
      <alignment vertical="center" wrapText="1"/>
      <protection locked="0"/>
    </xf>
    <xf numFmtId="164" fontId="1" fillId="0" borderId="0" xfId="1" applyFont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zoomScaleNormal="68" zoomScaleSheetLayoutView="90" workbookViewId="0"/>
  </sheetViews>
  <sheetFormatPr defaultColWidth="8.77734375" defaultRowHeight="15" x14ac:dyDescent="0.25"/>
  <cols>
    <col min="1" max="1" width="10.5546875" style="1" customWidth="1"/>
    <col min="2" max="2" width="52" style="1" bestFit="1" customWidth="1"/>
    <col min="3" max="4" width="26.109375" style="1" bestFit="1" customWidth="1"/>
    <col min="5" max="5" width="26.5546875" style="1" bestFit="1" customWidth="1"/>
    <col min="6" max="6" width="15" style="1" bestFit="1" customWidth="1"/>
    <col min="7" max="16384" width="8.7773437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80" t="s">
        <v>463</v>
      </c>
      <c r="B2" s="80"/>
      <c r="C2" s="80"/>
      <c r="D2" s="80"/>
      <c r="E2" s="80"/>
      <c r="F2" s="49"/>
    </row>
    <row r="3" spans="1:6" x14ac:dyDescent="0.25">
      <c r="A3" s="81" t="s">
        <v>803</v>
      </c>
      <c r="B3" s="81"/>
      <c r="C3" s="81"/>
      <c r="D3" s="81"/>
      <c r="E3" s="81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3">
      <c r="A5" s="44"/>
      <c r="B5" s="46" t="s">
        <v>319</v>
      </c>
      <c r="C5" s="50" t="s">
        <v>596</v>
      </c>
      <c r="D5" s="50" t="s">
        <v>597</v>
      </c>
      <c r="E5" s="50" t="s">
        <v>598</v>
      </c>
      <c r="F5" s="44" t="s">
        <v>320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321</v>
      </c>
      <c r="B7" s="5" t="s">
        <v>322</v>
      </c>
      <c r="C7" s="11">
        <f>'CONS. MASTER B. SUMMARY F.ii'!C6</f>
        <v>3072498.77</v>
      </c>
      <c r="D7" s="11"/>
      <c r="E7" s="11">
        <f>'CONS. MASTER B. SUMMARY F.ii'!E6</f>
        <v>295513573.16000003</v>
      </c>
      <c r="F7" s="7"/>
    </row>
    <row r="8" spans="1:6" x14ac:dyDescent="0.3">
      <c r="A8" s="5" t="s">
        <v>323</v>
      </c>
      <c r="B8" s="5" t="s">
        <v>324</v>
      </c>
      <c r="C8" s="11">
        <f>SUM(C9:C10)</f>
        <v>7334584359.5500002</v>
      </c>
      <c r="D8" s="11">
        <f t="shared" ref="D8:E8" si="0">SUM(D9:D10)</f>
        <v>7137950592.3199997</v>
      </c>
      <c r="E8" s="11">
        <f t="shared" si="0"/>
        <v>8400539734.3799992</v>
      </c>
      <c r="F8" s="7">
        <f>D8/C8*100</f>
        <v>97.31908779569801</v>
      </c>
    </row>
    <row r="9" spans="1:6" x14ac:dyDescent="0.3">
      <c r="A9" s="7"/>
      <c r="B9" s="5" t="s">
        <v>335</v>
      </c>
      <c r="C9" s="10">
        <f>'SUMMARY OF REVENUE F.iii'!C5</f>
        <v>7233976109.5500002</v>
      </c>
      <c r="D9" s="10">
        <f>'SUMMARY OF REVENUE F.iii'!D5</f>
        <v>7031989673.3199997</v>
      </c>
      <c r="E9" s="10">
        <f>'SUMMARY OF REVENUE F.iii'!E5</f>
        <v>8171705416.3799992</v>
      </c>
      <c r="F9" s="7">
        <f t="shared" ref="F9:F25" si="1">D9/C9*100</f>
        <v>97.207808912123085</v>
      </c>
    </row>
    <row r="10" spans="1:6" x14ac:dyDescent="0.3">
      <c r="A10" s="7"/>
      <c r="B10" s="5" t="s">
        <v>336</v>
      </c>
      <c r="C10" s="10">
        <f>'SUMMARY OF REVENUE F.iii'!C15</f>
        <v>100608250</v>
      </c>
      <c r="D10" s="10">
        <f>'SUMMARY OF REVENUE F.iii'!D15</f>
        <v>105960919</v>
      </c>
      <c r="E10" s="10">
        <f>'SUMMARY OF REVENUE F.iii'!E15</f>
        <v>228834318</v>
      </c>
      <c r="F10" s="7">
        <f t="shared" si="1"/>
        <v>105.32030822522009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325</v>
      </c>
      <c r="B12" s="5" t="s">
        <v>3</v>
      </c>
      <c r="C12" s="11">
        <f>SUM(C13:C14)</f>
        <v>4591450380.2399998</v>
      </c>
      <c r="D12" s="11">
        <f t="shared" ref="D12:E12" si="2">SUM(D13:D14)</f>
        <v>4100343896.8643999</v>
      </c>
      <c r="E12" s="11">
        <f t="shared" si="2"/>
        <v>4743330060.0200005</v>
      </c>
      <c r="F12" s="7">
        <f t="shared" si="1"/>
        <v>89.303892175571562</v>
      </c>
    </row>
    <row r="13" spans="1:6" x14ac:dyDescent="0.3">
      <c r="A13" s="7"/>
      <c r="B13" s="5" t="s">
        <v>337</v>
      </c>
      <c r="C13" s="10">
        <f>'CONS. MASTER B. SUMMARY F.ii'!C19</f>
        <v>2846490696.6399999</v>
      </c>
      <c r="D13" s="10">
        <f>'CONS. MASTER B. SUMMARY F.ii'!D19</f>
        <v>2702230452.9443998</v>
      </c>
      <c r="E13" s="10">
        <f>'CONS. MASTER B. SUMMARY F.ii'!E19</f>
        <v>3129375678.4200001</v>
      </c>
      <c r="F13" s="7">
        <f t="shared" si="1"/>
        <v>94.931996655886323</v>
      </c>
    </row>
    <row r="14" spans="1:6" x14ac:dyDescent="0.3">
      <c r="A14" s="7"/>
      <c r="B14" s="5" t="s">
        <v>338</v>
      </c>
      <c r="C14" s="10">
        <f>'CONS. MASTER B. SUMMARY F.ii'!C20</f>
        <v>1744959683.5999999</v>
      </c>
      <c r="D14" s="10">
        <f>'CONS. MASTER B. SUMMARY F.ii'!D20</f>
        <v>1398113443.9200001</v>
      </c>
      <c r="E14" s="10">
        <f>'CONS. MASTER B. SUMMARY F.ii'!E20</f>
        <v>1613954381.5999999</v>
      </c>
      <c r="F14" s="7">
        <f t="shared" si="1"/>
        <v>80.122965422076305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326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3">
      <c r="A19" s="7"/>
      <c r="B19" s="5" t="s">
        <v>339</v>
      </c>
      <c r="C19" s="10">
        <f>'SUMMARY OF REVENUE F.iii'!C117</f>
        <v>0</v>
      </c>
      <c r="D19" s="10">
        <f>'SUMMARY OF REVENUE F.iii'!D117</f>
        <v>0</v>
      </c>
      <c r="E19" s="10">
        <f>'SUMMARY OF REVENUE F.iii'!E117</f>
        <v>0</v>
      </c>
      <c r="F19" s="7" t="e">
        <f t="shared" si="1"/>
        <v>#DIV/0!</v>
      </c>
    </row>
    <row r="20" spans="1:6" x14ac:dyDescent="0.3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x14ac:dyDescent="0.3">
      <c r="A22" s="5" t="s">
        <v>329</v>
      </c>
      <c r="B22" s="5" t="s">
        <v>330</v>
      </c>
      <c r="C22" s="11">
        <f>'CONS. MASTER B. SUMMARY F.ii'!C27</f>
        <v>1748150000</v>
      </c>
      <c r="D22" s="11">
        <f>'CONS. MASTER B. SUMMARY F.ii'!D27</f>
        <v>2140159007.4400001</v>
      </c>
      <c r="E22" s="11">
        <f>'CONS. MASTER B. SUMMARY F.ii'!E27</f>
        <v>3952723247.52</v>
      </c>
      <c r="F22" s="7">
        <f t="shared" si="1"/>
        <v>122.42422031519035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331</v>
      </c>
      <c r="B24" s="5" t="s">
        <v>332</v>
      </c>
      <c r="C24" s="11">
        <f>C7+C8+C18</f>
        <v>7337656858.3200006</v>
      </c>
      <c r="D24" s="11">
        <f t="shared" ref="D24:E24" si="4">D7+D8+D18</f>
        <v>7137950592.3199997</v>
      </c>
      <c r="E24" s="11">
        <f t="shared" si="4"/>
        <v>8696053307.539999</v>
      </c>
      <c r="F24" s="7">
        <f t="shared" si="1"/>
        <v>97.278337351336361</v>
      </c>
    </row>
    <row r="25" spans="1:6" x14ac:dyDescent="0.3">
      <c r="A25" s="5" t="s">
        <v>333</v>
      </c>
      <c r="B25" s="5" t="s">
        <v>2</v>
      </c>
      <c r="C25" s="11">
        <f>C12+C22</f>
        <v>6339600380.2399998</v>
      </c>
      <c r="D25" s="11">
        <f>D12+D22</f>
        <v>6240502904.3043995</v>
      </c>
      <c r="E25" s="11">
        <f t="shared" ref="E25" si="5">E12+E22</f>
        <v>8696053307.5400009</v>
      </c>
      <c r="F25" s="7">
        <f t="shared" si="1"/>
        <v>98.436849801377406</v>
      </c>
    </row>
    <row r="26" spans="1:6" x14ac:dyDescent="0.3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headerFooter>
    <oddFooter>Page 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300"/>
  <sheetViews>
    <sheetView view="pageBreakPreview" zoomScale="90" zoomScaleNormal="62" zoomScaleSheetLayoutView="90" zoomScalePageLayoutView="80" workbookViewId="0"/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77734375" style="1" bestFit="1" customWidth="1"/>
    <col min="5" max="5" width="26.2187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80" t="s">
        <v>462</v>
      </c>
      <c r="B2" s="80"/>
      <c r="C2" s="80"/>
      <c r="D2" s="80"/>
      <c r="E2" s="80"/>
    </row>
    <row r="3" spans="1:5" x14ac:dyDescent="0.25">
      <c r="A3" s="81" t="s">
        <v>804</v>
      </c>
      <c r="B3" s="81"/>
      <c r="C3" s="81"/>
      <c r="D3" s="81"/>
      <c r="E3" s="81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290</v>
      </c>
      <c r="B5" s="46" t="s">
        <v>1</v>
      </c>
      <c r="C5" s="50" t="s">
        <v>596</v>
      </c>
      <c r="D5" s="50" t="s">
        <v>597</v>
      </c>
      <c r="E5" s="50" t="s">
        <v>598</v>
      </c>
    </row>
    <row r="6" spans="1:5" x14ac:dyDescent="0.3">
      <c r="A6" s="44">
        <v>1</v>
      </c>
      <c r="B6" s="46" t="s">
        <v>291</v>
      </c>
      <c r="C6" s="52">
        <v>3072498.77</v>
      </c>
      <c r="D6" s="52"/>
      <c r="E6" s="52">
        <v>295513573.16000003</v>
      </c>
    </row>
    <row r="7" spans="1:5" hidden="1" x14ac:dyDescent="0.3">
      <c r="A7" s="7">
        <v>2</v>
      </c>
      <c r="B7" s="13" t="s">
        <v>292</v>
      </c>
      <c r="C7" s="10"/>
      <c r="D7" s="10"/>
      <c r="E7" s="10"/>
    </row>
    <row r="8" spans="1:5" x14ac:dyDescent="0.3">
      <c r="A8" s="7">
        <v>3</v>
      </c>
      <c r="B8" s="7" t="s">
        <v>293</v>
      </c>
      <c r="C8" s="10">
        <f>'SUMMARY OF REVENUE F.iii'!C5</f>
        <v>7233976109.5500002</v>
      </c>
      <c r="D8" s="10">
        <f>'SUMMARY OF REVENUE F.iii'!D5</f>
        <v>7031989673.3199997</v>
      </c>
      <c r="E8" s="10">
        <f>'SUMMARY OF REVENUE F.iii'!E5</f>
        <v>8171705416.3799992</v>
      </c>
    </row>
    <row r="9" spans="1:5" x14ac:dyDescent="0.3">
      <c r="A9" s="7">
        <v>4</v>
      </c>
      <c r="B9" s="7" t="s">
        <v>294</v>
      </c>
      <c r="C9" s="10">
        <f>'SUMMARY OF REVENUE F.iii'!C15</f>
        <v>100608250</v>
      </c>
      <c r="D9" s="10">
        <f>'SUMMARY OF REVENUE F.iii'!D15</f>
        <v>105960919</v>
      </c>
      <c r="E9" s="10">
        <f>'SUMMARY OF REVENUE F.iii'!E15</f>
        <v>228834318</v>
      </c>
    </row>
    <row r="10" spans="1:5" x14ac:dyDescent="0.3">
      <c r="A10" s="7">
        <v>5</v>
      </c>
      <c r="B10" s="7" t="s">
        <v>295</v>
      </c>
      <c r="C10" s="10">
        <f>'SUMMARY OF REVENUE F.iii'!C117</f>
        <v>0</v>
      </c>
      <c r="D10" s="10">
        <f>'SUMMARY OF REVENUE F.iii'!D117</f>
        <v>0</v>
      </c>
      <c r="E10" s="10">
        <f>'SUMMARY OF REVENUE F.iii'!E117</f>
        <v>0</v>
      </c>
    </row>
    <row r="11" spans="1:5" x14ac:dyDescent="0.3">
      <c r="A11" s="7">
        <v>6</v>
      </c>
      <c r="B11" s="7" t="s">
        <v>296</v>
      </c>
      <c r="C11" s="10">
        <f>'SUMMARY OF REVENUE F.iii'!C127</f>
        <v>0</v>
      </c>
      <c r="D11" s="10">
        <f>'SUMMARY OF REVENUE F.iii'!D127</f>
        <v>0</v>
      </c>
      <c r="E11" s="10">
        <f>'SUMMARY OF REVENUE F.iii'!E127</f>
        <v>0</v>
      </c>
    </row>
    <row r="12" spans="1:5" x14ac:dyDescent="0.3">
      <c r="A12" s="5">
        <v>7</v>
      </c>
      <c r="B12" s="5" t="s">
        <v>297</v>
      </c>
      <c r="C12" s="11">
        <f>SUM(C8:C11)</f>
        <v>7334584359.5500002</v>
      </c>
      <c r="D12" s="11">
        <f t="shared" ref="D12:E12" si="0">SUM(D8:D11)</f>
        <v>7137950592.3199997</v>
      </c>
      <c r="E12" s="11">
        <f t="shared" si="0"/>
        <v>8400539734.3799992</v>
      </c>
    </row>
    <row r="13" spans="1:5" x14ac:dyDescent="0.3">
      <c r="A13" s="5">
        <v>8</v>
      </c>
      <c r="B13" s="5" t="s">
        <v>298</v>
      </c>
      <c r="C13" s="11">
        <f>C6+C12</f>
        <v>7337656858.3200006</v>
      </c>
      <c r="D13" s="11">
        <f t="shared" ref="D13:E13" si="1">D6+D12</f>
        <v>7137950592.3199997</v>
      </c>
      <c r="E13" s="11">
        <f t="shared" si="1"/>
        <v>8696053307.539999</v>
      </c>
    </row>
    <row r="14" spans="1:5" hidden="1" x14ac:dyDescent="0.3">
      <c r="A14" s="7">
        <v>9</v>
      </c>
      <c r="B14" s="13" t="s">
        <v>299</v>
      </c>
      <c r="C14" s="10"/>
      <c r="D14" s="10"/>
      <c r="E14" s="10"/>
    </row>
    <row r="15" spans="1:5" hidden="1" x14ac:dyDescent="0.3">
      <c r="A15" s="7">
        <v>10</v>
      </c>
      <c r="B15" s="5" t="s">
        <v>300</v>
      </c>
      <c r="C15" s="11"/>
      <c r="D15" s="11"/>
      <c r="E15" s="11"/>
    </row>
    <row r="16" spans="1:5" x14ac:dyDescent="0.3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3">
      <c r="A18" s="7">
        <v>13</v>
      </c>
      <c r="B18" s="5" t="s">
        <v>303</v>
      </c>
      <c r="C18" s="11"/>
      <c r="D18" s="11"/>
      <c r="E18" s="11"/>
    </row>
    <row r="19" spans="1:5" x14ac:dyDescent="0.3">
      <c r="A19" s="7">
        <v>14</v>
      </c>
      <c r="B19" s="7" t="s">
        <v>304</v>
      </c>
      <c r="C19" s="10">
        <f>'SUMMARY OF EXP F.iv'!C7</f>
        <v>2846490696.6399999</v>
      </c>
      <c r="D19" s="10">
        <f>'SUMMARY OF EXP F.iv'!D7</f>
        <v>2702230452.9443998</v>
      </c>
      <c r="E19" s="10">
        <f>'SUMMARY OF EXP F.iv'!E7</f>
        <v>3129375678.4200001</v>
      </c>
    </row>
    <row r="20" spans="1:5" x14ac:dyDescent="0.3">
      <c r="A20" s="7">
        <v>15</v>
      </c>
      <c r="B20" s="7" t="s">
        <v>305</v>
      </c>
      <c r="C20" s="10">
        <f>'SUMMARY OF EXP F.iv'!C25</f>
        <v>1744959683.5999999</v>
      </c>
      <c r="D20" s="10">
        <f>'SUMMARY OF EXP F.iv'!D25</f>
        <v>1398113443.9200001</v>
      </c>
      <c r="E20" s="10">
        <f>'SUMMARY OF EXP F.iv'!E25</f>
        <v>1613954381.5999999</v>
      </c>
    </row>
    <row r="21" spans="1:5" x14ac:dyDescent="0.3">
      <c r="A21" s="5">
        <v>16</v>
      </c>
      <c r="B21" s="5" t="s">
        <v>306</v>
      </c>
      <c r="C21" s="11">
        <f>SUM(C19:C20)</f>
        <v>4591450380.2399998</v>
      </c>
      <c r="D21" s="11">
        <f t="shared" ref="D21:E21" si="3">SUM(D19:D20)</f>
        <v>4100343896.8643999</v>
      </c>
      <c r="E21" s="11">
        <f t="shared" si="3"/>
        <v>4743330060.0200005</v>
      </c>
    </row>
    <row r="22" spans="1:5" x14ac:dyDescent="0.3">
      <c r="A22" s="5">
        <v>17</v>
      </c>
      <c r="B22" s="5" t="s">
        <v>307</v>
      </c>
      <c r="C22" s="11">
        <f>C17+C21</f>
        <v>4591450380.2399998</v>
      </c>
      <c r="D22" s="11">
        <f t="shared" ref="D22:E22" si="4">D17+D21</f>
        <v>4100343896.8643999</v>
      </c>
      <c r="E22" s="11">
        <f t="shared" si="4"/>
        <v>4743330060.0200005</v>
      </c>
    </row>
    <row r="23" spans="1:5" hidden="1" x14ac:dyDescent="0.3">
      <c r="A23" s="7">
        <v>18</v>
      </c>
      <c r="B23" s="5" t="s">
        <v>308</v>
      </c>
      <c r="C23" s="11"/>
      <c r="D23" s="11"/>
      <c r="E23" s="11"/>
    </row>
    <row r="24" spans="1:5" ht="17.55" x14ac:dyDescent="0.3">
      <c r="A24" s="7">
        <v>19</v>
      </c>
      <c r="B24" s="7" t="s">
        <v>309</v>
      </c>
      <c r="C24" s="61">
        <f>'PMD CAPITAL EXP F.xii'!D6</f>
        <v>334850000</v>
      </c>
      <c r="D24" s="61">
        <f>'PMD CAPITAL EXP F.xii'!E6</f>
        <v>327041412.5</v>
      </c>
      <c r="E24" s="61">
        <f>'PMD CAPITAL EXP F.xii'!F6</f>
        <v>288570130</v>
      </c>
    </row>
    <row r="25" spans="1:5" ht="17.55" x14ac:dyDescent="0.3">
      <c r="A25" s="7">
        <v>20</v>
      </c>
      <c r="B25" s="7" t="s">
        <v>310</v>
      </c>
      <c r="C25" s="62">
        <f>'AGRIC CAPITAL EXP F.xii'!D6+'FINANCE CAPITAL EXP F.xii'!D6+'WORKS CAPITAL EXP F.xii'!D6</f>
        <v>551800000</v>
      </c>
      <c r="D25" s="62">
        <f>'AGRIC CAPITAL EXP F.xii'!E6+'FINANCE CAPITAL EXP F.xii'!E6+'WORKS CAPITAL EXP F.xii'!E6</f>
        <v>1074941686</v>
      </c>
      <c r="E25" s="62">
        <f>'AGRIC CAPITAL EXP F.xii'!F6+'FINANCE CAPITAL EXP F.xii'!F6+'WORKS CAPITAL EXP F.xii'!F6</f>
        <v>2805855874.48</v>
      </c>
    </row>
    <row r="26" spans="1:5" ht="17.55" x14ac:dyDescent="0.3">
      <c r="A26" s="7">
        <v>21</v>
      </c>
      <c r="B26" s="7" t="s">
        <v>311</v>
      </c>
      <c r="C26" s="62">
        <f>'ESD CAPITAL EXP F.xii'!D6+'PHC CAPITAL EXP F.xii'!D6+'WATSAN CAPITAL EXP F.xii'!D6</f>
        <v>861500000</v>
      </c>
      <c r="D26" s="62">
        <f>'ESD CAPITAL EXP F.xii'!E6+'PHC CAPITAL EXP F.xii'!E6+'WATSAN CAPITAL EXP F.xii'!E6</f>
        <v>738175908.94000006</v>
      </c>
      <c r="E26" s="62">
        <f>'ESD CAPITAL EXP F.xii'!F6+'PHC CAPITAL EXP F.xii'!F6+'WATSAN CAPITAL EXP F.xii'!F6</f>
        <v>858297243.03999996</v>
      </c>
    </row>
    <row r="27" spans="1:5" x14ac:dyDescent="0.3">
      <c r="A27" s="5">
        <v>22</v>
      </c>
      <c r="B27" s="5" t="s">
        <v>312</v>
      </c>
      <c r="C27" s="11">
        <f>SUM(C24:C26)</f>
        <v>1748150000</v>
      </c>
      <c r="D27" s="11">
        <f t="shared" ref="D27:E27" si="5">SUM(D24:D26)</f>
        <v>2140159007.4400001</v>
      </c>
      <c r="E27" s="11">
        <f t="shared" si="5"/>
        <v>3952723247.52</v>
      </c>
    </row>
    <row r="28" spans="1:5" x14ac:dyDescent="0.3">
      <c r="A28" s="5">
        <v>23</v>
      </c>
      <c r="B28" s="5" t="s">
        <v>313</v>
      </c>
      <c r="C28" s="11">
        <f>C22+C27</f>
        <v>6339600380.2399998</v>
      </c>
      <c r="D28" s="11">
        <f t="shared" ref="D28:E28" si="6">D22+D27</f>
        <v>6240502904.3043995</v>
      </c>
      <c r="E28" s="11">
        <f t="shared" si="6"/>
        <v>8696053307.5400009</v>
      </c>
    </row>
    <row r="29" spans="1:5" x14ac:dyDescent="0.3">
      <c r="A29" s="7">
        <v>24</v>
      </c>
      <c r="B29" s="5" t="s">
        <v>314</v>
      </c>
      <c r="C29" s="11">
        <f>C13-C28</f>
        <v>998056478.08000088</v>
      </c>
      <c r="D29" s="11"/>
      <c r="E29" s="11">
        <f t="shared" ref="E29" si="7">E13-E28</f>
        <v>0</v>
      </c>
    </row>
    <row r="30" spans="1:5" hidden="1" x14ac:dyDescent="0.3">
      <c r="A30" s="7">
        <v>25</v>
      </c>
      <c r="B30" s="5" t="s">
        <v>315</v>
      </c>
      <c r="C30" s="10"/>
      <c r="D30" s="10"/>
      <c r="E30" s="10"/>
    </row>
    <row r="31" spans="1:5" hidden="1" x14ac:dyDescent="0.3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998056478.08000088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7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300"/>
  <sheetViews>
    <sheetView view="pageBreakPreview" zoomScale="70" zoomScaleNormal="65" zoomScaleSheetLayoutView="70" zoomScalePageLayoutView="90" workbookViewId="0">
      <selection activeCell="A109" sqref="A109"/>
    </sheetView>
  </sheetViews>
  <sheetFormatPr defaultColWidth="8.77734375" defaultRowHeight="15" x14ac:dyDescent="0.25"/>
  <cols>
    <col min="1" max="1" width="15" style="49" customWidth="1"/>
    <col min="2" max="2" width="57.77734375" style="49" customWidth="1"/>
    <col min="3" max="5" width="24.44140625" style="49" bestFit="1" customWidth="1"/>
    <col min="6" max="16384" width="8.77734375" style="49"/>
  </cols>
  <sheetData>
    <row r="1" spans="1:5" x14ac:dyDescent="0.3">
      <c r="A1" s="80" t="s">
        <v>461</v>
      </c>
      <c r="B1" s="80"/>
      <c r="C1" s="80"/>
      <c r="D1" s="80"/>
      <c r="E1" s="80"/>
    </row>
    <row r="2" spans="1:5" x14ac:dyDescent="0.25">
      <c r="A2" s="81" t="s">
        <v>805</v>
      </c>
      <c r="B2" s="81"/>
      <c r="C2" s="81"/>
      <c r="D2" s="81"/>
      <c r="E2" s="81"/>
    </row>
    <row r="3" spans="1:5" ht="45" x14ac:dyDescent="0.3">
      <c r="A3" s="46" t="s">
        <v>0</v>
      </c>
      <c r="B3" s="47" t="s">
        <v>111</v>
      </c>
      <c r="C3" s="50" t="s">
        <v>596</v>
      </c>
      <c r="D3" s="50" t="s">
        <v>597</v>
      </c>
      <c r="E3" s="50" t="s">
        <v>598</v>
      </c>
    </row>
    <row r="4" spans="1:5" s="1" customFormat="1" x14ac:dyDescent="0.3">
      <c r="A4" s="14">
        <v>1</v>
      </c>
      <c r="B4" s="14" t="s">
        <v>342</v>
      </c>
      <c r="C4" s="11">
        <f>C5+C15+C117+C127</f>
        <v>7334584359.5500002</v>
      </c>
      <c r="D4" s="11">
        <f>D5+D15+D117+D127</f>
        <v>7137950592.3199997</v>
      </c>
      <c r="E4" s="11">
        <f>E5+E15+E117+E127</f>
        <v>8400539734.3799992</v>
      </c>
    </row>
    <row r="5" spans="1:5" s="1" customFormat="1" x14ac:dyDescent="0.3">
      <c r="A5" s="14">
        <v>11</v>
      </c>
      <c r="B5" s="14" t="s">
        <v>343</v>
      </c>
      <c r="C5" s="11">
        <f>C6</f>
        <v>7233976109.5500002</v>
      </c>
      <c r="D5" s="11">
        <f t="shared" ref="D5:E5" si="0">D6</f>
        <v>7031989673.3199997</v>
      </c>
      <c r="E5" s="11">
        <f t="shared" si="0"/>
        <v>8171705416.3799992</v>
      </c>
    </row>
    <row r="6" spans="1:5" s="1" customFormat="1" x14ac:dyDescent="0.3">
      <c r="A6" s="14">
        <v>1101</v>
      </c>
      <c r="B6" s="14" t="s">
        <v>343</v>
      </c>
      <c r="C6" s="11">
        <f>C7+C10+C12</f>
        <v>7233976109.5500002</v>
      </c>
      <c r="D6" s="11">
        <f t="shared" ref="D6:E6" si="1">D7+D10+D12</f>
        <v>7031989673.3199997</v>
      </c>
      <c r="E6" s="11">
        <f t="shared" si="1"/>
        <v>8171705416.3799992</v>
      </c>
    </row>
    <row r="7" spans="1:5" s="1" customFormat="1" x14ac:dyDescent="0.3">
      <c r="A7" s="14">
        <v>110101</v>
      </c>
      <c r="B7" s="15" t="s">
        <v>344</v>
      </c>
      <c r="C7" s="11">
        <f>SUM(C8:C9)</f>
        <v>4972332156.5500002</v>
      </c>
      <c r="D7" s="11">
        <f>SUM(D8:D9)</f>
        <v>4665998200.3199997</v>
      </c>
      <c r="E7" s="11">
        <f>SUM(E8:E9)</f>
        <v>8171705416.3799992</v>
      </c>
    </row>
    <row r="8" spans="1:5" x14ac:dyDescent="0.3">
      <c r="A8" s="53">
        <v>11010101</v>
      </c>
      <c r="B8" s="53" t="s">
        <v>797</v>
      </c>
      <c r="C8" s="51">
        <v>4903427029.5500002</v>
      </c>
      <c r="D8" s="51">
        <v>4665998200.3199997</v>
      </c>
      <c r="E8" s="51">
        <v>8089019264.9799995</v>
      </c>
    </row>
    <row r="9" spans="1:5" x14ac:dyDescent="0.3">
      <c r="A9" s="53">
        <v>11010101</v>
      </c>
      <c r="B9" s="53" t="s">
        <v>798</v>
      </c>
      <c r="C9" s="51">
        <v>68905127</v>
      </c>
      <c r="D9" s="51">
        <v>0</v>
      </c>
      <c r="E9" s="51">
        <v>82686151.400000006</v>
      </c>
    </row>
    <row r="10" spans="1:5" s="1" customFormat="1" x14ac:dyDescent="0.3">
      <c r="A10" s="14">
        <v>110102</v>
      </c>
      <c r="B10" s="14" t="s">
        <v>345</v>
      </c>
      <c r="C10" s="11">
        <f>C11</f>
        <v>2261643953</v>
      </c>
      <c r="D10" s="11">
        <f t="shared" ref="D10:E10" si="2">D11</f>
        <v>2365991473</v>
      </c>
      <c r="E10" s="11">
        <f t="shared" si="2"/>
        <v>0</v>
      </c>
    </row>
    <row r="11" spans="1:5" x14ac:dyDescent="0.3">
      <c r="A11" s="53">
        <v>11010201</v>
      </c>
      <c r="B11" s="53" t="s">
        <v>346</v>
      </c>
      <c r="C11" s="51">
        <v>2261643953</v>
      </c>
      <c r="D11" s="51">
        <v>2365991473</v>
      </c>
      <c r="E11" s="51"/>
    </row>
    <row r="12" spans="1:5" s="1" customFormat="1" x14ac:dyDescent="0.3">
      <c r="A12" s="14">
        <v>110103</v>
      </c>
      <c r="B12" s="14" t="s">
        <v>347</v>
      </c>
      <c r="C12" s="11">
        <f>SUM(C13:C14)</f>
        <v>0</v>
      </c>
      <c r="D12" s="11">
        <f t="shared" ref="D12:E12" si="3">SUM(D13:D14)</f>
        <v>0</v>
      </c>
      <c r="E12" s="11">
        <f t="shared" si="3"/>
        <v>0</v>
      </c>
    </row>
    <row r="13" spans="1:5" hidden="1" x14ac:dyDescent="0.3">
      <c r="A13" s="53">
        <v>11010301</v>
      </c>
      <c r="B13" s="53" t="s">
        <v>348</v>
      </c>
      <c r="C13" s="51"/>
      <c r="D13" s="51"/>
      <c r="E13" s="51"/>
    </row>
    <row r="14" spans="1:5" hidden="1" x14ac:dyDescent="0.3">
      <c r="A14" s="53">
        <v>11010304</v>
      </c>
      <c r="B14" s="53" t="s">
        <v>349</v>
      </c>
      <c r="C14" s="51"/>
      <c r="D14" s="51"/>
      <c r="E14" s="51"/>
    </row>
    <row r="15" spans="1:5" s="1" customFormat="1" x14ac:dyDescent="0.3">
      <c r="A15" s="14">
        <v>12</v>
      </c>
      <c r="B15" s="14" t="s">
        <v>350</v>
      </c>
      <c r="C15" s="11">
        <f>C16+C22</f>
        <v>100608250</v>
      </c>
      <c r="D15" s="11">
        <f>D16+D22</f>
        <v>105960919</v>
      </c>
      <c r="E15" s="11">
        <f>E16+E22</f>
        <v>228834318</v>
      </c>
    </row>
    <row r="16" spans="1:5" s="1" customFormat="1" x14ac:dyDescent="0.3">
      <c r="A16" s="14">
        <v>1201</v>
      </c>
      <c r="B16" s="14" t="s">
        <v>351</v>
      </c>
      <c r="C16" s="11">
        <f>C17</f>
        <v>0</v>
      </c>
      <c r="D16" s="11">
        <f t="shared" ref="D16:E16" si="4">D17</f>
        <v>0</v>
      </c>
      <c r="E16" s="11">
        <f t="shared" si="4"/>
        <v>0</v>
      </c>
    </row>
    <row r="17" spans="1:5" s="1" customFormat="1" x14ac:dyDescent="0.3">
      <c r="A17" s="14">
        <v>120103</v>
      </c>
      <c r="B17" s="14" t="s">
        <v>352</v>
      </c>
      <c r="C17" s="11">
        <f>SUM(C18:C21)</f>
        <v>0</v>
      </c>
      <c r="D17" s="11">
        <f t="shared" ref="D17:E17" si="5">SUM(D18:D21)</f>
        <v>0</v>
      </c>
      <c r="E17" s="11">
        <f t="shared" si="5"/>
        <v>0</v>
      </c>
    </row>
    <row r="18" spans="1:5" hidden="1" x14ac:dyDescent="0.3">
      <c r="A18" s="53">
        <v>12010301</v>
      </c>
      <c r="B18" s="53" t="s">
        <v>353</v>
      </c>
      <c r="C18" s="51"/>
      <c r="D18" s="51"/>
      <c r="E18" s="51"/>
    </row>
    <row r="19" spans="1:5" hidden="1" x14ac:dyDescent="0.3">
      <c r="A19" s="53">
        <v>12010303</v>
      </c>
      <c r="B19" s="53" t="s">
        <v>354</v>
      </c>
      <c r="C19" s="51"/>
      <c r="D19" s="51"/>
      <c r="E19" s="51"/>
    </row>
    <row r="20" spans="1:5" hidden="1" x14ac:dyDescent="0.3">
      <c r="A20" s="53">
        <v>12010305</v>
      </c>
      <c r="B20" s="53" t="s">
        <v>355</v>
      </c>
      <c r="C20" s="51"/>
      <c r="D20" s="51"/>
      <c r="E20" s="51"/>
    </row>
    <row r="21" spans="1:5" hidden="1" x14ac:dyDescent="0.3">
      <c r="A21" s="53">
        <v>12010306</v>
      </c>
      <c r="B21" s="53" t="s">
        <v>356</v>
      </c>
      <c r="C21" s="51"/>
      <c r="D21" s="51"/>
      <c r="E21" s="51"/>
    </row>
    <row r="22" spans="1:5" s="1" customFormat="1" x14ac:dyDescent="0.3">
      <c r="A22" s="14">
        <v>12020000</v>
      </c>
      <c r="B22" s="14" t="s">
        <v>357</v>
      </c>
      <c r="C22" s="11">
        <f>C23+C52+C78+C80+C94+C104+C108+C110+C112+C115</f>
        <v>100608250</v>
      </c>
      <c r="D22" s="11">
        <f t="shared" ref="D22:E22" si="6">D23+D52+D78+D80+D94+D104+D108+D110+D112+D115</f>
        <v>105960919</v>
      </c>
      <c r="E22" s="11">
        <f t="shared" si="6"/>
        <v>228834318</v>
      </c>
    </row>
    <row r="23" spans="1:5" s="1" customFormat="1" x14ac:dyDescent="0.25">
      <c r="A23" s="14">
        <v>12020100</v>
      </c>
      <c r="B23" s="14" t="s">
        <v>358</v>
      </c>
      <c r="C23" s="11">
        <f>SUM(C24:C51)</f>
        <v>2626500</v>
      </c>
      <c r="D23" s="11">
        <f>SUM(D24:D51)</f>
        <v>2214800</v>
      </c>
      <c r="E23" s="11">
        <f>SUM(E24:E51)</f>
        <v>5359800</v>
      </c>
    </row>
    <row r="24" spans="1:5" ht="13.5" hidden="1" customHeight="1" x14ac:dyDescent="0.3">
      <c r="A24" s="53">
        <v>12020105</v>
      </c>
      <c r="B24" s="53" t="s">
        <v>359</v>
      </c>
      <c r="C24" s="51"/>
      <c r="D24" s="51"/>
      <c r="E24" s="51"/>
    </row>
    <row r="25" spans="1:5" ht="13.5" customHeight="1" x14ac:dyDescent="0.35">
      <c r="A25" s="53">
        <v>12020109</v>
      </c>
      <c r="B25" s="53" t="s">
        <v>360</v>
      </c>
      <c r="C25" s="68">
        <v>30000</v>
      </c>
      <c r="D25" s="69">
        <v>22000</v>
      </c>
      <c r="E25" s="69">
        <v>90000</v>
      </c>
    </row>
    <row r="26" spans="1:5" ht="13.5" customHeight="1" x14ac:dyDescent="0.35">
      <c r="A26" s="53">
        <v>12020111</v>
      </c>
      <c r="B26" s="53" t="s">
        <v>361</v>
      </c>
      <c r="C26" s="69">
        <v>12000</v>
      </c>
      <c r="D26" s="69">
        <v>9500</v>
      </c>
      <c r="E26" s="69">
        <v>200000</v>
      </c>
    </row>
    <row r="27" spans="1:5" ht="13.5" customHeight="1" x14ac:dyDescent="0.35">
      <c r="A27" s="53">
        <v>12020113</v>
      </c>
      <c r="B27" s="53" t="s">
        <v>362</v>
      </c>
      <c r="C27" s="68">
        <v>27500</v>
      </c>
      <c r="D27" s="69">
        <v>23000</v>
      </c>
      <c r="E27" s="68">
        <v>60000</v>
      </c>
    </row>
    <row r="28" spans="1:5" ht="13.5" customHeight="1" x14ac:dyDescent="0.35">
      <c r="A28" s="53">
        <v>12020114</v>
      </c>
      <c r="B28" s="53" t="s">
        <v>363</v>
      </c>
      <c r="C28" s="69">
        <v>19200</v>
      </c>
      <c r="D28" s="69">
        <v>14800</v>
      </c>
      <c r="E28" s="69">
        <v>40000</v>
      </c>
    </row>
    <row r="29" spans="1:5" ht="13.5" customHeight="1" x14ac:dyDescent="0.35">
      <c r="A29" s="53">
        <v>12020115</v>
      </c>
      <c r="B29" s="53" t="s">
        <v>364</v>
      </c>
      <c r="C29" s="68">
        <v>13800</v>
      </c>
      <c r="D29" s="69">
        <v>16000</v>
      </c>
      <c r="E29" s="68">
        <v>30000</v>
      </c>
    </row>
    <row r="30" spans="1:5" ht="13.5" customHeight="1" x14ac:dyDescent="0.35">
      <c r="A30" s="53">
        <v>12020116</v>
      </c>
      <c r="B30" s="53" t="s">
        <v>365</v>
      </c>
      <c r="C30" s="68">
        <v>668000</v>
      </c>
      <c r="D30" s="69">
        <v>200300</v>
      </c>
      <c r="E30" s="68">
        <v>720000</v>
      </c>
    </row>
    <row r="31" spans="1:5" ht="13.5" hidden="1" customHeight="1" x14ac:dyDescent="0.35">
      <c r="A31" s="53">
        <v>12020117</v>
      </c>
      <c r="B31" s="53" t="s">
        <v>366</v>
      </c>
      <c r="C31" s="70"/>
      <c r="D31" s="69"/>
      <c r="E31" s="70"/>
    </row>
    <row r="32" spans="1:5" ht="13.5" customHeight="1" x14ac:dyDescent="0.35">
      <c r="A32" s="53">
        <v>12020118</v>
      </c>
      <c r="B32" s="53" t="s">
        <v>367</v>
      </c>
      <c r="C32" s="69">
        <v>8800</v>
      </c>
      <c r="D32" s="71">
        <v>4000</v>
      </c>
      <c r="E32" s="69">
        <v>10000</v>
      </c>
    </row>
    <row r="33" spans="1:5" ht="13.5" customHeight="1" x14ac:dyDescent="0.35">
      <c r="A33" s="53">
        <v>12020119</v>
      </c>
      <c r="B33" s="53" t="s">
        <v>368</v>
      </c>
      <c r="C33" s="68">
        <v>17600</v>
      </c>
      <c r="D33" s="69">
        <v>10000</v>
      </c>
      <c r="E33" s="69">
        <v>45000</v>
      </c>
    </row>
    <row r="34" spans="1:5" ht="13.5" hidden="1" customHeight="1" x14ac:dyDescent="0.35">
      <c r="A34" s="53">
        <v>12020120</v>
      </c>
      <c r="B34" s="53" t="s">
        <v>369</v>
      </c>
      <c r="C34" s="70"/>
      <c r="D34" s="69"/>
      <c r="E34" s="70"/>
    </row>
    <row r="35" spans="1:5" ht="13.5" hidden="1" customHeight="1" x14ac:dyDescent="0.35">
      <c r="A35" s="53">
        <v>12020121</v>
      </c>
      <c r="B35" s="53" t="s">
        <v>370</v>
      </c>
      <c r="C35" s="70"/>
      <c r="D35" s="69"/>
      <c r="E35" s="70"/>
    </row>
    <row r="36" spans="1:5" ht="13.5" customHeight="1" x14ac:dyDescent="0.35">
      <c r="A36" s="53">
        <v>12020122</v>
      </c>
      <c r="B36" s="53" t="s">
        <v>371</v>
      </c>
      <c r="C36" s="68">
        <v>156500</v>
      </c>
      <c r="D36" s="69">
        <v>150200</v>
      </c>
      <c r="E36" s="68">
        <v>350000</v>
      </c>
    </row>
    <row r="37" spans="1:5" ht="13.5" customHeight="1" x14ac:dyDescent="0.35">
      <c r="A37" s="53">
        <v>12020124</v>
      </c>
      <c r="B37" s="53" t="s">
        <v>372</v>
      </c>
      <c r="C37" s="69">
        <v>721600</v>
      </c>
      <c r="D37" s="69">
        <v>897650</v>
      </c>
      <c r="E37" s="69">
        <v>2164800</v>
      </c>
    </row>
    <row r="38" spans="1:5" ht="13.5" customHeight="1" x14ac:dyDescent="0.35">
      <c r="A38" s="53">
        <v>12020126</v>
      </c>
      <c r="B38" s="53" t="s">
        <v>373</v>
      </c>
      <c r="C38" s="70"/>
      <c r="D38" s="69">
        <v>470000</v>
      </c>
      <c r="E38" s="70"/>
    </row>
    <row r="39" spans="1:5" ht="13.5" hidden="1" customHeight="1" x14ac:dyDescent="0.35">
      <c r="A39" s="53">
        <v>12020128</v>
      </c>
      <c r="B39" s="53" t="s">
        <v>374</v>
      </c>
      <c r="C39" s="70"/>
      <c r="D39" s="69"/>
      <c r="E39" s="70"/>
    </row>
    <row r="40" spans="1:5" ht="13.5" hidden="1" customHeight="1" x14ac:dyDescent="0.35">
      <c r="A40" s="53">
        <v>12020129</v>
      </c>
      <c r="B40" s="53" t="s">
        <v>375</v>
      </c>
      <c r="C40" s="70"/>
      <c r="D40" s="69"/>
      <c r="E40" s="70"/>
    </row>
    <row r="41" spans="1:5" ht="13.5" customHeight="1" x14ac:dyDescent="0.35">
      <c r="A41" s="53">
        <v>12020130</v>
      </c>
      <c r="B41" s="53" t="s">
        <v>376</v>
      </c>
      <c r="C41" s="69">
        <v>8800</v>
      </c>
      <c r="D41" s="69"/>
      <c r="E41" s="69">
        <v>150000</v>
      </c>
    </row>
    <row r="42" spans="1:5" ht="13.5" hidden="1" customHeight="1" x14ac:dyDescent="0.35">
      <c r="A42" s="53">
        <v>12020132</v>
      </c>
      <c r="B42" s="53" t="s">
        <v>377</v>
      </c>
      <c r="C42" s="70"/>
      <c r="D42" s="69"/>
      <c r="E42" s="70"/>
    </row>
    <row r="43" spans="1:5" ht="13.5" hidden="1" customHeight="1" x14ac:dyDescent="0.35">
      <c r="A43" s="53">
        <v>12020134</v>
      </c>
      <c r="B43" s="53" t="s">
        <v>378</v>
      </c>
      <c r="C43" s="70"/>
      <c r="D43" s="69"/>
      <c r="E43" s="70"/>
    </row>
    <row r="44" spans="1:5" ht="13.5" hidden="1" customHeight="1" x14ac:dyDescent="0.35">
      <c r="A44" s="53">
        <v>12020135</v>
      </c>
      <c r="B44" s="53" t="s">
        <v>379</v>
      </c>
      <c r="C44" s="70"/>
      <c r="D44" s="69"/>
      <c r="E44" s="70"/>
    </row>
    <row r="45" spans="1:5" ht="13.5" hidden="1" customHeight="1" x14ac:dyDescent="0.35">
      <c r="A45" s="53">
        <v>12020136</v>
      </c>
      <c r="B45" s="53" t="s">
        <v>380</v>
      </c>
      <c r="C45" s="70"/>
      <c r="D45" s="69"/>
      <c r="E45" s="70"/>
    </row>
    <row r="46" spans="1:5" ht="13.5" customHeight="1" x14ac:dyDescent="0.35">
      <c r="A46" s="53">
        <v>12020137</v>
      </c>
      <c r="B46" s="53" t="s">
        <v>381</v>
      </c>
      <c r="C46" s="68">
        <v>942700</v>
      </c>
      <c r="D46" s="69">
        <v>397350</v>
      </c>
      <c r="E46" s="68">
        <v>1500000</v>
      </c>
    </row>
    <row r="47" spans="1:5" ht="13.5" hidden="1" customHeight="1" x14ac:dyDescent="0.3">
      <c r="A47" s="53">
        <v>12020138</v>
      </c>
      <c r="B47" s="53" t="s">
        <v>382</v>
      </c>
      <c r="C47" s="51"/>
      <c r="D47" s="51"/>
      <c r="E47" s="51"/>
    </row>
    <row r="48" spans="1:5" ht="13.5" hidden="1" customHeight="1" x14ac:dyDescent="0.3">
      <c r="A48" s="53">
        <v>12020141</v>
      </c>
      <c r="B48" s="53" t="s">
        <v>383</v>
      </c>
      <c r="C48" s="51"/>
      <c r="D48" s="51"/>
      <c r="E48" s="51"/>
    </row>
    <row r="49" spans="1:5" ht="13.5" hidden="1" customHeight="1" x14ac:dyDescent="0.3">
      <c r="A49" s="53">
        <v>12020142</v>
      </c>
      <c r="B49" s="53" t="s">
        <v>384</v>
      </c>
      <c r="C49" s="51"/>
      <c r="D49" s="51"/>
      <c r="E49" s="51"/>
    </row>
    <row r="50" spans="1:5" ht="13.5" hidden="1" customHeight="1" x14ac:dyDescent="0.3">
      <c r="A50" s="53">
        <v>12020143</v>
      </c>
      <c r="B50" s="53" t="s">
        <v>385</v>
      </c>
      <c r="C50" s="51"/>
      <c r="D50" s="51"/>
      <c r="E50" s="51"/>
    </row>
    <row r="51" spans="1:5" ht="13.5" hidden="1" customHeight="1" x14ac:dyDescent="0.3">
      <c r="A51" s="53">
        <v>12020145</v>
      </c>
      <c r="B51" s="53" t="s">
        <v>386</v>
      </c>
      <c r="C51" s="51"/>
      <c r="D51" s="51"/>
      <c r="E51" s="51"/>
    </row>
    <row r="52" spans="1:5" s="1" customFormat="1" x14ac:dyDescent="0.25">
      <c r="A52" s="14">
        <v>12020400</v>
      </c>
      <c r="B52" s="14" t="s">
        <v>387</v>
      </c>
      <c r="C52" s="11">
        <f>SUM(C53:C77)</f>
        <v>87137950</v>
      </c>
      <c r="D52" s="11">
        <f>SUM(D53:D77)</f>
        <v>92053119</v>
      </c>
      <c r="E52" s="11">
        <f>SUM(E53:E77)</f>
        <v>147854518</v>
      </c>
    </row>
    <row r="53" spans="1:5" ht="14.25" customHeight="1" x14ac:dyDescent="0.3">
      <c r="A53" s="53">
        <v>12020409</v>
      </c>
      <c r="B53" s="53" t="s">
        <v>388</v>
      </c>
      <c r="C53" s="51">
        <v>65472000</v>
      </c>
      <c r="D53" s="51">
        <v>59842132</v>
      </c>
      <c r="E53" s="51">
        <v>79895518</v>
      </c>
    </row>
    <row r="54" spans="1:5" ht="14.25" hidden="1" customHeight="1" x14ac:dyDescent="0.3">
      <c r="A54" s="53">
        <v>12020417</v>
      </c>
      <c r="B54" s="53" t="s">
        <v>389</v>
      </c>
      <c r="C54" s="51"/>
      <c r="D54" s="51"/>
      <c r="E54" s="51"/>
    </row>
    <row r="55" spans="1:5" ht="14.25" hidden="1" customHeight="1" x14ac:dyDescent="0.3">
      <c r="A55" s="53">
        <v>12020419</v>
      </c>
      <c r="B55" s="53" t="s">
        <v>390</v>
      </c>
      <c r="C55" s="51"/>
      <c r="D55" s="51"/>
      <c r="E55" s="51"/>
    </row>
    <row r="56" spans="1:5" ht="14.25" customHeight="1" x14ac:dyDescent="0.35">
      <c r="A56" s="53">
        <v>12020427</v>
      </c>
      <c r="B56" s="53" t="s">
        <v>391</v>
      </c>
      <c r="C56" s="69">
        <v>50000</v>
      </c>
      <c r="D56" s="69"/>
      <c r="E56" s="70"/>
    </row>
    <row r="57" spans="1:5" ht="14.25" hidden="1" customHeight="1" x14ac:dyDescent="0.35">
      <c r="A57" s="53">
        <v>12020428</v>
      </c>
      <c r="B57" s="53" t="s">
        <v>392</v>
      </c>
      <c r="C57" s="70"/>
      <c r="D57" s="69"/>
      <c r="E57" s="70"/>
    </row>
    <row r="58" spans="1:5" ht="14.25" hidden="1" customHeight="1" x14ac:dyDescent="0.35">
      <c r="A58" s="53">
        <v>12020430</v>
      </c>
      <c r="B58" s="53" t="s">
        <v>393</v>
      </c>
      <c r="C58" s="70"/>
      <c r="D58" s="69"/>
      <c r="E58" s="70"/>
    </row>
    <row r="59" spans="1:5" ht="14.25" customHeight="1" x14ac:dyDescent="0.35">
      <c r="A59" s="53">
        <v>12020436</v>
      </c>
      <c r="B59" s="53" t="s">
        <v>394</v>
      </c>
      <c r="C59" s="69">
        <v>30000</v>
      </c>
      <c r="D59" s="69"/>
      <c r="E59" s="69">
        <v>50000</v>
      </c>
    </row>
    <row r="60" spans="1:5" ht="14.25" hidden="1" customHeight="1" x14ac:dyDescent="0.35">
      <c r="A60" s="53">
        <v>12020438</v>
      </c>
      <c r="B60" s="53" t="s">
        <v>395</v>
      </c>
      <c r="C60" s="70"/>
      <c r="D60" s="71"/>
      <c r="E60" s="70"/>
    </row>
    <row r="61" spans="1:5" ht="14.25" hidden="1" customHeight="1" x14ac:dyDescent="0.35">
      <c r="A61" s="53">
        <v>12020441</v>
      </c>
      <c r="B61" s="53" t="s">
        <v>396</v>
      </c>
      <c r="C61" s="70"/>
      <c r="D61" s="69"/>
      <c r="E61" s="70"/>
    </row>
    <row r="62" spans="1:5" ht="14.25" hidden="1" customHeight="1" x14ac:dyDescent="0.35">
      <c r="A62" s="53">
        <v>12020442</v>
      </c>
      <c r="B62" s="53" t="s">
        <v>397</v>
      </c>
      <c r="C62" s="70"/>
      <c r="D62" s="69"/>
      <c r="E62" s="70"/>
    </row>
    <row r="63" spans="1:5" ht="14.25" customHeight="1" x14ac:dyDescent="0.35">
      <c r="A63" s="53">
        <v>12020443</v>
      </c>
      <c r="B63" s="53" t="s">
        <v>398</v>
      </c>
      <c r="C63" s="69">
        <v>103000</v>
      </c>
      <c r="D63" s="69"/>
      <c r="E63" s="69">
        <v>50000</v>
      </c>
    </row>
    <row r="64" spans="1:5" ht="14.25" customHeight="1" x14ac:dyDescent="0.35">
      <c r="A64" s="53">
        <v>12020445</v>
      </c>
      <c r="B64" s="53" t="s">
        <v>399</v>
      </c>
      <c r="C64" s="69">
        <v>18700</v>
      </c>
      <c r="D64" s="69">
        <v>16000</v>
      </c>
      <c r="E64" s="69">
        <v>130000</v>
      </c>
    </row>
    <row r="65" spans="1:5" ht="14.25" customHeight="1" x14ac:dyDescent="0.35">
      <c r="A65" s="53">
        <v>12020446</v>
      </c>
      <c r="B65" s="53" t="s">
        <v>400</v>
      </c>
      <c r="C65" s="70"/>
      <c r="D65" s="69">
        <v>360000</v>
      </c>
      <c r="E65" s="69">
        <v>500000</v>
      </c>
    </row>
    <row r="66" spans="1:5" ht="14.25" customHeight="1" x14ac:dyDescent="0.35">
      <c r="A66" s="53">
        <v>12020447</v>
      </c>
      <c r="B66" s="53" t="s">
        <v>401</v>
      </c>
      <c r="C66" s="68">
        <v>917700</v>
      </c>
      <c r="D66" s="69">
        <v>983000</v>
      </c>
      <c r="E66" s="68">
        <v>2200000</v>
      </c>
    </row>
    <row r="67" spans="1:5" ht="14.25" hidden="1" customHeight="1" x14ac:dyDescent="0.35">
      <c r="A67" s="53">
        <v>12020448</v>
      </c>
      <c r="B67" s="53" t="s">
        <v>402</v>
      </c>
      <c r="C67" s="68"/>
      <c r="D67" s="69"/>
      <c r="E67" s="68"/>
    </row>
    <row r="68" spans="1:5" ht="14.25" customHeight="1" x14ac:dyDescent="0.35">
      <c r="A68" s="53">
        <v>12020449</v>
      </c>
      <c r="B68" s="53" t="s">
        <v>403</v>
      </c>
      <c r="C68" s="68">
        <v>6775600</v>
      </c>
      <c r="D68" s="69">
        <v>14665400</v>
      </c>
      <c r="E68" s="69">
        <v>24500000</v>
      </c>
    </row>
    <row r="69" spans="1:5" ht="14.25" hidden="1" customHeight="1" x14ac:dyDescent="0.35">
      <c r="A69" s="53">
        <v>12020450</v>
      </c>
      <c r="B69" s="53" t="s">
        <v>404</v>
      </c>
      <c r="C69" s="70"/>
      <c r="D69" s="69"/>
      <c r="E69" s="70"/>
    </row>
    <row r="70" spans="1:5" ht="14.25" customHeight="1" x14ac:dyDescent="0.35">
      <c r="A70" s="53">
        <v>12020451</v>
      </c>
      <c r="B70" s="53" t="s">
        <v>405</v>
      </c>
      <c r="C70" s="69">
        <v>138700</v>
      </c>
      <c r="D70" s="69">
        <v>105150</v>
      </c>
      <c r="E70" s="69">
        <v>205000</v>
      </c>
    </row>
    <row r="71" spans="1:5" ht="14.25" customHeight="1" x14ac:dyDescent="0.35">
      <c r="A71" s="53">
        <v>12020453</v>
      </c>
      <c r="B71" s="53" t="s">
        <v>406</v>
      </c>
      <c r="C71" s="69">
        <v>5546500</v>
      </c>
      <c r="D71" s="69">
        <v>4930700</v>
      </c>
      <c r="E71" s="69">
        <v>11093000</v>
      </c>
    </row>
    <row r="72" spans="1:5" ht="14.25" customHeight="1" x14ac:dyDescent="0.35">
      <c r="A72" s="53">
        <v>12020463</v>
      </c>
      <c r="B72" s="53" t="s">
        <v>407</v>
      </c>
      <c r="C72" s="69">
        <v>55000</v>
      </c>
      <c r="D72" s="69"/>
      <c r="E72" s="68">
        <v>101000</v>
      </c>
    </row>
    <row r="73" spans="1:5" ht="14.25" customHeight="1" x14ac:dyDescent="0.35">
      <c r="A73" s="53">
        <v>12020464</v>
      </c>
      <c r="B73" s="53" t="s">
        <v>408</v>
      </c>
      <c r="C73" s="69">
        <v>5500000</v>
      </c>
      <c r="D73" s="69"/>
      <c r="E73" s="69">
        <v>120000</v>
      </c>
    </row>
    <row r="74" spans="1:5" ht="14.25" hidden="1" customHeight="1" x14ac:dyDescent="0.35">
      <c r="A74" s="53">
        <v>12020465</v>
      </c>
      <c r="B74" s="53" t="s">
        <v>409</v>
      </c>
      <c r="C74" s="70"/>
      <c r="D74" s="69"/>
      <c r="E74" s="70"/>
    </row>
    <row r="75" spans="1:5" ht="14.25" customHeight="1" x14ac:dyDescent="0.35">
      <c r="A75" s="53">
        <v>12020466</v>
      </c>
      <c r="B75" s="53" t="s">
        <v>410</v>
      </c>
      <c r="C75" s="69">
        <v>242000</v>
      </c>
      <c r="D75" s="69">
        <v>56000</v>
      </c>
      <c r="E75" s="69">
        <v>510000</v>
      </c>
    </row>
    <row r="76" spans="1:5" ht="14.25" hidden="1" customHeight="1" x14ac:dyDescent="0.35">
      <c r="A76" s="53">
        <v>12020470</v>
      </c>
      <c r="B76" s="53" t="s">
        <v>411</v>
      </c>
      <c r="C76" s="70"/>
      <c r="D76" s="69"/>
      <c r="E76" s="70"/>
    </row>
    <row r="77" spans="1:5" ht="14.25" customHeight="1" x14ac:dyDescent="0.35">
      <c r="A77" s="53">
        <v>12020480</v>
      </c>
      <c r="B77" s="53" t="s">
        <v>412</v>
      </c>
      <c r="C77" s="69">
        <v>2288750</v>
      </c>
      <c r="D77" s="69">
        <v>11094737</v>
      </c>
      <c r="E77" s="69">
        <v>28500000</v>
      </c>
    </row>
    <row r="78" spans="1:5" s="1" customFormat="1" x14ac:dyDescent="0.25">
      <c r="A78" s="14">
        <v>12020500</v>
      </c>
      <c r="B78" s="14" t="s">
        <v>413</v>
      </c>
      <c r="C78" s="11">
        <f>C79</f>
        <v>0</v>
      </c>
      <c r="D78" s="11">
        <f t="shared" ref="D78:E78" si="7">D79</f>
        <v>0</v>
      </c>
      <c r="E78" s="11">
        <f t="shared" si="7"/>
        <v>0</v>
      </c>
    </row>
    <row r="79" spans="1:5" hidden="1" x14ac:dyDescent="0.3">
      <c r="A79" s="53">
        <v>12020501</v>
      </c>
      <c r="B79" s="53" t="s">
        <v>414</v>
      </c>
      <c r="C79" s="51"/>
      <c r="D79" s="51"/>
      <c r="E79" s="51"/>
    </row>
    <row r="80" spans="1:5" s="1" customFormat="1" x14ac:dyDescent="0.25">
      <c r="A80" s="14">
        <v>12020600</v>
      </c>
      <c r="B80" s="14" t="s">
        <v>415</v>
      </c>
      <c r="C80" s="11">
        <f>SUM(C81:C93)</f>
        <v>616000</v>
      </c>
      <c r="D80" s="11">
        <f t="shared" ref="D80:E80" si="8">SUM(D81:D93)</f>
        <v>1027600</v>
      </c>
      <c r="E80" s="11">
        <f t="shared" si="8"/>
        <v>1720000</v>
      </c>
    </row>
    <row r="81" spans="1:5" hidden="1" x14ac:dyDescent="0.3">
      <c r="A81" s="53">
        <v>12020601</v>
      </c>
      <c r="B81" s="53" t="s">
        <v>416</v>
      </c>
      <c r="C81" s="51"/>
      <c r="D81" s="51"/>
      <c r="E81" s="51"/>
    </row>
    <row r="82" spans="1:5" hidden="1" x14ac:dyDescent="0.3">
      <c r="A82" s="53">
        <v>12020602</v>
      </c>
      <c r="B82" s="53" t="s">
        <v>417</v>
      </c>
      <c r="C82" s="51"/>
      <c r="D82" s="51"/>
      <c r="E82" s="51"/>
    </row>
    <row r="83" spans="1:5" hidden="1" x14ac:dyDescent="0.3">
      <c r="A83" s="53">
        <v>12020603</v>
      </c>
      <c r="B83" s="53" t="s">
        <v>418</v>
      </c>
      <c r="C83" s="51"/>
      <c r="D83" s="51"/>
      <c r="E83" s="51"/>
    </row>
    <row r="84" spans="1:5" ht="15.45" x14ac:dyDescent="0.35">
      <c r="A84" s="53">
        <v>12020604</v>
      </c>
      <c r="B84" s="53" t="s">
        <v>419</v>
      </c>
      <c r="C84" s="69">
        <v>396000</v>
      </c>
      <c r="D84" s="69">
        <v>1027600</v>
      </c>
      <c r="E84" s="69">
        <v>1500000</v>
      </c>
    </row>
    <row r="85" spans="1:5" ht="15.6" hidden="1" x14ac:dyDescent="0.3">
      <c r="A85" s="53">
        <v>12020608</v>
      </c>
      <c r="B85" s="53" t="s">
        <v>420</v>
      </c>
      <c r="C85" s="70"/>
      <c r="D85" s="69"/>
      <c r="E85" s="70"/>
    </row>
    <row r="86" spans="1:5" ht="15.6" hidden="1" x14ac:dyDescent="0.3">
      <c r="A86" s="53">
        <v>12020609</v>
      </c>
      <c r="B86" s="53" t="s">
        <v>421</v>
      </c>
      <c r="C86" s="70"/>
      <c r="D86" s="69"/>
      <c r="E86" s="70"/>
    </row>
    <row r="87" spans="1:5" ht="15.6" x14ac:dyDescent="0.3">
      <c r="A87" s="53">
        <v>12020611</v>
      </c>
      <c r="B87" s="53" t="s">
        <v>422</v>
      </c>
      <c r="C87" s="69">
        <v>220000</v>
      </c>
      <c r="D87" s="69"/>
      <c r="E87" s="69">
        <v>220000</v>
      </c>
    </row>
    <row r="88" spans="1:5" ht="24.75" hidden="1" customHeight="1" x14ac:dyDescent="0.3">
      <c r="A88" s="53">
        <v>12020612</v>
      </c>
      <c r="B88" s="53" t="s">
        <v>423</v>
      </c>
      <c r="C88" s="70"/>
      <c r="D88" s="69"/>
      <c r="E88" s="70"/>
    </row>
    <row r="89" spans="1:5" ht="15.6" hidden="1" x14ac:dyDescent="0.3">
      <c r="A89" s="53">
        <v>12020614</v>
      </c>
      <c r="B89" s="53" t="s">
        <v>424</v>
      </c>
      <c r="C89" s="70"/>
      <c r="D89" s="69"/>
      <c r="E89" s="70"/>
    </row>
    <row r="90" spans="1:5" ht="15.6" hidden="1" x14ac:dyDescent="0.3">
      <c r="A90" s="53">
        <v>12020615</v>
      </c>
      <c r="B90" s="53" t="s">
        <v>425</v>
      </c>
      <c r="C90" s="70"/>
      <c r="D90" s="69"/>
      <c r="E90" s="70"/>
    </row>
    <row r="91" spans="1:5" ht="15.6" hidden="1" x14ac:dyDescent="0.3">
      <c r="A91" s="53">
        <v>12020616</v>
      </c>
      <c r="B91" s="53" t="s">
        <v>426</v>
      </c>
      <c r="C91" s="70"/>
      <c r="D91" s="69"/>
      <c r="E91" s="70"/>
    </row>
    <row r="92" spans="1:5" ht="15.6" hidden="1" x14ac:dyDescent="0.3">
      <c r="A92" s="53">
        <v>12020617</v>
      </c>
      <c r="B92" s="53" t="s">
        <v>427</v>
      </c>
      <c r="C92" s="70"/>
      <c r="D92" s="69"/>
      <c r="E92" s="70"/>
    </row>
    <row r="93" spans="1:5" ht="15.6" hidden="1" x14ac:dyDescent="0.3">
      <c r="A93" s="53">
        <v>12020618</v>
      </c>
      <c r="B93" s="53" t="s">
        <v>428</v>
      </c>
      <c r="C93" s="70"/>
      <c r="D93" s="71"/>
      <c r="E93" s="70"/>
    </row>
    <row r="94" spans="1:5" s="1" customFormat="1" x14ac:dyDescent="0.25">
      <c r="A94" s="14">
        <v>12020700</v>
      </c>
      <c r="B94" s="14" t="s">
        <v>429</v>
      </c>
      <c r="C94" s="11">
        <f>SUM(C95:C103)</f>
        <v>0</v>
      </c>
      <c r="D94" s="11">
        <f t="shared" ref="D94:E94" si="9">SUM(D95:D103)</f>
        <v>190000</v>
      </c>
      <c r="E94" s="11">
        <f t="shared" si="9"/>
        <v>60400000</v>
      </c>
    </row>
    <row r="95" spans="1:5" hidden="1" x14ac:dyDescent="0.25">
      <c r="A95" s="53">
        <v>12020701</v>
      </c>
      <c r="B95" s="53" t="s">
        <v>430</v>
      </c>
      <c r="C95" s="51"/>
      <c r="D95" s="51"/>
      <c r="E95" s="51"/>
    </row>
    <row r="96" spans="1:5" hidden="1" x14ac:dyDescent="0.25">
      <c r="A96" s="53">
        <v>12020702</v>
      </c>
      <c r="B96" s="53" t="s">
        <v>431</v>
      </c>
      <c r="C96" s="51"/>
      <c r="D96" s="51"/>
      <c r="E96" s="51"/>
    </row>
    <row r="97" spans="1:5" ht="15.6" x14ac:dyDescent="0.3">
      <c r="A97" s="53">
        <v>12020703</v>
      </c>
      <c r="B97" s="53" t="s">
        <v>432</v>
      </c>
      <c r="C97" s="70"/>
      <c r="D97" s="69">
        <v>190000</v>
      </c>
      <c r="E97" s="69">
        <v>60400000</v>
      </c>
    </row>
    <row r="98" spans="1:5" hidden="1" x14ac:dyDescent="0.25">
      <c r="A98" s="53">
        <v>12020704</v>
      </c>
      <c r="B98" s="53" t="s">
        <v>433</v>
      </c>
      <c r="C98" s="51"/>
      <c r="D98" s="51"/>
      <c r="E98" s="51"/>
    </row>
    <row r="99" spans="1:5" ht="14.25" hidden="1" customHeight="1" x14ac:dyDescent="0.25">
      <c r="A99" s="53">
        <v>12020705</v>
      </c>
      <c r="B99" s="53" t="s">
        <v>434</v>
      </c>
      <c r="C99" s="51"/>
      <c r="D99" s="51"/>
      <c r="E99" s="51"/>
    </row>
    <row r="100" spans="1:5" hidden="1" x14ac:dyDescent="0.25">
      <c r="A100" s="53">
        <v>12020707</v>
      </c>
      <c r="B100" s="53" t="s">
        <v>435</v>
      </c>
      <c r="C100" s="51"/>
      <c r="D100" s="51"/>
      <c r="E100" s="51"/>
    </row>
    <row r="101" spans="1:5" hidden="1" x14ac:dyDescent="0.25">
      <c r="A101" s="53">
        <v>12020708</v>
      </c>
      <c r="B101" s="53" t="s">
        <v>436</v>
      </c>
      <c r="C101" s="51"/>
      <c r="D101" s="51"/>
      <c r="E101" s="51"/>
    </row>
    <row r="102" spans="1:5" ht="14.25" hidden="1" customHeight="1" x14ac:dyDescent="0.25">
      <c r="A102" s="53">
        <v>12020709</v>
      </c>
      <c r="B102" s="53" t="s">
        <v>437</v>
      </c>
      <c r="C102" s="51"/>
      <c r="D102" s="51"/>
      <c r="E102" s="51"/>
    </row>
    <row r="103" spans="1:5" hidden="1" x14ac:dyDescent="0.25">
      <c r="A103" s="53">
        <v>12020711</v>
      </c>
      <c r="B103" s="53" t="s">
        <v>438</v>
      </c>
      <c r="C103" s="51"/>
      <c r="D103" s="51"/>
      <c r="E103" s="51"/>
    </row>
    <row r="104" spans="1:5" s="1" customFormat="1" ht="14.25" customHeight="1" x14ac:dyDescent="0.25">
      <c r="A104" s="14">
        <v>12020800</v>
      </c>
      <c r="B104" s="14" t="s">
        <v>439</v>
      </c>
      <c r="C104" s="11">
        <f>SUM(C105:C107)</f>
        <v>10227800</v>
      </c>
      <c r="D104" s="11">
        <f t="shared" ref="D104:E104" si="10">SUM(D105:D107)</f>
        <v>8982000</v>
      </c>
      <c r="E104" s="11">
        <f t="shared" si="10"/>
        <v>11000000</v>
      </c>
    </row>
    <row r="105" spans="1:5" ht="15.6" x14ac:dyDescent="0.3">
      <c r="A105" s="53">
        <v>12020801</v>
      </c>
      <c r="B105" s="53" t="s">
        <v>440</v>
      </c>
      <c r="C105" s="68">
        <v>10227800</v>
      </c>
      <c r="D105" s="69">
        <v>8982000</v>
      </c>
      <c r="E105" s="68">
        <v>11000000</v>
      </c>
    </row>
    <row r="106" spans="1:5" hidden="1" x14ac:dyDescent="0.25">
      <c r="A106" s="53">
        <v>12020803</v>
      </c>
      <c r="B106" s="53" t="s">
        <v>441</v>
      </c>
      <c r="C106" s="51"/>
      <c r="D106" s="51"/>
      <c r="E106" s="51"/>
    </row>
    <row r="107" spans="1:5" hidden="1" x14ac:dyDescent="0.25">
      <c r="A107" s="53">
        <v>12020804</v>
      </c>
      <c r="B107" s="53" t="s">
        <v>442</v>
      </c>
      <c r="C107" s="51"/>
      <c r="D107" s="51"/>
      <c r="E107" s="51"/>
    </row>
    <row r="108" spans="1:5" s="1" customFormat="1" x14ac:dyDescent="0.25">
      <c r="A108" s="14">
        <v>12020900</v>
      </c>
      <c r="B108" s="14" t="s">
        <v>443</v>
      </c>
      <c r="C108" s="11">
        <f>C109</f>
        <v>0</v>
      </c>
      <c r="D108" s="11">
        <f t="shared" ref="D108:E108" si="11">D109</f>
        <v>1493400</v>
      </c>
      <c r="E108" s="11">
        <f t="shared" si="11"/>
        <v>2500000</v>
      </c>
    </row>
    <row r="109" spans="1:5" ht="15.6" x14ac:dyDescent="0.3">
      <c r="A109" s="53">
        <v>12020901</v>
      </c>
      <c r="B109" s="53" t="s">
        <v>444</v>
      </c>
      <c r="C109" s="70"/>
      <c r="D109" s="69">
        <v>1493400</v>
      </c>
      <c r="E109" s="69">
        <v>2500000</v>
      </c>
    </row>
    <row r="110" spans="1:5" s="1" customFormat="1" x14ac:dyDescent="0.25">
      <c r="A110" s="14">
        <v>12021000</v>
      </c>
      <c r="B110" s="14" t="s">
        <v>445</v>
      </c>
      <c r="C110" s="11">
        <f>C111</f>
        <v>0</v>
      </c>
      <c r="D110" s="11">
        <f t="shared" ref="D110:E110" si="12">D111</f>
        <v>0</v>
      </c>
      <c r="E110" s="11">
        <f t="shared" si="12"/>
        <v>0</v>
      </c>
    </row>
    <row r="111" spans="1:5" hidden="1" x14ac:dyDescent="0.25">
      <c r="A111" s="53">
        <v>12021004</v>
      </c>
      <c r="B111" s="53" t="s">
        <v>446</v>
      </c>
      <c r="C111" s="51"/>
      <c r="D111" s="51"/>
      <c r="E111" s="51"/>
    </row>
    <row r="112" spans="1:5" s="1" customFormat="1" x14ac:dyDescent="0.25">
      <c r="A112" s="14">
        <v>12021100</v>
      </c>
      <c r="B112" s="14" t="s">
        <v>447</v>
      </c>
      <c r="C112" s="11">
        <f>SUM(C113:C114)</f>
        <v>0</v>
      </c>
      <c r="D112" s="11">
        <f t="shared" ref="D112:E112" si="13">SUM(D113:D114)</f>
        <v>0</v>
      </c>
      <c r="E112" s="11">
        <f t="shared" si="13"/>
        <v>0</v>
      </c>
    </row>
    <row r="113" spans="1:5" hidden="1" x14ac:dyDescent="0.25">
      <c r="A113" s="53">
        <v>12021102</v>
      </c>
      <c r="B113" s="53" t="s">
        <v>448</v>
      </c>
      <c r="C113" s="51"/>
      <c r="D113" s="51"/>
      <c r="E113" s="51"/>
    </row>
    <row r="114" spans="1:5" hidden="1" x14ac:dyDescent="0.25">
      <c r="A114" s="53">
        <v>12021103</v>
      </c>
      <c r="B114" s="53" t="s">
        <v>449</v>
      </c>
      <c r="C114" s="51"/>
      <c r="D114" s="51"/>
      <c r="E114" s="51"/>
    </row>
    <row r="115" spans="1:5" s="1" customFormat="1" x14ac:dyDescent="0.25">
      <c r="A115" s="14">
        <v>12021200</v>
      </c>
      <c r="B115" s="14" t="s">
        <v>450</v>
      </c>
      <c r="C115" s="11">
        <f>C116</f>
        <v>0</v>
      </c>
      <c r="D115" s="11">
        <f t="shared" ref="D115:E115" si="14">D116</f>
        <v>0</v>
      </c>
      <c r="E115" s="11">
        <f t="shared" si="14"/>
        <v>0</v>
      </c>
    </row>
    <row r="116" spans="1:5" hidden="1" x14ac:dyDescent="0.25">
      <c r="A116" s="53">
        <v>12021210</v>
      </c>
      <c r="B116" s="53" t="s">
        <v>451</v>
      </c>
      <c r="C116" s="51"/>
      <c r="D116" s="51"/>
      <c r="E116" s="51"/>
    </row>
    <row r="117" spans="1:5" s="1" customFormat="1" x14ac:dyDescent="0.25">
      <c r="A117" s="14">
        <v>13000000</v>
      </c>
      <c r="B117" s="14" t="s">
        <v>452</v>
      </c>
      <c r="C117" s="11">
        <f>C118+C124</f>
        <v>0</v>
      </c>
      <c r="D117" s="16">
        <f t="shared" ref="D117:E117" si="15">D118+D124</f>
        <v>0</v>
      </c>
      <c r="E117" s="16">
        <f t="shared" si="15"/>
        <v>0</v>
      </c>
    </row>
    <row r="118" spans="1:5" s="1" customFormat="1" x14ac:dyDescent="0.25">
      <c r="A118" s="14">
        <v>13010000</v>
      </c>
      <c r="B118" s="14" t="s">
        <v>453</v>
      </c>
      <c r="C118" s="11">
        <f>C119+C122</f>
        <v>0</v>
      </c>
      <c r="D118" s="16">
        <f t="shared" ref="D118:E118" si="16">D119+D122</f>
        <v>0</v>
      </c>
      <c r="E118" s="16">
        <f t="shared" si="16"/>
        <v>0</v>
      </c>
    </row>
    <row r="119" spans="1:5" s="1" customFormat="1" x14ac:dyDescent="0.25">
      <c r="A119" s="14">
        <v>13010100</v>
      </c>
      <c r="B119" s="14" t="s">
        <v>454</v>
      </c>
      <c r="C119" s="11">
        <f>SUM(C120:C121)</f>
        <v>0</v>
      </c>
      <c r="D119" s="11">
        <f t="shared" ref="D119:E119" si="17">SUM(D120:D121)</f>
        <v>0</v>
      </c>
      <c r="E119" s="11">
        <f t="shared" si="17"/>
        <v>0</v>
      </c>
    </row>
    <row r="120" spans="1:5" hidden="1" x14ac:dyDescent="0.25">
      <c r="A120" s="53">
        <v>13010101</v>
      </c>
      <c r="B120" s="53" t="s">
        <v>455</v>
      </c>
      <c r="C120" s="51"/>
      <c r="D120" s="51"/>
      <c r="E120" s="51"/>
    </row>
    <row r="121" spans="1:5" hidden="1" x14ac:dyDescent="0.25">
      <c r="A121" s="53">
        <v>13010102</v>
      </c>
      <c r="B121" s="53" t="s">
        <v>456</v>
      </c>
      <c r="C121" s="51"/>
      <c r="D121" s="51"/>
      <c r="E121" s="51"/>
    </row>
    <row r="122" spans="1:5" s="1" customFormat="1" x14ac:dyDescent="0.25">
      <c r="A122" s="14">
        <v>13010200</v>
      </c>
      <c r="B122" s="14" t="s">
        <v>457</v>
      </c>
      <c r="C122" s="11">
        <f>C123</f>
        <v>0</v>
      </c>
      <c r="D122" s="11">
        <f t="shared" ref="D122:E122" si="18">D123</f>
        <v>0</v>
      </c>
      <c r="E122" s="11">
        <f t="shared" si="18"/>
        <v>0</v>
      </c>
    </row>
    <row r="123" spans="1:5" hidden="1" x14ac:dyDescent="0.25">
      <c r="A123" s="53">
        <v>13010202</v>
      </c>
      <c r="B123" s="53" t="s">
        <v>458</v>
      </c>
      <c r="C123" s="51"/>
      <c r="D123" s="51"/>
      <c r="E123" s="51"/>
    </row>
    <row r="124" spans="1:5" s="1" customFormat="1" x14ac:dyDescent="0.25">
      <c r="A124" s="14">
        <v>13020000</v>
      </c>
      <c r="B124" s="14" t="s">
        <v>799</v>
      </c>
      <c r="C124" s="11">
        <f>C125</f>
        <v>0</v>
      </c>
      <c r="D124" s="11">
        <f t="shared" ref="D124:E127" si="19">D125</f>
        <v>0</v>
      </c>
      <c r="E124" s="11">
        <f t="shared" si="19"/>
        <v>0</v>
      </c>
    </row>
    <row r="125" spans="1:5" s="1" customFormat="1" x14ac:dyDescent="0.25">
      <c r="A125" s="14">
        <v>13020100</v>
      </c>
      <c r="B125" s="14" t="s">
        <v>459</v>
      </c>
      <c r="C125" s="11">
        <f>C126</f>
        <v>0</v>
      </c>
      <c r="D125" s="11">
        <f t="shared" si="19"/>
        <v>0</v>
      </c>
      <c r="E125" s="11">
        <f t="shared" si="19"/>
        <v>0</v>
      </c>
    </row>
    <row r="126" spans="1:5" hidden="1" x14ac:dyDescent="0.25">
      <c r="A126" s="53">
        <v>13020106</v>
      </c>
      <c r="B126" s="53" t="s">
        <v>460</v>
      </c>
      <c r="C126" s="51"/>
      <c r="D126" s="51"/>
      <c r="E126" s="51"/>
    </row>
    <row r="127" spans="1:5" s="1" customFormat="1" x14ac:dyDescent="0.25">
      <c r="A127" s="14">
        <v>14020100</v>
      </c>
      <c r="B127" s="14" t="s">
        <v>599</v>
      </c>
      <c r="C127" s="11">
        <f>C128</f>
        <v>0</v>
      </c>
      <c r="D127" s="11">
        <f t="shared" si="19"/>
        <v>0</v>
      </c>
      <c r="E127" s="11">
        <f t="shared" si="19"/>
        <v>0</v>
      </c>
    </row>
    <row r="128" spans="1:5" x14ac:dyDescent="0.25">
      <c r="A128" s="53">
        <v>14020106</v>
      </c>
      <c r="B128" s="53" t="s">
        <v>460</v>
      </c>
      <c r="C128" s="51">
        <v>0</v>
      </c>
      <c r="D128" s="51"/>
      <c r="E128" s="51"/>
    </row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7" fitToHeight="0" orientation="landscape" r:id="rId1"/>
  <headerFooter>
    <oddFooter>&amp;C&amp;P</oddFooter>
  </headerFooter>
  <rowBreaks count="1" manualBreakCount="1">
    <brk id="65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E300"/>
  <sheetViews>
    <sheetView view="pageBreakPreview" zoomScale="90" zoomScaleNormal="89" zoomScaleSheetLayoutView="90" zoomScalePageLayoutView="90" workbookViewId="0">
      <selection sqref="A1:E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80" t="s">
        <v>464</v>
      </c>
      <c r="B1" s="80"/>
      <c r="C1" s="80"/>
      <c r="D1" s="80"/>
      <c r="E1" s="80"/>
    </row>
    <row r="2" spans="1:5" x14ac:dyDescent="0.25">
      <c r="A2" s="81" t="s">
        <v>806</v>
      </c>
      <c r="B2" s="81"/>
      <c r="C2" s="81"/>
      <c r="D2" s="81"/>
      <c r="E2" s="81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596</v>
      </c>
      <c r="D4" s="50" t="s">
        <v>597</v>
      </c>
      <c r="E4" s="50" t="s">
        <v>598</v>
      </c>
    </row>
    <row r="5" spans="1:5" x14ac:dyDescent="0.3">
      <c r="A5" s="6"/>
      <c r="B5" s="5" t="s">
        <v>2</v>
      </c>
      <c r="C5" s="11">
        <f>C6+C118</f>
        <v>6339600380.2399998</v>
      </c>
      <c r="D5" s="11">
        <f t="shared" ref="D5:E5" si="0">D6+D118</f>
        <v>6240502904.3043995</v>
      </c>
      <c r="E5" s="11">
        <f t="shared" si="0"/>
        <v>8696053307.5400009</v>
      </c>
    </row>
    <row r="6" spans="1:5" x14ac:dyDescent="0.3">
      <c r="A6" s="4">
        <v>2</v>
      </c>
      <c r="B6" s="5" t="s">
        <v>147</v>
      </c>
      <c r="C6" s="11">
        <f>C7+C25</f>
        <v>4591450380.2399998</v>
      </c>
      <c r="D6" s="11">
        <f>D7+D25</f>
        <v>4100343896.8643999</v>
      </c>
      <c r="E6" s="11">
        <f>E7+E25</f>
        <v>4743330060.0200005</v>
      </c>
    </row>
    <row r="7" spans="1:5" x14ac:dyDescent="0.3">
      <c r="A7" s="4">
        <v>21</v>
      </c>
      <c r="B7" s="5" t="s">
        <v>148</v>
      </c>
      <c r="C7" s="11">
        <f>C8+C13+C20</f>
        <v>2846490696.6399999</v>
      </c>
      <c r="D7" s="11">
        <f t="shared" ref="D7:E7" si="1">D8+D13+D20</f>
        <v>2702230452.9443998</v>
      </c>
      <c r="E7" s="11">
        <f t="shared" si="1"/>
        <v>3129375678.4200001</v>
      </c>
    </row>
    <row r="8" spans="1:5" x14ac:dyDescent="0.3">
      <c r="A8" s="4">
        <v>2101</v>
      </c>
      <c r="B8" s="5" t="s">
        <v>149</v>
      </c>
      <c r="C8" s="11">
        <f>C9</f>
        <v>2446489568.6399999</v>
      </c>
      <c r="D8" s="11">
        <f t="shared" ref="D8:E8" si="2">D9</f>
        <v>2322278644.9443998</v>
      </c>
      <c r="E8" s="11">
        <f t="shared" si="2"/>
        <v>2441510425.0100002</v>
      </c>
    </row>
    <row r="9" spans="1:5" x14ac:dyDescent="0.3">
      <c r="A9" s="4">
        <v>210101</v>
      </c>
      <c r="B9" s="5" t="s">
        <v>150</v>
      </c>
      <c r="C9" s="11">
        <f>SUM(C10:C12)</f>
        <v>2446489568.6399999</v>
      </c>
      <c r="D9" s="11">
        <f>SUM(D10:D12)</f>
        <v>2322278644.9443998</v>
      </c>
      <c r="E9" s="11">
        <f>SUM(E10:E12)</f>
        <v>2441510425.0100002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2364847473.6399999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2244565805.9443998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F.x'!E11+'ESD PERSONNEL COST F.x'!E10+'PHC PERSONNEL COST F.x'!E10+'WATSAN PERSONNEL COST F.x'!E10+'TRADITIONAL PERSONNEL COST F.x'!E10</f>
        <v>2359634601.8500004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81642095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77712839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81875823.159999996</v>
      </c>
    </row>
    <row r="13" spans="1:5" x14ac:dyDescent="0.3">
      <c r="A13" s="4">
        <v>2102</v>
      </c>
      <c r="B13" s="5" t="s">
        <v>153</v>
      </c>
      <c r="C13" s="11">
        <f>C14+C18</f>
        <v>119331072</v>
      </c>
      <c r="D13" s="11">
        <f>D14+D18</f>
        <v>111118204</v>
      </c>
      <c r="E13" s="11">
        <f>E14+E18</f>
        <v>73496000</v>
      </c>
    </row>
    <row r="14" spans="1:5" x14ac:dyDescent="0.3">
      <c r="A14" s="4">
        <v>210201</v>
      </c>
      <c r="B14" s="5" t="s">
        <v>154</v>
      </c>
      <c r="C14" s="11">
        <f>SUM(C15:C17)</f>
        <v>119331072</v>
      </c>
      <c r="D14" s="11">
        <f>SUM(D15:D17)</f>
        <v>111118204</v>
      </c>
      <c r="E14" s="11">
        <f>SUM(E15:E17)</f>
        <v>73496000</v>
      </c>
    </row>
    <row r="15" spans="1:5" x14ac:dyDescent="0.3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55752564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48522204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25082508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24100000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38496000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38496000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73496000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280670056</v>
      </c>
      <c r="D20" s="11">
        <f>SUM(D21:D23)</f>
        <v>268833604</v>
      </c>
      <c r="E20" s="11">
        <f>SUM(E21:E23)</f>
        <v>614369253.40999997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280670056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268833604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388471862.56999999</v>
      </c>
    </row>
    <row r="23" spans="1:5" x14ac:dyDescent="0.3">
      <c r="A23" s="6">
        <v>21030104</v>
      </c>
      <c r="B23" s="7" t="s">
        <v>540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25897390.84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163</v>
      </c>
      <c r="C25" s="11">
        <f>C26+C103+C107+C112</f>
        <v>1744959683.5999999</v>
      </c>
      <c r="D25" s="11">
        <f t="shared" ref="D25:E25" si="4">D26+D103+D107+D112</f>
        <v>1398113443.9200001</v>
      </c>
      <c r="E25" s="11">
        <f t="shared" si="4"/>
        <v>1613954381.5999999</v>
      </c>
    </row>
    <row r="26" spans="1:5" x14ac:dyDescent="0.3">
      <c r="A26" s="4">
        <v>2202</v>
      </c>
      <c r="B26" s="5" t="s">
        <v>164</v>
      </c>
      <c r="C26" s="11">
        <f>C27+C32+C40+C54+C63+C66+C72+C81+C85+C88</f>
        <v>1236305302</v>
      </c>
      <c r="D26" s="11">
        <f t="shared" ref="D26:E26" si="5">D27+D32+D40+D54+D63+D66+D72+D81+D85+D88</f>
        <v>906781950.32000005</v>
      </c>
      <c r="E26" s="11">
        <f t="shared" si="5"/>
        <v>1072500000</v>
      </c>
    </row>
    <row r="27" spans="1:5" x14ac:dyDescent="0.25">
      <c r="A27" s="4">
        <v>220201</v>
      </c>
      <c r="B27" s="5" t="s">
        <v>165</v>
      </c>
      <c r="C27" s="11">
        <f>SUM(C28:C31)</f>
        <v>49600000</v>
      </c>
      <c r="D27" s="11">
        <f t="shared" ref="D27:E27" si="6">SUM(D28:D31)</f>
        <v>21389000</v>
      </c>
      <c r="E27" s="11">
        <f t="shared" si="6"/>
        <v>80000000</v>
      </c>
    </row>
    <row r="28" spans="1:5" x14ac:dyDescent="0.3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49600000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21389000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29000000</v>
      </c>
    </row>
    <row r="29" spans="1:5" x14ac:dyDescent="0.3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1000000</v>
      </c>
    </row>
    <row r="30" spans="1:5" ht="30" x14ac:dyDescent="0.3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50000000</v>
      </c>
    </row>
    <row r="31" spans="1:5" x14ac:dyDescent="0.3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1700000</v>
      </c>
      <c r="D32" s="11">
        <f t="shared" ref="D32:E32" si="7">SUM(D33:D39)</f>
        <v>200000</v>
      </c>
      <c r="E32" s="11">
        <f t="shared" si="7"/>
        <v>4500000</v>
      </c>
    </row>
    <row r="33" spans="1:5" x14ac:dyDescent="0.3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1500000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1500000</v>
      </c>
    </row>
    <row r="34" spans="1:5" x14ac:dyDescent="0.3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3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3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3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200000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200000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3000000</v>
      </c>
    </row>
    <row r="38" spans="1:5" x14ac:dyDescent="0.3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356386552</v>
      </c>
      <c r="D40" s="11">
        <f t="shared" ref="D40:E40" si="8">SUM(D41:D53)</f>
        <v>336972703</v>
      </c>
      <c r="E40" s="11">
        <f t="shared" si="8"/>
        <v>263750000</v>
      </c>
    </row>
    <row r="41" spans="1:5" x14ac:dyDescent="0.3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18370000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6726450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9250000</v>
      </c>
    </row>
    <row r="42" spans="1:5" x14ac:dyDescent="0.3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3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3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3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4100000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2170000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3300000</v>
      </c>
    </row>
    <row r="46" spans="1:5" x14ac:dyDescent="0.3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200000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183235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200000</v>
      </c>
    </row>
    <row r="47" spans="1:5" x14ac:dyDescent="0.3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71500000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68192618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60000000</v>
      </c>
    </row>
    <row r="48" spans="1:5" x14ac:dyDescent="0.3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1000000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914500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6200000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4100000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3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3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253016552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252765900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189000000</v>
      </c>
    </row>
    <row r="52" spans="1:5" x14ac:dyDescent="0.3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2000000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1920000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2000000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59780000</v>
      </c>
      <c r="D54" s="11">
        <f t="shared" ref="D54:E54" si="9">SUM(D55:D62)</f>
        <v>69216600</v>
      </c>
      <c r="E54" s="11">
        <f t="shared" si="9"/>
        <v>30600000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49500000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39929600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25700000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4380000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2630000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1500000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3000000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25000000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500000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200000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197000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2200000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1180000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1900000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500000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280000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1000000</v>
      </c>
    </row>
    <row r="63" spans="1:5" x14ac:dyDescent="0.25">
      <c r="A63" s="4">
        <v>220205</v>
      </c>
      <c r="B63" s="5" t="s">
        <v>201</v>
      </c>
      <c r="C63" s="11">
        <f>SUM(C64:C65)</f>
        <v>102000000</v>
      </c>
      <c r="D63" s="11">
        <f>SUM(D64:D65)</f>
        <v>45800000</v>
      </c>
      <c r="E63" s="11">
        <f>SUM(E64:E65)</f>
        <v>50000000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102000000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45800000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50000000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214000000</v>
      </c>
      <c r="D66" s="11">
        <f t="shared" ref="D66:E66" si="10">SUM(D67:D71)</f>
        <v>112985820</v>
      </c>
      <c r="E66" s="11">
        <f t="shared" si="10"/>
        <v>120000000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200000000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99850000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100000000</v>
      </c>
    </row>
    <row r="68" spans="1:5" x14ac:dyDescent="0.25">
      <c r="A68" s="6">
        <v>22020602</v>
      </c>
      <c r="B68" s="7" t="s">
        <v>538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10000000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9635820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16000000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4000000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3500000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4000000</v>
      </c>
    </row>
    <row r="72" spans="1:5" ht="30" x14ac:dyDescent="0.25">
      <c r="A72" s="4">
        <v>220207</v>
      </c>
      <c r="B72" s="5" t="s">
        <v>209</v>
      </c>
      <c r="C72" s="11">
        <f>SUM(C73:C80)</f>
        <v>5600000</v>
      </c>
      <c r="D72" s="11">
        <f t="shared" ref="D72:E72" si="11">SUM(D73:D80)</f>
        <v>3570000</v>
      </c>
      <c r="E72" s="11">
        <f t="shared" si="11"/>
        <v>3900000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700000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600000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700000</v>
      </c>
    </row>
    <row r="78" spans="1:5" x14ac:dyDescent="0.25">
      <c r="A78" s="6">
        <v>22020709</v>
      </c>
      <c r="B78" s="7" t="s">
        <v>541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1000000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770000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1000000</v>
      </c>
    </row>
    <row r="79" spans="1:5" x14ac:dyDescent="0.25">
      <c r="A79" s="6">
        <v>22020711</v>
      </c>
      <c r="B79" s="7" t="s">
        <v>542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1000000</v>
      </c>
    </row>
    <row r="80" spans="1:5" x14ac:dyDescent="0.25">
      <c r="A80" s="6">
        <v>22020712</v>
      </c>
      <c r="B80" s="7" t="s">
        <v>543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3900000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2200000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1200000</v>
      </c>
    </row>
    <row r="81" spans="1:5" x14ac:dyDescent="0.25">
      <c r="A81" s="4">
        <v>220208</v>
      </c>
      <c r="B81" s="5" t="s">
        <v>215</v>
      </c>
      <c r="C81" s="11">
        <f>SUM(C82:C84)</f>
        <v>20100000</v>
      </c>
      <c r="D81" s="11">
        <f t="shared" ref="D81:E81" si="12">SUM(D82:D84)</f>
        <v>11380000</v>
      </c>
      <c r="E81" s="11">
        <f t="shared" si="12"/>
        <v>16100000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17750000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9870000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13900000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650000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510000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1700000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1000000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2200000</v>
      </c>
    </row>
    <row r="85" spans="1:5" x14ac:dyDescent="0.25">
      <c r="A85" s="4">
        <v>220209</v>
      </c>
      <c r="B85" s="5" t="s">
        <v>219</v>
      </c>
      <c r="C85" s="11">
        <f>SUM(C86:C87)</f>
        <v>250000</v>
      </c>
      <c r="D85" s="11">
        <f t="shared" ref="D85:E85" si="13">SUM(D86:D87)</f>
        <v>155647.32</v>
      </c>
      <c r="E85" s="11">
        <f t="shared" si="13"/>
        <v>250000</v>
      </c>
    </row>
    <row r="86" spans="1:5" x14ac:dyDescent="0.25">
      <c r="A86" s="6">
        <v>22020901</v>
      </c>
      <c r="B86" s="7" t="s">
        <v>539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250000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155647.32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250000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426888750</v>
      </c>
      <c r="D88" s="11">
        <f t="shared" ref="D88:E88" si="14">SUM(D89:D102)</f>
        <v>305112180</v>
      </c>
      <c r="E88" s="11">
        <f t="shared" si="14"/>
        <v>503400000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25400000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9362900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14400000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20700000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7494385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10000000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1000000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330000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500000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1200000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600000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1000000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140300000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51770695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114500000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2000000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1948200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2000000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3000000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1756000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2000000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32288750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30850000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0</v>
      </c>
    </row>
    <row r="100" spans="1:5" x14ac:dyDescent="0.25">
      <c r="A100" s="6">
        <v>22021050</v>
      </c>
      <c r="B100" s="7" t="s">
        <v>544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802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200000000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200000000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300000000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1000000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1000000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59000000</v>
      </c>
    </row>
    <row r="103" spans="1:5" x14ac:dyDescent="0.25">
      <c r="A103" s="4">
        <v>2204</v>
      </c>
      <c r="B103" s="5" t="s">
        <v>234</v>
      </c>
      <c r="C103" s="11">
        <f>C104</f>
        <v>351654381.60000002</v>
      </c>
      <c r="D103" s="11">
        <f t="shared" ref="D103:E103" si="15">D104</f>
        <v>343831493.60000002</v>
      </c>
      <c r="E103" s="11">
        <f t="shared" si="15"/>
        <v>431454381.59999996</v>
      </c>
    </row>
    <row r="104" spans="1:5" x14ac:dyDescent="0.25">
      <c r="A104" s="4">
        <v>220401</v>
      </c>
      <c r="B104" s="5" t="s">
        <v>235</v>
      </c>
      <c r="C104" s="11">
        <f>SUM(C105:C106)</f>
        <v>351654381.60000002</v>
      </c>
      <c r="D104" s="11">
        <f t="shared" ref="D104:E104" si="16">SUM(D105:D106)</f>
        <v>343831493.60000002</v>
      </c>
      <c r="E104" s="11">
        <f t="shared" si="16"/>
        <v>431454381.59999996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288454381.60000002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288454381.60000002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331454381.59999996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63200000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55377112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100000000</v>
      </c>
    </row>
    <row r="107" spans="1:5" x14ac:dyDescent="0.25">
      <c r="A107" s="4">
        <v>2205</v>
      </c>
      <c r="B107" s="5" t="s">
        <v>545</v>
      </c>
      <c r="C107" s="12">
        <f>C108</f>
        <v>157000000</v>
      </c>
      <c r="D107" s="12">
        <f t="shared" ref="D107:E107" si="17">D108</f>
        <v>147500000</v>
      </c>
      <c r="E107" s="12">
        <f t="shared" si="17"/>
        <v>110000000</v>
      </c>
    </row>
    <row r="108" spans="1:5" x14ac:dyDescent="0.25">
      <c r="A108" s="4">
        <v>220501</v>
      </c>
      <c r="B108" s="5" t="s">
        <v>546</v>
      </c>
      <c r="C108" s="12">
        <f>SUM(C109:C111)</f>
        <v>157000000</v>
      </c>
      <c r="D108" s="12">
        <f t="shared" ref="D108:E108" si="18">SUM(D109:D111)</f>
        <v>147500000</v>
      </c>
      <c r="E108" s="12">
        <f t="shared" si="18"/>
        <v>110000000</v>
      </c>
    </row>
    <row r="109" spans="1:5" x14ac:dyDescent="0.25">
      <c r="A109" s="6">
        <v>22050105</v>
      </c>
      <c r="B109" s="7" t="s">
        <v>547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25">
      <c r="A110" s="6">
        <v>22050108</v>
      </c>
      <c r="B110" s="7" t="s">
        <v>548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57000000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55000000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549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100000000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92500000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60000000</v>
      </c>
    </row>
    <row r="112" spans="1:5" x14ac:dyDescent="0.25">
      <c r="A112" s="4">
        <v>2206</v>
      </c>
      <c r="B112" s="5" t="s">
        <v>537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550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551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552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553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1748150000</v>
      </c>
      <c r="D118" s="11">
        <f t="shared" ref="D118:E118" si="22">D119+D161+D171</f>
        <v>2140159007.4400001</v>
      </c>
      <c r="E118" s="11">
        <f t="shared" si="22"/>
        <v>3952723247.52</v>
      </c>
    </row>
    <row r="119" spans="1:5" x14ac:dyDescent="0.25">
      <c r="A119" s="4">
        <v>32</v>
      </c>
      <c r="B119" s="5" t="s">
        <v>239</v>
      </c>
      <c r="C119" s="11">
        <f>C120</f>
        <v>1701150000</v>
      </c>
      <c r="D119" s="11">
        <f t="shared" ref="D119:E119" si="23">D120</f>
        <v>2093959007.4400001</v>
      </c>
      <c r="E119" s="11">
        <f t="shared" si="23"/>
        <v>3952723247.52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1701150000</v>
      </c>
      <c r="D120" s="11">
        <f t="shared" ref="D120:E120" si="24">D121+D125+D138+D141+D143+D147+D151+D156</f>
        <v>2093959007.4400001</v>
      </c>
      <c r="E120" s="11">
        <f t="shared" si="24"/>
        <v>3952723247.52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1002350000</v>
      </c>
      <c r="D121" s="11">
        <f>'SUMMARY OF CAPITAL EXP F.viii'!D5</f>
        <v>1405733735.4400001</v>
      </c>
      <c r="E121" s="11">
        <f>'SUMMARY OF CAPITAL EXP F.viii'!E5</f>
        <v>555513062.33000004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180000000</v>
      </c>
      <c r="D125" s="11">
        <f>'SUMMARY OF CAPITAL EXP F.viii'!D6</f>
        <v>179336125</v>
      </c>
      <c r="E125" s="11">
        <f>'SUMMARY OF CAPITAL EXP F.viii'!E6</f>
        <v>3298210185.1900001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10000000</v>
      </c>
      <c r="D138" s="11">
        <f>'SUMMARY OF CAPITAL EXP F.viii'!D7</f>
        <v>9485000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307300000</v>
      </c>
      <c r="D141" s="11">
        <f>'SUMMARY OF CAPITAL EXP F.viii'!D8</f>
        <v>305396800</v>
      </c>
      <c r="E141" s="11">
        <f>'SUMMARY OF CAPITAL EXP F.viii'!E8</f>
        <v>99000000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13500000</v>
      </c>
      <c r="D143" s="11">
        <f>'SUMMARY OF CAPITAL EXP F.viii'!D9</f>
        <v>12200000</v>
      </c>
      <c r="E143" s="11">
        <f>'SUMMARY OF CAPITAL EXP F.viii'!E9</f>
        <v>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20500000</v>
      </c>
      <c r="D147" s="11">
        <f>'SUMMARY OF CAPITAL EXP F.viii'!D10</f>
        <v>19542800</v>
      </c>
      <c r="E147" s="11">
        <f>'SUMMARY OF CAPITAL EXP F.viii'!E10</f>
        <v>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167500000</v>
      </c>
      <c r="D151" s="11">
        <f>'SUMMARY OF CAPITAL EXP F.viii'!D11</f>
        <v>162264547</v>
      </c>
      <c r="E151" s="11">
        <f>'SUMMARY OF CAPITAL EXP F.viii'!E11</f>
        <v>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47000000</v>
      </c>
      <c r="D161" s="11">
        <f t="shared" ref="D161:E161" si="26">D162</f>
        <v>46200000</v>
      </c>
      <c r="E161" s="11">
        <f t="shared" si="26"/>
        <v>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47000000</v>
      </c>
      <c r="D162" s="11">
        <f>'SUMMARY OF CAPITAL EXP F.viii'!D13</f>
        <v>46200000</v>
      </c>
      <c r="E162" s="11">
        <f>'SUMMARY OF CAPITAL EXP F.viii'!E13</f>
        <v>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554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/>
    <row r="173" spans="1:5" hidden="1" x14ac:dyDescent="0.25"/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8" fitToHeight="0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G300"/>
  <sheetViews>
    <sheetView view="pageBreakPreview" zoomScale="90" zoomScaleNormal="81" zoomScaleSheetLayoutView="90" zoomScalePageLayoutView="70" workbookViewId="0">
      <selection sqref="A1:G1"/>
    </sheetView>
  </sheetViews>
  <sheetFormatPr defaultColWidth="8.77734375" defaultRowHeight="15" x14ac:dyDescent="0.25"/>
  <cols>
    <col min="1" max="1" width="17.777343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77734375" style="1"/>
  </cols>
  <sheetData>
    <row r="1" spans="1:7" x14ac:dyDescent="0.3">
      <c r="A1" s="80" t="s">
        <v>480</v>
      </c>
      <c r="B1" s="80"/>
      <c r="C1" s="80"/>
      <c r="D1" s="80"/>
      <c r="E1" s="80"/>
      <c r="F1" s="80"/>
      <c r="G1" s="80"/>
    </row>
    <row r="2" spans="1:7" x14ac:dyDescent="0.25">
      <c r="A2" s="81" t="s">
        <v>807</v>
      </c>
      <c r="B2" s="81"/>
      <c r="C2" s="81"/>
      <c r="D2" s="81"/>
      <c r="E2" s="81"/>
      <c r="F2" s="81"/>
      <c r="G2" s="81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17.55" x14ac:dyDescent="0.3">
      <c r="A5" s="26" t="s">
        <v>531</v>
      </c>
      <c r="B5" s="17" t="s">
        <v>469</v>
      </c>
      <c r="C5" s="33">
        <f>'CHAIR PERSONNEL COST F.x'!E7+'SLT PERSONNEL COST F.x'!E7+'COUNCIL PERSONNEL COST F.x'!E7+'PMD PERSONNEL COST F.x'!E7</f>
        <v>210333817.16</v>
      </c>
      <c r="D5" s="33">
        <f>'CHAIR OVERHEAD COST F.xi'!E7+'SLT OVERHEAD COST F.xi'!E7+'COUNCIL OVERHEAD COST F.xi'!E7+'PMD OVERHEAD COST F.xi'!E7</f>
        <v>291800000</v>
      </c>
      <c r="E5" s="33">
        <f>C5+D5</f>
        <v>502133817.15999997</v>
      </c>
      <c r="F5" s="33">
        <f>'PMD CAPITAL EXP F.xii'!F6</f>
        <v>288570130</v>
      </c>
      <c r="G5" s="33">
        <f>E5+F5</f>
        <v>790703947.15999997</v>
      </c>
    </row>
    <row r="6" spans="1:7" ht="17.55" x14ac:dyDescent="0.3">
      <c r="A6" s="26" t="s">
        <v>532</v>
      </c>
      <c r="B6" s="17" t="s">
        <v>470</v>
      </c>
      <c r="C6" s="34">
        <f>'AGRIC PERSONNEL COST F.x'!E7+'FINANCE PERSONNEL COST F.x'!E7+'WORKS PERSONNEL COST F.x'!E7</f>
        <v>919357121.38</v>
      </c>
      <c r="D6" s="34">
        <f>'AGRIC OVERHEAD COST F.xi'!E7+'FINANCE OVERHEAD COST F.xi'!E7+'WORKS OVERHEAD COST F.xi'!E7</f>
        <v>879854381.5999999</v>
      </c>
      <c r="E6" s="34">
        <f t="shared" ref="E6:E9" si="0">C6+D6</f>
        <v>1799211502.98</v>
      </c>
      <c r="F6" s="34">
        <f>'AGRIC CAPITAL EXP F.xii'!F6+'FINANCE CAPITAL EXP F.xii'!F6+'WORKS CAPITAL EXP F.xii'!F6</f>
        <v>2805855874.48</v>
      </c>
      <c r="G6" s="33">
        <f t="shared" ref="G6:G9" si="1">E6+F6</f>
        <v>4605067377.46</v>
      </c>
    </row>
    <row r="7" spans="1:7" ht="17.55" x14ac:dyDescent="0.3">
      <c r="A7" s="26" t="s">
        <v>533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55" x14ac:dyDescent="0.3">
      <c r="A8" s="26" t="s">
        <v>534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55" x14ac:dyDescent="0.3">
      <c r="A9" s="26" t="s">
        <v>535</v>
      </c>
      <c r="B9" s="17" t="s">
        <v>473</v>
      </c>
      <c r="C9" s="34">
        <f>'ESD PERSONNEL COST F.x'!E7+'PHC PERSONNEL COST F.x'!E7+'WATSAN PERSONNEL COST F.x'!E7+'TRADITIONAL PERSONNEL COST F.x'!E7</f>
        <v>1999684739.8799999</v>
      </c>
      <c r="D9" s="34">
        <f>'ESD OVERHEAD COST F.xi'!E7+'PHC OVERHEAD COST F.xi'!E7+'WATSAN OVERHEAD COST F.xi'!E7+'TRADITIONAL OVERHEAD COST F.xi'!E7</f>
        <v>442300000</v>
      </c>
      <c r="E9" s="34">
        <f t="shared" si="0"/>
        <v>2441984739.8800001</v>
      </c>
      <c r="F9" s="34">
        <f>'ESD CAPITAL EXP F.xii'!F6+'PHC CAPITAL EXP F.xii'!F6+'WATSAN CAPITAL EXP F.xii'!F6</f>
        <v>858297243.03999996</v>
      </c>
      <c r="G9" s="33">
        <f t="shared" si="1"/>
        <v>3300281982.9200001</v>
      </c>
    </row>
    <row r="10" spans="1:7" ht="17.55" hidden="1" x14ac:dyDescent="0.3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55" hidden="1" x14ac:dyDescent="0.3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55" hidden="1" x14ac:dyDescent="0.3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55" hidden="1" x14ac:dyDescent="0.3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55" hidden="1" x14ac:dyDescent="0.3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55" hidden="1" x14ac:dyDescent="0.3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55" hidden="1" x14ac:dyDescent="0.3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55" hidden="1" x14ac:dyDescent="0.3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55" hidden="1" x14ac:dyDescent="0.3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55" hidden="1" x14ac:dyDescent="0.3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55" hidden="1" x14ac:dyDescent="0.3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55" hidden="1" x14ac:dyDescent="0.3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55" hidden="1" x14ac:dyDescent="0.3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55" x14ac:dyDescent="0.3">
      <c r="A23" s="19" t="s">
        <v>341</v>
      </c>
      <c r="B23" s="18" t="s">
        <v>474</v>
      </c>
      <c r="C23" s="34">
        <f>SUM(C5:C22)</f>
        <v>3129375678.4200001</v>
      </c>
      <c r="D23" s="34">
        <f t="shared" ref="D23:G23" si="2">SUM(D5:D22)</f>
        <v>1613954381.5999999</v>
      </c>
      <c r="E23" s="34">
        <f t="shared" si="2"/>
        <v>4743330060.0200005</v>
      </c>
      <c r="F23" s="34">
        <f t="shared" si="2"/>
        <v>3952723247.52</v>
      </c>
      <c r="G23" s="34">
        <f t="shared" si="2"/>
        <v>8696053307.5400009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fitToHeight="0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E300"/>
  <sheetViews>
    <sheetView view="pageBreakPreview" zoomScale="90" zoomScaleNormal="93" zoomScaleSheetLayoutView="90" workbookViewId="0">
      <selection sqref="A1:E1"/>
    </sheetView>
  </sheetViews>
  <sheetFormatPr defaultColWidth="8.77734375" defaultRowHeight="15" x14ac:dyDescent="0.25"/>
  <cols>
    <col min="1" max="1" width="16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80"/>
      <c r="B1" s="80"/>
      <c r="C1" s="80"/>
      <c r="D1" s="80"/>
      <c r="E1" s="80"/>
    </row>
    <row r="2" spans="1:5" ht="39.6" customHeight="1" x14ac:dyDescent="0.25">
      <c r="A2" s="82" t="s">
        <v>808</v>
      </c>
      <c r="B2" s="82"/>
      <c r="C2" s="82"/>
      <c r="D2" s="82"/>
      <c r="E2" s="82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481</v>
      </c>
      <c r="C4" s="50" t="s">
        <v>596</v>
      </c>
      <c r="D4" s="50" t="s">
        <v>597</v>
      </c>
      <c r="E4" s="50" t="s">
        <v>598</v>
      </c>
    </row>
    <row r="5" spans="1:5" x14ac:dyDescent="0.3">
      <c r="A5" s="25" t="s">
        <v>517</v>
      </c>
      <c r="B5" s="21" t="s">
        <v>482</v>
      </c>
      <c r="C5" s="11">
        <f>'CHAIR PERSONNEL COST F.x'!C7+'CHAIR OVERHEAD COST F.xi'!C7</f>
        <v>236737542</v>
      </c>
      <c r="D5" s="11">
        <f>'CHAIR PERSONNEL COST F.x'!D7+'CHAIR OVERHEAD COST F.xi'!D7</f>
        <v>134494497</v>
      </c>
      <c r="E5" s="11">
        <f>'CHAIR PERSONNEL COST F.x'!E7+'CHAIR OVERHEAD COST F.xi'!E7</f>
        <v>190384000</v>
      </c>
    </row>
    <row r="6" spans="1:5" x14ac:dyDescent="0.3">
      <c r="A6" s="25" t="s">
        <v>518</v>
      </c>
      <c r="B6" s="21" t="s">
        <v>483</v>
      </c>
      <c r="C6" s="11">
        <f>'SLT PERSONNEL COST F.x'!C7+'SLT OVERHEAD COST F.xi'!C7</f>
        <v>93072272</v>
      </c>
      <c r="D6" s="11">
        <f>'SLT PERSONNEL COST F.x'!D7+'SLT OVERHEAD COST F.xi'!D7</f>
        <v>78716600</v>
      </c>
      <c r="E6" s="11">
        <f>'SLT PERSONNEL COST F.x'!E7+'SLT OVERHEAD COST F.xi'!E7</f>
        <v>73678000</v>
      </c>
    </row>
    <row r="7" spans="1:5" x14ac:dyDescent="0.3">
      <c r="A7" s="25" t="s">
        <v>519</v>
      </c>
      <c r="B7" s="21" t="s">
        <v>484</v>
      </c>
      <c r="C7" s="11">
        <f>'COUNCIL PERSONNEL COST F.x'!C7+'COUNCIL OVERHEAD COST F.xi'!C7</f>
        <v>115537409</v>
      </c>
      <c r="D7" s="11">
        <f>'COUNCIL PERSONNEL COST F.x'!D7+'COUNCIL OVERHEAD COST F.xi'!D7</f>
        <v>102185005</v>
      </c>
      <c r="E7" s="11">
        <f>'COUNCIL PERSONNEL COST F.x'!E7+'COUNCIL OVERHEAD COST F.xi'!E7</f>
        <v>60613823.159999996</v>
      </c>
    </row>
    <row r="8" spans="1:5" x14ac:dyDescent="0.3">
      <c r="A8" s="25" t="s">
        <v>520</v>
      </c>
      <c r="B8" s="21" t="s">
        <v>757</v>
      </c>
      <c r="C8" s="11">
        <f>'PMD PERSONNEL COST F.x'!C7+'PMD OVERHEAD COST F.xi'!C7</f>
        <v>390711231.35000002</v>
      </c>
      <c r="D8" s="11">
        <f>'PMD PERSONNEL COST F.x'!D7+'PMD OVERHEAD COST F.xi'!D7</f>
        <v>236645897.30000001</v>
      </c>
      <c r="E8" s="11">
        <f>'PMD PERSONNEL COST F.x'!E7+'PMD OVERHEAD COST F.xi'!E7</f>
        <v>177457994</v>
      </c>
    </row>
    <row r="9" spans="1:5" x14ac:dyDescent="0.3">
      <c r="A9" s="25" t="s">
        <v>521</v>
      </c>
      <c r="B9" s="21" t="s">
        <v>485</v>
      </c>
      <c r="C9" s="11">
        <f>'AGRIC PERSONNEL COST F.x'!C7+'AGRIC OVERHEAD COST F.xi'!C7</f>
        <v>385324949.52999997</v>
      </c>
      <c r="D9" s="11">
        <f>'AGRIC PERSONNEL COST F.x'!D7+'AGRIC OVERHEAD COST F.xi'!D7</f>
        <v>380642297</v>
      </c>
      <c r="E9" s="11">
        <f>'AGRIC PERSONNEL COST F.x'!E7+'AGRIC OVERHEAD COST F.xi'!E7</f>
        <v>332746295.32999998</v>
      </c>
    </row>
    <row r="10" spans="1:5" x14ac:dyDescent="0.3">
      <c r="A10" s="25" t="s">
        <v>522</v>
      </c>
      <c r="B10" s="21" t="s">
        <v>486</v>
      </c>
      <c r="C10" s="11">
        <f>'FINANCE PERSONNEL COST F.x'!C7+'FINANCE OVERHEAD COST F.xi'!C7</f>
        <v>979397888.84000003</v>
      </c>
      <c r="D10" s="11">
        <f>'FINANCE PERSONNEL COST F.x'!D7+'FINANCE OVERHEAD COST F.xi'!D7</f>
        <v>922444581.92000008</v>
      </c>
      <c r="E10" s="11">
        <f>'FINANCE PERSONNEL COST F.x'!E7+'FINANCE OVERHEAD COST F.xi'!E7</f>
        <v>1379946269.6499999</v>
      </c>
    </row>
    <row r="11" spans="1:5" x14ac:dyDescent="0.3">
      <c r="A11" s="25" t="s">
        <v>523</v>
      </c>
      <c r="B11" s="21" t="s">
        <v>487</v>
      </c>
      <c r="C11" s="11">
        <f>'WORKS PERSONNEL COST F.x'!C7+'WORKS OVERHEAD COST F.xi'!C7</f>
        <v>109415955</v>
      </c>
      <c r="D11" s="11">
        <f>'WORKS PERSONNEL COST F.x'!D7+'WORKS OVERHEAD COST F.xi'!D7</f>
        <v>102265954.68439999</v>
      </c>
      <c r="E11" s="11">
        <f>'WORKS PERSONNEL COST F.x'!E7+'WORKS OVERHEAD COST F.xi'!E7</f>
        <v>86518938</v>
      </c>
    </row>
    <row r="12" spans="1:5" x14ac:dyDescent="0.3">
      <c r="A12" s="25" t="s">
        <v>524</v>
      </c>
      <c r="B12" s="21" t="s">
        <v>488</v>
      </c>
      <c r="C12" s="11">
        <f>'ESD PERSONNEL COST F.x'!C7+'ESD OVERHEAD COST F.xi'!C7</f>
        <v>2275951779.0799999</v>
      </c>
      <c r="D12" s="11">
        <f>'ESD PERSONNEL COST F.x'!D7+'ESD OVERHEAD COST F.xi'!D7</f>
        <v>2018471937</v>
      </c>
      <c r="E12" s="11">
        <f>'ESD PERSONNEL COST F.x'!E7+'ESD OVERHEAD COST F.xi'!E7</f>
        <v>1927129922.6199999</v>
      </c>
    </row>
    <row r="13" spans="1:5" x14ac:dyDescent="0.3">
      <c r="A13" s="25" t="s">
        <v>525</v>
      </c>
      <c r="B13" s="21" t="s">
        <v>768</v>
      </c>
      <c r="C13" s="11">
        <f>'PHC PERSONNEL COST F.x'!C7+'PHC OVERHEAD COST F.xi'!C7</f>
        <v>376340614.88</v>
      </c>
      <c r="D13" s="11">
        <f>'PHC PERSONNEL COST F.x'!D7+'PHC OVERHEAD COST F.xi'!D7</f>
        <v>347477475</v>
      </c>
      <c r="E13" s="11">
        <f>'PHC PERSONNEL COST F.x'!E7+'PHC OVERHEAD COST F.xi'!E7</f>
        <v>307200189</v>
      </c>
    </row>
    <row r="14" spans="1:5" x14ac:dyDescent="0.3">
      <c r="A14" s="25" t="s">
        <v>526</v>
      </c>
      <c r="B14" s="21" t="s">
        <v>489</v>
      </c>
      <c r="C14" s="11">
        <f>'WATSAN PERSONNEL COST F.x'!C7+'WATSAN OVERHEAD COST F.xi'!C7</f>
        <v>102808150.59999999</v>
      </c>
      <c r="D14" s="11">
        <f>'WATSAN PERSONNEL COST F.x'!D7+'WATSAN OVERHEAD COST F.xi'!D7</f>
        <v>98607614</v>
      </c>
      <c r="E14" s="11">
        <f>'WATSAN PERSONNEL COST F.x'!E7+'WATSAN OVERHEAD COST F.xi'!E7</f>
        <v>116397504.26000001</v>
      </c>
    </row>
    <row r="15" spans="1:5" x14ac:dyDescent="0.3">
      <c r="A15" s="25" t="s">
        <v>527</v>
      </c>
      <c r="B15" s="21" t="s">
        <v>490</v>
      </c>
      <c r="C15" s="11">
        <f>'TRADITIONAL PERSONNEL COST F.x'!C7+'TRADITIONAL OVERHEAD COST F.xi'!C7</f>
        <v>33052587.959999993</v>
      </c>
      <c r="D15" s="11">
        <f>'TRADITIONAL PERSONNEL COST F.x'!D7+'TRADITIONAL OVERHEAD COST F.xi'!D7</f>
        <v>30982587.960000001</v>
      </c>
      <c r="E15" s="11">
        <f>'TRADITIONAL PERSONNEL COST F.x'!E7+'TRADITIONAL OVERHEAD COST F.xi'!E7</f>
        <v>91257124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hidden="1" x14ac:dyDescent="0.3">
      <c r="A26" s="6"/>
      <c r="B26" s="7"/>
      <c r="C26" s="10"/>
      <c r="D26" s="10"/>
      <c r="E26" s="10"/>
    </row>
    <row r="27" spans="1:5" hidden="1" x14ac:dyDescent="0.3">
      <c r="A27" s="6"/>
      <c r="B27" s="7"/>
      <c r="C27" s="10"/>
      <c r="D27" s="10"/>
      <c r="E27" s="10"/>
    </row>
    <row r="28" spans="1:5" x14ac:dyDescent="0.3">
      <c r="A28" s="4"/>
      <c r="B28" s="5" t="s">
        <v>474</v>
      </c>
      <c r="C28" s="11">
        <f>SUM(C5:C27)</f>
        <v>5098350380.2400007</v>
      </c>
      <c r="D28" s="11">
        <f t="shared" ref="D28:E28" si="0">SUM(D5:D27)</f>
        <v>4452934446.8643999</v>
      </c>
      <c r="E28" s="11">
        <f t="shared" si="0"/>
        <v>4743330060.0200005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7" fitToHeight="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E300"/>
  <sheetViews>
    <sheetView view="pageBreakPreview" zoomScale="90" zoomScaleNormal="87" zoomScaleSheetLayoutView="90" workbookViewId="0">
      <selection sqref="A1:E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80" t="s">
        <v>491</v>
      </c>
      <c r="B1" s="80"/>
      <c r="C1" s="80"/>
      <c r="D1" s="80"/>
      <c r="E1" s="80"/>
    </row>
    <row r="2" spans="1:5" ht="28.35" customHeight="1" x14ac:dyDescent="0.25">
      <c r="A2" s="81" t="s">
        <v>809</v>
      </c>
      <c r="B2" s="81"/>
      <c r="C2" s="81"/>
      <c r="D2" s="81"/>
      <c r="E2" s="81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492</v>
      </c>
      <c r="C4" s="50" t="s">
        <v>596</v>
      </c>
      <c r="D4" s="50" t="s">
        <v>597</v>
      </c>
      <c r="E4" s="50" t="s">
        <v>598</v>
      </c>
    </row>
    <row r="5" spans="1:5" x14ac:dyDescent="0.3">
      <c r="A5" s="5"/>
      <c r="B5" s="23" t="s">
        <v>307</v>
      </c>
      <c r="C5" s="30">
        <f>C6+C11</f>
        <v>5098350380.2399998</v>
      </c>
      <c r="D5" s="30">
        <f t="shared" ref="D5:E5" si="0">D6+D11</f>
        <v>4452934446.8643999</v>
      </c>
      <c r="E5" s="30">
        <f t="shared" si="0"/>
        <v>4743330060.0200005</v>
      </c>
    </row>
    <row r="6" spans="1:5" x14ac:dyDescent="0.3">
      <c r="A6" s="24">
        <v>21</v>
      </c>
      <c r="B6" s="23" t="s">
        <v>465</v>
      </c>
      <c r="C6" s="31">
        <f>SUM(C7:C10)</f>
        <v>2846490696.6399999</v>
      </c>
      <c r="D6" s="31">
        <f t="shared" ref="D6:E6" si="1">SUM(D7:D10)</f>
        <v>2702230452.9443998</v>
      </c>
      <c r="E6" s="31">
        <f t="shared" si="1"/>
        <v>3129375678.4200001</v>
      </c>
    </row>
    <row r="7" spans="1:5" x14ac:dyDescent="0.3">
      <c r="A7" s="22">
        <v>21010100</v>
      </c>
      <c r="B7" s="21" t="s">
        <v>493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2446489568.6399999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2322278644.9443998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2441510425.0100002</v>
      </c>
    </row>
    <row r="8" spans="1:5" x14ac:dyDescent="0.3">
      <c r="A8" s="22">
        <v>21020100</v>
      </c>
      <c r="B8" s="21" t="s">
        <v>494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119331072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111118204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73496000</v>
      </c>
    </row>
    <row r="9" spans="1:5" x14ac:dyDescent="0.3">
      <c r="A9" s="22">
        <v>21020200</v>
      </c>
      <c r="B9" s="21" t="s">
        <v>495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496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280670056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268833604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614369253.40999997</v>
      </c>
    </row>
    <row r="11" spans="1:5" x14ac:dyDescent="0.3">
      <c r="A11" s="24">
        <v>22</v>
      </c>
      <c r="B11" s="23" t="s">
        <v>497</v>
      </c>
      <c r="C11" s="31">
        <f>SUM(C12:C24)</f>
        <v>2251859683.5999999</v>
      </c>
      <c r="D11" s="31">
        <f t="shared" ref="D11:E11" si="2">SUM(D12:D24)</f>
        <v>1750703993.9200001</v>
      </c>
      <c r="E11" s="31">
        <f t="shared" si="2"/>
        <v>1613954381.5999999</v>
      </c>
    </row>
    <row r="12" spans="1:5" x14ac:dyDescent="0.25">
      <c r="A12" s="22">
        <v>22020100</v>
      </c>
      <c r="B12" s="21" t="s">
        <v>498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49600000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21389000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80000000</v>
      </c>
    </row>
    <row r="13" spans="1:5" x14ac:dyDescent="0.25">
      <c r="A13" s="22">
        <v>22020200</v>
      </c>
      <c r="B13" s="21" t="s">
        <v>499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1700000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200000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4500000</v>
      </c>
    </row>
    <row r="14" spans="1:5" x14ac:dyDescent="0.25">
      <c r="A14" s="22">
        <v>22020300</v>
      </c>
      <c r="B14" s="21" t="s">
        <v>500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356386552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336972703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263750000</v>
      </c>
    </row>
    <row r="15" spans="1:5" x14ac:dyDescent="0.25">
      <c r="A15" s="22">
        <v>22020400</v>
      </c>
      <c r="B15" s="21" t="s">
        <v>501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59780000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69216600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30600000</v>
      </c>
    </row>
    <row r="16" spans="1:5" x14ac:dyDescent="0.25">
      <c r="A16" s="22">
        <v>22020500</v>
      </c>
      <c r="B16" s="21" t="s">
        <v>502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102000000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45800000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50000000</v>
      </c>
    </row>
    <row r="17" spans="1:5" x14ac:dyDescent="0.25">
      <c r="A17" s="22">
        <v>22020600</v>
      </c>
      <c r="B17" s="21" t="s">
        <v>503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214000000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112985820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120000000</v>
      </c>
    </row>
    <row r="18" spans="1:5" x14ac:dyDescent="0.25">
      <c r="A18" s="22">
        <v>22020700</v>
      </c>
      <c r="B18" s="21" t="s">
        <v>504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5600000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3570000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3900000</v>
      </c>
    </row>
    <row r="19" spans="1:5" x14ac:dyDescent="0.25">
      <c r="A19" s="22">
        <v>22020800</v>
      </c>
      <c r="B19" s="21" t="s">
        <v>505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20100000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11380000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16100000</v>
      </c>
    </row>
    <row r="20" spans="1:5" x14ac:dyDescent="0.25">
      <c r="A20" s="22">
        <v>22020900</v>
      </c>
      <c r="B20" s="21" t="s">
        <v>506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250000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155647.32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250000</v>
      </c>
    </row>
    <row r="21" spans="1:5" x14ac:dyDescent="0.3">
      <c r="A21" s="22">
        <v>22021000</v>
      </c>
      <c r="B21" s="21" t="s">
        <v>507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426888750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305112180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503400000</v>
      </c>
    </row>
    <row r="22" spans="1:5" x14ac:dyDescent="0.3">
      <c r="A22" s="22">
        <v>22040000</v>
      </c>
      <c r="B22" s="21" t="s">
        <v>508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351654381.60000002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343831493.60000002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431454381.59999996</v>
      </c>
    </row>
    <row r="23" spans="1:5" x14ac:dyDescent="0.3">
      <c r="A23" s="35">
        <v>22050000</v>
      </c>
      <c r="B23" s="27" t="s">
        <v>536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157000000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147500000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110000000</v>
      </c>
    </row>
    <row r="24" spans="1:5" x14ac:dyDescent="0.3">
      <c r="A24" s="35">
        <v>22060000</v>
      </c>
      <c r="B24" s="27" t="s">
        <v>537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506900000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352590550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x14ac:dyDescent="0.3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3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3">
      <c r="A27" s="22" t="s">
        <v>341</v>
      </c>
      <c r="B27" s="23" t="s">
        <v>474</v>
      </c>
      <c r="C27" s="31">
        <f>C5</f>
        <v>5098350380.2399998</v>
      </c>
      <c r="D27" s="31">
        <f t="shared" ref="D27:E27" si="3">D5</f>
        <v>4452934446.8643999</v>
      </c>
      <c r="E27" s="31">
        <f t="shared" si="3"/>
        <v>4743330060.0200005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8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E300"/>
  <sheetViews>
    <sheetView view="pageBreakPreview" topLeftCell="A5" zoomScale="90" zoomScaleNormal="100" zoomScaleSheetLayoutView="90" workbookViewId="0">
      <selection sqref="A1:E1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4.44140625" style="1" bestFit="1" customWidth="1"/>
    <col min="6" max="16384" width="8.77734375" style="1"/>
  </cols>
  <sheetData>
    <row r="1" spans="1:5" x14ac:dyDescent="0.3">
      <c r="A1" s="80" t="s">
        <v>491</v>
      </c>
      <c r="B1" s="80"/>
      <c r="C1" s="80"/>
      <c r="D1" s="80"/>
      <c r="E1" s="80"/>
    </row>
    <row r="2" spans="1:5" ht="36.6" customHeight="1" x14ac:dyDescent="0.25">
      <c r="A2" s="82" t="s">
        <v>810</v>
      </c>
      <c r="B2" s="82"/>
      <c r="C2" s="82"/>
      <c r="D2" s="82"/>
      <c r="E2" s="82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492</v>
      </c>
      <c r="C4" s="50" t="s">
        <v>596</v>
      </c>
      <c r="D4" s="50" t="s">
        <v>597</v>
      </c>
      <c r="E4" s="50" t="s">
        <v>598</v>
      </c>
    </row>
    <row r="5" spans="1:5" x14ac:dyDescent="0.3">
      <c r="A5" s="20">
        <v>32010100</v>
      </c>
      <c r="B5" s="21" t="s">
        <v>509</v>
      </c>
      <c r="C5" s="28">
        <f>'PMD CAPITAL EXP F.xii'!D7+'AGRIC CAPITAL EXP F.xii'!D7+'FINANCE CAPITAL EXP F.xii'!D7+'WORKS CAPITAL EXP F.xii'!D7+'ESD CAPITAL EXP F.xii'!D7+'PHC CAPITAL EXP F.xii'!D7+'WATSAN CAPITAL EXP F.xii'!D7</f>
        <v>1002350000</v>
      </c>
      <c r="D5" s="28">
        <f>'PMD CAPITAL EXP F.xii'!E7+'AGRIC CAPITAL EXP F.xii'!E7+'FINANCE CAPITAL EXP F.xii'!E7+'WORKS CAPITAL EXP F.xii'!E7+'ESD CAPITAL EXP F.xii'!E7+'PHC CAPITAL EXP F.xii'!E7+'WATSAN CAPITAL EXP F.xii'!E7</f>
        <v>1405733735.4400001</v>
      </c>
      <c r="E5" s="28">
        <f>'PMD CAPITAL EXP F.xii'!F7+'AGRIC CAPITAL EXP F.xii'!F7+'FINANCE CAPITAL EXP F.xii'!F7+'WORKS CAPITAL EXP F.xii'!F7+'ESD CAPITAL EXP F.xii'!F7+'PHC CAPITAL EXP F.xii'!F7+'WATSAN CAPITAL EXP F.xii'!F7</f>
        <v>555513062.33000004</v>
      </c>
    </row>
    <row r="6" spans="1:5" x14ac:dyDescent="0.3">
      <c r="A6" s="20">
        <v>32010200</v>
      </c>
      <c r="B6" s="21" t="s">
        <v>600</v>
      </c>
      <c r="C6" s="28">
        <f>'PMD CAPITAL EXP F.xii'!D19+'AGRIC CAPITAL EXP F.xii'!D18+'FINANCE CAPITAL EXP F.xii'!D15+'WORKS CAPITAL EXP F.xii'!D22+'ESD CAPITAL EXP F.xii'!D49+'PHC CAPITAL EXP F.xii'!D25+'WATSAN CAPITAL EXP F.xii'!D24</f>
        <v>180000000</v>
      </c>
      <c r="D6" s="28">
        <f>'PMD CAPITAL EXP F.xii'!E19+'AGRIC CAPITAL EXP F.xii'!E18+'FINANCE CAPITAL EXP F.xii'!E15+'WORKS CAPITAL EXP F.xii'!E22+'ESD CAPITAL EXP F.xii'!E49+'PHC CAPITAL EXP F.xii'!E25+'WATSAN CAPITAL EXP F.xii'!E24</f>
        <v>179336125</v>
      </c>
      <c r="E6" s="28">
        <f>'PMD CAPITAL EXP F.xii'!F19+'AGRIC CAPITAL EXP F.xii'!F18+'FINANCE CAPITAL EXP F.xii'!F15+'WORKS CAPITAL EXP F.xii'!F22+'ESD CAPITAL EXP F.xii'!F49+'PHC CAPITAL EXP F.xii'!F25+'WATSAN CAPITAL EXP F.xii'!F24</f>
        <v>3298210185.1900001</v>
      </c>
    </row>
    <row r="7" spans="1:5" x14ac:dyDescent="0.3">
      <c r="A7" s="20">
        <v>32010300</v>
      </c>
      <c r="B7" s="21" t="s">
        <v>510</v>
      </c>
      <c r="C7" s="28">
        <f>'PMD CAPITAL EXP F.xii'!D33+'AGRIC CAPITAL EXP F.xii'!D26+'FINANCE CAPITAL EXP F.xii'!D20+'WORKS CAPITAL EXP F.xii'!D82+'ESD CAPITAL EXP F.xii'!D56+'PHC CAPITAL EXP F.xii'!D34+'WATSAN CAPITAL EXP F.xii'!D58</f>
        <v>10000000</v>
      </c>
      <c r="D7" s="28">
        <f>'PMD CAPITAL EXP F.xii'!E33+'AGRIC CAPITAL EXP F.xii'!E26+'FINANCE CAPITAL EXP F.xii'!E20+'WORKS CAPITAL EXP F.xii'!E82+'ESD CAPITAL EXP F.xii'!E56+'PHC CAPITAL EXP F.xii'!E34+'WATSAN CAPITAL EXP F.xii'!E58</f>
        <v>9485000</v>
      </c>
      <c r="E7" s="28">
        <f>'PMD CAPITAL EXP F.xii'!F33+'AGRIC CAPITAL EXP F.xii'!F26+'FINANCE CAPITAL EXP F.xii'!F20+'WORKS CAPITAL EXP F.xii'!F82+'ESD CAPITAL EXP F.xii'!F56+'PHC CAPITAL EXP F.xii'!F34+'WATSAN CAPITAL EXP F.xii'!F58</f>
        <v>0</v>
      </c>
    </row>
    <row r="8" spans="1:5" x14ac:dyDescent="0.3">
      <c r="A8" s="20">
        <v>32010400</v>
      </c>
      <c r="B8" s="21" t="s">
        <v>511</v>
      </c>
      <c r="C8" s="28">
        <f>'PMD CAPITAL EXP F.xii'!D39+'AGRIC CAPITAL EXP F.xii'!D32+'FINANCE CAPITAL EXP F.xii'!D26+'WORKS CAPITAL EXP F.xii'!D87+'ESD CAPITAL EXP F.xii'!D62+'PHC CAPITAL EXP F.xii'!D40+'WATSAN CAPITAL EXP F.xii'!D64</f>
        <v>307300000</v>
      </c>
      <c r="D8" s="28">
        <f>'PMD CAPITAL EXP F.xii'!E39+'AGRIC CAPITAL EXP F.xii'!E32+'FINANCE CAPITAL EXP F.xii'!E26+'WORKS CAPITAL EXP F.xii'!E87+'ESD CAPITAL EXP F.xii'!E62+'PHC CAPITAL EXP F.xii'!E40+'WATSAN CAPITAL EXP F.xii'!E64</f>
        <v>305396800</v>
      </c>
      <c r="E8" s="28">
        <f>'PMD CAPITAL EXP F.xii'!F39+'AGRIC CAPITAL EXP F.xii'!F32+'FINANCE CAPITAL EXP F.xii'!F26+'WORKS CAPITAL EXP F.xii'!F87+'ESD CAPITAL EXP F.xii'!F62+'PHC CAPITAL EXP F.xii'!F40+'WATSAN CAPITAL EXP F.xii'!F64</f>
        <v>99000000</v>
      </c>
    </row>
    <row r="9" spans="1:5" x14ac:dyDescent="0.3">
      <c r="A9" s="20">
        <v>32010500</v>
      </c>
      <c r="B9" s="21" t="s">
        <v>512</v>
      </c>
      <c r="C9" s="28">
        <f>'PMD CAPITAL EXP F.xii'!D54+'AGRIC CAPITAL EXP F.xii'!D38+'FINANCE CAPITAL EXP F.xii'!D32+'WORKS CAPITAL EXP F.xii'!D93+'ESD CAPITAL EXP F.xii'!D68+'PHC CAPITAL EXP F.xii'!D46+'WATSAN CAPITAL EXP F.xii'!D70</f>
        <v>13500000</v>
      </c>
      <c r="D9" s="28">
        <f>'PMD CAPITAL EXP F.xii'!E54+'AGRIC CAPITAL EXP F.xii'!E38+'FINANCE CAPITAL EXP F.xii'!E32+'WORKS CAPITAL EXP F.xii'!E93+'ESD CAPITAL EXP F.xii'!E68+'PHC CAPITAL EXP F.xii'!E46+'WATSAN CAPITAL EXP F.xii'!E70</f>
        <v>12200000</v>
      </c>
      <c r="E9" s="28">
        <f>'PMD CAPITAL EXP F.xii'!F54+'AGRIC CAPITAL EXP F.xii'!F38+'FINANCE CAPITAL EXP F.xii'!F32+'WORKS CAPITAL EXP F.xii'!F93+'ESD CAPITAL EXP F.xii'!F68+'PHC CAPITAL EXP F.xii'!F46+'WATSAN CAPITAL EXP F.xii'!F70</f>
        <v>0</v>
      </c>
    </row>
    <row r="10" spans="1:5" x14ac:dyDescent="0.3">
      <c r="A10" s="20">
        <v>32010600</v>
      </c>
      <c r="B10" s="21" t="s">
        <v>513</v>
      </c>
      <c r="C10" s="28">
        <f>'PMD CAPITAL EXP F.xii'!D63+'AGRIC CAPITAL EXP F.xii'!D47+'FINANCE CAPITAL EXP F.xii'!D39+'WORKS CAPITAL EXP F.xii'!D100+'ESD CAPITAL EXP F.xii'!D74+'PHC CAPITAL EXP F.xii'!D55+'WATSAN CAPITAL EXP F.xii'!D79</f>
        <v>20500000</v>
      </c>
      <c r="D10" s="28">
        <f>'PMD CAPITAL EXP F.xii'!E63+'AGRIC CAPITAL EXP F.xii'!E47+'FINANCE CAPITAL EXP F.xii'!E39+'WORKS CAPITAL EXP F.xii'!E100+'ESD CAPITAL EXP F.xii'!E74+'PHC CAPITAL EXP F.xii'!E55+'WATSAN CAPITAL EXP F.xii'!E79</f>
        <v>19542800</v>
      </c>
      <c r="E10" s="28">
        <f>'PMD CAPITAL EXP F.xii'!F63+'AGRIC CAPITAL EXP F.xii'!F47+'FINANCE CAPITAL EXP F.xii'!F39+'WORKS CAPITAL EXP F.xii'!F100+'ESD CAPITAL EXP F.xii'!F74+'PHC CAPITAL EXP F.xii'!F55+'WATSAN CAPITAL EXP F.xii'!F79</f>
        <v>0</v>
      </c>
    </row>
    <row r="11" spans="1:5" x14ac:dyDescent="0.3">
      <c r="A11" s="20">
        <v>32010900</v>
      </c>
      <c r="B11" s="21" t="s">
        <v>514</v>
      </c>
      <c r="C11" s="28">
        <f>'PMD CAPITAL EXP F.xii'!D70+'AGRIC CAPITAL EXP F.xii'!D51+'FINANCE CAPITAL EXP F.xii'!D46+'WORKS CAPITAL EXP F.xii'!D107+'ESD CAPITAL EXP F.xii'!D80+'PHC CAPITAL EXP F.xii'!D62+'WATSAN CAPITAL EXP F.xii'!D86</f>
        <v>167500000</v>
      </c>
      <c r="D11" s="28">
        <f>'PMD CAPITAL EXP F.xii'!E70+'AGRIC CAPITAL EXP F.xii'!E51+'FINANCE CAPITAL EXP F.xii'!E46+'WORKS CAPITAL EXP F.xii'!E107+'ESD CAPITAL EXP F.xii'!E80+'PHC CAPITAL EXP F.xii'!E62+'WATSAN CAPITAL EXP F.xii'!E86</f>
        <v>162264547</v>
      </c>
      <c r="E11" s="28">
        <f>'PMD CAPITAL EXP F.xii'!F70+'AGRIC CAPITAL EXP F.xii'!F51+'FINANCE CAPITAL EXP F.xii'!F46+'WORKS CAPITAL EXP F.xii'!F107+'ESD CAPITAL EXP F.xii'!F80+'PHC CAPITAL EXP F.xii'!F62+'WATSAN CAPITAL EXP F.xii'!F86</f>
        <v>0</v>
      </c>
    </row>
    <row r="12" spans="1:5" x14ac:dyDescent="0.3">
      <c r="A12" s="20">
        <v>32020100</v>
      </c>
      <c r="B12" s="21" t="s">
        <v>515</v>
      </c>
      <c r="C12" s="28">
        <f>'PMD CAPITAL EXP F.xii'!D82+'AGRIC CAPITAL EXP F.xii'!D63+'FINANCE CAPITAL EXP F.xii'!D58+'WORKS CAPITAL EXP F.xii'!D119+'ESD CAPITAL EXP F.xii'!D92+'PHC CAPITAL EXP F.xii'!D74+'WATSAN CAPITAL EXP F.xii'!D98</f>
        <v>0</v>
      </c>
      <c r="D12" s="28">
        <f>'PMD CAPITAL EXP F.xii'!E82+'AGRIC CAPITAL EXP F.xii'!E63+'FINANCE CAPITAL EXP F.xii'!E58+'WORKS CAPITAL EXP F.xii'!E119+'ESD CAPITAL EXP F.xii'!E92+'PHC CAPITAL EXP F.xii'!E74+'WATSAN CAPITAL EXP F.xii'!E98</f>
        <v>0</v>
      </c>
      <c r="E12" s="28">
        <f>'PMD CAPITAL EXP F.xii'!F82+'AGRIC CAPITAL EXP F.xii'!F63+'FINANCE CAPITAL EXP F.xii'!F58+'WORKS CAPITAL EXP F.xii'!F119+'ESD CAPITAL EXP F.xii'!F92+'PHC CAPITAL EXP F.xii'!F74+'WATSAN CAPITAL EXP F.xii'!F98</f>
        <v>0</v>
      </c>
    </row>
    <row r="13" spans="1:5" x14ac:dyDescent="0.3">
      <c r="A13" s="20">
        <v>32030100</v>
      </c>
      <c r="B13" s="21" t="s">
        <v>466</v>
      </c>
      <c r="C13" s="28">
        <f>'PMD CAPITAL EXP F.xii'!D89+'AGRIC CAPITAL EXP F.xii'!D70+'FINANCE CAPITAL EXP F.xii'!D65+'WORKS CAPITAL EXP F.xii'!D126+'ESD CAPITAL EXP F.xii'!D99+'PHC CAPITAL EXP F.xii'!D81+'WATSAN CAPITAL EXP F.xii'!D105</f>
        <v>47000000</v>
      </c>
      <c r="D13" s="28">
        <f>'PMD CAPITAL EXP F.xii'!E89+'AGRIC CAPITAL EXP F.xii'!E70+'FINANCE CAPITAL EXP F.xii'!E65+'WORKS CAPITAL EXP F.xii'!E126+'ESD CAPITAL EXP F.xii'!E99+'PHC CAPITAL EXP F.xii'!E81+'WATSAN CAPITAL EXP F.xii'!E105</f>
        <v>46200000</v>
      </c>
      <c r="E13" s="28">
        <f>'PMD CAPITAL EXP F.xii'!F89+'AGRIC CAPITAL EXP F.xii'!F70+'FINANCE CAPITAL EXP F.xii'!F65+'WORKS CAPITAL EXP F.xii'!F126+'ESD CAPITAL EXP F.xii'!F99+'PHC CAPITAL EXP F.xii'!F81+'WATSAN CAPITAL EXP F.xii'!F105</f>
        <v>0</v>
      </c>
    </row>
    <row r="14" spans="1:5" x14ac:dyDescent="0.3">
      <c r="A14" s="20">
        <v>32011000</v>
      </c>
      <c r="B14" s="21" t="s">
        <v>554</v>
      </c>
      <c r="C14" s="28">
        <f>'PMD CAPITAL EXP F.xii'!D95+'AGRIC CAPITAL EXP F.xii'!D76+'FINANCE CAPITAL EXP F.xii'!D71+'WORKS CAPITAL EXP F.xii'!D132+'ESD CAPITAL EXP F.xii'!D103+'PHC CAPITAL EXP F.xii'!D87+'WATSAN CAPITAL EXP F.xii'!D111</f>
        <v>0</v>
      </c>
      <c r="D14" s="28">
        <f>'PMD CAPITAL EXP F.xii'!E95+'AGRIC CAPITAL EXP F.xii'!E76+'FINANCE CAPITAL EXP F.xii'!E71+'WORKS CAPITAL EXP F.xii'!E132+'ESD CAPITAL EXP F.xii'!E103+'PHC CAPITAL EXP F.xii'!E87+'WATSAN CAPITAL EXP F.xii'!E111</f>
        <v>0</v>
      </c>
      <c r="E14" s="28">
        <f>'PMD CAPITAL EXP F.xii'!F95+'AGRIC CAPITAL EXP F.xii'!F76+'FINANCE CAPITAL EXP F.xii'!F71+'WORKS CAPITAL EXP F.xii'!F132+'ESD CAPITAL EXP F.xii'!F103+'PHC CAPITAL EXP F.xii'!F87+'WATSAN CAPITAL EXP F.xii'!F111</f>
        <v>0</v>
      </c>
    </row>
    <row r="15" spans="1:5" hidden="1" x14ac:dyDescent="0.3">
      <c r="A15" s="21" t="s">
        <v>341</v>
      </c>
      <c r="B15" s="21" t="s">
        <v>341</v>
      </c>
      <c r="C15" s="21"/>
      <c r="D15" s="21"/>
      <c r="E15" s="21"/>
    </row>
    <row r="16" spans="1:5" hidden="1" x14ac:dyDescent="0.3">
      <c r="A16" s="21" t="s">
        <v>341</v>
      </c>
      <c r="B16" s="21" t="s">
        <v>341</v>
      </c>
      <c r="C16" s="21"/>
      <c r="D16" s="21"/>
      <c r="E16" s="21"/>
    </row>
    <row r="17" spans="1:5" hidden="1" x14ac:dyDescent="0.3">
      <c r="A17" s="21" t="s">
        <v>341</v>
      </c>
      <c r="B17" s="21" t="s">
        <v>341</v>
      </c>
      <c r="C17" s="21"/>
      <c r="D17" s="21"/>
      <c r="E17" s="21"/>
    </row>
    <row r="18" spans="1:5" hidden="1" x14ac:dyDescent="0.3">
      <c r="A18" s="21" t="s">
        <v>341</v>
      </c>
      <c r="B18" s="21" t="s">
        <v>341</v>
      </c>
      <c r="C18" s="21"/>
      <c r="D18" s="21"/>
      <c r="E18" s="21"/>
    </row>
    <row r="19" spans="1:5" hidden="1" x14ac:dyDescent="0.3">
      <c r="A19" s="21" t="s">
        <v>341</v>
      </c>
      <c r="B19" s="21" t="s">
        <v>341</v>
      </c>
      <c r="C19" s="21"/>
      <c r="D19" s="21"/>
      <c r="E19" s="21"/>
    </row>
    <row r="20" spans="1:5" hidden="1" x14ac:dyDescent="0.3">
      <c r="A20" s="21" t="s">
        <v>341</v>
      </c>
      <c r="B20" s="21" t="s">
        <v>341</v>
      </c>
      <c r="C20" s="21"/>
      <c r="D20" s="21"/>
      <c r="E20" s="21"/>
    </row>
    <row r="21" spans="1:5" hidden="1" x14ac:dyDescent="0.3">
      <c r="A21" s="21" t="s">
        <v>341</v>
      </c>
      <c r="B21" s="21" t="s">
        <v>341</v>
      </c>
      <c r="C21" s="21"/>
      <c r="D21" s="21"/>
      <c r="E21" s="21"/>
    </row>
    <row r="22" spans="1:5" hidden="1" x14ac:dyDescent="0.3">
      <c r="A22" s="21" t="s">
        <v>341</v>
      </c>
      <c r="B22" s="21" t="s">
        <v>341</v>
      </c>
      <c r="C22" s="21"/>
      <c r="D22" s="21"/>
      <c r="E22" s="21"/>
    </row>
    <row r="23" spans="1:5" hidden="1" x14ac:dyDescent="0.3">
      <c r="A23" s="21" t="s">
        <v>341</v>
      </c>
      <c r="B23" s="21" t="s">
        <v>341</v>
      </c>
      <c r="C23" s="21"/>
      <c r="D23" s="21"/>
      <c r="E23" s="21"/>
    </row>
    <row r="24" spans="1:5" hidden="1" x14ac:dyDescent="0.3">
      <c r="A24" s="21" t="s">
        <v>341</v>
      </c>
      <c r="B24" s="21" t="s">
        <v>341</v>
      </c>
      <c r="C24" s="21"/>
      <c r="D24" s="21"/>
      <c r="E24" s="21"/>
    </row>
    <row r="25" spans="1:5" hidden="1" x14ac:dyDescent="0.3">
      <c r="A25" s="21" t="s">
        <v>341</v>
      </c>
      <c r="B25" s="21" t="s">
        <v>341</v>
      </c>
      <c r="C25" s="21"/>
      <c r="D25" s="21"/>
      <c r="E25" s="21"/>
    </row>
    <row r="26" spans="1:5" hidden="1" x14ac:dyDescent="0.3">
      <c r="A26" s="21" t="s">
        <v>341</v>
      </c>
      <c r="B26" s="21" t="s">
        <v>341</v>
      </c>
      <c r="C26" s="21"/>
      <c r="D26" s="21"/>
      <c r="E26" s="21"/>
    </row>
    <row r="27" spans="1:5" hidden="1" x14ac:dyDescent="0.3">
      <c r="A27" s="21" t="s">
        <v>341</v>
      </c>
      <c r="B27" s="21" t="s">
        <v>341</v>
      </c>
      <c r="C27" s="21"/>
      <c r="D27" s="21"/>
      <c r="E27" s="21"/>
    </row>
    <row r="28" spans="1:5" x14ac:dyDescent="0.3">
      <c r="A28" s="21" t="s">
        <v>341</v>
      </c>
      <c r="B28" s="23" t="s">
        <v>516</v>
      </c>
      <c r="C28" s="29">
        <f>SUM(C5:C27)</f>
        <v>1748150000</v>
      </c>
      <c r="D28" s="29">
        <f t="shared" ref="D28:E28" si="0">SUM(D5:D27)</f>
        <v>2140159007.4400001</v>
      </c>
      <c r="E28" s="29">
        <f t="shared" si="0"/>
        <v>3952723247.52</v>
      </c>
    </row>
    <row r="29" spans="1:5" hidden="1" x14ac:dyDescent="0.3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fitToHeight="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E300"/>
  <sheetViews>
    <sheetView view="pageBreakPreview" zoomScale="90" zoomScaleNormal="87" zoomScaleSheetLayoutView="90" workbookViewId="0">
      <selection sqref="A1:E1"/>
    </sheetView>
  </sheetViews>
  <sheetFormatPr defaultColWidth="8.77734375" defaultRowHeight="15" x14ac:dyDescent="0.25"/>
  <cols>
    <col min="1" max="1" width="16" style="1" customWidth="1"/>
    <col min="2" max="2" width="52" style="1" bestFit="1" customWidth="1"/>
    <col min="3" max="5" width="24.44140625" style="1" bestFit="1" customWidth="1"/>
    <col min="6" max="16384" width="8.77734375" style="1"/>
  </cols>
  <sheetData>
    <row r="1" spans="1:5" x14ac:dyDescent="0.3">
      <c r="A1" s="80" t="s">
        <v>528</v>
      </c>
      <c r="B1" s="80"/>
      <c r="C1" s="80"/>
      <c r="D1" s="80"/>
      <c r="E1" s="80"/>
    </row>
    <row r="2" spans="1:5" ht="39.6" customHeight="1" x14ac:dyDescent="0.25">
      <c r="A2" s="82" t="s">
        <v>811</v>
      </c>
      <c r="B2" s="82"/>
      <c r="C2" s="82"/>
      <c r="D2" s="82"/>
      <c r="E2" s="82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481</v>
      </c>
      <c r="C4" s="50" t="s">
        <v>596</v>
      </c>
      <c r="D4" s="50" t="s">
        <v>597</v>
      </c>
      <c r="E4" s="50" t="s">
        <v>598</v>
      </c>
    </row>
    <row r="5" spans="1:5" x14ac:dyDescent="0.3">
      <c r="A5" s="25" t="s">
        <v>517</v>
      </c>
      <c r="B5" s="27" t="s">
        <v>482</v>
      </c>
      <c r="C5" s="11">
        <v>0</v>
      </c>
      <c r="D5" s="11">
        <v>0</v>
      </c>
      <c r="E5" s="11">
        <v>0</v>
      </c>
    </row>
    <row r="6" spans="1:5" x14ac:dyDescent="0.3">
      <c r="A6" s="25" t="s">
        <v>518</v>
      </c>
      <c r="B6" s="27" t="s">
        <v>483</v>
      </c>
      <c r="C6" s="11">
        <v>0</v>
      </c>
      <c r="D6" s="11">
        <v>0</v>
      </c>
      <c r="E6" s="11">
        <v>0</v>
      </c>
    </row>
    <row r="7" spans="1:5" x14ac:dyDescent="0.3">
      <c r="A7" s="25" t="s">
        <v>519</v>
      </c>
      <c r="B7" s="27" t="s">
        <v>484</v>
      </c>
      <c r="C7" s="11">
        <v>0</v>
      </c>
      <c r="D7" s="11">
        <v>0</v>
      </c>
      <c r="E7" s="11">
        <v>0</v>
      </c>
    </row>
    <row r="8" spans="1:5" x14ac:dyDescent="0.3">
      <c r="A8" s="25" t="s">
        <v>520</v>
      </c>
      <c r="B8" s="21" t="s">
        <v>761</v>
      </c>
      <c r="C8" s="11">
        <f>'PMD CAPITAL EXP F.xii'!D6</f>
        <v>334850000</v>
      </c>
      <c r="D8" s="11">
        <f>'PMD CAPITAL EXP F.xii'!E6</f>
        <v>327041412.5</v>
      </c>
      <c r="E8" s="11">
        <f>'PMD CAPITAL EXP F.xii'!F6</f>
        <v>288570130</v>
      </c>
    </row>
    <row r="9" spans="1:5" x14ac:dyDescent="0.3">
      <c r="A9" s="25" t="s">
        <v>521</v>
      </c>
      <c r="B9" s="21" t="s">
        <v>485</v>
      </c>
      <c r="C9" s="11">
        <f>'AGRIC CAPITAL EXP F.xii'!D6</f>
        <v>299300000</v>
      </c>
      <c r="D9" s="11">
        <f>'AGRIC CAPITAL EXP F.xii'!E6</f>
        <v>289125561</v>
      </c>
      <c r="E9" s="11">
        <f>'AGRIC CAPITAL EXP F.xii'!F6</f>
        <v>0</v>
      </c>
    </row>
    <row r="10" spans="1:5" x14ac:dyDescent="0.3">
      <c r="A10" s="25" t="s">
        <v>522</v>
      </c>
      <c r="B10" s="21" t="s">
        <v>486</v>
      </c>
      <c r="C10" s="11">
        <f>'FINANCE CAPITAL EXP F.xii'!D6</f>
        <v>12500000</v>
      </c>
      <c r="D10" s="11">
        <f>'FINANCE CAPITAL EXP F.xii'!E6</f>
        <v>11480000</v>
      </c>
      <c r="E10" s="11">
        <f>'FINANCE CAPITAL EXP F.xii'!F6</f>
        <v>1720634991.71</v>
      </c>
    </row>
    <row r="11" spans="1:5" x14ac:dyDescent="0.3">
      <c r="A11" s="25" t="s">
        <v>523</v>
      </c>
      <c r="B11" s="21" t="s">
        <v>487</v>
      </c>
      <c r="C11" s="11">
        <f>'WORKS CAPITAL EXP F.xii'!D6</f>
        <v>240000000</v>
      </c>
      <c r="D11" s="11">
        <f>'WORKS CAPITAL EXP F.xii'!E6</f>
        <v>774336125</v>
      </c>
      <c r="E11" s="11">
        <f>'WORKS CAPITAL EXP F.xii'!F6</f>
        <v>1085220882.77</v>
      </c>
    </row>
    <row r="12" spans="1:5" x14ac:dyDescent="0.3">
      <c r="A12" s="25" t="s">
        <v>524</v>
      </c>
      <c r="B12" s="21" t="s">
        <v>488</v>
      </c>
      <c r="C12" s="11">
        <f>'ESD CAPITAL EXP F.xii'!D6</f>
        <v>270000000</v>
      </c>
      <c r="D12" s="11">
        <f>'ESD CAPITAL EXP F.xii'!E6</f>
        <v>255023849.09999999</v>
      </c>
      <c r="E12" s="11">
        <f>'ESD CAPITAL EXP F.xii'!F6</f>
        <v>372773271.38</v>
      </c>
    </row>
    <row r="13" spans="1:5" x14ac:dyDescent="0.3">
      <c r="A13" s="25" t="s">
        <v>525</v>
      </c>
      <c r="B13" s="21" t="s">
        <v>768</v>
      </c>
      <c r="C13" s="11">
        <f>'PHC CAPITAL EXP F.xii'!D6</f>
        <v>467500000</v>
      </c>
      <c r="D13" s="11">
        <f>'PHC CAPITAL EXP F.xii'!E6</f>
        <v>368658350.84000003</v>
      </c>
      <c r="E13" s="11">
        <f>'PHC CAPITAL EXP F.xii'!F6</f>
        <v>167335810</v>
      </c>
    </row>
    <row r="14" spans="1:5" x14ac:dyDescent="0.3">
      <c r="A14" s="25" t="s">
        <v>526</v>
      </c>
      <c r="B14" s="21" t="s">
        <v>489</v>
      </c>
      <c r="C14" s="11">
        <f>'WATSAN CAPITAL EXP F.xii'!D6</f>
        <v>124000000</v>
      </c>
      <c r="D14" s="11">
        <f>'WATSAN CAPITAL EXP F.xii'!E6</f>
        <v>114493709</v>
      </c>
      <c r="E14" s="11">
        <f>'WATSAN CAPITAL EXP F.xii'!F6</f>
        <v>318188161.65999997</v>
      </c>
    </row>
    <row r="15" spans="1:5" x14ac:dyDescent="0.3">
      <c r="A15" s="25" t="s">
        <v>527</v>
      </c>
      <c r="B15" s="27" t="s">
        <v>490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/>
      <c r="B25" s="5" t="s">
        <v>474</v>
      </c>
      <c r="C25" s="11">
        <f>SUM(C5:C24)</f>
        <v>1748150000</v>
      </c>
      <c r="D25" s="11">
        <f t="shared" ref="D25:E25" si="0">SUM(D5:D24)</f>
        <v>2140159007.4400001</v>
      </c>
      <c r="E25" s="11">
        <f t="shared" si="0"/>
        <v>3952723247.52</v>
      </c>
    </row>
    <row r="26" spans="1:5" hidden="1" x14ac:dyDescent="0.3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E300"/>
  <sheetViews>
    <sheetView view="pageBreakPreview" topLeftCell="A4" zoomScale="90" zoomScaleNormal="76" zoomScaleSheetLayoutView="90" zoomScalePageLayoutView="80" workbookViewId="0">
      <selection activeCell="D21" sqref="D21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812</v>
      </c>
      <c r="B3" s="82"/>
      <c r="C3" s="82"/>
      <c r="D3" s="82"/>
      <c r="E3" s="82"/>
    </row>
    <row r="4" spans="1:5" x14ac:dyDescent="0.3">
      <c r="A4" s="81" t="s">
        <v>758</v>
      </c>
      <c r="B4" s="81"/>
      <c r="C4" s="81"/>
      <c r="D4" s="81"/>
      <c r="E4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17437542</v>
      </c>
      <c r="D7" s="12">
        <f t="shared" ref="D7:E7" si="0">D8+D13+D20</f>
        <v>17037542</v>
      </c>
      <c r="E7" s="12">
        <f t="shared" si="0"/>
        <v>9084000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9084000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9084000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6869334</v>
      </c>
      <c r="D12" s="41">
        <v>6869334</v>
      </c>
      <c r="E12" s="41">
        <v>9084000</v>
      </c>
    </row>
    <row r="13" spans="1:5" s="1" customFormat="1" x14ac:dyDescent="0.3">
      <c r="A13" s="3">
        <v>2102</v>
      </c>
      <c r="B13" s="3" t="s">
        <v>9</v>
      </c>
      <c r="C13" s="12">
        <f>C14+C18</f>
        <v>5284104</v>
      </c>
      <c r="D13" s="12">
        <f t="shared" ref="D13:E13" si="3">D14+D18</f>
        <v>5084104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5284104</v>
      </c>
      <c r="D14" s="12">
        <f t="shared" ref="D14:E14" si="4">SUM(D15:D17)</f>
        <v>5084104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5284104</v>
      </c>
      <c r="D15" s="41">
        <v>5084104</v>
      </c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5284104</v>
      </c>
      <c r="D20" s="12">
        <f t="shared" ref="D20:E20" si="6">SUM(D21:D23)</f>
        <v>5084104</v>
      </c>
      <c r="E20" s="12">
        <f t="shared" si="6"/>
        <v>0</v>
      </c>
    </row>
    <row r="21" spans="1:5" x14ac:dyDescent="0.3">
      <c r="A21" s="59">
        <v>21030101</v>
      </c>
      <c r="B21" s="48" t="s">
        <v>17</v>
      </c>
      <c r="C21" s="41">
        <v>5284104</v>
      </c>
      <c r="D21" s="41">
        <v>5084104</v>
      </c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3:E300"/>
  <sheetViews>
    <sheetView view="pageBreakPreview" topLeftCell="A10" zoomScale="90" zoomScaleNormal="69" zoomScaleSheetLayoutView="90" workbookViewId="0">
      <selection activeCell="C49" sqref="C49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813</v>
      </c>
      <c r="B4" s="82"/>
      <c r="C4" s="82"/>
      <c r="D4" s="82"/>
      <c r="E4" s="82"/>
    </row>
    <row r="5" spans="1:5" x14ac:dyDescent="0.3">
      <c r="A5" s="81" t="s">
        <v>758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219300000</v>
      </c>
      <c r="D7" s="12">
        <f t="shared" ref="D7:E7" si="0">D8+D84+D88+D93</f>
        <v>117456955</v>
      </c>
      <c r="E7" s="12">
        <f t="shared" si="0"/>
        <v>181300000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219300000</v>
      </c>
      <c r="D8" s="12">
        <f t="shared" ref="D8:E8" si="1">D9+D14+D22+D36+D45+D48+D54+D63+D67+D70</f>
        <v>117456955</v>
      </c>
      <c r="E8" s="12">
        <f t="shared" si="1"/>
        <v>181300000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2000000</v>
      </c>
      <c r="E9" s="12">
        <f t="shared" si="2"/>
        <v>55000000</v>
      </c>
    </row>
    <row r="10" spans="1:5" x14ac:dyDescent="0.3">
      <c r="A10" s="43">
        <v>22020101</v>
      </c>
      <c r="B10" s="44" t="s">
        <v>23</v>
      </c>
      <c r="C10" s="41">
        <v>2000000</v>
      </c>
      <c r="D10" s="41">
        <v>2000000</v>
      </c>
      <c r="E10" s="41">
        <v>5000000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x14ac:dyDescent="0.3">
      <c r="A12" s="43">
        <v>22020103</v>
      </c>
      <c r="B12" s="44" t="s">
        <v>25</v>
      </c>
      <c r="C12" s="41"/>
      <c r="D12" s="41"/>
      <c r="E12" s="41">
        <v>50000000</v>
      </c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900000</v>
      </c>
      <c r="D22" s="12">
        <f t="shared" ref="D22:E22" si="3">SUM(D23:D35)</f>
        <v>558235</v>
      </c>
      <c r="E22" s="12">
        <f t="shared" si="3"/>
        <v>900000</v>
      </c>
    </row>
    <row r="23" spans="1:5" x14ac:dyDescent="0.3">
      <c r="A23" s="43">
        <v>22020301</v>
      </c>
      <c r="B23" s="44" t="s">
        <v>36</v>
      </c>
      <c r="C23" s="41">
        <v>500000</v>
      </c>
      <c r="D23" s="41">
        <v>375000</v>
      </c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200000</v>
      </c>
      <c r="D27" s="41"/>
      <c r="E27" s="41">
        <v>200000</v>
      </c>
    </row>
    <row r="28" spans="1:5" x14ac:dyDescent="0.3">
      <c r="A28" s="43">
        <v>22020306</v>
      </c>
      <c r="B28" s="44" t="s">
        <v>41</v>
      </c>
      <c r="C28" s="41">
        <v>200000</v>
      </c>
      <c r="D28" s="41">
        <v>183235</v>
      </c>
      <c r="E28" s="41">
        <v>200000</v>
      </c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1200000</v>
      </c>
      <c r="D36" s="12">
        <f t="shared" ref="D36:E36" si="4">SUM(D37:D44)</f>
        <v>631000</v>
      </c>
      <c r="E36" s="12">
        <f t="shared" si="4"/>
        <v>1000000</v>
      </c>
    </row>
    <row r="37" spans="1:5" x14ac:dyDescent="0.3">
      <c r="A37" s="43">
        <v>22020401</v>
      </c>
      <c r="B37" s="44" t="s">
        <v>50</v>
      </c>
      <c r="C37" s="41">
        <v>700000</v>
      </c>
      <c r="D37" s="41">
        <v>231000</v>
      </c>
      <c r="E37" s="41">
        <v>1000000</v>
      </c>
    </row>
    <row r="38" spans="1:5" x14ac:dyDescent="0.3">
      <c r="A38" s="43">
        <v>22020402</v>
      </c>
      <c r="B38" s="44" t="s">
        <v>51</v>
      </c>
      <c r="C38" s="41">
        <v>500000</v>
      </c>
      <c r="D38" s="41">
        <v>400000</v>
      </c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210000000</v>
      </c>
      <c r="D48" s="12">
        <f t="shared" ref="D48:E48" si="6">SUM(D49:D53)</f>
        <v>109485820</v>
      </c>
      <c r="E48" s="12">
        <f t="shared" si="6"/>
        <v>116000000</v>
      </c>
    </row>
    <row r="49" spans="1:5" x14ac:dyDescent="0.3">
      <c r="A49" s="43">
        <v>22020601</v>
      </c>
      <c r="B49" s="44" t="s">
        <v>62</v>
      </c>
      <c r="C49" s="41">
        <v>200000000</v>
      </c>
      <c r="D49" s="41">
        <v>99850000</v>
      </c>
      <c r="E49" s="41">
        <v>100000000</v>
      </c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x14ac:dyDescent="0.3">
      <c r="A52" s="43">
        <v>22020604</v>
      </c>
      <c r="B52" s="44" t="s">
        <v>65</v>
      </c>
      <c r="C52" s="41">
        <v>10000000</v>
      </c>
      <c r="D52" s="41">
        <v>9635820</v>
      </c>
      <c r="E52" s="41">
        <v>16000000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1700000</v>
      </c>
      <c r="D63" s="12">
        <f t="shared" ref="D63:E63" si="8">SUM(D64:D66)</f>
        <v>1500000</v>
      </c>
      <c r="E63" s="12">
        <f t="shared" si="8"/>
        <v>2700000</v>
      </c>
    </row>
    <row r="64" spans="1:5" x14ac:dyDescent="0.3">
      <c r="A64" s="43">
        <v>22020801</v>
      </c>
      <c r="B64" s="44" t="s">
        <v>77</v>
      </c>
      <c r="C64" s="41">
        <v>1500000</v>
      </c>
      <c r="D64" s="41">
        <v>1300000</v>
      </c>
      <c r="E64" s="41">
        <v>2500000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x14ac:dyDescent="0.3">
      <c r="A66" s="43">
        <v>22020803</v>
      </c>
      <c r="B66" s="44" t="s">
        <v>79</v>
      </c>
      <c r="C66" s="41">
        <v>200000</v>
      </c>
      <c r="D66" s="41">
        <v>200000</v>
      </c>
      <c r="E66" s="41">
        <v>200000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3500000</v>
      </c>
      <c r="D70" s="12">
        <f t="shared" ref="D70:E70" si="10">SUM(D71:D83)</f>
        <v>3281900</v>
      </c>
      <c r="E70" s="12">
        <f t="shared" si="10"/>
        <v>5700000</v>
      </c>
    </row>
    <row r="71" spans="1:5" x14ac:dyDescent="0.3">
      <c r="A71" s="43">
        <v>22021001</v>
      </c>
      <c r="B71" s="44" t="s">
        <v>84</v>
      </c>
      <c r="C71" s="41">
        <v>1000000</v>
      </c>
      <c r="D71" s="41">
        <v>981900</v>
      </c>
      <c r="E71" s="41">
        <v>3000000</v>
      </c>
    </row>
    <row r="72" spans="1:5" x14ac:dyDescent="0.3">
      <c r="A72" s="43">
        <v>22021002</v>
      </c>
      <c r="B72" s="44" t="s">
        <v>85</v>
      </c>
      <c r="C72" s="41">
        <v>1000000</v>
      </c>
      <c r="D72" s="41">
        <v>1000000</v>
      </c>
      <c r="E72" s="41">
        <v>700000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</v>
      </c>
      <c r="D76" s="41">
        <v>1300000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2:E300"/>
  <sheetViews>
    <sheetView view="pageBreakPreview" zoomScale="90" zoomScaleNormal="68" zoomScaleSheetLayoutView="90" workbookViewId="0">
      <selection activeCell="D17" sqref="D17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814</v>
      </c>
      <c r="B3" s="82"/>
      <c r="C3" s="82"/>
      <c r="D3" s="82"/>
      <c r="E3" s="82"/>
    </row>
    <row r="4" spans="1:5" x14ac:dyDescent="0.3">
      <c r="A4" s="81" t="s">
        <v>759</v>
      </c>
      <c r="B4" s="81"/>
      <c r="C4" s="81"/>
      <c r="D4" s="81"/>
      <c r="E4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82772272</v>
      </c>
      <c r="D7" s="12">
        <f t="shared" ref="D7:E7" si="0">D8+D13+D20</f>
        <v>72716100</v>
      </c>
      <c r="E7" s="12">
        <f t="shared" si="0"/>
        <v>63678000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28678000</v>
      </c>
      <c r="E8" s="12">
        <f t="shared" si="1"/>
        <v>28678000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28678000</v>
      </c>
      <c r="E9" s="12">
        <f t="shared" si="2"/>
        <v>28678000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28678000</v>
      </c>
      <c r="E12" s="41">
        <v>28678000</v>
      </c>
    </row>
    <row r="13" spans="1:5" s="1" customFormat="1" x14ac:dyDescent="0.3">
      <c r="A13" s="3">
        <v>2102</v>
      </c>
      <c r="B13" s="3" t="s">
        <v>9</v>
      </c>
      <c r="C13" s="12">
        <f>C14+C18</f>
        <v>50165016</v>
      </c>
      <c r="D13" s="12">
        <f t="shared" ref="D13:E13" si="3">D14+D18</f>
        <v>44038100</v>
      </c>
      <c r="E13" s="12">
        <f t="shared" si="3"/>
        <v>35000000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50165016</v>
      </c>
      <c r="D14" s="12">
        <f t="shared" ref="D14:E14" si="4">SUM(D15:D17)</f>
        <v>44038100</v>
      </c>
      <c r="E14" s="12">
        <f t="shared" si="4"/>
        <v>35000000</v>
      </c>
    </row>
    <row r="15" spans="1:5" x14ac:dyDescent="0.3">
      <c r="A15" s="59">
        <v>21020104</v>
      </c>
      <c r="B15" s="48" t="s">
        <v>11</v>
      </c>
      <c r="C15" s="41">
        <v>25082508</v>
      </c>
      <c r="D15" s="41">
        <v>19938100</v>
      </c>
      <c r="E15" s="41"/>
    </row>
    <row r="16" spans="1:5" x14ac:dyDescent="0.3">
      <c r="A16" s="59">
        <v>21020108</v>
      </c>
      <c r="B16" s="48" t="s">
        <v>12</v>
      </c>
      <c r="C16" s="41">
        <v>25082508</v>
      </c>
      <c r="D16" s="41">
        <v>24100000</v>
      </c>
      <c r="E16" s="41"/>
    </row>
    <row r="17" spans="1:5" x14ac:dyDescent="0.3">
      <c r="A17" s="59">
        <v>21020109</v>
      </c>
      <c r="B17" s="48" t="s">
        <v>843</v>
      </c>
      <c r="C17" s="41">
        <v>0</v>
      </c>
      <c r="D17" s="41">
        <v>0</v>
      </c>
      <c r="E17" s="41">
        <v>35000000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3:E300"/>
  <sheetViews>
    <sheetView view="pageBreakPreview" topLeftCell="A7" zoomScale="90" zoomScaleNormal="81" zoomScaleSheetLayoutView="90" workbookViewId="0">
      <selection activeCell="C6" sqref="C6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25">
      <c r="A3" s="83" t="s">
        <v>530</v>
      </c>
      <c r="B3" s="83"/>
      <c r="C3" s="83"/>
      <c r="D3" s="83"/>
      <c r="E3" s="83"/>
    </row>
    <row r="4" spans="1:5" ht="28.8" customHeight="1" x14ac:dyDescent="0.25">
      <c r="A4" s="84" t="s">
        <v>815</v>
      </c>
      <c r="B4" s="84"/>
      <c r="C4" s="84"/>
      <c r="D4" s="84"/>
      <c r="E4" s="84"/>
    </row>
    <row r="5" spans="1:5" x14ac:dyDescent="0.3">
      <c r="A5" s="81" t="s">
        <v>759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10300000</v>
      </c>
      <c r="D7" s="12">
        <f t="shared" ref="D7:E7" si="0">D8+D84+D88+D93</f>
        <v>6000500</v>
      </c>
      <c r="E7" s="12">
        <f t="shared" si="0"/>
        <v>10000000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10300000</v>
      </c>
      <c r="D8" s="12">
        <f t="shared" ref="D8:E8" si="1">D9+D14+D22+D36+D45+D48+D54+D63+D67+D70</f>
        <v>6000500</v>
      </c>
      <c r="E8" s="12">
        <f t="shared" si="1"/>
        <v>10000000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1250000</v>
      </c>
      <c r="E9" s="12">
        <f t="shared" si="2"/>
        <v>2500000</v>
      </c>
    </row>
    <row r="10" spans="1:5" x14ac:dyDescent="0.3">
      <c r="A10" s="43">
        <v>22020101</v>
      </c>
      <c r="B10" s="44" t="s">
        <v>23</v>
      </c>
      <c r="C10" s="41">
        <v>1500000</v>
      </c>
      <c r="D10" s="41">
        <v>1250000</v>
      </c>
      <c r="E10" s="41">
        <v>1500000</v>
      </c>
    </row>
    <row r="11" spans="1:5" x14ac:dyDescent="0.3">
      <c r="A11" s="43">
        <v>22020102</v>
      </c>
      <c r="B11" s="44" t="s">
        <v>24</v>
      </c>
      <c r="C11" s="41"/>
      <c r="D11" s="41"/>
      <c r="E11" s="41">
        <v>1000000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3">SUM(D23:D35)</f>
        <v>1950000</v>
      </c>
      <c r="E22" s="12">
        <f t="shared" si="3"/>
        <v>2000000</v>
      </c>
    </row>
    <row r="23" spans="1:5" x14ac:dyDescent="0.3">
      <c r="A23" s="43">
        <v>22020301</v>
      </c>
      <c r="B23" s="44" t="s">
        <v>36</v>
      </c>
      <c r="C23" s="41">
        <v>2500000</v>
      </c>
      <c r="D23" s="41">
        <v>950000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1500000</v>
      </c>
      <c r="D27" s="41">
        <v>1000000</v>
      </c>
      <c r="E27" s="41">
        <v>1000000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</v>
      </c>
      <c r="D36" s="12">
        <f t="shared" ref="D36:E36" si="4">SUM(D37:D44)</f>
        <v>810500</v>
      </c>
      <c r="E36" s="12">
        <f t="shared" si="4"/>
        <v>1500000</v>
      </c>
    </row>
    <row r="37" spans="1:5" x14ac:dyDescent="0.3">
      <c r="A37" s="43">
        <v>22020401</v>
      </c>
      <c r="B37" s="44" t="s">
        <v>50</v>
      </c>
      <c r="C37" s="41">
        <v>1500000</v>
      </c>
      <c r="D37" s="41">
        <v>810500</v>
      </c>
      <c r="E37" s="41">
        <v>1000000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x14ac:dyDescent="0.3">
      <c r="A40" s="43">
        <v>22020404</v>
      </c>
      <c r="B40" s="44" t="s">
        <v>53</v>
      </c>
      <c r="C40" s="41"/>
      <c r="D40" s="41"/>
      <c r="E40" s="41">
        <v>500000</v>
      </c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1000000</v>
      </c>
      <c r="E63" s="12">
        <f t="shared" si="8"/>
        <v>1500000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1000000</v>
      </c>
      <c r="E64" s="41">
        <v>1500000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1300000</v>
      </c>
      <c r="D70" s="12">
        <f t="shared" ref="D70:E70" si="10">SUM(D71:D83)</f>
        <v>990000</v>
      </c>
      <c r="E70" s="12">
        <f t="shared" si="10"/>
        <v>2500000</v>
      </c>
    </row>
    <row r="71" spans="1:5" x14ac:dyDescent="0.25">
      <c r="A71" s="43">
        <v>22021001</v>
      </c>
      <c r="B71" s="44" t="s">
        <v>84</v>
      </c>
      <c r="C71" s="41">
        <v>500000</v>
      </c>
      <c r="D71" s="41">
        <v>200000</v>
      </c>
      <c r="E71" s="41">
        <v>500000</v>
      </c>
    </row>
    <row r="72" spans="1:5" x14ac:dyDescent="0.25">
      <c r="A72" s="43">
        <v>22021002</v>
      </c>
      <c r="B72" s="44" t="s">
        <v>85</v>
      </c>
      <c r="C72" s="41">
        <v>500000</v>
      </c>
      <c r="D72" s="41">
        <v>500000</v>
      </c>
      <c r="E72" s="41">
        <v>1000000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</v>
      </c>
      <c r="D76" s="41">
        <v>290000</v>
      </c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paperSize="9" scale="84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E300"/>
  <sheetViews>
    <sheetView view="pageBreakPreview" topLeftCell="A5" zoomScale="90" zoomScaleNormal="96" zoomScaleSheetLayoutView="90" workbookViewId="0">
      <selection activeCell="D22" sqref="D2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816</v>
      </c>
      <c r="B3" s="82"/>
      <c r="C3" s="82"/>
      <c r="D3" s="82"/>
      <c r="E3" s="82"/>
    </row>
    <row r="4" spans="1:5" x14ac:dyDescent="0.3">
      <c r="A4" s="81" t="s">
        <v>760</v>
      </c>
      <c r="B4" s="81"/>
      <c r="C4" s="81"/>
      <c r="D4" s="81"/>
      <c r="E4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92937409</v>
      </c>
      <c r="D7" s="12">
        <f t="shared" ref="D7:E7" si="0">D8+D13+D20</f>
        <v>89415005</v>
      </c>
      <c r="E7" s="12">
        <f t="shared" si="0"/>
        <v>44113823.159999996</v>
      </c>
    </row>
    <row r="8" spans="1:5" s="1" customFormat="1" x14ac:dyDescent="0.3">
      <c r="A8" s="3">
        <v>2101</v>
      </c>
      <c r="B8" s="3" t="s">
        <v>5</v>
      </c>
      <c r="C8" s="12">
        <f>C9</f>
        <v>42165505</v>
      </c>
      <c r="D8" s="12">
        <f t="shared" ref="D8:E8" si="1">D9</f>
        <v>42165505</v>
      </c>
      <c r="E8" s="12">
        <f t="shared" si="1"/>
        <v>44113823.159999996</v>
      </c>
    </row>
    <row r="9" spans="1:5" s="1" customFormat="1" x14ac:dyDescent="0.3">
      <c r="A9" s="3">
        <v>210101</v>
      </c>
      <c r="B9" s="3" t="s">
        <v>6</v>
      </c>
      <c r="C9" s="12">
        <f>SUM(C10:C12)</f>
        <v>42165505</v>
      </c>
      <c r="D9" s="12">
        <f t="shared" ref="D9:E9" si="2">SUM(D10:D12)</f>
        <v>42165505</v>
      </c>
      <c r="E9" s="12">
        <f t="shared" si="2"/>
        <v>44113823.159999996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42165505</v>
      </c>
      <c r="D12" s="41">
        <v>42165505</v>
      </c>
      <c r="E12" s="41">
        <v>44113823.159999996</v>
      </c>
    </row>
    <row r="13" spans="1:5" s="1" customFormat="1" x14ac:dyDescent="0.3">
      <c r="A13" s="3">
        <v>2102</v>
      </c>
      <c r="B13" s="3" t="s">
        <v>9</v>
      </c>
      <c r="C13" s="12">
        <f>C14+C18</f>
        <v>25385952</v>
      </c>
      <c r="D13" s="12">
        <f t="shared" ref="D13:E13" si="3">D14+D18</f>
        <v>23500000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25385952</v>
      </c>
      <c r="D14" s="12">
        <f t="shared" ref="D14:E14" si="4">SUM(D15:D17)</f>
        <v>23500000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25385952</v>
      </c>
      <c r="D15" s="41">
        <v>23500000</v>
      </c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25385952</v>
      </c>
      <c r="D20" s="12">
        <f t="shared" ref="D20:E20" si="6">SUM(D21:D23)</f>
        <v>23749500</v>
      </c>
      <c r="E20" s="12">
        <f t="shared" si="6"/>
        <v>0</v>
      </c>
    </row>
    <row r="21" spans="1:5" x14ac:dyDescent="0.3">
      <c r="A21" s="59">
        <v>21030101</v>
      </c>
      <c r="B21" s="48" t="s">
        <v>17</v>
      </c>
      <c r="C21" s="41">
        <v>25385952</v>
      </c>
      <c r="D21" s="41">
        <v>23749500</v>
      </c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3:E300"/>
  <sheetViews>
    <sheetView view="pageBreakPreview" topLeftCell="A6" zoomScale="90" zoomScaleNormal="90" zoomScaleSheetLayoutView="90" workbookViewId="0">
      <selection activeCell="C37" sqref="C37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817</v>
      </c>
      <c r="B4" s="82"/>
      <c r="C4" s="82"/>
      <c r="D4" s="82"/>
      <c r="E4" s="82"/>
    </row>
    <row r="5" spans="1:5" x14ac:dyDescent="0.3">
      <c r="A5" s="81" t="s">
        <v>760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22600000</v>
      </c>
      <c r="D7" s="12">
        <f t="shared" ref="D7:E7" si="0">D8+D84+D88+D93</f>
        <v>12770000</v>
      </c>
      <c r="E7" s="12">
        <f t="shared" si="0"/>
        <v>16500000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22600000</v>
      </c>
      <c r="D8" s="12">
        <f t="shared" ref="D8:E8" si="1">D9+D14+D22+D36+D45+D48+D54+D63+D67+D70</f>
        <v>12770000</v>
      </c>
      <c r="E8" s="12">
        <f t="shared" si="1"/>
        <v>16500000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3100000</v>
      </c>
      <c r="D9" s="12">
        <f t="shared" ref="D9:E9" si="2">SUM(D10:D13)</f>
        <v>1000000</v>
      </c>
      <c r="E9" s="12">
        <f t="shared" si="2"/>
        <v>1000000</v>
      </c>
    </row>
    <row r="10" spans="1:5" x14ac:dyDescent="0.3">
      <c r="A10" s="43">
        <v>22020101</v>
      </c>
      <c r="B10" s="44" t="s">
        <v>23</v>
      </c>
      <c r="C10" s="41">
        <v>3100000</v>
      </c>
      <c r="D10" s="41">
        <v>1000000</v>
      </c>
      <c r="E10" s="41">
        <v>1000000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870000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500000</v>
      </c>
      <c r="D23" s="41">
        <v>450000</v>
      </c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500000</v>
      </c>
      <c r="D27" s="41">
        <v>420000</v>
      </c>
      <c r="E27" s="41">
        <v>500000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2100000</v>
      </c>
      <c r="E36" s="12">
        <f t="shared" si="4"/>
        <v>3000000</v>
      </c>
    </row>
    <row r="37" spans="1:5" x14ac:dyDescent="0.3">
      <c r="A37" s="43">
        <v>22020401</v>
      </c>
      <c r="B37" s="44" t="s">
        <v>50</v>
      </c>
      <c r="C37" s="41">
        <v>3000000</v>
      </c>
      <c r="D37" s="41">
        <v>2100000</v>
      </c>
      <c r="E37" s="41">
        <v>3000000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2500000</v>
      </c>
      <c r="D63" s="12">
        <f t="shared" ref="D63:E63" si="8">SUM(D64:D66)</f>
        <v>1800000</v>
      </c>
      <c r="E63" s="12">
        <f t="shared" si="8"/>
        <v>3000000</v>
      </c>
    </row>
    <row r="64" spans="1:5" x14ac:dyDescent="0.3">
      <c r="A64" s="43">
        <v>22020801</v>
      </c>
      <c r="B64" s="44" t="s">
        <v>77</v>
      </c>
      <c r="C64" s="41">
        <v>2500000</v>
      </c>
      <c r="D64" s="41">
        <v>1800000</v>
      </c>
      <c r="E64" s="41">
        <v>3000000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13000000</v>
      </c>
      <c r="D70" s="12">
        <f t="shared" ref="D70:E70" si="10">SUM(D71:D83)</f>
        <v>7000000</v>
      </c>
      <c r="E70" s="12">
        <f t="shared" si="10"/>
        <v>8500000</v>
      </c>
    </row>
    <row r="71" spans="1:5" x14ac:dyDescent="0.3">
      <c r="A71" s="43">
        <v>22021001</v>
      </c>
      <c r="B71" s="44" t="s">
        <v>84</v>
      </c>
      <c r="C71" s="41">
        <v>4000000</v>
      </c>
      <c r="D71" s="41">
        <v>1500000</v>
      </c>
      <c r="E71" s="41">
        <v>2000000</v>
      </c>
    </row>
    <row r="72" spans="1:5" x14ac:dyDescent="0.3">
      <c r="A72" s="43">
        <v>22021002</v>
      </c>
      <c r="B72" s="44" t="s">
        <v>85</v>
      </c>
      <c r="C72" s="41">
        <v>4500000</v>
      </c>
      <c r="D72" s="41">
        <v>2600000</v>
      </c>
      <c r="E72" s="41">
        <v>3500000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4500000</v>
      </c>
      <c r="D76" s="41">
        <v>2900000</v>
      </c>
      <c r="E76" s="41">
        <v>3000000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2:E300"/>
  <sheetViews>
    <sheetView view="pageBreakPreview" zoomScale="90" zoomScaleNormal="98" zoomScaleSheetLayoutView="90" zoomScalePageLayoutView="88" workbookViewId="0">
      <selection activeCell="B1" sqref="B1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818</v>
      </c>
      <c r="B3" s="82"/>
      <c r="C3" s="82"/>
      <c r="D3" s="82"/>
      <c r="E3" s="82"/>
    </row>
    <row r="4" spans="1:5" x14ac:dyDescent="0.3">
      <c r="A4" s="81" t="s">
        <v>762</v>
      </c>
      <c r="B4" s="81"/>
      <c r="C4" s="81"/>
      <c r="D4" s="81"/>
      <c r="E4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107922481.34999999</v>
      </c>
      <c r="D7" s="12">
        <f t="shared" ref="D7:E7" si="0">D8+D13+D20</f>
        <v>103445897.3</v>
      </c>
      <c r="E7" s="12">
        <f t="shared" si="0"/>
        <v>93457994</v>
      </c>
    </row>
    <row r="8" spans="1:5" s="1" customFormat="1" x14ac:dyDescent="0.3">
      <c r="A8" s="3">
        <v>2101</v>
      </c>
      <c r="B8" s="3" t="s">
        <v>5</v>
      </c>
      <c r="C8" s="12">
        <f>C9</f>
        <v>107922481.34999999</v>
      </c>
      <c r="D8" s="12">
        <f t="shared" ref="D8:E8" si="1">D9</f>
        <v>103445897.3</v>
      </c>
      <c r="E8" s="12">
        <f t="shared" si="1"/>
        <v>93457994</v>
      </c>
    </row>
    <row r="9" spans="1:5" s="1" customFormat="1" x14ac:dyDescent="0.3">
      <c r="A9" s="3">
        <v>210101</v>
      </c>
      <c r="B9" s="3" t="s">
        <v>6</v>
      </c>
      <c r="C9" s="12">
        <f>SUM(C10:C12)</f>
        <v>107922481.34999999</v>
      </c>
      <c r="D9" s="12">
        <f t="shared" ref="D9:E9" si="2">SUM(D10:D12)</f>
        <v>103445897.3</v>
      </c>
      <c r="E9" s="12">
        <f t="shared" si="2"/>
        <v>93457994</v>
      </c>
    </row>
    <row r="10" spans="1:5" x14ac:dyDescent="0.3">
      <c r="A10" s="59">
        <v>21010101</v>
      </c>
      <c r="B10" s="48" t="s">
        <v>5</v>
      </c>
      <c r="C10" s="41">
        <v>107922481.34999999</v>
      </c>
      <c r="D10" s="41">
        <v>103445897.3</v>
      </c>
      <c r="E10" s="41">
        <v>93457994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3:E300"/>
  <sheetViews>
    <sheetView view="pageBreakPreview" zoomScale="60" zoomScaleNormal="84" workbookViewId="0">
      <selection activeCell="D90" sqref="D90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819</v>
      </c>
      <c r="B4" s="82"/>
      <c r="C4" s="82"/>
      <c r="D4" s="82"/>
      <c r="E4" s="82"/>
    </row>
    <row r="5" spans="1:5" x14ac:dyDescent="0.3">
      <c r="A5" s="81" t="s">
        <v>762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282788750</v>
      </c>
      <c r="D7" s="12">
        <f t="shared" ref="D7:E7" si="0">D8+D84+D88+D93</f>
        <v>133200000</v>
      </c>
      <c r="E7" s="12">
        <f t="shared" si="0"/>
        <v>84000000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282288750</v>
      </c>
      <c r="D8" s="12">
        <f t="shared" ref="D8:E8" si="1">D9+D14+D22+D36+D45+D48+D54+D63+D67+D70</f>
        <v>132790000</v>
      </c>
      <c r="E8" s="12">
        <f t="shared" si="1"/>
        <v>84000000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20000000</v>
      </c>
      <c r="D9" s="12">
        <f t="shared" ref="D9:E9" si="2">SUM(D10:D13)</f>
        <v>6890000</v>
      </c>
      <c r="E9" s="12">
        <f t="shared" si="2"/>
        <v>10000000</v>
      </c>
    </row>
    <row r="10" spans="1:5" x14ac:dyDescent="0.3">
      <c r="A10" s="43">
        <v>22020101</v>
      </c>
      <c r="B10" s="44" t="s">
        <v>23</v>
      </c>
      <c r="C10" s="41">
        <v>20000000</v>
      </c>
      <c r="D10" s="41">
        <v>6890000</v>
      </c>
      <c r="E10" s="41">
        <v>10000000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16500000</v>
      </c>
      <c r="D22" s="12">
        <f t="shared" ref="D22:E22" si="3">SUM(D23:D35)</f>
        <v>5850000</v>
      </c>
      <c r="E22" s="12">
        <f t="shared" si="3"/>
        <v>2500000</v>
      </c>
    </row>
    <row r="23" spans="1:5" x14ac:dyDescent="0.3">
      <c r="A23" s="43">
        <v>22020301</v>
      </c>
      <c r="B23" s="44" t="s">
        <v>36</v>
      </c>
      <c r="C23" s="41">
        <v>10000000</v>
      </c>
      <c r="D23" s="41">
        <v>1500000</v>
      </c>
      <c r="E23" s="41">
        <v>2000000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300000</v>
      </c>
      <c r="D27" s="41">
        <v>250000</v>
      </c>
      <c r="E27" s="41">
        <v>500000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x14ac:dyDescent="0.3">
      <c r="A31" s="43">
        <v>22020309</v>
      </c>
      <c r="B31" s="44" t="s">
        <v>44</v>
      </c>
      <c r="C31" s="41">
        <v>6200000</v>
      </c>
      <c r="D31" s="41">
        <v>4100000</v>
      </c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9500000</v>
      </c>
      <c r="D36" s="12">
        <f t="shared" ref="D36:E36" si="4">SUM(D37:D44)</f>
        <v>27900000</v>
      </c>
      <c r="E36" s="12">
        <f t="shared" si="4"/>
        <v>2000000</v>
      </c>
    </row>
    <row r="37" spans="1:5" x14ac:dyDescent="0.3">
      <c r="A37" s="43">
        <v>22020401</v>
      </c>
      <c r="B37" s="44" t="s">
        <v>50</v>
      </c>
      <c r="C37" s="41">
        <v>5000000</v>
      </c>
      <c r="D37" s="41">
        <v>1900000</v>
      </c>
      <c r="E37" s="41">
        <v>2000000</v>
      </c>
    </row>
    <row r="38" spans="1:5" x14ac:dyDescent="0.3">
      <c r="A38" s="43">
        <v>22020402</v>
      </c>
      <c r="B38" s="44" t="s">
        <v>51</v>
      </c>
      <c r="C38" s="41">
        <v>1500000</v>
      </c>
      <c r="D38" s="41">
        <v>1000000</v>
      </c>
      <c r="E38" s="41"/>
    </row>
    <row r="39" spans="1:5" x14ac:dyDescent="0.3">
      <c r="A39" s="43">
        <v>22020403</v>
      </c>
      <c r="B39" s="44" t="s">
        <v>52</v>
      </c>
      <c r="C39" s="41">
        <v>3000000</v>
      </c>
      <c r="D39" s="41">
        <v>25000000</v>
      </c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102000000</v>
      </c>
      <c r="D45" s="12">
        <f t="shared" ref="D45:E45" si="5">SUM(D46:D47)</f>
        <v>45800000</v>
      </c>
      <c r="E45" s="12">
        <f t="shared" si="5"/>
        <v>50000000</v>
      </c>
    </row>
    <row r="46" spans="1:5" x14ac:dyDescent="0.3">
      <c r="A46" s="43">
        <v>22020501</v>
      </c>
      <c r="B46" s="44" t="s">
        <v>59</v>
      </c>
      <c r="C46" s="41">
        <v>102000000</v>
      </c>
      <c r="D46" s="41">
        <v>45800000</v>
      </c>
      <c r="E46" s="41">
        <v>50000000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1000000</v>
      </c>
      <c r="E63" s="12">
        <f t="shared" si="8"/>
        <v>1500000</v>
      </c>
    </row>
    <row r="64" spans="1:5" x14ac:dyDescent="0.3">
      <c r="A64" s="43">
        <v>22020801</v>
      </c>
      <c r="B64" s="44" t="s">
        <v>77</v>
      </c>
      <c r="C64" s="41">
        <v>2000000</v>
      </c>
      <c r="D64" s="41">
        <v>1000000</v>
      </c>
      <c r="E64" s="41">
        <v>1500000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132288750</v>
      </c>
      <c r="D70" s="12">
        <f t="shared" ref="D70:E70" si="10">SUM(D71:D83)</f>
        <v>45350000</v>
      </c>
      <c r="E70" s="12">
        <f t="shared" si="10"/>
        <v>18000000</v>
      </c>
    </row>
    <row r="71" spans="1:5" x14ac:dyDescent="0.3">
      <c r="A71" s="43">
        <v>22021001</v>
      </c>
      <c r="B71" s="44" t="s">
        <v>84</v>
      </c>
      <c r="C71" s="41">
        <v>15000000</v>
      </c>
      <c r="D71" s="41">
        <v>5500000</v>
      </c>
      <c r="E71" s="41">
        <v>6000000</v>
      </c>
    </row>
    <row r="72" spans="1:5" x14ac:dyDescent="0.3">
      <c r="A72" s="43">
        <v>22021002</v>
      </c>
      <c r="B72" s="44" t="s">
        <v>85</v>
      </c>
      <c r="C72" s="41">
        <v>10000000</v>
      </c>
      <c r="D72" s="41">
        <v>1000000</v>
      </c>
      <c r="E72" s="41">
        <v>2000000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75000000</v>
      </c>
      <c r="D76" s="41">
        <v>8000000</v>
      </c>
      <c r="E76" s="41">
        <v>10000000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x14ac:dyDescent="0.3">
      <c r="A81" s="43">
        <v>22021020</v>
      </c>
      <c r="B81" s="44" t="s">
        <v>94</v>
      </c>
      <c r="C81" s="41">
        <v>32288750</v>
      </c>
      <c r="D81" s="41">
        <v>30850000</v>
      </c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500000</v>
      </c>
      <c r="D84" s="12">
        <f t="shared" ref="D84:E84" si="11">D85</f>
        <v>410000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500000</v>
      </c>
      <c r="D85" s="12">
        <f>SUM(D86:D87)</f>
        <v>410000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x14ac:dyDescent="0.3">
      <c r="A87" s="43">
        <v>22040109</v>
      </c>
      <c r="B87" s="44" t="s">
        <v>100</v>
      </c>
      <c r="C87" s="41">
        <v>500000</v>
      </c>
      <c r="D87" s="41">
        <v>410000</v>
      </c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F300"/>
  <sheetViews>
    <sheetView view="pageBreakPreview" zoomScale="60" zoomScaleNormal="84" workbookViewId="0">
      <selection activeCell="A40" sqref="A40"/>
    </sheetView>
  </sheetViews>
  <sheetFormatPr defaultColWidth="8.77734375" defaultRowHeight="15" x14ac:dyDescent="0.25"/>
  <cols>
    <col min="1" max="1" width="22.44140625" style="49" bestFit="1" customWidth="1"/>
    <col min="2" max="2" width="13.21875" style="49" bestFit="1" customWidth="1"/>
    <col min="3" max="3" width="47.21875" style="49" customWidth="1"/>
    <col min="4" max="4" width="25.44140625" style="49" bestFit="1" customWidth="1"/>
    <col min="5" max="5" width="25.44140625" style="49" customWidth="1"/>
    <col min="6" max="6" width="23.109375" style="49" customWidth="1"/>
    <col min="7" max="16384" width="8.77734375" style="49"/>
  </cols>
  <sheetData>
    <row r="1" spans="1:6" x14ac:dyDescent="0.3">
      <c r="A1" s="80" t="s">
        <v>143</v>
      </c>
      <c r="B1" s="80"/>
      <c r="C1" s="80"/>
      <c r="D1" s="80"/>
      <c r="E1" s="80"/>
    </row>
    <row r="2" spans="1:6" x14ac:dyDescent="0.25">
      <c r="A2" s="81" t="s">
        <v>820</v>
      </c>
      <c r="B2" s="81"/>
      <c r="C2" s="81"/>
      <c r="D2" s="81"/>
      <c r="E2" s="81"/>
    </row>
    <row r="3" spans="1:6" x14ac:dyDescent="0.3">
      <c r="A3" s="81" t="s">
        <v>762</v>
      </c>
      <c r="B3" s="81"/>
      <c r="C3" s="81"/>
      <c r="D3" s="81"/>
      <c r="E3" s="8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3">
      <c r="A6" s="8" t="s">
        <v>601</v>
      </c>
      <c r="B6" s="4">
        <v>3</v>
      </c>
      <c r="C6" s="5" t="s">
        <v>113</v>
      </c>
      <c r="D6" s="11">
        <f>D7+D19+D33+D39+D54+D63+D70+D82+D89+D95</f>
        <v>334850000</v>
      </c>
      <c r="E6" s="11">
        <f>E7+E19+E33+E39+E54+E63+E70+E82+E89+E95</f>
        <v>327041412.5</v>
      </c>
      <c r="F6" s="11">
        <f>F7+F19+F33+F39+F54+F63+F70+F82+F89+F95</f>
        <v>288570130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SUM(D8:D18)</f>
        <v>64350000</v>
      </c>
      <c r="E7" s="11">
        <f>SUM(E8:E18)</f>
        <v>59463612.5</v>
      </c>
      <c r="F7" s="11">
        <f>SUM(F8:F18)</f>
        <v>0</v>
      </c>
    </row>
    <row r="8" spans="1:6" x14ac:dyDescent="0.3">
      <c r="A8" s="42" t="s">
        <v>602</v>
      </c>
      <c r="B8" s="43">
        <v>32010101</v>
      </c>
      <c r="C8" s="44" t="s">
        <v>115</v>
      </c>
      <c r="D8" s="45"/>
      <c r="E8" s="45"/>
      <c r="F8" s="45"/>
    </row>
    <row r="9" spans="1:6" ht="24.75" customHeight="1" x14ac:dyDescent="0.3">
      <c r="A9" s="42" t="s">
        <v>603</v>
      </c>
      <c r="B9" s="43">
        <v>32010101</v>
      </c>
      <c r="C9" s="44" t="s">
        <v>1098</v>
      </c>
      <c r="D9" s="45">
        <v>8000000</v>
      </c>
      <c r="E9" s="45">
        <v>7093612.5</v>
      </c>
      <c r="F9" s="45">
        <v>0</v>
      </c>
    </row>
    <row r="10" spans="1:6" x14ac:dyDescent="0.3">
      <c r="A10" s="42" t="s">
        <v>622</v>
      </c>
      <c r="B10" s="43">
        <v>32010101</v>
      </c>
      <c r="C10" s="44" t="s">
        <v>1093</v>
      </c>
      <c r="D10" s="45">
        <v>30000000</v>
      </c>
      <c r="E10" s="45">
        <v>28990000</v>
      </c>
      <c r="F10" s="45"/>
    </row>
    <row r="11" spans="1:6" x14ac:dyDescent="0.3">
      <c r="A11" s="42" t="s">
        <v>623</v>
      </c>
      <c r="B11" s="43">
        <v>32010101</v>
      </c>
      <c r="C11" s="44" t="s">
        <v>1099</v>
      </c>
      <c r="D11" s="45">
        <v>2000000</v>
      </c>
      <c r="E11" s="45">
        <v>1500000</v>
      </c>
      <c r="F11" s="45"/>
    </row>
    <row r="12" spans="1:6" ht="30" x14ac:dyDescent="0.3">
      <c r="A12" s="42" t="s">
        <v>624</v>
      </c>
      <c r="B12" s="43">
        <v>32010101</v>
      </c>
      <c r="C12" s="44" t="s">
        <v>1094</v>
      </c>
      <c r="D12" s="45">
        <v>4350000</v>
      </c>
      <c r="E12" s="45">
        <v>3810000</v>
      </c>
      <c r="F12" s="45"/>
    </row>
    <row r="13" spans="1:6" x14ac:dyDescent="0.3">
      <c r="A13" s="42" t="s">
        <v>625</v>
      </c>
      <c r="B13" s="43">
        <v>32010101</v>
      </c>
      <c r="C13" s="44" t="s">
        <v>1095</v>
      </c>
      <c r="D13" s="45">
        <v>10000000</v>
      </c>
      <c r="E13" s="45">
        <v>8920000</v>
      </c>
      <c r="F13" s="45"/>
    </row>
    <row r="14" spans="1:6" x14ac:dyDescent="0.3">
      <c r="A14" s="42" t="s">
        <v>626</v>
      </c>
      <c r="B14" s="43">
        <v>32010101</v>
      </c>
      <c r="C14" s="44" t="s">
        <v>1096</v>
      </c>
      <c r="D14" s="45">
        <v>10000000</v>
      </c>
      <c r="E14" s="45">
        <v>9150000</v>
      </c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s="1" customFormat="1" x14ac:dyDescent="0.25">
      <c r="A19" s="5"/>
      <c r="B19" s="4">
        <v>32010200</v>
      </c>
      <c r="C19" s="5" t="s">
        <v>116</v>
      </c>
      <c r="D19" s="11">
        <f>SUM(D20:D32)</f>
        <v>0</v>
      </c>
      <c r="E19" s="11">
        <f>SUM(E20:E32)</f>
        <v>0</v>
      </c>
      <c r="F19" s="11">
        <f>SUM(F20:F32)</f>
        <v>189570130</v>
      </c>
    </row>
    <row r="20" spans="1:6" x14ac:dyDescent="0.3">
      <c r="A20" s="42" t="s">
        <v>603</v>
      </c>
      <c r="B20" s="43">
        <v>32010202</v>
      </c>
      <c r="C20" s="44" t="s">
        <v>117</v>
      </c>
      <c r="D20" s="45"/>
      <c r="E20" s="45"/>
      <c r="F20" s="45"/>
    </row>
    <row r="21" spans="1:6" ht="30" x14ac:dyDescent="0.3">
      <c r="A21" s="42" t="s">
        <v>622</v>
      </c>
      <c r="B21" s="43">
        <v>32010202</v>
      </c>
      <c r="C21" s="44" t="s">
        <v>922</v>
      </c>
      <c r="D21" s="45"/>
      <c r="E21" s="45"/>
      <c r="F21" s="45">
        <v>10800000</v>
      </c>
    </row>
    <row r="22" spans="1:6" ht="30" x14ac:dyDescent="0.3">
      <c r="A22" s="42" t="s">
        <v>623</v>
      </c>
      <c r="B22" s="43">
        <v>32010202</v>
      </c>
      <c r="C22" s="44" t="s">
        <v>924</v>
      </c>
      <c r="D22" s="45"/>
      <c r="E22" s="45"/>
      <c r="F22" s="45">
        <v>10000000</v>
      </c>
    </row>
    <row r="23" spans="1:6" ht="45" x14ac:dyDescent="0.3">
      <c r="A23" s="42" t="s">
        <v>624</v>
      </c>
      <c r="B23" s="43">
        <v>32010202</v>
      </c>
      <c r="C23" s="44" t="s">
        <v>1015</v>
      </c>
      <c r="D23" s="45"/>
      <c r="E23" s="45"/>
      <c r="F23" s="45">
        <v>150000000</v>
      </c>
    </row>
    <row r="24" spans="1:6" ht="30" x14ac:dyDescent="0.3">
      <c r="A24" s="42" t="s">
        <v>625</v>
      </c>
      <c r="B24" s="43">
        <v>32010202</v>
      </c>
      <c r="C24" s="44" t="s">
        <v>951</v>
      </c>
      <c r="D24" s="45"/>
      <c r="E24" s="45"/>
      <c r="F24" s="45">
        <v>3136755</v>
      </c>
    </row>
    <row r="25" spans="1:6" ht="30" x14ac:dyDescent="0.3">
      <c r="A25" s="42" t="s">
        <v>626</v>
      </c>
      <c r="B25" s="43">
        <v>32010202</v>
      </c>
      <c r="C25" s="44" t="s">
        <v>988</v>
      </c>
      <c r="D25" s="45"/>
      <c r="E25" s="45"/>
      <c r="F25" s="45">
        <v>4447375</v>
      </c>
    </row>
    <row r="26" spans="1:6" ht="30" x14ac:dyDescent="0.3">
      <c r="A26" s="42" t="s">
        <v>627</v>
      </c>
      <c r="B26" s="43">
        <v>32010202</v>
      </c>
      <c r="C26" s="44" t="s">
        <v>992</v>
      </c>
      <c r="D26" s="45"/>
      <c r="E26" s="45"/>
      <c r="F26" s="45">
        <v>1895275</v>
      </c>
    </row>
    <row r="27" spans="1:6" ht="30" x14ac:dyDescent="0.3">
      <c r="A27" s="42" t="s">
        <v>628</v>
      </c>
      <c r="B27" s="43">
        <v>32010202</v>
      </c>
      <c r="C27" s="44" t="s">
        <v>989</v>
      </c>
      <c r="D27" s="45"/>
      <c r="E27" s="45"/>
      <c r="F27" s="45">
        <v>9290725</v>
      </c>
    </row>
    <row r="28" spans="1:6" hidden="1" x14ac:dyDescent="0.3">
      <c r="A28" s="42"/>
      <c r="B28" s="43"/>
      <c r="C28" s="44"/>
      <c r="D28" s="45"/>
      <c r="E28" s="45"/>
      <c r="F28" s="45"/>
    </row>
    <row r="29" spans="1:6" hidden="1" x14ac:dyDescent="0.3">
      <c r="A29" s="42"/>
      <c r="B29" s="43"/>
      <c r="C29" s="44"/>
      <c r="D29" s="45"/>
      <c r="E29" s="45"/>
      <c r="F29" s="45"/>
    </row>
    <row r="30" spans="1:6" hidden="1" x14ac:dyDescent="0.3">
      <c r="A30" s="42"/>
      <c r="B30" s="43"/>
      <c r="C30" s="44"/>
      <c r="D30" s="45"/>
      <c r="E30" s="45"/>
      <c r="F30" s="45"/>
    </row>
    <row r="31" spans="1:6" hidden="1" x14ac:dyDescent="0.3">
      <c r="A31" s="46"/>
      <c r="B31" s="47"/>
      <c r="C31" s="46"/>
      <c r="D31" s="45"/>
      <c r="E31" s="45"/>
      <c r="F31" s="45"/>
    </row>
    <row r="32" spans="1:6" hidden="1" x14ac:dyDescent="0.3">
      <c r="A32" s="46"/>
      <c r="B32" s="47"/>
      <c r="C32" s="46"/>
      <c r="D32" s="45"/>
      <c r="E32" s="45"/>
      <c r="F32" s="45"/>
    </row>
    <row r="33" spans="1:6" s="1" customFormat="1" x14ac:dyDescent="0.25">
      <c r="A33" s="5"/>
      <c r="B33" s="4">
        <v>320103</v>
      </c>
      <c r="C33" s="5" t="s">
        <v>118</v>
      </c>
      <c r="D33" s="11">
        <f>SUM(D34:D38)</f>
        <v>500000</v>
      </c>
      <c r="E33" s="11">
        <f t="shared" ref="E33:F33" si="0">SUM(E34:E38)</f>
        <v>485000</v>
      </c>
      <c r="F33" s="11">
        <f t="shared" si="0"/>
        <v>0</v>
      </c>
    </row>
    <row r="34" spans="1:6" x14ac:dyDescent="0.25">
      <c r="A34" s="42" t="s">
        <v>622</v>
      </c>
      <c r="B34" s="43">
        <v>32010301</v>
      </c>
      <c r="C34" s="44" t="s">
        <v>119</v>
      </c>
      <c r="D34" s="45"/>
      <c r="E34" s="45"/>
      <c r="F34" s="45"/>
    </row>
    <row r="35" spans="1:6" ht="30" x14ac:dyDescent="0.3">
      <c r="A35" s="42" t="s">
        <v>623</v>
      </c>
      <c r="B35" s="43">
        <v>32010301</v>
      </c>
      <c r="C35" s="44" t="s">
        <v>1097</v>
      </c>
      <c r="D35" s="45">
        <v>500000</v>
      </c>
      <c r="E35" s="45">
        <v>485000</v>
      </c>
      <c r="F35" s="45"/>
    </row>
    <row r="36" spans="1:6" hidden="1" x14ac:dyDescent="0.3">
      <c r="A36" s="44"/>
      <c r="B36" s="43"/>
      <c r="C36" s="44"/>
      <c r="D36" s="45"/>
      <c r="E36" s="45"/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hidden="1" x14ac:dyDescent="0.3">
      <c r="A38" s="44"/>
      <c r="B38" s="43"/>
      <c r="C38" s="44"/>
      <c r="D38" s="45"/>
      <c r="E38" s="45"/>
      <c r="F38" s="45"/>
    </row>
    <row r="39" spans="1:6" s="1" customFormat="1" x14ac:dyDescent="0.25">
      <c r="A39" s="5"/>
      <c r="B39" s="4">
        <v>32010400</v>
      </c>
      <c r="C39" s="5" t="s">
        <v>120</v>
      </c>
      <c r="D39" s="11">
        <f>SUM(D43:D53)</f>
        <v>120000000</v>
      </c>
      <c r="E39" s="11">
        <f t="shared" ref="E39" si="1">SUM(E43:E53)</f>
        <v>119100000</v>
      </c>
      <c r="F39" s="11">
        <f>SUM(F43:F52)</f>
        <v>99000000</v>
      </c>
    </row>
    <row r="40" spans="1:6" s="1" customFormat="1" x14ac:dyDescent="0.3">
      <c r="A40" s="42" t="s">
        <v>602</v>
      </c>
      <c r="B40" s="43">
        <v>32010402</v>
      </c>
      <c r="C40" s="7" t="s">
        <v>1131</v>
      </c>
      <c r="D40" s="10">
        <v>110000000</v>
      </c>
      <c r="E40" s="10">
        <v>104000000</v>
      </c>
      <c r="F40" s="11"/>
    </row>
    <row r="41" spans="1:6" s="1" customFormat="1" ht="30" x14ac:dyDescent="0.3">
      <c r="A41" s="42" t="s">
        <v>603</v>
      </c>
      <c r="B41" s="43">
        <v>32010403</v>
      </c>
      <c r="C41" s="7" t="s">
        <v>1130</v>
      </c>
      <c r="D41" s="10">
        <v>15000000</v>
      </c>
      <c r="E41" s="10">
        <v>15000000</v>
      </c>
      <c r="F41" s="11"/>
    </row>
    <row r="42" spans="1:6" s="1" customFormat="1" ht="30" x14ac:dyDescent="0.3">
      <c r="A42" s="42" t="s">
        <v>622</v>
      </c>
      <c r="B42" s="43">
        <v>32010404</v>
      </c>
      <c r="C42" s="44" t="s">
        <v>1132</v>
      </c>
      <c r="D42" s="10">
        <v>35000000</v>
      </c>
      <c r="E42" s="10">
        <v>21000000</v>
      </c>
      <c r="F42" s="11"/>
    </row>
    <row r="43" spans="1:6" x14ac:dyDescent="0.3">
      <c r="A43" s="42" t="s">
        <v>623</v>
      </c>
      <c r="B43" s="43">
        <v>32010405</v>
      </c>
      <c r="C43" s="44" t="s">
        <v>1129</v>
      </c>
      <c r="D43" s="45">
        <v>15000000</v>
      </c>
      <c r="E43" s="45">
        <v>15000000</v>
      </c>
      <c r="F43" s="45">
        <v>0</v>
      </c>
    </row>
    <row r="44" spans="1:6" x14ac:dyDescent="0.3">
      <c r="A44" s="42"/>
      <c r="B44" s="43"/>
      <c r="C44" s="44" t="s">
        <v>1133</v>
      </c>
      <c r="D44" s="45">
        <v>95000000</v>
      </c>
      <c r="E44" s="45">
        <v>95000000</v>
      </c>
      <c r="F44" s="45"/>
    </row>
    <row r="45" spans="1:6" x14ac:dyDescent="0.3">
      <c r="A45" s="42" t="s">
        <v>624</v>
      </c>
      <c r="B45" s="43">
        <v>32010406</v>
      </c>
      <c r="C45" s="44" t="s">
        <v>122</v>
      </c>
      <c r="D45" s="45"/>
      <c r="E45" s="45"/>
      <c r="F45" s="45"/>
    </row>
    <row r="46" spans="1:6" x14ac:dyDescent="0.3">
      <c r="A46" s="42" t="s">
        <v>625</v>
      </c>
      <c r="B46" s="43">
        <v>32010407</v>
      </c>
      <c r="C46" s="44" t="s">
        <v>1022</v>
      </c>
      <c r="D46" s="45">
        <v>10000000</v>
      </c>
      <c r="E46" s="45">
        <v>9100000</v>
      </c>
      <c r="F46" s="45">
        <v>0</v>
      </c>
    </row>
    <row r="47" spans="1:6" x14ac:dyDescent="0.3">
      <c r="A47" s="42" t="s">
        <v>626</v>
      </c>
      <c r="B47" s="43">
        <v>32010408</v>
      </c>
      <c r="C47" s="44" t="s">
        <v>124</v>
      </c>
      <c r="D47" s="45"/>
      <c r="E47" s="45"/>
      <c r="F47" s="45"/>
    </row>
    <row r="48" spans="1:6" x14ac:dyDescent="0.3">
      <c r="A48" s="42" t="s">
        <v>627</v>
      </c>
      <c r="B48" s="43">
        <v>32010409</v>
      </c>
      <c r="C48" s="44" t="s">
        <v>925</v>
      </c>
      <c r="D48" s="45"/>
      <c r="E48" s="45"/>
      <c r="F48" s="45">
        <v>20000000</v>
      </c>
    </row>
    <row r="49" spans="1:6" ht="30" x14ac:dyDescent="0.3">
      <c r="A49" s="42" t="s">
        <v>628</v>
      </c>
      <c r="B49" s="43">
        <v>32010410</v>
      </c>
      <c r="C49" s="44" t="s">
        <v>926</v>
      </c>
      <c r="D49" s="45"/>
      <c r="E49" s="45"/>
      <c r="F49" s="45">
        <v>49000000</v>
      </c>
    </row>
    <row r="50" spans="1:6" x14ac:dyDescent="0.3">
      <c r="A50" s="42" t="s">
        <v>629</v>
      </c>
      <c r="B50" s="43">
        <v>32010411</v>
      </c>
      <c r="C50" s="44" t="s">
        <v>927</v>
      </c>
      <c r="D50" s="45"/>
      <c r="E50" s="45"/>
      <c r="F50" s="45">
        <v>15000000</v>
      </c>
    </row>
    <row r="51" spans="1:6" x14ac:dyDescent="0.3">
      <c r="A51" s="42" t="s">
        <v>630</v>
      </c>
      <c r="B51" s="43">
        <v>32010412</v>
      </c>
      <c r="C51" s="44" t="s">
        <v>928</v>
      </c>
      <c r="D51" s="45"/>
      <c r="E51" s="45"/>
      <c r="F51" s="45">
        <v>15000000</v>
      </c>
    </row>
    <row r="52" spans="1:6" hidden="1" x14ac:dyDescent="0.3">
      <c r="A52" s="42"/>
      <c r="B52" s="43"/>
      <c r="C52" s="44"/>
      <c r="D52" s="45"/>
      <c r="E52" s="45"/>
      <c r="F52" s="45"/>
    </row>
    <row r="53" spans="1:6" hidden="1" x14ac:dyDescent="0.3">
      <c r="A53" s="44"/>
      <c r="B53" s="43"/>
      <c r="D53" s="45"/>
      <c r="E53" s="45"/>
    </row>
    <row r="54" spans="1:6" s="1" customFormat="1" x14ac:dyDescent="0.25">
      <c r="A54" s="5"/>
      <c r="B54" s="4">
        <v>320105</v>
      </c>
      <c r="C54" s="5" t="s">
        <v>125</v>
      </c>
      <c r="D54" s="11">
        <f>SUM(D55:D62)</f>
        <v>0</v>
      </c>
      <c r="E54" s="11">
        <f t="shared" ref="E54:F54" si="2">SUM(E55:E62)</f>
        <v>0</v>
      </c>
      <c r="F54" s="11">
        <f t="shared" si="2"/>
        <v>0</v>
      </c>
    </row>
    <row r="55" spans="1:6" x14ac:dyDescent="0.3">
      <c r="A55" s="42" t="s">
        <v>627</v>
      </c>
      <c r="B55" s="43">
        <v>32010501</v>
      </c>
      <c r="C55" s="44" t="s">
        <v>126</v>
      </c>
      <c r="D55" s="45"/>
      <c r="E55" s="45"/>
      <c r="F55" s="45"/>
    </row>
    <row r="56" spans="1:6" hidden="1" x14ac:dyDescent="0.3">
      <c r="A56" s="44"/>
      <c r="B56" s="43"/>
      <c r="C56" s="44"/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6"/>
      <c r="B60" s="47"/>
      <c r="C60" s="46"/>
      <c r="D60" s="45"/>
      <c r="E60" s="45"/>
      <c r="F60" s="45"/>
    </row>
    <row r="61" spans="1:6" hidden="1" x14ac:dyDescent="0.3">
      <c r="A61" s="46"/>
      <c r="B61" s="47"/>
      <c r="C61" s="46"/>
      <c r="D61" s="45"/>
      <c r="E61" s="45"/>
      <c r="F61" s="45"/>
    </row>
    <row r="62" spans="1:6" hidden="1" x14ac:dyDescent="0.3">
      <c r="A62" s="46"/>
      <c r="B62" s="47"/>
      <c r="C62" s="46"/>
      <c r="D62" s="45"/>
      <c r="E62" s="45"/>
      <c r="F62" s="45"/>
    </row>
    <row r="63" spans="1:6" s="1" customFormat="1" x14ac:dyDescent="0.25">
      <c r="A63" s="5"/>
      <c r="B63" s="4">
        <v>320106</v>
      </c>
      <c r="C63" s="5" t="s">
        <v>127</v>
      </c>
      <c r="D63" s="11">
        <f>SUM(D64:D69)</f>
        <v>10000000</v>
      </c>
      <c r="E63" s="11">
        <f t="shared" ref="E63:F63" si="3">SUM(E64:E69)</f>
        <v>9792800</v>
      </c>
      <c r="F63" s="11">
        <f t="shared" si="3"/>
        <v>0</v>
      </c>
    </row>
    <row r="64" spans="1:6" x14ac:dyDescent="0.3">
      <c r="A64" s="42" t="s">
        <v>628</v>
      </c>
      <c r="B64" s="43">
        <v>32010601</v>
      </c>
      <c r="C64" s="44" t="s">
        <v>128</v>
      </c>
      <c r="D64" s="45"/>
      <c r="E64" s="45"/>
      <c r="F64" s="45"/>
    </row>
    <row r="65" spans="1:6" x14ac:dyDescent="0.3">
      <c r="A65" s="42" t="s">
        <v>629</v>
      </c>
      <c r="B65" s="43">
        <v>32010602</v>
      </c>
      <c r="C65" s="44" t="s">
        <v>129</v>
      </c>
      <c r="D65" s="45"/>
      <c r="E65" s="45"/>
      <c r="F65" s="45"/>
    </row>
    <row r="66" spans="1:6" x14ac:dyDescent="0.3">
      <c r="A66" s="42" t="s">
        <v>630</v>
      </c>
      <c r="B66" s="43">
        <v>32010603</v>
      </c>
      <c r="C66" s="44" t="s">
        <v>1023</v>
      </c>
      <c r="D66" s="45">
        <v>10000000</v>
      </c>
      <c r="E66" s="45">
        <v>9792800</v>
      </c>
      <c r="F66" s="45">
        <v>0</v>
      </c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s="1" customFormat="1" x14ac:dyDescent="0.3">
      <c r="A70" s="5"/>
      <c r="B70" s="4">
        <v>320109</v>
      </c>
      <c r="C70" s="5" t="s">
        <v>130</v>
      </c>
      <c r="D70" s="11">
        <f>SUM(D71:D81)</f>
        <v>100000000</v>
      </c>
      <c r="E70" s="11">
        <f>SUM(E71:E81)</f>
        <v>98700000</v>
      </c>
      <c r="F70" s="11">
        <f t="shared" ref="F70" si="4">SUM(F71:F81)</f>
        <v>0</v>
      </c>
    </row>
    <row r="71" spans="1:6" x14ac:dyDescent="0.3">
      <c r="A71" s="42" t="s">
        <v>630</v>
      </c>
      <c r="B71" s="43">
        <v>32010903</v>
      </c>
      <c r="C71" s="44" t="s">
        <v>131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x14ac:dyDescent="0.3">
      <c r="A73" s="42" t="s">
        <v>631</v>
      </c>
      <c r="B73" s="43">
        <v>32010904</v>
      </c>
      <c r="C73" s="44" t="s">
        <v>132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x14ac:dyDescent="0.3">
      <c r="A75" s="42" t="s">
        <v>632</v>
      </c>
      <c r="B75" s="43">
        <v>32010935</v>
      </c>
      <c r="C75" s="44" t="s">
        <v>133</v>
      </c>
      <c r="D75" s="45"/>
      <c r="E75" s="45"/>
      <c r="F75" s="45"/>
    </row>
    <row r="76" spans="1:6" hidden="1" x14ac:dyDescent="0.3">
      <c r="A76" s="44"/>
      <c r="B76" s="43"/>
      <c r="C76" s="44"/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4"/>
      <c r="B78" s="43"/>
      <c r="C78" s="44"/>
      <c r="D78" s="45"/>
      <c r="E78" s="45"/>
      <c r="F78" s="45"/>
    </row>
    <row r="79" spans="1:6" x14ac:dyDescent="0.3">
      <c r="A79" s="42" t="s">
        <v>633</v>
      </c>
      <c r="B79" s="43">
        <v>32010936</v>
      </c>
      <c r="C79" s="44" t="s">
        <v>134</v>
      </c>
      <c r="D79" s="45">
        <v>100000000</v>
      </c>
      <c r="E79" s="45">
        <v>98700000</v>
      </c>
      <c r="F79" s="45"/>
    </row>
    <row r="80" spans="1:6" hidden="1" x14ac:dyDescent="0.3">
      <c r="A80" s="44"/>
      <c r="B80" s="43"/>
      <c r="C80" s="44"/>
      <c r="D80" s="45"/>
      <c r="E80" s="45"/>
      <c r="F80" s="45"/>
    </row>
    <row r="81" spans="1:6" hidden="1" x14ac:dyDescent="0.3">
      <c r="A81" s="44"/>
      <c r="B81" s="43"/>
      <c r="C81" s="44"/>
      <c r="D81" s="45"/>
      <c r="E81" s="45"/>
      <c r="F81" s="45"/>
    </row>
    <row r="82" spans="1:6" s="1" customFormat="1" x14ac:dyDescent="0.3">
      <c r="A82" s="5"/>
      <c r="B82" s="4">
        <v>320201</v>
      </c>
      <c r="C82" s="5" t="s">
        <v>146</v>
      </c>
      <c r="D82" s="11">
        <f>SUM(D83:D88)</f>
        <v>0</v>
      </c>
      <c r="E82" s="11">
        <f t="shared" ref="E82:F82" si="5">SUM(E83:E88)</f>
        <v>0</v>
      </c>
      <c r="F82" s="11">
        <f t="shared" si="5"/>
        <v>0</v>
      </c>
    </row>
    <row r="83" spans="1:6" x14ac:dyDescent="0.25">
      <c r="A83" s="42" t="s">
        <v>634</v>
      </c>
      <c r="B83" s="43">
        <v>32020101</v>
      </c>
      <c r="C83" s="44" t="s">
        <v>135</v>
      </c>
      <c r="D83" s="45"/>
      <c r="E83" s="45"/>
      <c r="F83" s="45"/>
    </row>
    <row r="84" spans="1:6" hidden="1" x14ac:dyDescent="0.3">
      <c r="A84" s="44"/>
      <c r="B84" s="43"/>
      <c r="C84" s="44"/>
      <c r="D84" s="45"/>
      <c r="E84" s="45"/>
      <c r="F84" s="45"/>
    </row>
    <row r="85" spans="1:6" x14ac:dyDescent="0.25">
      <c r="A85" s="42" t="s">
        <v>635</v>
      </c>
      <c r="B85" s="43">
        <v>32020102</v>
      </c>
      <c r="C85" s="44" t="s">
        <v>136</v>
      </c>
      <c r="D85" s="45"/>
      <c r="E85" s="45"/>
      <c r="F85" s="45"/>
    </row>
    <row r="86" spans="1:6" hidden="1" x14ac:dyDescent="0.3">
      <c r="A86" s="44"/>
      <c r="B86" s="43"/>
      <c r="C86" s="44"/>
      <c r="D86" s="45"/>
      <c r="E86" s="45"/>
      <c r="F86" s="45"/>
    </row>
    <row r="87" spans="1:6" x14ac:dyDescent="0.3">
      <c r="A87" s="42" t="s">
        <v>636</v>
      </c>
      <c r="B87" s="43">
        <v>32020104</v>
      </c>
      <c r="C87" s="44" t="s">
        <v>137</v>
      </c>
      <c r="D87" s="45"/>
      <c r="E87" s="45"/>
      <c r="F87" s="45"/>
    </row>
    <row r="88" spans="1:6" hidden="1" x14ac:dyDescent="0.3">
      <c r="A88" s="44"/>
      <c r="B88" s="43"/>
      <c r="C88" s="44"/>
      <c r="D88" s="45"/>
      <c r="E88" s="45"/>
      <c r="F88" s="45"/>
    </row>
    <row r="89" spans="1:6" s="1" customFormat="1" x14ac:dyDescent="0.3">
      <c r="A89" s="5"/>
      <c r="B89" s="4">
        <v>320301</v>
      </c>
      <c r="C89" s="5" t="s">
        <v>138</v>
      </c>
      <c r="D89" s="11">
        <f>SUM(D90:D94)</f>
        <v>40000000</v>
      </c>
      <c r="E89" s="11">
        <f t="shared" ref="E89:F89" si="6">SUM(E90:E94)</f>
        <v>39500000</v>
      </c>
      <c r="F89" s="11">
        <f t="shared" si="6"/>
        <v>0</v>
      </c>
    </row>
    <row r="90" spans="1:6" x14ac:dyDescent="0.3">
      <c r="A90" s="42" t="s">
        <v>637</v>
      </c>
      <c r="B90" s="43">
        <v>32030101</v>
      </c>
      <c r="C90" s="44" t="s">
        <v>139</v>
      </c>
      <c r="D90" s="45">
        <v>40000000</v>
      </c>
      <c r="E90" s="45">
        <v>39500000</v>
      </c>
      <c r="F90" s="45"/>
    </row>
    <row r="91" spans="1:6" x14ac:dyDescent="0.3">
      <c r="A91" s="42" t="s">
        <v>638</v>
      </c>
      <c r="B91" s="43">
        <v>32030109</v>
      </c>
      <c r="C91" s="44" t="s">
        <v>140</v>
      </c>
      <c r="D91" s="45"/>
      <c r="E91" s="45"/>
      <c r="F91" s="45"/>
    </row>
    <row r="92" spans="1:6" x14ac:dyDescent="0.3">
      <c r="A92" s="42" t="s">
        <v>639</v>
      </c>
      <c r="B92" s="43">
        <v>32030110</v>
      </c>
      <c r="C92" s="44" t="s">
        <v>141</v>
      </c>
      <c r="D92" s="45"/>
      <c r="E92" s="45"/>
      <c r="F92" s="45"/>
    </row>
    <row r="93" spans="1:6" hidden="1" x14ac:dyDescent="0.3">
      <c r="A93" s="46"/>
      <c r="B93" s="47"/>
      <c r="C93" s="46"/>
      <c r="D93" s="45"/>
      <c r="E93" s="45"/>
      <c r="F93" s="45"/>
    </row>
    <row r="94" spans="1:6" hidden="1" x14ac:dyDescent="0.3">
      <c r="A94" s="46"/>
      <c r="B94" s="47"/>
      <c r="C94" s="46"/>
      <c r="D94" s="45"/>
      <c r="E94" s="45"/>
      <c r="F94" s="45"/>
    </row>
    <row r="95" spans="1:6" s="1" customFormat="1" x14ac:dyDescent="0.3">
      <c r="A95" s="5"/>
      <c r="B95" s="4">
        <v>32011000</v>
      </c>
      <c r="C95" s="5" t="s">
        <v>142</v>
      </c>
      <c r="D95" s="11">
        <f>SUM(D96:D97)</f>
        <v>0</v>
      </c>
      <c r="E95" s="11">
        <f t="shared" ref="E95:F95" si="7">SUM(E96:E97)</f>
        <v>0</v>
      </c>
      <c r="F95" s="11">
        <f t="shared" si="7"/>
        <v>0</v>
      </c>
    </row>
    <row r="96" spans="1:6" hidden="1" x14ac:dyDescent="0.3">
      <c r="A96" s="42" t="s">
        <v>640</v>
      </c>
      <c r="B96" s="46"/>
      <c r="C96" s="46"/>
      <c r="D96" s="45"/>
      <c r="E96" s="45"/>
      <c r="F96" s="45"/>
    </row>
    <row r="97" spans="1:6" hidden="1" x14ac:dyDescent="0.3">
      <c r="A97" s="46"/>
      <c r="B97" s="46"/>
      <c r="C97" s="46"/>
      <c r="D97" s="45"/>
      <c r="E97" s="45"/>
      <c r="F97" s="45"/>
    </row>
    <row r="98" spans="1:6" hidden="1" x14ac:dyDescent="0.25"/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28888888888888886" top="0.74803149606299213" bottom="0.74803149606299213" header="0.31496062992125984" footer="0.31496062992125984"/>
  <pageSetup scale="82" fitToHeight="0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2:E300"/>
  <sheetViews>
    <sheetView view="pageBreakPreview" zoomScale="90" zoomScaleNormal="99" zoomScaleSheetLayoutView="90" workbookViewId="0">
      <selection activeCell="B1" sqref="B1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821</v>
      </c>
      <c r="B3" s="82"/>
      <c r="C3" s="82"/>
      <c r="D3" s="82"/>
      <c r="E3" s="82"/>
    </row>
    <row r="4" spans="1:5" x14ac:dyDescent="0.3">
      <c r="A4" s="81" t="s">
        <v>763</v>
      </c>
      <c r="B4" s="81"/>
      <c r="C4" s="81"/>
      <c r="D4" s="81"/>
      <c r="E4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124008397.53</v>
      </c>
      <c r="D7" s="12">
        <f t="shared" ref="D7:E7" si="0">D8+D13+D20</f>
        <v>121445897</v>
      </c>
      <c r="E7" s="12">
        <f t="shared" si="0"/>
        <v>129046295.33</v>
      </c>
    </row>
    <row r="8" spans="1:5" s="1" customFormat="1" x14ac:dyDescent="0.3">
      <c r="A8" s="3">
        <v>2101</v>
      </c>
      <c r="B8" s="3" t="s">
        <v>5</v>
      </c>
      <c r="C8" s="12">
        <f>C9</f>
        <v>124008397.53</v>
      </c>
      <c r="D8" s="12">
        <f t="shared" ref="D8:E8" si="1">D9</f>
        <v>121445897</v>
      </c>
      <c r="E8" s="12">
        <f t="shared" si="1"/>
        <v>129046295.33</v>
      </c>
    </row>
    <row r="9" spans="1:5" s="1" customFormat="1" x14ac:dyDescent="0.3">
      <c r="A9" s="3">
        <v>210101</v>
      </c>
      <c r="B9" s="3" t="s">
        <v>6</v>
      </c>
      <c r="C9" s="12">
        <f>SUM(C10:C12)</f>
        <v>124008397.53</v>
      </c>
      <c r="D9" s="12">
        <f t="shared" ref="D9:E9" si="2">SUM(D10:D12)</f>
        <v>121445897</v>
      </c>
      <c r="E9" s="12">
        <f t="shared" si="2"/>
        <v>129046295.33</v>
      </c>
    </row>
    <row r="10" spans="1:5" x14ac:dyDescent="0.3">
      <c r="A10" s="59">
        <v>21010101</v>
      </c>
      <c r="B10" s="48" t="s">
        <v>5</v>
      </c>
      <c r="C10" s="41">
        <v>124008397.53</v>
      </c>
      <c r="D10" s="41">
        <v>121445897</v>
      </c>
      <c r="E10" s="41">
        <v>129046295.33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3:E300"/>
  <sheetViews>
    <sheetView view="pageBreakPreview" topLeftCell="A10" zoomScale="90" zoomScaleNormal="92" zoomScaleSheetLayoutView="90" workbookViewId="0">
      <selection activeCell="B28" sqref="B28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822</v>
      </c>
      <c r="B4" s="82"/>
      <c r="C4" s="82"/>
      <c r="D4" s="82"/>
      <c r="E4" s="82"/>
    </row>
    <row r="5" spans="1:5" x14ac:dyDescent="0.3">
      <c r="A5" s="81" t="s">
        <v>763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261316552</v>
      </c>
      <c r="D7" s="12">
        <f t="shared" ref="D7:E7" si="0">D8+D84+D88+D93</f>
        <v>259196400</v>
      </c>
      <c r="E7" s="12">
        <f t="shared" si="0"/>
        <v>203700000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261116552</v>
      </c>
      <c r="D8" s="12">
        <f t="shared" ref="D8:E8" si="1">D9+D14+D22+D36+D45+D48+D54+D63+D67+D70</f>
        <v>259026400</v>
      </c>
      <c r="E8" s="12">
        <f t="shared" si="1"/>
        <v>203700000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615000</v>
      </c>
      <c r="E9" s="12">
        <f t="shared" si="2"/>
        <v>1500000</v>
      </c>
    </row>
    <row r="10" spans="1:5" x14ac:dyDescent="0.3">
      <c r="A10" s="43">
        <v>22020101</v>
      </c>
      <c r="B10" s="44" t="s">
        <v>23</v>
      </c>
      <c r="C10" s="41">
        <v>1500000</v>
      </c>
      <c r="D10" s="41">
        <v>615000</v>
      </c>
      <c r="E10" s="41">
        <v>1500000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255716552</v>
      </c>
      <c r="D22" s="12">
        <f t="shared" ref="D22:E22" si="3">SUM(D23:D35)</f>
        <v>255346400</v>
      </c>
      <c r="E22" s="12">
        <f t="shared" si="3"/>
        <v>199200000</v>
      </c>
    </row>
    <row r="23" spans="1:5" x14ac:dyDescent="0.3">
      <c r="A23" s="43">
        <v>22020301</v>
      </c>
      <c r="B23" s="44" t="s">
        <v>36</v>
      </c>
      <c r="C23" s="41">
        <v>200000</v>
      </c>
      <c r="D23" s="41">
        <v>186000</v>
      </c>
      <c r="E23" s="41">
        <v>200000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t="30" x14ac:dyDescent="0.3">
      <c r="A29" s="43">
        <v>22020307</v>
      </c>
      <c r="B29" s="44" t="s">
        <v>1016</v>
      </c>
      <c r="C29" s="41">
        <v>1500000</v>
      </c>
      <c r="D29" s="41">
        <v>1480000</v>
      </c>
      <c r="E29" s="41">
        <v>10000000</v>
      </c>
    </row>
    <row r="30" spans="1:5" x14ac:dyDescent="0.3">
      <c r="A30" s="43">
        <v>22020308</v>
      </c>
      <c r="B30" s="44" t="s">
        <v>43</v>
      </c>
      <c r="C30" s="41">
        <v>1000000</v>
      </c>
      <c r="D30" s="41">
        <v>914500</v>
      </c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x14ac:dyDescent="0.3">
      <c r="A33" s="43">
        <v>22020311</v>
      </c>
      <c r="B33" s="44" t="s">
        <v>1017</v>
      </c>
      <c r="C33" s="41">
        <v>253016552</v>
      </c>
      <c r="D33" s="41">
        <v>252765900</v>
      </c>
      <c r="E33" s="41">
        <v>189000000</v>
      </c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</v>
      </c>
      <c r="D36" s="12">
        <f t="shared" ref="D36:E36" si="4">SUM(D37:D44)</f>
        <v>570000</v>
      </c>
      <c r="E36" s="12">
        <f t="shared" si="4"/>
        <v>200000</v>
      </c>
    </row>
    <row r="37" spans="1:5" x14ac:dyDescent="0.3">
      <c r="A37" s="43">
        <v>22020401</v>
      </c>
      <c r="B37" s="44" t="s">
        <v>50</v>
      </c>
      <c r="C37" s="41">
        <v>500000</v>
      </c>
      <c r="D37" s="41">
        <v>450000</v>
      </c>
      <c r="E37" s="41">
        <v>200000</v>
      </c>
    </row>
    <row r="38" spans="1:5" x14ac:dyDescent="0.3">
      <c r="A38" s="43">
        <v>22020402</v>
      </c>
      <c r="B38" s="44" t="s">
        <v>51</v>
      </c>
      <c r="C38" s="41">
        <v>200000</v>
      </c>
      <c r="D38" s="41">
        <v>120000</v>
      </c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500000</v>
      </c>
      <c r="D63" s="12">
        <f t="shared" ref="D63:E63" si="8">SUM(D64:D66)</f>
        <v>460000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41">
        <v>500000</v>
      </c>
      <c r="D64" s="41">
        <v>460000</v>
      </c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2700000</v>
      </c>
      <c r="D70" s="12">
        <f t="shared" ref="D70:E70" si="10">SUM(D71:D83)</f>
        <v>2035000</v>
      </c>
      <c r="E70" s="12">
        <f t="shared" si="10"/>
        <v>2300000</v>
      </c>
    </row>
    <row r="71" spans="1:5" x14ac:dyDescent="0.25">
      <c r="A71" s="43">
        <v>22021001</v>
      </c>
      <c r="B71" s="44" t="s">
        <v>84</v>
      </c>
      <c r="C71" s="41">
        <v>500000</v>
      </c>
      <c r="D71" s="41">
        <v>380000</v>
      </c>
      <c r="E71" s="41">
        <v>200000</v>
      </c>
    </row>
    <row r="72" spans="1:5" x14ac:dyDescent="0.25">
      <c r="A72" s="43">
        <v>22021002</v>
      </c>
      <c r="B72" s="44" t="s">
        <v>85</v>
      </c>
      <c r="C72" s="41">
        <v>200000</v>
      </c>
      <c r="D72" s="41">
        <v>70000</v>
      </c>
      <c r="E72" s="41">
        <v>100000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</v>
      </c>
      <c r="D76" s="41">
        <v>1585000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200000</v>
      </c>
      <c r="D84" s="12">
        <f t="shared" ref="D84:E84" si="11">D85</f>
        <v>170000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200000</v>
      </c>
      <c r="D85" s="12">
        <f>SUM(D86:D87)</f>
        <v>170000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t="30" x14ac:dyDescent="0.25">
      <c r="A87" s="43">
        <v>22040109</v>
      </c>
      <c r="B87" s="44" t="s">
        <v>1108</v>
      </c>
      <c r="C87" s="41">
        <v>200000</v>
      </c>
      <c r="D87" s="41">
        <v>170000</v>
      </c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F300"/>
  <sheetViews>
    <sheetView view="pageBreakPreview" topLeftCell="B2" zoomScale="60" zoomScaleNormal="70" workbookViewId="0">
      <selection activeCell="A52" sqref="A52"/>
    </sheetView>
  </sheetViews>
  <sheetFormatPr defaultColWidth="8.77734375" defaultRowHeight="15" x14ac:dyDescent="0.25"/>
  <cols>
    <col min="1" max="1" width="22.44140625" style="49" bestFit="1" customWidth="1"/>
    <col min="2" max="2" width="13.21875" style="49" bestFit="1" customWidth="1"/>
    <col min="3" max="3" width="57.44140625" style="49" customWidth="1"/>
    <col min="4" max="4" width="21.5546875" style="49" customWidth="1"/>
    <col min="5" max="6" width="20.77734375" style="49" customWidth="1"/>
    <col min="7" max="16384" width="8.77734375" style="49"/>
  </cols>
  <sheetData>
    <row r="1" spans="1:6" x14ac:dyDescent="0.3">
      <c r="A1" s="80" t="s">
        <v>143</v>
      </c>
      <c r="B1" s="80"/>
      <c r="C1" s="80"/>
      <c r="D1" s="80"/>
      <c r="E1" s="80"/>
    </row>
    <row r="2" spans="1:6" x14ac:dyDescent="0.25">
      <c r="A2" s="81" t="s">
        <v>823</v>
      </c>
      <c r="B2" s="81"/>
      <c r="C2" s="81"/>
      <c r="D2" s="81"/>
      <c r="E2" s="81"/>
    </row>
    <row r="3" spans="1:6" x14ac:dyDescent="0.3">
      <c r="A3" s="81" t="s">
        <v>763</v>
      </c>
      <c r="B3" s="81"/>
      <c r="C3" s="81"/>
      <c r="D3" s="81"/>
      <c r="E3" s="8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3">
      <c r="A6" s="8" t="s">
        <v>604</v>
      </c>
      <c r="B6" s="4">
        <v>3</v>
      </c>
      <c r="C6" s="5" t="s">
        <v>113</v>
      </c>
      <c r="D6" s="11">
        <f>D7+D18+D26+D32+D38+D47+D51+D63+D70+D76</f>
        <v>299300000</v>
      </c>
      <c r="E6" s="11">
        <f>E7+E18+E26+E32+E38+E47+E51+E63+E70+E76</f>
        <v>289125561</v>
      </c>
      <c r="F6" s="11">
        <f>F7+F18+F26+F32+F38+F47+F51+F63+F70+F76</f>
        <v>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SUM(D8:D17)</f>
        <v>80000000</v>
      </c>
      <c r="E7" s="11">
        <f>SUM(E8:E17)</f>
        <v>71628761</v>
      </c>
      <c r="F7" s="11">
        <f>SUM(F8:F17)</f>
        <v>0</v>
      </c>
    </row>
    <row r="8" spans="1:6" hidden="1" x14ac:dyDescent="0.3">
      <c r="A8" s="42" t="s">
        <v>605</v>
      </c>
      <c r="B8" s="43">
        <v>32010101</v>
      </c>
      <c r="C8" s="44" t="s">
        <v>115</v>
      </c>
      <c r="D8" s="45"/>
      <c r="E8" s="45"/>
      <c r="F8" s="45"/>
    </row>
    <row r="9" spans="1:6" ht="28.5" customHeight="1" x14ac:dyDescent="0.3">
      <c r="A9" s="42" t="s">
        <v>606</v>
      </c>
      <c r="B9" s="43">
        <v>32010101</v>
      </c>
      <c r="C9" s="44" t="s">
        <v>1024</v>
      </c>
      <c r="D9" s="45">
        <v>1000000</v>
      </c>
      <c r="E9" s="45">
        <v>870000</v>
      </c>
      <c r="F9" s="45"/>
    </row>
    <row r="10" spans="1:6" x14ac:dyDescent="0.3">
      <c r="A10" s="42" t="s">
        <v>641</v>
      </c>
      <c r="B10" s="43">
        <v>32010101</v>
      </c>
      <c r="C10" s="44" t="s">
        <v>1025</v>
      </c>
      <c r="D10" s="45">
        <v>2000000</v>
      </c>
      <c r="E10" s="45">
        <v>1760000</v>
      </c>
      <c r="F10" s="45"/>
    </row>
    <row r="11" spans="1:6" ht="17.25" customHeight="1" x14ac:dyDescent="0.3">
      <c r="A11" s="42" t="s">
        <v>642</v>
      </c>
      <c r="B11" s="43">
        <v>32010101</v>
      </c>
      <c r="C11" s="44" t="s">
        <v>1026</v>
      </c>
      <c r="D11" s="45">
        <v>2000000</v>
      </c>
      <c r="F11" s="45"/>
    </row>
    <row r="12" spans="1:6" ht="28.5" customHeight="1" x14ac:dyDescent="0.3">
      <c r="A12" s="42" t="s">
        <v>643</v>
      </c>
      <c r="B12" s="43">
        <v>32010101</v>
      </c>
      <c r="C12" s="44" t="s">
        <v>1027</v>
      </c>
      <c r="D12" s="45">
        <v>5000000</v>
      </c>
      <c r="E12" s="45">
        <v>4370000</v>
      </c>
      <c r="F12" s="45"/>
    </row>
    <row r="13" spans="1:6" x14ac:dyDescent="0.3">
      <c r="A13" s="44"/>
      <c r="B13" s="43"/>
      <c r="C13" s="44" t="s">
        <v>1109</v>
      </c>
      <c r="D13" s="45">
        <v>70000000</v>
      </c>
      <c r="E13" s="45">
        <v>64628761</v>
      </c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s="1" customFormat="1" x14ac:dyDescent="0.25">
      <c r="A18" s="5"/>
      <c r="B18" s="4">
        <v>32010200</v>
      </c>
      <c r="C18" s="5" t="s">
        <v>116</v>
      </c>
      <c r="D18" s="11">
        <f>SUM(D19:D25)</f>
        <v>0</v>
      </c>
      <c r="E18" s="11">
        <f>SUM(E19:E25)</f>
        <v>0</v>
      </c>
      <c r="F18" s="11">
        <f>SUM(F19:F25)</f>
        <v>0</v>
      </c>
    </row>
    <row r="19" spans="1:6" hidden="1" x14ac:dyDescent="0.3">
      <c r="A19" s="42" t="s">
        <v>606</v>
      </c>
      <c r="B19" s="43">
        <v>32010202</v>
      </c>
      <c r="C19" s="44" t="s">
        <v>117</v>
      </c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s="1" customFormat="1" x14ac:dyDescent="0.25">
      <c r="A26" s="5"/>
      <c r="B26" s="4">
        <v>320103</v>
      </c>
      <c r="C26" s="5" t="s">
        <v>118</v>
      </c>
      <c r="D26" s="11">
        <f>SUM(D27:D31)</f>
        <v>0</v>
      </c>
      <c r="E26" s="11">
        <f t="shared" ref="E26:F26" si="0">SUM(E27:E31)</f>
        <v>0</v>
      </c>
      <c r="F26" s="11">
        <f t="shared" si="0"/>
        <v>0</v>
      </c>
    </row>
    <row r="27" spans="1:6" hidden="1" x14ac:dyDescent="0.25">
      <c r="A27" s="42" t="s">
        <v>641</v>
      </c>
      <c r="B27" s="43">
        <v>32010301</v>
      </c>
      <c r="C27" s="44" t="s">
        <v>119</v>
      </c>
      <c r="D27" s="45"/>
      <c r="E27" s="45"/>
      <c r="F27" s="45"/>
    </row>
    <row r="28" spans="1:6" hidden="1" x14ac:dyDescent="0.25">
      <c r="A28" s="44"/>
      <c r="B28" s="43"/>
      <c r="C28" s="44"/>
      <c r="D28" s="45"/>
      <c r="E28" s="45"/>
      <c r="F28" s="45"/>
    </row>
    <row r="29" spans="1:6" hidden="1" x14ac:dyDescent="0.25">
      <c r="A29" s="44"/>
      <c r="B29" s="43"/>
      <c r="C29" s="44"/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s="1" customFormat="1" x14ac:dyDescent="0.25">
      <c r="A32" s="5"/>
      <c r="B32" s="4">
        <v>32010400</v>
      </c>
      <c r="C32" s="5" t="s">
        <v>120</v>
      </c>
      <c r="D32" s="11">
        <f>SUM(D33:D37)</f>
        <v>187300000</v>
      </c>
      <c r="E32" s="11">
        <f t="shared" ref="E32:F32" si="1">SUM(E33:E37)</f>
        <v>186296800</v>
      </c>
      <c r="F32" s="11">
        <f t="shared" si="1"/>
        <v>0</v>
      </c>
    </row>
    <row r="33" spans="1:6" x14ac:dyDescent="0.25">
      <c r="A33" s="42" t="s">
        <v>642</v>
      </c>
      <c r="B33" s="43">
        <v>32010405</v>
      </c>
      <c r="C33" s="44" t="s">
        <v>1110</v>
      </c>
      <c r="D33" s="45">
        <v>2000000</v>
      </c>
      <c r="E33" s="45">
        <v>1900000</v>
      </c>
      <c r="F33" s="45"/>
    </row>
    <row r="34" spans="1:6" x14ac:dyDescent="0.25">
      <c r="A34" s="42" t="s">
        <v>643</v>
      </c>
      <c r="B34" s="43">
        <v>32010406</v>
      </c>
      <c r="C34" s="44" t="s">
        <v>1111</v>
      </c>
      <c r="D34" s="45">
        <v>10000000</v>
      </c>
      <c r="E34" s="45">
        <v>9900000</v>
      </c>
      <c r="F34" s="45"/>
    </row>
    <row r="35" spans="1:6" x14ac:dyDescent="0.25">
      <c r="A35" s="42" t="s">
        <v>644</v>
      </c>
      <c r="B35" s="43">
        <v>32010407</v>
      </c>
      <c r="C35" s="44" t="s">
        <v>1112</v>
      </c>
      <c r="D35" s="45">
        <v>5000000</v>
      </c>
      <c r="E35" s="45">
        <v>4700000</v>
      </c>
      <c r="F35" s="45"/>
    </row>
    <row r="36" spans="1:6" x14ac:dyDescent="0.25">
      <c r="A36" s="42" t="s">
        <v>645</v>
      </c>
      <c r="B36" s="43">
        <v>32010408</v>
      </c>
      <c r="C36" s="44" t="s">
        <v>1113</v>
      </c>
      <c r="D36" s="45">
        <v>300000</v>
      </c>
      <c r="E36" s="45">
        <v>296800</v>
      </c>
      <c r="F36" s="45"/>
    </row>
    <row r="37" spans="1:6" x14ac:dyDescent="0.25">
      <c r="A37" s="44"/>
      <c r="B37" s="43"/>
      <c r="C37" s="44" t="s">
        <v>1114</v>
      </c>
      <c r="D37" s="45">
        <v>170000000</v>
      </c>
      <c r="E37" s="45">
        <v>169500000</v>
      </c>
      <c r="F37" s="45"/>
    </row>
    <row r="38" spans="1:6" s="1" customFormat="1" x14ac:dyDescent="0.25">
      <c r="A38" s="5"/>
      <c r="B38" s="4">
        <v>320105</v>
      </c>
      <c r="C38" s="5" t="s">
        <v>125</v>
      </c>
      <c r="D38" s="11">
        <f>SUM(D39:D46)</f>
        <v>0</v>
      </c>
      <c r="E38" s="11">
        <f t="shared" ref="E38:F38" si="2">SUM(E39:E46)</f>
        <v>0</v>
      </c>
      <c r="F38" s="11">
        <f t="shared" si="2"/>
        <v>0</v>
      </c>
    </row>
    <row r="39" spans="1:6" hidden="1" x14ac:dyDescent="0.25">
      <c r="A39" s="42" t="s">
        <v>646</v>
      </c>
      <c r="B39" s="43">
        <v>32010501</v>
      </c>
      <c r="C39" s="44" t="s">
        <v>126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6"/>
      <c r="B44" s="47"/>
      <c r="C44" s="46"/>
      <c r="D44" s="45"/>
      <c r="E44" s="45"/>
      <c r="F44" s="45"/>
    </row>
    <row r="45" spans="1:6" hidden="1" x14ac:dyDescent="0.25">
      <c r="A45" s="46"/>
      <c r="B45" s="47"/>
      <c r="C45" s="46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s="1" customFormat="1" x14ac:dyDescent="0.25">
      <c r="A47" s="5"/>
      <c r="B47" s="4">
        <v>320106</v>
      </c>
      <c r="C47" s="5" t="s">
        <v>127</v>
      </c>
      <c r="D47" s="11">
        <f>SUM(D48:D50)</f>
        <v>0</v>
      </c>
      <c r="E47" s="11">
        <f>SUM(E48:E50)</f>
        <v>0</v>
      </c>
      <c r="F47" s="11">
        <f>SUM(F48:F50)</f>
        <v>0</v>
      </c>
    </row>
    <row r="48" spans="1:6" hidden="1" x14ac:dyDescent="0.25">
      <c r="A48" s="42" t="s">
        <v>647</v>
      </c>
      <c r="B48" s="43">
        <v>32010601</v>
      </c>
      <c r="C48" s="44" t="s">
        <v>128</v>
      </c>
      <c r="D48" s="45"/>
      <c r="E48" s="45"/>
      <c r="F48" s="45"/>
    </row>
    <row r="49" spans="1:6" hidden="1" x14ac:dyDescent="0.25">
      <c r="A49" s="42" t="s">
        <v>648</v>
      </c>
      <c r="B49" s="43">
        <v>32010602</v>
      </c>
      <c r="C49" s="44" t="s">
        <v>129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s="1" customFormat="1" x14ac:dyDescent="0.25">
      <c r="A51" s="5"/>
      <c r="B51" s="4">
        <v>320109</v>
      </c>
      <c r="C51" s="5" t="s">
        <v>130</v>
      </c>
      <c r="D51" s="11">
        <f>SUM(D52:D62)</f>
        <v>25000000</v>
      </c>
      <c r="E51" s="11">
        <f t="shared" ref="E51:F51" si="3">SUM(E52:E62)</f>
        <v>24500000</v>
      </c>
      <c r="F51" s="11">
        <f t="shared" si="3"/>
        <v>0</v>
      </c>
    </row>
    <row r="52" spans="1:6" x14ac:dyDescent="0.25">
      <c r="A52" s="42" t="s">
        <v>649</v>
      </c>
      <c r="B52" s="43">
        <v>32010903</v>
      </c>
      <c r="C52" s="44" t="s">
        <v>131</v>
      </c>
      <c r="D52" s="45">
        <v>25000000</v>
      </c>
      <c r="E52" s="45">
        <v>24500000</v>
      </c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2" t="s">
        <v>650</v>
      </c>
      <c r="B54" s="43">
        <v>32010904</v>
      </c>
      <c r="C54" s="44" t="s">
        <v>132</v>
      </c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2" t="s">
        <v>651</v>
      </c>
      <c r="B56" s="43">
        <v>32010935</v>
      </c>
      <c r="C56" s="44" t="s">
        <v>133</v>
      </c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2" t="s">
        <v>652</v>
      </c>
      <c r="B60" s="43">
        <v>32010936</v>
      </c>
      <c r="C60" s="44" t="s">
        <v>134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320201</v>
      </c>
      <c r="C63" s="5" t="s">
        <v>146</v>
      </c>
      <c r="D63" s="11">
        <f>SUM(D64:D69)</f>
        <v>0</v>
      </c>
      <c r="E63" s="11">
        <f t="shared" ref="E63:F63" si="4">SUM(E64:E69)</f>
        <v>0</v>
      </c>
      <c r="F63" s="11">
        <f t="shared" si="4"/>
        <v>0</v>
      </c>
    </row>
    <row r="64" spans="1:6" hidden="1" x14ac:dyDescent="0.25">
      <c r="A64" s="42" t="s">
        <v>653</v>
      </c>
      <c r="B64" s="43">
        <v>32020101</v>
      </c>
      <c r="C64" s="44" t="s">
        <v>135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654</v>
      </c>
      <c r="B66" s="43">
        <v>32020102</v>
      </c>
      <c r="C66" s="44" t="s">
        <v>136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2" t="s">
        <v>655</v>
      </c>
      <c r="B68" s="43">
        <v>32020104</v>
      </c>
      <c r="C68" s="44" t="s">
        <v>137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320301</v>
      </c>
      <c r="C70" s="5" t="s">
        <v>138</v>
      </c>
      <c r="D70" s="11">
        <f>SUM(D71:D75)</f>
        <v>7000000</v>
      </c>
      <c r="E70" s="11">
        <f t="shared" ref="E70:F70" si="5">SUM(E71:E75)</f>
        <v>6700000</v>
      </c>
      <c r="F70" s="11">
        <f t="shared" si="5"/>
        <v>0</v>
      </c>
    </row>
    <row r="71" spans="1:6" hidden="1" x14ac:dyDescent="0.25">
      <c r="A71" s="42" t="s">
        <v>656</v>
      </c>
      <c r="B71" s="43">
        <v>32030101</v>
      </c>
      <c r="C71" s="44" t="s">
        <v>139</v>
      </c>
      <c r="D71" s="45"/>
      <c r="E71" s="45"/>
      <c r="F71" s="45"/>
    </row>
    <row r="72" spans="1:6" hidden="1" x14ac:dyDescent="0.25">
      <c r="A72" s="42" t="s">
        <v>657</v>
      </c>
      <c r="B72" s="43">
        <v>32030109</v>
      </c>
      <c r="C72" s="44" t="s">
        <v>140</v>
      </c>
      <c r="D72" s="45"/>
      <c r="E72" s="45"/>
      <c r="F72" s="45"/>
    </row>
    <row r="73" spans="1:6" x14ac:dyDescent="0.25">
      <c r="A73" s="42" t="s">
        <v>658</v>
      </c>
      <c r="B73" s="43">
        <v>32030110</v>
      </c>
      <c r="C73" s="44" t="s">
        <v>141</v>
      </c>
      <c r="D73" s="45">
        <v>2000000</v>
      </c>
      <c r="E73" s="45">
        <v>1800000</v>
      </c>
      <c r="F73" s="45"/>
    </row>
    <row r="74" spans="1:6" x14ac:dyDescent="0.25">
      <c r="A74" s="46"/>
      <c r="B74" s="47"/>
      <c r="C74" s="44" t="s">
        <v>1028</v>
      </c>
      <c r="D74" s="45">
        <v>2000000</v>
      </c>
      <c r="E74" s="45">
        <v>2000000</v>
      </c>
      <c r="F74" s="45"/>
    </row>
    <row r="75" spans="1:6" x14ac:dyDescent="0.25">
      <c r="A75" s="46"/>
      <c r="B75" s="47"/>
      <c r="C75" s="44" t="s">
        <v>1029</v>
      </c>
      <c r="D75" s="45">
        <v>3000000</v>
      </c>
      <c r="E75" s="45">
        <v>2900000</v>
      </c>
      <c r="F75" s="45"/>
    </row>
    <row r="76" spans="1:6" s="1" customFormat="1" x14ac:dyDescent="0.25">
      <c r="A76" s="5"/>
      <c r="B76" s="4">
        <v>32011000</v>
      </c>
      <c r="C76" s="5" t="s">
        <v>142</v>
      </c>
      <c r="D76" s="11">
        <f>SUM(D77:D77)</f>
        <v>0</v>
      </c>
      <c r="E76" s="11">
        <f>SUM(E77:E77)</f>
        <v>0</v>
      </c>
      <c r="F76" s="11">
        <f>SUM(F77:F77)</f>
        <v>0</v>
      </c>
    </row>
    <row r="77" spans="1:6" hidden="1" x14ac:dyDescent="0.25">
      <c r="A77" s="42" t="s">
        <v>659</v>
      </c>
      <c r="B77" s="46"/>
      <c r="C77" s="46"/>
      <c r="D77" s="45"/>
      <c r="E77" s="45"/>
      <c r="F77" s="45"/>
    </row>
    <row r="78" spans="1:6" hidden="1" x14ac:dyDescent="0.25"/>
    <row r="79" spans="1:6" hidden="1" x14ac:dyDescent="0.25"/>
    <row r="80" spans="1:6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1" fitToHeight="0" orientation="landscape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E300"/>
  <sheetViews>
    <sheetView view="pageBreakPreview" zoomScale="90" zoomScaleNormal="100" zoomScaleSheetLayoutView="90" workbookViewId="0">
      <selection activeCell="B59" sqref="B59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824</v>
      </c>
      <c r="B3" s="82"/>
      <c r="C3" s="82"/>
      <c r="D3" s="82"/>
      <c r="E3" s="82"/>
    </row>
    <row r="4" spans="1:5" x14ac:dyDescent="0.3">
      <c r="A4" s="81" t="s">
        <v>764</v>
      </c>
      <c r="B4" s="81"/>
      <c r="C4" s="81"/>
      <c r="D4" s="81"/>
      <c r="E4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39">
        <f>C8+C13+C20</f>
        <v>368193507.24000001</v>
      </c>
      <c r="D7" s="39">
        <f t="shared" ref="D7:E7" si="0">D8+D13+D20</f>
        <v>350932696</v>
      </c>
      <c r="E7" s="39">
        <f t="shared" si="0"/>
        <v>723641888.04999995</v>
      </c>
    </row>
    <row r="8" spans="1:5" s="1" customFormat="1" x14ac:dyDescent="0.3">
      <c r="A8" s="3">
        <v>2101</v>
      </c>
      <c r="B8" s="3" t="s">
        <v>5</v>
      </c>
      <c r="C8" s="39">
        <f>C9</f>
        <v>118193507.23999999</v>
      </c>
      <c r="D8" s="39">
        <f t="shared" ref="D8:E8" si="1">D9</f>
        <v>110932696</v>
      </c>
      <c r="E8" s="39">
        <f t="shared" si="1"/>
        <v>109272634.64</v>
      </c>
    </row>
    <row r="9" spans="1:5" s="1" customFormat="1" x14ac:dyDescent="0.3">
      <c r="A9" s="3">
        <v>210101</v>
      </c>
      <c r="B9" s="3" t="s">
        <v>6</v>
      </c>
      <c r="C9" s="39">
        <f>SUM(C10:C12)</f>
        <v>118193507.23999999</v>
      </c>
      <c r="D9" s="39">
        <f t="shared" ref="D9:E9" si="2">SUM(D10:D12)</f>
        <v>110932696</v>
      </c>
      <c r="E9" s="39">
        <f t="shared" si="2"/>
        <v>109272634.64</v>
      </c>
    </row>
    <row r="10" spans="1:5" x14ac:dyDescent="0.3">
      <c r="A10" s="59">
        <v>21010101</v>
      </c>
      <c r="B10" s="48" t="s">
        <v>5</v>
      </c>
      <c r="C10" s="41">
        <v>118193507.23999999</v>
      </c>
      <c r="D10" s="41">
        <v>110932696</v>
      </c>
      <c r="E10" s="41">
        <v>109272634.64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250000000</v>
      </c>
      <c r="D20" s="39">
        <f t="shared" ref="D20:E20" si="6">D21+D22+D27</f>
        <v>240000000</v>
      </c>
      <c r="E20" s="39">
        <f t="shared" si="6"/>
        <v>614369253.40999997</v>
      </c>
    </row>
    <row r="21" spans="1:5" x14ac:dyDescent="0.3">
      <c r="A21" s="59">
        <v>21030101</v>
      </c>
      <c r="B21" s="48" t="s">
        <v>17</v>
      </c>
      <c r="C21" s="41">
        <v>250000000</v>
      </c>
      <c r="D21" s="41">
        <v>240000000</v>
      </c>
      <c r="E21" s="41">
        <v>200000000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388471862.56999999</v>
      </c>
    </row>
    <row r="23" spans="1:5" x14ac:dyDescent="0.3">
      <c r="A23" s="59">
        <v>21030102</v>
      </c>
      <c r="B23" s="48" t="s">
        <v>555</v>
      </c>
      <c r="C23" s="41"/>
      <c r="D23" s="41"/>
      <c r="E23" s="41">
        <v>130533715.06</v>
      </c>
    </row>
    <row r="24" spans="1:5" x14ac:dyDescent="0.3">
      <c r="A24" s="59">
        <v>21030102</v>
      </c>
      <c r="B24" s="48" t="s">
        <v>556</v>
      </c>
      <c r="C24" s="41"/>
      <c r="D24" s="41"/>
      <c r="E24" s="41">
        <v>257938147.50999999</v>
      </c>
    </row>
    <row r="25" spans="1:5" hidden="1" x14ac:dyDescent="0.3">
      <c r="A25" s="59">
        <v>21030102</v>
      </c>
      <c r="B25" s="48" t="s">
        <v>557</v>
      </c>
      <c r="C25" s="41"/>
      <c r="D25" s="41"/>
      <c r="E25" s="41"/>
    </row>
    <row r="26" spans="1:5" hidden="1" x14ac:dyDescent="0.3">
      <c r="A26" s="59">
        <v>21030102</v>
      </c>
      <c r="B26" s="48" t="s">
        <v>558</v>
      </c>
      <c r="C26" s="41"/>
      <c r="D26" s="41"/>
      <c r="E26" s="41"/>
    </row>
    <row r="27" spans="1:5" s="1" customFormat="1" x14ac:dyDescent="0.3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25897390.84</v>
      </c>
    </row>
    <row r="28" spans="1:5" x14ac:dyDescent="0.3">
      <c r="A28" s="59">
        <v>21030104</v>
      </c>
      <c r="B28" s="48" t="s">
        <v>773</v>
      </c>
      <c r="C28" s="41"/>
      <c r="D28" s="41"/>
      <c r="E28" s="41">
        <v>8701514.3399999999</v>
      </c>
    </row>
    <row r="29" spans="1:5" x14ac:dyDescent="0.3">
      <c r="A29" s="59">
        <v>21030104</v>
      </c>
      <c r="B29" s="48" t="s">
        <v>772</v>
      </c>
      <c r="C29" s="41"/>
      <c r="D29" s="41"/>
      <c r="E29" s="41">
        <v>17195876.5</v>
      </c>
    </row>
    <row r="30" spans="1:5" hidden="1" x14ac:dyDescent="0.3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3:E300"/>
  <sheetViews>
    <sheetView view="pageBreakPreview" topLeftCell="A86" zoomScale="90" zoomScaleNormal="95" zoomScaleSheetLayoutView="90" workbookViewId="0">
      <selection activeCell="B145" sqref="B145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825</v>
      </c>
      <c r="B4" s="82"/>
      <c r="C4" s="82"/>
      <c r="D4" s="82"/>
      <c r="E4" s="82"/>
    </row>
    <row r="5" spans="1:5" x14ac:dyDescent="0.3">
      <c r="A5" s="81" t="s">
        <v>764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C8+C85+C89+C94</f>
        <v>611204381.60000002</v>
      </c>
      <c r="D7" s="12">
        <f>D8+D85+D89+D94</f>
        <v>571511885.92000008</v>
      </c>
      <c r="E7" s="12">
        <f>E8+E85+E89+E94</f>
        <v>656304381.5999999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262750000</v>
      </c>
      <c r="D8" s="12">
        <f t="shared" ref="D8:E8" si="0">D9+D14+D22+D36+D45+D48+D54+D63+D67+D70</f>
        <v>230560392.31999999</v>
      </c>
      <c r="E8" s="12">
        <f t="shared" si="0"/>
        <v>324850000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10000000</v>
      </c>
      <c r="D9" s="12">
        <f t="shared" ref="D9:E9" si="1">SUM(D10:D13)</f>
        <v>1850000</v>
      </c>
      <c r="E9" s="12">
        <f t="shared" si="1"/>
        <v>2000000</v>
      </c>
    </row>
    <row r="10" spans="1:5" x14ac:dyDescent="0.3">
      <c r="A10" s="43">
        <v>22020101</v>
      </c>
      <c r="B10" s="44" t="s">
        <v>23</v>
      </c>
      <c r="C10" s="41">
        <v>10000000</v>
      </c>
      <c r="D10" s="41">
        <v>1850000</v>
      </c>
      <c r="E10" s="41">
        <v>2000000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6500000</v>
      </c>
      <c r="D22" s="12">
        <f t="shared" ref="D22:E22" si="2">SUM(D23:D35)</f>
        <v>4775450</v>
      </c>
      <c r="E22" s="12">
        <f t="shared" si="2"/>
        <v>6000000</v>
      </c>
    </row>
    <row r="23" spans="1:5" x14ac:dyDescent="0.3">
      <c r="A23" s="43">
        <v>22020301</v>
      </c>
      <c r="B23" s="44" t="s">
        <v>36</v>
      </c>
      <c r="C23" s="41">
        <v>3000000</v>
      </c>
      <c r="D23" s="41">
        <v>2355450</v>
      </c>
      <c r="E23" s="41">
        <v>3000000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1500000</v>
      </c>
      <c r="D27" s="41">
        <v>500000</v>
      </c>
      <c r="E27" s="41">
        <v>1000000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x14ac:dyDescent="0.3">
      <c r="A34" s="43">
        <v>22020312</v>
      </c>
      <c r="B34" s="44" t="s">
        <v>47</v>
      </c>
      <c r="C34" s="41">
        <v>2000000</v>
      </c>
      <c r="D34" s="41">
        <v>1920000</v>
      </c>
      <c r="E34" s="41">
        <v>2000000</v>
      </c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3">SUM(D37:D44)</f>
        <v>3009600</v>
      </c>
      <c r="E36" s="12">
        <f t="shared" si="3"/>
        <v>4000000</v>
      </c>
    </row>
    <row r="37" spans="1:5" x14ac:dyDescent="0.3">
      <c r="A37" s="43">
        <v>22020401</v>
      </c>
      <c r="B37" s="44" t="s">
        <v>50</v>
      </c>
      <c r="C37" s="41">
        <v>4000000</v>
      </c>
      <c r="D37" s="41">
        <v>3009600</v>
      </c>
      <c r="E37" s="41">
        <v>4000000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1000000</v>
      </c>
      <c r="D54" s="12">
        <f t="shared" ref="D54:E54" si="6">SUM(D55:D62)</f>
        <v>770000</v>
      </c>
      <c r="E54" s="12">
        <f t="shared" si="6"/>
        <v>1000000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x14ac:dyDescent="0.3">
      <c r="A60" s="43">
        <v>22020709</v>
      </c>
      <c r="B60" s="44" t="s">
        <v>73</v>
      </c>
      <c r="C60" s="41">
        <v>1000000</v>
      </c>
      <c r="D60" s="41">
        <v>770000</v>
      </c>
      <c r="E60" s="41">
        <v>1000000</v>
      </c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7">SUM(D64:D66)</f>
        <v>1550000</v>
      </c>
      <c r="E63" s="12">
        <f t="shared" si="7"/>
        <v>600000</v>
      </c>
    </row>
    <row r="64" spans="1:5" x14ac:dyDescent="0.3">
      <c r="A64" s="43">
        <v>22020801</v>
      </c>
      <c r="B64" s="44" t="s">
        <v>77</v>
      </c>
      <c r="C64" s="41">
        <v>3000000</v>
      </c>
      <c r="D64" s="41">
        <v>1550000</v>
      </c>
      <c r="E64" s="41">
        <v>600000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250000</v>
      </c>
      <c r="D67" s="12">
        <f t="shared" ref="D67:E67" si="8">SUM(D68:D69)</f>
        <v>155647.32</v>
      </c>
      <c r="E67" s="12">
        <f t="shared" si="8"/>
        <v>250000</v>
      </c>
    </row>
    <row r="68" spans="1:5" x14ac:dyDescent="0.3">
      <c r="A68" s="43">
        <v>22020901</v>
      </c>
      <c r="B68" s="44" t="s">
        <v>81</v>
      </c>
      <c r="C68" s="41">
        <v>250000</v>
      </c>
      <c r="D68" s="41">
        <v>155647.32</v>
      </c>
      <c r="E68" s="41">
        <v>250000</v>
      </c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SUM(C71:C84)</f>
        <v>238000000</v>
      </c>
      <c r="D70" s="12">
        <f t="shared" ref="D70:E70" si="9">SUM(D71:D84)</f>
        <v>218449695</v>
      </c>
      <c r="E70" s="12">
        <f t="shared" si="9"/>
        <v>311000000</v>
      </c>
    </row>
    <row r="71" spans="1:5" x14ac:dyDescent="0.3">
      <c r="A71" s="43">
        <v>22021001</v>
      </c>
      <c r="B71" s="44" t="s">
        <v>84</v>
      </c>
      <c r="C71" s="41">
        <v>3000000</v>
      </c>
      <c r="D71" s="41">
        <v>215000</v>
      </c>
      <c r="E71" s="41">
        <v>1500000</v>
      </c>
    </row>
    <row r="72" spans="1:5" x14ac:dyDescent="0.3">
      <c r="A72" s="43">
        <v>22021002</v>
      </c>
      <c r="B72" s="44" t="s">
        <v>85</v>
      </c>
      <c r="C72" s="41">
        <v>2000000</v>
      </c>
      <c r="D72" s="41">
        <v>200000</v>
      </c>
      <c r="E72" s="41">
        <v>500000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30000000</v>
      </c>
      <c r="D76" s="41">
        <v>16278695</v>
      </c>
      <c r="E76" s="41">
        <v>7000000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x14ac:dyDescent="0.3">
      <c r="A80" s="43">
        <v>22021014</v>
      </c>
      <c r="B80" s="44" t="s">
        <v>93</v>
      </c>
      <c r="C80" s="41">
        <v>3000000</v>
      </c>
      <c r="D80" s="41">
        <v>1756000</v>
      </c>
      <c r="E80" s="41">
        <v>2000000</v>
      </c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</v>
      </c>
      <c r="B83" s="44" t="s">
        <v>795</v>
      </c>
      <c r="C83" s="41">
        <v>200000000</v>
      </c>
      <c r="D83" s="41">
        <v>200000000</v>
      </c>
      <c r="E83" s="41">
        <v>300000000</v>
      </c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348454381.60000002</v>
      </c>
      <c r="D85" s="12">
        <f t="shared" ref="D85:E85" si="10">D86</f>
        <v>340951493.60000002</v>
      </c>
      <c r="E85" s="12">
        <f t="shared" si="10"/>
        <v>331454381.59999996</v>
      </c>
    </row>
    <row r="86" spans="1:5" s="1" customFormat="1" x14ac:dyDescent="0.3">
      <c r="A86" s="4">
        <v>220401</v>
      </c>
      <c r="B86" s="5" t="s">
        <v>98</v>
      </c>
      <c r="C86" s="12">
        <f>C87+C88</f>
        <v>348454381.60000002</v>
      </c>
      <c r="D86" s="12">
        <f>D87+D88</f>
        <v>340951493.60000002</v>
      </c>
      <c r="E86" s="12">
        <f>E87+E88</f>
        <v>331454381.59999996</v>
      </c>
    </row>
    <row r="87" spans="1:5" s="38" customFormat="1" x14ac:dyDescent="0.3">
      <c r="A87" s="6">
        <v>22040105</v>
      </c>
      <c r="B87" s="7" t="s">
        <v>99</v>
      </c>
      <c r="C87" s="37">
        <f>SUM(C108:C134)</f>
        <v>288454381.60000002</v>
      </c>
      <c r="D87" s="37">
        <f>SUM(D108:D134)</f>
        <v>288454381.60000002</v>
      </c>
      <c r="E87" s="37">
        <f>SUM(E108:E134)</f>
        <v>331454381.59999996</v>
      </c>
    </row>
    <row r="88" spans="1:5" x14ac:dyDescent="0.3">
      <c r="A88" s="43">
        <v>22040109</v>
      </c>
      <c r="B88" s="44" t="s">
        <v>1115</v>
      </c>
      <c r="C88" s="41">
        <v>60000000</v>
      </c>
      <c r="D88" s="41">
        <v>52497112</v>
      </c>
      <c r="E88" s="41"/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3">
      <c r="A91" s="43">
        <v>22050105</v>
      </c>
      <c r="B91" s="44" t="s">
        <v>103</v>
      </c>
      <c r="C91" s="41"/>
      <c r="D91" s="41"/>
      <c r="E91" s="41"/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3">
      <c r="A98" s="43">
        <v>22060401</v>
      </c>
      <c r="B98" s="44" t="s">
        <v>110</v>
      </c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3">
      <c r="A104" s="80" t="s">
        <v>793</v>
      </c>
      <c r="B104" s="80"/>
      <c r="C104" s="80"/>
      <c r="D104" s="80"/>
      <c r="E104" s="80"/>
    </row>
    <row r="105" spans="1:5" hidden="1" x14ac:dyDescent="0.25">
      <c r="A105" s="82" t="s">
        <v>826</v>
      </c>
      <c r="B105" s="82"/>
      <c r="C105" s="82"/>
      <c r="D105" s="82"/>
      <c r="E105" s="82"/>
    </row>
    <row r="106" spans="1:5" hidden="1" x14ac:dyDescent="0.3">
      <c r="A106" s="81" t="s">
        <v>764</v>
      </c>
      <c r="B106" s="81"/>
      <c r="C106" s="81"/>
      <c r="D106" s="81"/>
      <c r="E106" s="81"/>
    </row>
    <row r="107" spans="1:5" ht="45" x14ac:dyDescent="0.3">
      <c r="A107" s="58" t="s">
        <v>792</v>
      </c>
      <c r="B107" s="58" t="s">
        <v>1</v>
      </c>
      <c r="C107" s="50" t="s">
        <v>596</v>
      </c>
      <c r="D107" s="50" t="s">
        <v>597</v>
      </c>
      <c r="E107" s="50" t="s">
        <v>598</v>
      </c>
    </row>
    <row r="108" spans="1:5" x14ac:dyDescent="0.3">
      <c r="A108" s="60" t="s">
        <v>774</v>
      </c>
      <c r="B108" s="44" t="s">
        <v>561</v>
      </c>
      <c r="C108" s="41">
        <v>23244804.120000001</v>
      </c>
      <c r="D108" s="41">
        <v>23244804.120000001</v>
      </c>
      <c r="E108" s="41">
        <v>23244804.120000001</v>
      </c>
    </row>
    <row r="109" spans="1:5" x14ac:dyDescent="0.3">
      <c r="A109" s="60" t="s">
        <v>775</v>
      </c>
      <c r="B109" s="44" t="s">
        <v>1116</v>
      </c>
      <c r="C109" s="41">
        <v>17403165.84</v>
      </c>
      <c r="D109" s="41">
        <v>17403165.84</v>
      </c>
      <c r="E109" s="41">
        <v>17403165.84</v>
      </c>
    </row>
    <row r="110" spans="1:5" x14ac:dyDescent="0.3">
      <c r="A110" s="60" t="s">
        <v>776</v>
      </c>
      <c r="B110" s="44" t="s">
        <v>560</v>
      </c>
      <c r="C110" s="41">
        <v>120000</v>
      </c>
      <c r="D110" s="41">
        <v>120000</v>
      </c>
      <c r="E110" s="41">
        <v>120000</v>
      </c>
    </row>
    <row r="111" spans="1:5" x14ac:dyDescent="0.3">
      <c r="A111" s="60" t="s">
        <v>777</v>
      </c>
      <c r="B111" s="44" t="s">
        <v>559</v>
      </c>
      <c r="C111" s="41">
        <v>360000</v>
      </c>
      <c r="D111" s="41">
        <v>360000</v>
      </c>
      <c r="E111" s="41">
        <v>360000</v>
      </c>
    </row>
    <row r="112" spans="1:5" x14ac:dyDescent="0.3">
      <c r="A112" s="60" t="s">
        <v>778</v>
      </c>
      <c r="B112" s="44" t="s">
        <v>590</v>
      </c>
      <c r="C112" s="41">
        <v>8089019.2599999998</v>
      </c>
      <c r="D112" s="41">
        <v>8089019.2599999998</v>
      </c>
      <c r="E112" s="41">
        <v>8089019.2599999998</v>
      </c>
    </row>
    <row r="113" spans="1:5" x14ac:dyDescent="0.3">
      <c r="A113" s="60" t="s">
        <v>779</v>
      </c>
      <c r="B113" s="44" t="s">
        <v>562</v>
      </c>
      <c r="C113" s="41">
        <v>12410536.68</v>
      </c>
      <c r="D113" s="41">
        <v>12410536.68</v>
      </c>
      <c r="E113" s="41">
        <v>12410536.68</v>
      </c>
    </row>
    <row r="114" spans="1:5" x14ac:dyDescent="0.3">
      <c r="A114" s="60" t="s">
        <v>780</v>
      </c>
      <c r="B114" s="44" t="s">
        <v>563</v>
      </c>
      <c r="C114" s="41">
        <v>180000000</v>
      </c>
      <c r="D114" s="41">
        <v>180000000</v>
      </c>
      <c r="E114" s="41">
        <v>180000000</v>
      </c>
    </row>
    <row r="115" spans="1:5" x14ac:dyDescent="0.3">
      <c r="A115" s="60" t="s">
        <v>781</v>
      </c>
      <c r="B115" s="44" t="s">
        <v>564</v>
      </c>
      <c r="C115" s="41">
        <v>2171276.4</v>
      </c>
      <c r="D115" s="41">
        <v>2171276.4</v>
      </c>
      <c r="E115" s="41">
        <v>2171276.4</v>
      </c>
    </row>
    <row r="116" spans="1:5" x14ac:dyDescent="0.3">
      <c r="A116" s="60" t="s">
        <v>782</v>
      </c>
      <c r="B116" s="44" t="s">
        <v>565</v>
      </c>
      <c r="C116" s="41">
        <v>0</v>
      </c>
      <c r="D116" s="41">
        <v>0</v>
      </c>
      <c r="E116" s="41">
        <v>25000000</v>
      </c>
    </row>
    <row r="117" spans="1:5" x14ac:dyDescent="0.3">
      <c r="A117" s="60" t="s">
        <v>783</v>
      </c>
      <c r="B117" s="44" t="s">
        <v>566</v>
      </c>
      <c r="C117" s="41">
        <v>0</v>
      </c>
      <c r="D117" s="41">
        <v>0</v>
      </c>
      <c r="E117" s="41">
        <v>2500000</v>
      </c>
    </row>
    <row r="118" spans="1:5" x14ac:dyDescent="0.3">
      <c r="A118" s="60" t="s">
        <v>784</v>
      </c>
      <c r="B118" s="44" t="s">
        <v>567</v>
      </c>
      <c r="C118" s="41">
        <v>0</v>
      </c>
      <c r="D118" s="41">
        <v>0</v>
      </c>
      <c r="E118" s="41">
        <v>15500000</v>
      </c>
    </row>
    <row r="119" spans="1:5" x14ac:dyDescent="0.3">
      <c r="A119" s="60" t="s">
        <v>785</v>
      </c>
      <c r="B119" s="44" t="s">
        <v>568</v>
      </c>
      <c r="C119" s="41">
        <v>16178038.529999999</v>
      </c>
      <c r="D119" s="41">
        <v>16178038.529999999</v>
      </c>
      <c r="E119" s="41">
        <v>16178038.529999999</v>
      </c>
    </row>
    <row r="120" spans="1:5" x14ac:dyDescent="0.3">
      <c r="A120" s="60" t="s">
        <v>786</v>
      </c>
      <c r="B120" s="44" t="s">
        <v>569</v>
      </c>
      <c r="C120" s="41">
        <v>16178038.529999999</v>
      </c>
      <c r="D120" s="41">
        <v>16178038.529999999</v>
      </c>
      <c r="E120" s="41">
        <v>16178038.529999999</v>
      </c>
    </row>
    <row r="121" spans="1:5" x14ac:dyDescent="0.3">
      <c r="A121" s="60" t="s">
        <v>787</v>
      </c>
      <c r="B121" s="44" t="s">
        <v>591</v>
      </c>
      <c r="C121" s="41">
        <v>9013620</v>
      </c>
      <c r="D121" s="41">
        <v>9013620</v>
      </c>
      <c r="E121" s="41">
        <v>9013620</v>
      </c>
    </row>
    <row r="122" spans="1:5" x14ac:dyDescent="0.3">
      <c r="A122" s="60" t="s">
        <v>788</v>
      </c>
      <c r="B122" s="44" t="s">
        <v>592</v>
      </c>
      <c r="C122" s="41">
        <v>70588.2</v>
      </c>
      <c r="D122" s="41">
        <v>70588.2</v>
      </c>
      <c r="E122" s="41">
        <v>70588.2</v>
      </c>
    </row>
    <row r="123" spans="1:5" x14ac:dyDescent="0.3">
      <c r="A123" s="60" t="s">
        <v>789</v>
      </c>
      <c r="B123" s="44" t="s">
        <v>593</v>
      </c>
      <c r="C123" s="41">
        <v>60000</v>
      </c>
      <c r="D123" s="41">
        <v>60000</v>
      </c>
      <c r="E123" s="41">
        <v>60000</v>
      </c>
    </row>
    <row r="124" spans="1:5" x14ac:dyDescent="0.3">
      <c r="A124" s="60" t="s">
        <v>790</v>
      </c>
      <c r="B124" s="44" t="s">
        <v>594</v>
      </c>
      <c r="C124" s="41">
        <v>120000</v>
      </c>
      <c r="D124" s="41">
        <v>120000</v>
      </c>
      <c r="E124" s="41">
        <v>120000</v>
      </c>
    </row>
    <row r="125" spans="1:5" x14ac:dyDescent="0.3">
      <c r="A125" s="60" t="s">
        <v>791</v>
      </c>
      <c r="B125" s="44" t="s">
        <v>595</v>
      </c>
      <c r="C125" s="41">
        <v>35294.04</v>
      </c>
      <c r="D125" s="41">
        <v>35294.04</v>
      </c>
      <c r="E125" s="41">
        <v>35294.04</v>
      </c>
    </row>
    <row r="126" spans="1:5" x14ac:dyDescent="0.3">
      <c r="A126" s="60">
        <v>19</v>
      </c>
      <c r="B126" s="44" t="s">
        <v>1117</v>
      </c>
      <c r="C126" s="41">
        <v>3000000</v>
      </c>
      <c r="D126" s="41">
        <v>3000000</v>
      </c>
      <c r="E126" s="41">
        <v>3000000</v>
      </c>
    </row>
    <row r="127" spans="1:5" hidden="1" x14ac:dyDescent="0.3">
      <c r="A127" s="60"/>
      <c r="B127" s="44"/>
      <c r="C127" s="41"/>
      <c r="D127" s="41"/>
      <c r="E127" s="41"/>
    </row>
    <row r="128" spans="1:5" hidden="1" x14ac:dyDescent="0.3">
      <c r="A128" s="60"/>
      <c r="B128" s="44"/>
      <c r="C128" s="41"/>
      <c r="D128" s="41"/>
      <c r="E128" s="41"/>
    </row>
    <row r="129" spans="1:5" hidden="1" x14ac:dyDescent="0.3">
      <c r="A129" s="60"/>
      <c r="B129" s="44"/>
      <c r="C129" s="41"/>
      <c r="D129" s="41"/>
      <c r="E129" s="41"/>
    </row>
    <row r="130" spans="1:5" hidden="1" x14ac:dyDescent="0.3">
      <c r="A130" s="60"/>
      <c r="B130" s="44"/>
      <c r="C130" s="41"/>
      <c r="D130" s="41"/>
      <c r="E130" s="41"/>
    </row>
    <row r="131" spans="1:5" hidden="1" x14ac:dyDescent="0.3">
      <c r="A131" s="60"/>
      <c r="B131" s="44"/>
      <c r="C131" s="41"/>
      <c r="D131" s="41"/>
      <c r="E131" s="41"/>
    </row>
    <row r="132" spans="1:5" hidden="1" x14ac:dyDescent="0.3">
      <c r="A132" s="60"/>
      <c r="B132" s="44"/>
      <c r="C132" s="41"/>
      <c r="D132" s="41"/>
      <c r="E132" s="41"/>
    </row>
    <row r="133" spans="1:5" hidden="1" x14ac:dyDescent="0.3">
      <c r="A133" s="60"/>
      <c r="B133" s="44"/>
      <c r="C133" s="41"/>
      <c r="D133" s="41"/>
      <c r="E133" s="41"/>
    </row>
    <row r="134" spans="1:5" hidden="1" x14ac:dyDescent="0.3">
      <c r="A134" s="60"/>
      <c r="B134" s="44"/>
      <c r="C134" s="41"/>
      <c r="D134" s="41"/>
      <c r="E134" s="41"/>
    </row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  <rowBreaks count="3" manualBreakCount="3">
    <brk id="35" max="16383" man="1"/>
    <brk id="69" max="16383" man="1"/>
    <brk id="9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F300"/>
  <sheetViews>
    <sheetView view="pageBreakPreview" topLeftCell="A81" zoomScale="60" zoomScaleNormal="100" workbookViewId="0">
      <selection activeCell="A68" activeCellId="18" sqref="A8:XFD8 A9:XFD9 A16:XFD16 A21:XFD21 A27:XFD27 A28:XFD28 A29:XFD29 A30:XFD30 A33:XFD33 A47:XFD47 A49:XFD49 A51:XFD51 A55:XFD55 A59:XFD59 A61:XFD61 A63:XFD63 A66:XFD66 A67:XFD67 A68:XFD68"/>
    </sheetView>
  </sheetViews>
  <sheetFormatPr defaultColWidth="8.77734375" defaultRowHeight="15" x14ac:dyDescent="0.25"/>
  <cols>
    <col min="1" max="1" width="22.44140625" style="49" bestFit="1" customWidth="1"/>
    <col min="2" max="2" width="13.21875" style="49" bestFit="1" customWidth="1"/>
    <col min="3" max="3" width="44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80" t="s">
        <v>143</v>
      </c>
      <c r="B1" s="80"/>
      <c r="C1" s="80"/>
      <c r="D1" s="80"/>
      <c r="E1" s="80"/>
      <c r="F1" s="80"/>
    </row>
    <row r="2" spans="1:6" x14ac:dyDescent="0.25">
      <c r="A2" s="81" t="s">
        <v>827</v>
      </c>
      <c r="B2" s="81"/>
      <c r="C2" s="81"/>
      <c r="D2" s="81"/>
      <c r="E2" s="81"/>
      <c r="F2" s="81"/>
    </row>
    <row r="3" spans="1:6" x14ac:dyDescent="0.3">
      <c r="A3" s="81" t="s">
        <v>764</v>
      </c>
      <c r="B3" s="81"/>
      <c r="C3" s="81"/>
      <c r="D3" s="81"/>
      <c r="E3" s="81"/>
      <c r="F3" s="8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3">
      <c r="A6" s="8" t="s">
        <v>607</v>
      </c>
      <c r="B6" s="4">
        <v>3</v>
      </c>
      <c r="C6" s="5" t="s">
        <v>113</v>
      </c>
      <c r="D6" s="11">
        <f>D7+D15+D20+D26+D32+D39+D46+D58+D65+D71</f>
        <v>12500000</v>
      </c>
      <c r="E6" s="11">
        <f>E7+E15+E20+E26+E32+E39+E46+E58+E65+E71</f>
        <v>11480000</v>
      </c>
      <c r="F6" s="11">
        <f>F7+F15+F20+F26+F32+F39+F46+F58+F65+F71</f>
        <v>1720634991.71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SUM(D8:D14)</f>
        <v>0</v>
      </c>
      <c r="E7" s="11">
        <f t="shared" ref="E7:F7" si="0">SUM(E8:E14)</f>
        <v>0</v>
      </c>
      <c r="F7" s="11">
        <f t="shared" si="0"/>
        <v>0</v>
      </c>
    </row>
    <row r="8" spans="1:6" hidden="1" x14ac:dyDescent="0.3">
      <c r="A8" s="42" t="s">
        <v>608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2" t="s">
        <v>609</v>
      </c>
      <c r="B9" s="43">
        <v>32010101</v>
      </c>
      <c r="C9" s="44" t="s">
        <v>796</v>
      </c>
      <c r="D9" s="45"/>
      <c r="E9" s="45"/>
      <c r="F9" s="45"/>
    </row>
    <row r="10" spans="1:6" hidden="1" x14ac:dyDescent="0.3">
      <c r="A10" s="42"/>
      <c r="B10" s="43"/>
      <c r="C10" s="44"/>
      <c r="D10" s="45"/>
      <c r="E10" s="45"/>
      <c r="F10" s="45"/>
    </row>
    <row r="11" spans="1:6" hidden="1" x14ac:dyDescent="0.3">
      <c r="A11" s="42"/>
      <c r="B11" s="43"/>
      <c r="C11" s="44"/>
      <c r="D11" s="45"/>
      <c r="E11" s="45"/>
      <c r="F11" s="45"/>
    </row>
    <row r="12" spans="1:6" hidden="1" x14ac:dyDescent="0.3">
      <c r="A12" s="42"/>
      <c r="B12" s="43"/>
      <c r="C12" s="44"/>
      <c r="D12" s="45"/>
      <c r="E12" s="45"/>
      <c r="F12" s="45"/>
    </row>
    <row r="13" spans="1:6" hidden="1" x14ac:dyDescent="0.3">
      <c r="A13" s="42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s="1" customFormat="1" x14ac:dyDescent="0.25">
      <c r="A15" s="5"/>
      <c r="B15" s="4">
        <v>32010200</v>
      </c>
      <c r="C15" s="5" t="s">
        <v>116</v>
      </c>
      <c r="D15" s="11">
        <f>SUM(D16:D18)</f>
        <v>0</v>
      </c>
      <c r="E15" s="11">
        <f t="shared" ref="E15:F15" si="1">SUM(E16:E18)</f>
        <v>0</v>
      </c>
      <c r="F15" s="11">
        <f t="shared" si="1"/>
        <v>1720634991.71</v>
      </c>
    </row>
    <row r="16" spans="1:6" hidden="1" x14ac:dyDescent="0.3">
      <c r="A16" s="42" t="s">
        <v>609</v>
      </c>
      <c r="B16" s="43">
        <v>32010202</v>
      </c>
      <c r="C16" s="44" t="s">
        <v>117</v>
      </c>
      <c r="D16" s="45"/>
      <c r="E16" s="45"/>
      <c r="F16" s="45"/>
    </row>
    <row r="17" spans="1:6" x14ac:dyDescent="0.3">
      <c r="A17" s="42" t="s">
        <v>660</v>
      </c>
      <c r="B17" s="43">
        <v>32010220</v>
      </c>
      <c r="C17" s="44" t="s">
        <v>570</v>
      </c>
      <c r="D17" s="45"/>
      <c r="E17" s="45"/>
      <c r="F17" s="45">
        <v>400000000</v>
      </c>
    </row>
    <row r="18" spans="1:6" s="1" customFormat="1" x14ac:dyDescent="0.3">
      <c r="A18" s="65" t="s">
        <v>661</v>
      </c>
      <c r="B18" s="6">
        <v>32010221</v>
      </c>
      <c r="C18" s="7" t="s">
        <v>771</v>
      </c>
      <c r="D18" s="66">
        <f>SUM(D80:D99)</f>
        <v>0</v>
      </c>
      <c r="E18" s="66">
        <f>SUM(E80:E99)</f>
        <v>0</v>
      </c>
      <c r="F18" s="66">
        <f>SUM(F80:F99)</f>
        <v>1320634991.71</v>
      </c>
    </row>
    <row r="19" spans="1:6" hidden="1" x14ac:dyDescent="0.3">
      <c r="A19" s="48"/>
      <c r="B19" s="48"/>
      <c r="C19" s="48"/>
      <c r="D19" s="48"/>
      <c r="E19" s="48"/>
      <c r="F19" s="48"/>
    </row>
    <row r="20" spans="1:6" s="1" customFormat="1" x14ac:dyDescent="0.25">
      <c r="A20" s="5"/>
      <c r="B20" s="4">
        <v>320103</v>
      </c>
      <c r="C20" s="5" t="s">
        <v>118</v>
      </c>
      <c r="D20" s="11">
        <f>SUM(D21:D25)</f>
        <v>0</v>
      </c>
      <c r="E20" s="11">
        <f>SUM(E21:E25)</f>
        <v>0</v>
      </c>
      <c r="F20" s="11">
        <f>SUM(F21:F25)</f>
        <v>0</v>
      </c>
    </row>
    <row r="21" spans="1:6" hidden="1" x14ac:dyDescent="0.25">
      <c r="A21" s="42" t="s">
        <v>662</v>
      </c>
      <c r="B21" s="43">
        <v>32010301</v>
      </c>
      <c r="C21" s="44" t="s">
        <v>119</v>
      </c>
      <c r="D21" s="45"/>
      <c r="E21" s="45"/>
      <c r="F21" s="45"/>
    </row>
    <row r="22" spans="1:6" hidden="1" x14ac:dyDescent="0.3">
      <c r="A22" s="44"/>
      <c r="B22" s="43"/>
      <c r="C22" s="44"/>
      <c r="D22" s="45"/>
      <c r="E22" s="45"/>
      <c r="F22" s="45"/>
    </row>
    <row r="23" spans="1:6" hidden="1" x14ac:dyDescent="0.3">
      <c r="A23" s="44"/>
      <c r="B23" s="43"/>
      <c r="C23" s="44"/>
      <c r="D23" s="45"/>
      <c r="E23" s="45"/>
      <c r="F23" s="45"/>
    </row>
    <row r="24" spans="1:6" hidden="1" x14ac:dyDescent="0.3">
      <c r="A24" s="44"/>
      <c r="B24" s="43"/>
      <c r="C24" s="44"/>
      <c r="D24" s="45"/>
      <c r="E24" s="45"/>
      <c r="F24" s="45"/>
    </row>
    <row r="25" spans="1:6" hidden="1" x14ac:dyDescent="0.3">
      <c r="A25" s="44"/>
      <c r="B25" s="43"/>
      <c r="C25" s="44"/>
      <c r="D25" s="45"/>
      <c r="E25" s="45"/>
      <c r="F25" s="45"/>
    </row>
    <row r="26" spans="1:6" s="1" customFormat="1" x14ac:dyDescent="0.25">
      <c r="A26" s="5"/>
      <c r="B26" s="4">
        <v>32010400</v>
      </c>
      <c r="C26" s="5" t="s">
        <v>120</v>
      </c>
      <c r="D26" s="11">
        <f>SUM(D27:D31)</f>
        <v>0</v>
      </c>
      <c r="E26" s="11">
        <f t="shared" ref="E26:F26" si="2">SUM(E27:E31)</f>
        <v>0</v>
      </c>
      <c r="F26" s="11">
        <f t="shared" si="2"/>
        <v>0</v>
      </c>
    </row>
    <row r="27" spans="1:6" hidden="1" x14ac:dyDescent="0.3">
      <c r="A27" s="42" t="s">
        <v>663</v>
      </c>
      <c r="B27" s="43">
        <v>32010405</v>
      </c>
      <c r="C27" s="44" t="s">
        <v>121</v>
      </c>
      <c r="D27" s="45"/>
      <c r="E27" s="45"/>
      <c r="F27" s="45"/>
    </row>
    <row r="28" spans="1:6" hidden="1" x14ac:dyDescent="0.25">
      <c r="A28" s="42" t="s">
        <v>664</v>
      </c>
      <c r="B28" s="43">
        <v>32010406</v>
      </c>
      <c r="C28" s="44" t="s">
        <v>122</v>
      </c>
      <c r="D28" s="45"/>
      <c r="E28" s="45"/>
      <c r="F28" s="45"/>
    </row>
    <row r="29" spans="1:6" hidden="1" x14ac:dyDescent="0.25">
      <c r="A29" s="42" t="s">
        <v>665</v>
      </c>
      <c r="B29" s="43">
        <v>32010407</v>
      </c>
      <c r="C29" s="44" t="s">
        <v>123</v>
      </c>
      <c r="D29" s="45"/>
      <c r="E29" s="45"/>
      <c r="F29" s="45"/>
    </row>
    <row r="30" spans="1:6" hidden="1" x14ac:dyDescent="0.25">
      <c r="A30" s="42" t="s">
        <v>666</v>
      </c>
      <c r="B30" s="43">
        <v>32010408</v>
      </c>
      <c r="C30" s="44" t="s">
        <v>124</v>
      </c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s="1" customFormat="1" x14ac:dyDescent="0.25">
      <c r="A32" s="5"/>
      <c r="B32" s="4">
        <v>320105</v>
      </c>
      <c r="C32" s="5" t="s">
        <v>125</v>
      </c>
      <c r="D32" s="11">
        <f>SUM(D33:D38)</f>
        <v>9000000</v>
      </c>
      <c r="E32" s="11">
        <f>SUM(E33:E38)</f>
        <v>8200000</v>
      </c>
      <c r="F32" s="11">
        <f>SUM(F33:F38)</f>
        <v>0</v>
      </c>
    </row>
    <row r="33" spans="1:6" hidden="1" x14ac:dyDescent="0.25">
      <c r="A33" s="42" t="s">
        <v>667</v>
      </c>
      <c r="B33" s="43">
        <v>32010501</v>
      </c>
      <c r="C33" s="44" t="s">
        <v>126</v>
      </c>
      <c r="D33" s="45"/>
      <c r="E33" s="45"/>
      <c r="F33" s="45"/>
    </row>
    <row r="34" spans="1:6" x14ac:dyDescent="0.25">
      <c r="A34" s="42" t="s">
        <v>1134</v>
      </c>
      <c r="B34" s="43">
        <v>32010502</v>
      </c>
      <c r="C34" s="44" t="s">
        <v>1030</v>
      </c>
      <c r="D34" s="45">
        <v>2000000</v>
      </c>
      <c r="E34" s="45">
        <v>1800000</v>
      </c>
      <c r="F34" s="45">
        <v>0</v>
      </c>
    </row>
    <row r="35" spans="1:6" x14ac:dyDescent="0.25">
      <c r="A35" s="42" t="s">
        <v>1135</v>
      </c>
      <c r="B35" s="43">
        <v>32010503</v>
      </c>
      <c r="C35" s="44" t="s">
        <v>1031</v>
      </c>
      <c r="D35" s="45">
        <v>2000000</v>
      </c>
      <c r="E35" s="45">
        <v>1900000</v>
      </c>
      <c r="F35" s="45">
        <v>0</v>
      </c>
    </row>
    <row r="36" spans="1:6" x14ac:dyDescent="0.25">
      <c r="A36" s="42" t="s">
        <v>1136</v>
      </c>
      <c r="B36" s="43">
        <v>32010504</v>
      </c>
      <c r="C36" s="44" t="s">
        <v>1032</v>
      </c>
      <c r="D36" s="45">
        <v>5000000</v>
      </c>
      <c r="E36" s="45">
        <v>4500000</v>
      </c>
      <c r="F36" s="45">
        <v>0</v>
      </c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6"/>
      <c r="B38" s="47"/>
      <c r="C38" s="46"/>
      <c r="D38" s="45"/>
      <c r="E38" s="45"/>
      <c r="F38" s="45"/>
    </row>
    <row r="39" spans="1:6" s="1" customFormat="1" x14ac:dyDescent="0.25">
      <c r="A39" s="5"/>
      <c r="B39" s="4">
        <v>320106</v>
      </c>
      <c r="C39" s="5" t="s">
        <v>127</v>
      </c>
      <c r="D39" s="11">
        <f>SUM(D40:D45)</f>
        <v>3500000</v>
      </c>
      <c r="E39" s="11">
        <f t="shared" ref="E39:F39" si="3">SUM(E40:E45)</f>
        <v>3280000</v>
      </c>
      <c r="F39" s="11">
        <f t="shared" si="3"/>
        <v>0</v>
      </c>
    </row>
    <row r="40" spans="1:6" x14ac:dyDescent="0.25">
      <c r="A40" s="42" t="s">
        <v>668</v>
      </c>
      <c r="B40" s="43">
        <v>32010601</v>
      </c>
      <c r="C40" s="44" t="s">
        <v>128</v>
      </c>
      <c r="D40" s="45">
        <v>1500000</v>
      </c>
      <c r="E40" s="45">
        <v>1380000</v>
      </c>
      <c r="F40" s="45"/>
    </row>
    <row r="41" spans="1:6" x14ac:dyDescent="0.25">
      <c r="A41" s="42" t="s">
        <v>669</v>
      </c>
      <c r="B41" s="43">
        <v>32010602</v>
      </c>
      <c r="C41" s="44" t="s">
        <v>129</v>
      </c>
      <c r="D41" s="45">
        <v>2000000</v>
      </c>
      <c r="E41" s="45">
        <v>1900000</v>
      </c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s="1" customFormat="1" x14ac:dyDescent="0.25">
      <c r="A46" s="5"/>
      <c r="B46" s="4">
        <v>320109</v>
      </c>
      <c r="C46" s="5" t="s">
        <v>130</v>
      </c>
      <c r="D46" s="11">
        <f>SUM(D47:D57)</f>
        <v>0</v>
      </c>
      <c r="E46" s="11">
        <f t="shared" ref="E46:F46" si="4">SUM(E47:E57)</f>
        <v>0</v>
      </c>
      <c r="F46" s="11">
        <f t="shared" si="4"/>
        <v>0</v>
      </c>
    </row>
    <row r="47" spans="1:6" hidden="1" x14ac:dyDescent="0.25">
      <c r="A47" s="42" t="s">
        <v>670</v>
      </c>
      <c r="B47" s="43">
        <v>32010903</v>
      </c>
      <c r="C47" s="44" t="s">
        <v>131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671</v>
      </c>
      <c r="B49" s="43">
        <v>32010904</v>
      </c>
      <c r="C49" s="44" t="s">
        <v>132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2" t="s">
        <v>672</v>
      </c>
      <c r="B51" s="43">
        <v>32010935</v>
      </c>
      <c r="C51" s="44" t="s">
        <v>133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2" t="s">
        <v>673</v>
      </c>
      <c r="B55" s="43">
        <v>32010936</v>
      </c>
      <c r="C55" s="44" t="s">
        <v>134</v>
      </c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320201</v>
      </c>
      <c r="C58" s="5" t="s">
        <v>146</v>
      </c>
      <c r="D58" s="11">
        <f>SUM(D59:D64)</f>
        <v>0</v>
      </c>
      <c r="E58" s="11">
        <f t="shared" ref="E58:F58" si="5">SUM(E59:E64)</f>
        <v>0</v>
      </c>
      <c r="F58" s="11">
        <f t="shared" si="5"/>
        <v>0</v>
      </c>
    </row>
    <row r="59" spans="1:6" hidden="1" x14ac:dyDescent="0.25">
      <c r="A59" s="42" t="s">
        <v>674</v>
      </c>
      <c r="B59" s="43">
        <v>32020101</v>
      </c>
      <c r="C59" s="44" t="s">
        <v>135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675</v>
      </c>
      <c r="B61" s="43">
        <v>32020102</v>
      </c>
      <c r="C61" s="44" t="s">
        <v>136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 t="s">
        <v>676</v>
      </c>
      <c r="B63" s="43">
        <v>32020104</v>
      </c>
      <c r="C63" s="44" t="s">
        <v>137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s="1" customFormat="1" x14ac:dyDescent="0.25">
      <c r="A65" s="5"/>
      <c r="B65" s="4">
        <v>320301</v>
      </c>
      <c r="C65" s="5" t="s">
        <v>138</v>
      </c>
      <c r="D65" s="11">
        <f>SUM(D66:D70)</f>
        <v>0</v>
      </c>
      <c r="E65" s="11">
        <f>SUM(E66:E70)</f>
        <v>0</v>
      </c>
      <c r="F65" s="11">
        <f>SUM(F66:F70)</f>
        <v>0</v>
      </c>
    </row>
    <row r="66" spans="1:6" hidden="1" x14ac:dyDescent="0.25">
      <c r="A66" s="42" t="s">
        <v>677</v>
      </c>
      <c r="B66" s="43">
        <v>32030101</v>
      </c>
      <c r="C66" s="44" t="s">
        <v>139</v>
      </c>
      <c r="D66" s="45"/>
      <c r="E66" s="45"/>
      <c r="F66" s="45"/>
    </row>
    <row r="67" spans="1:6" hidden="1" x14ac:dyDescent="0.25">
      <c r="A67" s="42" t="s">
        <v>678</v>
      </c>
      <c r="B67" s="43">
        <v>32030109</v>
      </c>
      <c r="C67" s="44" t="s">
        <v>140</v>
      </c>
      <c r="D67" s="45"/>
      <c r="E67" s="45"/>
      <c r="F67" s="45"/>
    </row>
    <row r="68" spans="1:6" hidden="1" x14ac:dyDescent="0.25">
      <c r="A68" s="42" t="s">
        <v>679</v>
      </c>
      <c r="B68" s="43">
        <v>32030110</v>
      </c>
      <c r="C68" s="44" t="s">
        <v>141</v>
      </c>
      <c r="D68" s="45"/>
      <c r="E68" s="45"/>
      <c r="F68" s="45"/>
    </row>
    <row r="69" spans="1:6" hidden="1" x14ac:dyDescent="0.25">
      <c r="A69" s="46"/>
      <c r="B69" s="47"/>
      <c r="C69" s="46"/>
      <c r="D69" s="45"/>
      <c r="E69" s="45"/>
      <c r="F69" s="45"/>
    </row>
    <row r="70" spans="1:6" hidden="1" x14ac:dyDescent="0.25">
      <c r="A70" s="46"/>
      <c r="B70" s="47"/>
      <c r="C70" s="46"/>
      <c r="D70" s="45"/>
      <c r="E70" s="45"/>
      <c r="F70" s="45"/>
    </row>
    <row r="71" spans="1:6" s="1" customFormat="1" x14ac:dyDescent="0.25">
      <c r="A71" s="5"/>
      <c r="B71" s="4">
        <v>32011000</v>
      </c>
      <c r="C71" s="5" t="s">
        <v>142</v>
      </c>
      <c r="D71" s="11">
        <f>SUM(D72:D73)</f>
        <v>0</v>
      </c>
      <c r="E71" s="11">
        <f t="shared" ref="E71:F71" si="6">SUM(E72:E73)</f>
        <v>0</v>
      </c>
      <c r="F71" s="11">
        <f t="shared" si="6"/>
        <v>0</v>
      </c>
    </row>
    <row r="72" spans="1:6" hidden="1" x14ac:dyDescent="0.25">
      <c r="A72" s="42" t="s">
        <v>680</v>
      </c>
      <c r="B72" s="46"/>
      <c r="C72" s="46"/>
      <c r="D72" s="45"/>
      <c r="E72" s="45"/>
      <c r="F72" s="45"/>
    </row>
    <row r="73" spans="1:6" hidden="1" x14ac:dyDescent="0.25">
      <c r="A73" s="46"/>
      <c r="B73" s="46"/>
      <c r="C73" s="46"/>
      <c r="D73" s="45"/>
      <c r="E73" s="45"/>
      <c r="F73" s="45"/>
    </row>
    <row r="75" spans="1:6" x14ac:dyDescent="0.25">
      <c r="A75" s="80" t="s">
        <v>793</v>
      </c>
      <c r="B75" s="80"/>
      <c r="C75" s="80"/>
      <c r="D75" s="80"/>
      <c r="E75" s="80"/>
      <c r="F75" s="80"/>
    </row>
    <row r="76" spans="1:6" x14ac:dyDescent="0.25">
      <c r="A76" s="81" t="s">
        <v>828</v>
      </c>
      <c r="B76" s="81"/>
      <c r="C76" s="81"/>
      <c r="D76" s="81"/>
      <c r="E76" s="81"/>
      <c r="F76" s="81"/>
    </row>
    <row r="77" spans="1:6" x14ac:dyDescent="0.25">
      <c r="A77" s="81" t="s">
        <v>764</v>
      </c>
      <c r="B77" s="81"/>
      <c r="C77" s="81"/>
      <c r="D77" s="81"/>
      <c r="E77" s="81"/>
      <c r="F77" s="81"/>
    </row>
    <row r="79" spans="1:6" ht="45" x14ac:dyDescent="0.25">
      <c r="A79" s="50"/>
      <c r="B79" s="50" t="s">
        <v>792</v>
      </c>
      <c r="C79" s="50" t="s">
        <v>112</v>
      </c>
      <c r="D79" s="50" t="s">
        <v>596</v>
      </c>
      <c r="E79" s="50" t="s">
        <v>597</v>
      </c>
      <c r="F79" s="50" t="s">
        <v>598</v>
      </c>
    </row>
    <row r="80" spans="1:6" ht="45" x14ac:dyDescent="0.25">
      <c r="A80" s="42"/>
      <c r="B80" s="43" t="s">
        <v>774</v>
      </c>
      <c r="C80" s="44" t="s">
        <v>571</v>
      </c>
      <c r="D80" s="45"/>
      <c r="E80" s="45"/>
      <c r="F80" s="45">
        <v>205882352.94</v>
      </c>
    </row>
    <row r="81" spans="1:6" ht="30" x14ac:dyDescent="0.25">
      <c r="A81" s="42"/>
      <c r="B81" s="43" t="s">
        <v>775</v>
      </c>
      <c r="C81" s="44" t="s">
        <v>572</v>
      </c>
      <c r="D81" s="45"/>
      <c r="E81" s="45"/>
      <c r="F81" s="45"/>
    </row>
    <row r="82" spans="1:6" ht="30" x14ac:dyDescent="0.25">
      <c r="A82" s="42"/>
      <c r="B82" s="43" t="s">
        <v>776</v>
      </c>
      <c r="C82" s="44" t="s">
        <v>573</v>
      </c>
      <c r="D82" s="45"/>
      <c r="E82" s="45"/>
      <c r="F82" s="45">
        <v>58823529.409999996</v>
      </c>
    </row>
    <row r="83" spans="1:6" ht="45" x14ac:dyDescent="0.25">
      <c r="A83" s="42"/>
      <c r="B83" s="43" t="s">
        <v>777</v>
      </c>
      <c r="C83" s="44" t="s">
        <v>575</v>
      </c>
      <c r="D83" s="45"/>
      <c r="E83" s="45"/>
      <c r="F83" s="45">
        <v>68627450.980000004</v>
      </c>
    </row>
    <row r="84" spans="1:6" ht="45" x14ac:dyDescent="0.25">
      <c r="A84" s="42"/>
      <c r="B84" s="43" t="s">
        <v>778</v>
      </c>
      <c r="C84" s="44" t="s">
        <v>574</v>
      </c>
      <c r="D84" s="45"/>
      <c r="E84" s="45"/>
      <c r="F84" s="45">
        <v>6862745.0999999996</v>
      </c>
    </row>
    <row r="85" spans="1:6" ht="30" x14ac:dyDescent="0.25">
      <c r="A85" s="42"/>
      <c r="B85" s="43" t="s">
        <v>779</v>
      </c>
      <c r="C85" s="44" t="s">
        <v>576</v>
      </c>
      <c r="D85" s="45"/>
      <c r="E85" s="45"/>
      <c r="F85" s="45">
        <v>68627450.980000004</v>
      </c>
    </row>
    <row r="86" spans="1:6" ht="45" x14ac:dyDescent="0.25">
      <c r="A86" s="42"/>
      <c r="B86" s="43" t="s">
        <v>780</v>
      </c>
      <c r="C86" s="44" t="s">
        <v>577</v>
      </c>
      <c r="D86" s="45"/>
      <c r="E86" s="45"/>
      <c r="F86" s="45">
        <v>70058823.530000001</v>
      </c>
    </row>
    <row r="87" spans="1:6" ht="30" x14ac:dyDescent="0.25">
      <c r="A87" s="42"/>
      <c r="B87" s="43" t="s">
        <v>781</v>
      </c>
      <c r="C87" s="44" t="s">
        <v>578</v>
      </c>
      <c r="D87" s="45"/>
      <c r="E87" s="45"/>
      <c r="F87" s="45">
        <v>147058823.53</v>
      </c>
    </row>
    <row r="88" spans="1:6" ht="30" x14ac:dyDescent="0.25">
      <c r="A88" s="42"/>
      <c r="B88" s="43" t="s">
        <v>782</v>
      </c>
      <c r="C88" s="44" t="s">
        <v>579</v>
      </c>
      <c r="D88" s="45"/>
      <c r="E88" s="45"/>
      <c r="F88" s="45">
        <v>200000000</v>
      </c>
    </row>
    <row r="89" spans="1:6" ht="45" x14ac:dyDescent="0.25">
      <c r="A89" s="42"/>
      <c r="B89" s="43" t="s">
        <v>783</v>
      </c>
      <c r="C89" s="44" t="s">
        <v>580</v>
      </c>
      <c r="D89" s="45"/>
      <c r="E89" s="45"/>
      <c r="F89" s="45">
        <v>68627450.980000004</v>
      </c>
    </row>
    <row r="90" spans="1:6" ht="30" x14ac:dyDescent="0.25">
      <c r="A90" s="42"/>
      <c r="B90" s="43" t="s">
        <v>784</v>
      </c>
      <c r="C90" s="44" t="s">
        <v>581</v>
      </c>
      <c r="D90" s="45"/>
      <c r="E90" s="45"/>
      <c r="F90" s="45"/>
    </row>
    <row r="91" spans="1:6" ht="60" x14ac:dyDescent="0.25">
      <c r="A91" s="42"/>
      <c r="B91" s="43" t="s">
        <v>785</v>
      </c>
      <c r="C91" s="44" t="s">
        <v>582</v>
      </c>
      <c r="D91" s="45"/>
      <c r="E91" s="45"/>
      <c r="F91" s="45">
        <v>3000000</v>
      </c>
    </row>
    <row r="92" spans="1:6" ht="45" x14ac:dyDescent="0.25">
      <c r="A92" s="42"/>
      <c r="B92" s="43" t="s">
        <v>786</v>
      </c>
      <c r="C92" s="44" t="s">
        <v>583</v>
      </c>
      <c r="D92" s="45"/>
      <c r="E92" s="45"/>
      <c r="F92" s="45">
        <v>41176470.590000004</v>
      </c>
    </row>
    <row r="93" spans="1:6" ht="45" x14ac:dyDescent="0.25">
      <c r="A93" s="42"/>
      <c r="B93" s="43" t="s">
        <v>787</v>
      </c>
      <c r="C93" s="44" t="s">
        <v>584</v>
      </c>
      <c r="D93" s="45"/>
      <c r="E93" s="45"/>
      <c r="F93" s="45">
        <v>117647058.81999999</v>
      </c>
    </row>
    <row r="94" spans="1:6" ht="30" x14ac:dyDescent="0.25">
      <c r="A94" s="42"/>
      <c r="B94" s="43" t="s">
        <v>788</v>
      </c>
      <c r="C94" s="44" t="s">
        <v>585</v>
      </c>
      <c r="D94" s="45"/>
      <c r="E94" s="45"/>
      <c r="F94" s="45">
        <v>147058823.53</v>
      </c>
    </row>
    <row r="95" spans="1:6" ht="45" x14ac:dyDescent="0.25">
      <c r="A95" s="42"/>
      <c r="B95" s="43" t="s">
        <v>789</v>
      </c>
      <c r="C95" s="44" t="s">
        <v>586</v>
      </c>
      <c r="D95" s="45"/>
      <c r="E95" s="45"/>
      <c r="F95" s="45">
        <v>1166364.26</v>
      </c>
    </row>
    <row r="96" spans="1:6" x14ac:dyDescent="0.25">
      <c r="A96" s="42"/>
      <c r="B96" s="43" t="s">
        <v>790</v>
      </c>
      <c r="C96" s="44" t="s">
        <v>587</v>
      </c>
      <c r="D96" s="45"/>
      <c r="E96" s="45"/>
      <c r="F96" s="45">
        <v>65282352.939999998</v>
      </c>
    </row>
    <row r="97" spans="1:6" ht="30" x14ac:dyDescent="0.25">
      <c r="A97" s="42"/>
      <c r="B97" s="43" t="s">
        <v>791</v>
      </c>
      <c r="C97" s="44" t="s">
        <v>588</v>
      </c>
      <c r="D97" s="45"/>
      <c r="E97" s="45"/>
      <c r="F97" s="45">
        <v>44117647.060000002</v>
      </c>
    </row>
    <row r="98" spans="1:6" ht="45" x14ac:dyDescent="0.25">
      <c r="A98" s="42"/>
      <c r="B98" s="43" t="s">
        <v>794</v>
      </c>
      <c r="C98" s="44" t="s">
        <v>589</v>
      </c>
      <c r="D98" s="45"/>
      <c r="E98" s="45"/>
      <c r="F98" s="45">
        <v>6617647.0599999996</v>
      </c>
    </row>
    <row r="99" spans="1:6" hidden="1" x14ac:dyDescent="0.25">
      <c r="A99" s="42"/>
      <c r="B99" s="43"/>
      <c r="C99" s="44"/>
      <c r="D99" s="45"/>
      <c r="E99" s="45"/>
      <c r="F99" s="45"/>
    </row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75:F75"/>
    <mergeCell ref="A76:F76"/>
    <mergeCell ref="A77:F77"/>
    <mergeCell ref="A1:F1"/>
    <mergeCell ref="A2:F2"/>
    <mergeCell ref="A3:F3"/>
  </mergeCells>
  <pageMargins left="0.51181102362204722" right="0.51181102362204722" top="0.74803149606299213" bottom="0.74803149606299213" header="0.31496062992125984" footer="0.31496062992125984"/>
  <pageSetup scale="81" fitToHeight="0" orientation="landscape" r:id="rId1"/>
  <headerFooter>
    <oddFooter>&amp;C&amp;P</oddFooter>
  </headerFooter>
  <rowBreaks count="1" manualBreakCount="1">
    <brk id="7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2:E300"/>
  <sheetViews>
    <sheetView view="pageBreakPreview" zoomScale="90" zoomScaleNormal="68" zoomScaleSheetLayoutView="90" workbookViewId="0">
      <selection activeCell="B5" sqref="B5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829</v>
      </c>
      <c r="B3" s="82"/>
      <c r="C3" s="82"/>
      <c r="D3" s="82"/>
      <c r="E3" s="82"/>
    </row>
    <row r="4" spans="1:5" x14ac:dyDescent="0.3">
      <c r="A4" s="81" t="s">
        <v>765</v>
      </c>
      <c r="B4" s="81"/>
      <c r="C4" s="81"/>
      <c r="D4" s="81"/>
      <c r="E4" s="81"/>
    </row>
    <row r="6" spans="1:5" ht="51" customHeight="1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67165955</v>
      </c>
      <c r="D7" s="12">
        <f t="shared" ref="D7:E7" si="0">D8+D13+D20</f>
        <v>67165954.684399992</v>
      </c>
      <c r="E7" s="12">
        <f t="shared" si="0"/>
        <v>66668938</v>
      </c>
    </row>
    <row r="8" spans="1:5" s="1" customFormat="1" x14ac:dyDescent="0.3">
      <c r="A8" s="3">
        <v>2101</v>
      </c>
      <c r="B8" s="3" t="s">
        <v>5</v>
      </c>
      <c r="C8" s="12">
        <f>C9</f>
        <v>67165955</v>
      </c>
      <c r="D8" s="12">
        <f t="shared" ref="D8:E8" si="1">D9</f>
        <v>67165954.684399992</v>
      </c>
      <c r="E8" s="12">
        <f t="shared" si="1"/>
        <v>66668938</v>
      </c>
    </row>
    <row r="9" spans="1:5" s="1" customFormat="1" x14ac:dyDescent="0.3">
      <c r="A9" s="3">
        <v>210101</v>
      </c>
      <c r="B9" s="3" t="s">
        <v>6</v>
      </c>
      <c r="C9" s="12">
        <f>SUM(C10:C12)</f>
        <v>67165955</v>
      </c>
      <c r="D9" s="12">
        <f t="shared" ref="D9:E9" si="2">SUM(D10:D12)</f>
        <v>67165954.684399992</v>
      </c>
      <c r="E9" s="12">
        <f t="shared" si="2"/>
        <v>66668938</v>
      </c>
    </row>
    <row r="10" spans="1:5" x14ac:dyDescent="0.3">
      <c r="A10" s="59">
        <v>21010101</v>
      </c>
      <c r="B10" s="48" t="s">
        <v>5</v>
      </c>
      <c r="C10" s="41">
        <v>67165955</v>
      </c>
      <c r="D10" s="41">
        <v>67165954.684399992</v>
      </c>
      <c r="E10" s="41">
        <v>66668938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3:E300"/>
  <sheetViews>
    <sheetView view="pageBreakPreview" zoomScale="50" zoomScaleNormal="93" zoomScaleSheetLayoutView="50" workbookViewId="0">
      <selection activeCell="D37" sqref="D37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25">
      <c r="A3" s="80" t="s">
        <v>530</v>
      </c>
      <c r="B3" s="80"/>
      <c r="C3" s="80"/>
      <c r="D3" s="80"/>
      <c r="E3" s="80"/>
    </row>
    <row r="4" spans="1:5" ht="28.8" customHeight="1" x14ac:dyDescent="0.25">
      <c r="A4" s="85" t="s">
        <v>830</v>
      </c>
      <c r="B4" s="85"/>
      <c r="C4" s="85"/>
      <c r="D4" s="85"/>
      <c r="E4" s="85"/>
    </row>
    <row r="5" spans="1:5" x14ac:dyDescent="0.25">
      <c r="A5" s="80" t="s">
        <v>765</v>
      </c>
      <c r="B5" s="80"/>
      <c r="C5" s="80"/>
      <c r="D5" s="80"/>
      <c r="E5" s="80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42250000</v>
      </c>
      <c r="D7" s="12">
        <f t="shared" ref="D7:E7" si="0">D8+D84+D88+D93</f>
        <v>35100000</v>
      </c>
      <c r="E7" s="12">
        <f t="shared" si="0"/>
        <v>19850000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42250000</v>
      </c>
      <c r="D8" s="12">
        <f t="shared" ref="D8:E8" si="1">D9+D14+D22+D36+D45+D48+D54+D63+D67+D70</f>
        <v>35100000</v>
      </c>
      <c r="E8" s="12">
        <f t="shared" si="1"/>
        <v>19850000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1850000</v>
      </c>
      <c r="E9" s="12">
        <f t="shared" si="2"/>
        <v>1500000</v>
      </c>
    </row>
    <row r="10" spans="1:5" x14ac:dyDescent="0.3">
      <c r="A10" s="43">
        <v>22020101</v>
      </c>
      <c r="B10" s="44" t="s">
        <v>23</v>
      </c>
      <c r="C10" s="41">
        <v>3000000</v>
      </c>
      <c r="D10" s="41">
        <v>1850000</v>
      </c>
      <c r="E10" s="41">
        <v>1500000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1500000</v>
      </c>
      <c r="D14" s="12">
        <f>SUM(D15:D21)</f>
        <v>0</v>
      </c>
      <c r="E14" s="12">
        <f>SUM(E15:E21)</f>
        <v>1500000</v>
      </c>
    </row>
    <row r="15" spans="1:5" x14ac:dyDescent="0.3">
      <c r="A15" s="43">
        <v>22020201</v>
      </c>
      <c r="B15" s="44" t="s">
        <v>28</v>
      </c>
      <c r="C15" s="41">
        <v>1500000</v>
      </c>
      <c r="D15" s="41">
        <v>0</v>
      </c>
      <c r="E15" s="41">
        <v>1500000</v>
      </c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</v>
      </c>
      <c r="D22" s="12">
        <f t="shared" ref="D22:E22" si="3">SUM(D23:D35)</f>
        <v>50000</v>
      </c>
      <c r="E22" s="12">
        <f t="shared" si="3"/>
        <v>150000</v>
      </c>
    </row>
    <row r="23" spans="1:5" x14ac:dyDescent="0.3">
      <c r="A23" s="43">
        <v>22020301</v>
      </c>
      <c r="B23" s="44" t="s">
        <v>36</v>
      </c>
      <c r="C23" s="41">
        <v>250000</v>
      </c>
      <c r="D23" s="41">
        <v>50000</v>
      </c>
      <c r="E23" s="41">
        <v>150000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33000000</v>
      </c>
      <c r="D36" s="12">
        <f t="shared" ref="D36:E36" si="4">SUM(D37:D44)</f>
        <v>30630000</v>
      </c>
      <c r="E36" s="12">
        <f t="shared" si="4"/>
        <v>12500000</v>
      </c>
    </row>
    <row r="37" spans="1:5" x14ac:dyDescent="0.3">
      <c r="A37" s="43">
        <v>22020401</v>
      </c>
      <c r="B37" s="44" t="s">
        <v>50</v>
      </c>
      <c r="C37" s="41">
        <v>30000000</v>
      </c>
      <c r="D37" s="41">
        <v>28650000</v>
      </c>
      <c r="E37" s="41">
        <v>10000000</v>
      </c>
    </row>
    <row r="38" spans="1:5" x14ac:dyDescent="0.3">
      <c r="A38" s="43">
        <v>22020402</v>
      </c>
      <c r="B38" s="44" t="s">
        <v>51</v>
      </c>
      <c r="C38" s="41">
        <v>1000000</v>
      </c>
      <c r="D38" s="41">
        <v>1000000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x14ac:dyDescent="0.3">
      <c r="A42" s="43">
        <v>22020406</v>
      </c>
      <c r="B42" s="44" t="s">
        <v>55</v>
      </c>
      <c r="C42" s="41">
        <v>2000000</v>
      </c>
      <c r="D42" s="41">
        <v>980000</v>
      </c>
      <c r="E42" s="41">
        <v>1500000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1500000</v>
      </c>
      <c r="D54" s="12">
        <f t="shared" ref="D54:E54" si="7">SUM(D55:D62)</f>
        <v>1000000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x14ac:dyDescent="0.3">
      <c r="A62" s="43">
        <v>22020712</v>
      </c>
      <c r="B62" s="44" t="s">
        <v>75</v>
      </c>
      <c r="C62" s="41">
        <v>1500000</v>
      </c>
      <c r="D62" s="41">
        <v>1000000</v>
      </c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770000</v>
      </c>
      <c r="E63" s="12">
        <f t="shared" si="8"/>
        <v>1000000</v>
      </c>
    </row>
    <row r="64" spans="1:5" x14ac:dyDescent="0.3">
      <c r="A64" s="43">
        <v>22020801</v>
      </c>
      <c r="B64" s="44" t="s">
        <v>77</v>
      </c>
      <c r="C64" s="41">
        <v>1000000</v>
      </c>
      <c r="D64" s="41">
        <v>360000</v>
      </c>
      <c r="E64" s="41">
        <v>1000000</v>
      </c>
    </row>
    <row r="65" spans="1:5" x14ac:dyDescent="0.3">
      <c r="A65" s="43">
        <v>22020802</v>
      </c>
      <c r="B65" s="44" t="s">
        <v>78</v>
      </c>
      <c r="C65" s="41">
        <v>500000</v>
      </c>
      <c r="D65" s="41">
        <v>410000</v>
      </c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1500000</v>
      </c>
      <c r="D70" s="12">
        <f t="shared" ref="D70:E70" si="10">SUM(D71:D83)</f>
        <v>800000</v>
      </c>
      <c r="E70" s="12">
        <f t="shared" si="10"/>
        <v>3200000</v>
      </c>
    </row>
    <row r="71" spans="1:5" x14ac:dyDescent="0.3">
      <c r="A71" s="43">
        <v>22021001</v>
      </c>
      <c r="B71" s="44" t="s">
        <v>84</v>
      </c>
      <c r="C71" s="41">
        <v>500000</v>
      </c>
      <c r="D71" s="41">
        <v>0</v>
      </c>
      <c r="E71" s="41">
        <v>500000</v>
      </c>
    </row>
    <row r="72" spans="1:5" x14ac:dyDescent="0.3">
      <c r="A72" s="43">
        <v>22021002</v>
      </c>
      <c r="B72" s="44" t="s">
        <v>85</v>
      </c>
      <c r="C72" s="41">
        <v>200000</v>
      </c>
      <c r="D72" s="41">
        <v>0</v>
      </c>
      <c r="E72" s="41">
        <v>200000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800000</v>
      </c>
      <c r="D76" s="41">
        <v>800000</v>
      </c>
      <c r="E76" s="41">
        <v>2500000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3" orientation="landscape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F300"/>
  <sheetViews>
    <sheetView view="pageBreakPreview" zoomScale="90" zoomScaleNormal="100" zoomScaleSheetLayoutView="90" zoomScalePageLayoutView="72" workbookViewId="0">
      <selection activeCell="A129" activeCellId="16" sqref="A88:XFD88 A89:XFD89 A90:XFD90 A91:XFD91 A94:XFD94 A101:XFD101 A102:XFD102 A108:XFD108 A110:XFD110 A112:XFD112 A116:XFD116 A120:XFD120 A122:XFD122 A124:XFD124 A127:XFD127 A128:XFD128 A129:XFD129"/>
    </sheetView>
  </sheetViews>
  <sheetFormatPr defaultColWidth="8.77734375" defaultRowHeight="15" x14ac:dyDescent="0.25"/>
  <cols>
    <col min="1" max="1" width="22.4414062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80" t="s">
        <v>143</v>
      </c>
      <c r="B1" s="80"/>
      <c r="C1" s="80"/>
      <c r="D1" s="80"/>
      <c r="E1" s="80"/>
    </row>
    <row r="2" spans="1:6" x14ac:dyDescent="0.25">
      <c r="A2" s="81" t="s">
        <v>831</v>
      </c>
      <c r="B2" s="81"/>
      <c r="C2" s="81"/>
      <c r="D2" s="81"/>
      <c r="E2" s="81"/>
    </row>
    <row r="3" spans="1:6" x14ac:dyDescent="0.3">
      <c r="A3" s="81" t="s">
        <v>765</v>
      </c>
      <c r="B3" s="81"/>
      <c r="C3" s="81"/>
      <c r="D3" s="81"/>
      <c r="E3" s="8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3">
      <c r="A6" s="8" t="s">
        <v>610</v>
      </c>
      <c r="B6" s="4">
        <v>3</v>
      </c>
      <c r="C6" s="5" t="s">
        <v>113</v>
      </c>
      <c r="D6" s="11">
        <f>D7+D22+D82+D87+D93+D100+D107+D119+D126+D132</f>
        <v>240000000</v>
      </c>
      <c r="E6" s="11">
        <f>E7+E22+E82+E87+E93+E100+E107+E119+E126+E132</f>
        <v>774336125</v>
      </c>
      <c r="F6" s="11">
        <f>F7+F22+F82+F87+F93+F100+F107+F119+F126+F132</f>
        <v>1085220882.77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SUM(D8:D21)</f>
        <v>60000000</v>
      </c>
      <c r="E7" s="11">
        <f t="shared" ref="E7:F7" si="0">SUM(E8:E21)</f>
        <v>595000000</v>
      </c>
      <c r="F7" s="11">
        <f t="shared" si="0"/>
        <v>19000000</v>
      </c>
    </row>
    <row r="8" spans="1:6" x14ac:dyDescent="0.3">
      <c r="A8" s="42" t="s">
        <v>611</v>
      </c>
      <c r="B8" s="43">
        <v>32010101</v>
      </c>
      <c r="C8" s="44" t="s">
        <v>115</v>
      </c>
      <c r="D8" s="45">
        <v>60000000</v>
      </c>
      <c r="E8" s="45">
        <v>595000000</v>
      </c>
      <c r="F8" s="45">
        <v>0</v>
      </c>
    </row>
    <row r="9" spans="1:6" ht="30" x14ac:dyDescent="0.3">
      <c r="A9" s="42" t="s">
        <v>612</v>
      </c>
      <c r="B9" s="43">
        <v>32010101</v>
      </c>
      <c r="C9" s="44" t="s">
        <v>939</v>
      </c>
      <c r="D9" s="45"/>
      <c r="E9" s="45"/>
      <c r="F9" s="45">
        <v>12000000</v>
      </c>
    </row>
    <row r="10" spans="1:6" x14ac:dyDescent="0.3">
      <c r="A10" s="42" t="s">
        <v>681</v>
      </c>
      <c r="B10" s="43">
        <v>32010101</v>
      </c>
      <c r="C10" s="44" t="s">
        <v>940</v>
      </c>
      <c r="D10" s="45"/>
      <c r="E10" s="45"/>
      <c r="F10" s="45">
        <v>7000000</v>
      </c>
    </row>
    <row r="11" spans="1:6" hidden="1" x14ac:dyDescent="0.3">
      <c r="A11" s="42"/>
      <c r="B11" s="43"/>
      <c r="C11" s="44"/>
      <c r="D11" s="45"/>
      <c r="E11" s="45"/>
      <c r="F11" s="45"/>
    </row>
    <row r="12" spans="1:6" hidden="1" x14ac:dyDescent="0.3">
      <c r="A12" s="42"/>
      <c r="B12" s="43"/>
      <c r="C12" s="44"/>
      <c r="D12" s="45"/>
      <c r="E12" s="45"/>
      <c r="F12" s="45"/>
    </row>
    <row r="13" spans="1:6" hidden="1" x14ac:dyDescent="0.3">
      <c r="A13" s="42"/>
      <c r="B13" s="43"/>
      <c r="C13" s="44"/>
      <c r="D13" s="45"/>
      <c r="E13" s="45"/>
      <c r="F13" s="45"/>
    </row>
    <row r="14" spans="1:6" hidden="1" x14ac:dyDescent="0.3">
      <c r="A14" s="42"/>
      <c r="B14" s="43"/>
      <c r="C14" s="44"/>
      <c r="D14" s="45"/>
      <c r="E14" s="45"/>
      <c r="F14" s="45"/>
    </row>
    <row r="15" spans="1:6" hidden="1" x14ac:dyDescent="0.3">
      <c r="A15" s="42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hidden="1" x14ac:dyDescent="0.3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32010200</v>
      </c>
      <c r="C22" s="5" t="s">
        <v>116</v>
      </c>
      <c r="D22" s="11">
        <f>SUM(D23:D81)</f>
        <v>180000000</v>
      </c>
      <c r="E22" s="11">
        <f>SUM(E23:E81)</f>
        <v>179336125</v>
      </c>
      <c r="F22" s="11">
        <f>SUM(F23:F81)</f>
        <v>1066220882.77</v>
      </c>
    </row>
    <row r="23" spans="1:6" x14ac:dyDescent="0.3">
      <c r="A23" s="42" t="s">
        <v>612</v>
      </c>
      <c r="B23" s="43">
        <v>32010202</v>
      </c>
      <c r="C23" s="44" t="s">
        <v>117</v>
      </c>
      <c r="D23" s="45"/>
      <c r="E23" s="45"/>
      <c r="F23" s="45">
        <v>0</v>
      </c>
    </row>
    <row r="24" spans="1:6" ht="30" x14ac:dyDescent="0.3">
      <c r="A24" s="42" t="s">
        <v>612</v>
      </c>
      <c r="B24" s="43">
        <v>32010202</v>
      </c>
      <c r="C24" s="44" t="s">
        <v>1067</v>
      </c>
      <c r="D24" s="45">
        <v>180000000</v>
      </c>
      <c r="E24" s="45">
        <v>179336125</v>
      </c>
      <c r="F24" s="45">
        <v>0</v>
      </c>
    </row>
    <row r="25" spans="1:6" ht="30" x14ac:dyDescent="0.3">
      <c r="A25" s="42" t="s">
        <v>681</v>
      </c>
      <c r="B25" s="43">
        <v>32010202</v>
      </c>
      <c r="C25" s="44" t="s">
        <v>1034</v>
      </c>
      <c r="D25" s="45"/>
      <c r="E25" s="45">
        <v>0</v>
      </c>
      <c r="F25" s="45">
        <v>7000000</v>
      </c>
    </row>
    <row r="26" spans="1:6" ht="30" x14ac:dyDescent="0.3">
      <c r="A26" s="42" t="s">
        <v>682</v>
      </c>
      <c r="B26" s="43">
        <v>32010202</v>
      </c>
      <c r="C26" s="44" t="s">
        <v>1035</v>
      </c>
      <c r="D26" s="45"/>
      <c r="E26" s="45"/>
      <c r="F26" s="45">
        <v>8253000</v>
      </c>
    </row>
    <row r="27" spans="1:6" ht="30" x14ac:dyDescent="0.3">
      <c r="A27" s="42" t="s">
        <v>683</v>
      </c>
      <c r="B27" s="43">
        <v>32010202</v>
      </c>
      <c r="C27" s="44" t="s">
        <v>1036</v>
      </c>
      <c r="D27" s="45"/>
      <c r="E27" s="45"/>
      <c r="F27" s="45">
        <v>8000000</v>
      </c>
    </row>
    <row r="28" spans="1:6" ht="30" x14ac:dyDescent="0.3">
      <c r="A28" s="42" t="s">
        <v>684</v>
      </c>
      <c r="B28" s="43">
        <v>32010202</v>
      </c>
      <c r="C28" s="44" t="s">
        <v>1037</v>
      </c>
      <c r="D28" s="45"/>
      <c r="E28" s="45"/>
      <c r="F28" s="45">
        <v>20000000</v>
      </c>
    </row>
    <row r="29" spans="1:6" ht="30" x14ac:dyDescent="0.3">
      <c r="A29" s="42" t="s">
        <v>685</v>
      </c>
      <c r="B29" s="43">
        <v>32010202</v>
      </c>
      <c r="C29" s="44" t="s">
        <v>1038</v>
      </c>
      <c r="D29" s="45"/>
      <c r="E29" s="45"/>
      <c r="F29" s="45">
        <v>11000000</v>
      </c>
    </row>
    <row r="30" spans="1:6" ht="30" x14ac:dyDescent="0.3">
      <c r="A30" s="42" t="s">
        <v>686</v>
      </c>
      <c r="B30" s="43">
        <v>32010202</v>
      </c>
      <c r="C30" s="44" t="s">
        <v>1039</v>
      </c>
      <c r="D30" s="45"/>
      <c r="E30" s="45"/>
      <c r="F30" s="45">
        <v>16000000</v>
      </c>
    </row>
    <row r="31" spans="1:6" ht="30" x14ac:dyDescent="0.3">
      <c r="A31" s="42" t="s">
        <v>687</v>
      </c>
      <c r="B31" s="43">
        <v>32010202</v>
      </c>
      <c r="C31" s="44" t="s">
        <v>1040</v>
      </c>
      <c r="D31" s="45"/>
      <c r="E31" s="45"/>
      <c r="F31" s="45">
        <v>25465000</v>
      </c>
    </row>
    <row r="32" spans="1:6" ht="30" x14ac:dyDescent="0.3">
      <c r="A32" s="42" t="s">
        <v>845</v>
      </c>
      <c r="B32" s="43">
        <v>32010202</v>
      </c>
      <c r="C32" s="44" t="s">
        <v>1041</v>
      </c>
      <c r="D32" s="45"/>
      <c r="E32" s="45"/>
      <c r="F32" s="45">
        <v>17344000</v>
      </c>
    </row>
    <row r="33" spans="1:6" ht="30" x14ac:dyDescent="0.3">
      <c r="A33" s="42" t="s">
        <v>846</v>
      </c>
      <c r="B33" s="43">
        <v>32010202</v>
      </c>
      <c r="C33" s="44" t="s">
        <v>1042</v>
      </c>
      <c r="D33" s="45"/>
      <c r="E33" s="45"/>
      <c r="F33" s="45">
        <v>14000000</v>
      </c>
    </row>
    <row r="34" spans="1:6" ht="30" x14ac:dyDescent="0.3">
      <c r="A34" s="42" t="s">
        <v>847</v>
      </c>
      <c r="B34" s="43">
        <v>32010202</v>
      </c>
      <c r="C34" s="44" t="s">
        <v>1033</v>
      </c>
      <c r="D34" s="45"/>
      <c r="E34" s="45"/>
      <c r="F34" s="45">
        <v>11000000</v>
      </c>
    </row>
    <row r="35" spans="1:6" ht="45" x14ac:dyDescent="0.3">
      <c r="A35" s="42" t="s">
        <v>848</v>
      </c>
      <c r="B35" s="43">
        <v>32010202</v>
      </c>
      <c r="C35" s="44" t="s">
        <v>1043</v>
      </c>
      <c r="D35" s="45"/>
      <c r="E35" s="45"/>
      <c r="F35" s="45">
        <v>40000000</v>
      </c>
    </row>
    <row r="36" spans="1:6" ht="30" x14ac:dyDescent="0.3">
      <c r="A36" s="42" t="s">
        <v>849</v>
      </c>
      <c r="B36" s="43">
        <v>32010202</v>
      </c>
      <c r="C36" s="44" t="s">
        <v>1044</v>
      </c>
      <c r="D36" s="45"/>
      <c r="E36" s="45"/>
      <c r="F36" s="45">
        <v>15800000</v>
      </c>
    </row>
    <row r="37" spans="1:6" ht="30" x14ac:dyDescent="0.3">
      <c r="A37" s="42" t="s">
        <v>850</v>
      </c>
      <c r="B37" s="43">
        <v>32010202</v>
      </c>
      <c r="C37" s="44" t="s">
        <v>1045</v>
      </c>
      <c r="D37" s="45"/>
      <c r="E37" s="45"/>
      <c r="F37" s="45">
        <v>13800000</v>
      </c>
    </row>
    <row r="38" spans="1:6" ht="30" x14ac:dyDescent="0.3">
      <c r="A38" s="42" t="s">
        <v>851</v>
      </c>
      <c r="B38" s="43">
        <v>32010202</v>
      </c>
      <c r="C38" s="44" t="s">
        <v>1046</v>
      </c>
      <c r="D38" s="45"/>
      <c r="E38" s="45"/>
      <c r="F38" s="45">
        <v>10000000</v>
      </c>
    </row>
    <row r="39" spans="1:6" ht="30" x14ac:dyDescent="0.3">
      <c r="A39" s="42" t="s">
        <v>852</v>
      </c>
      <c r="B39" s="43">
        <v>32010202</v>
      </c>
      <c r="C39" s="44" t="s">
        <v>1047</v>
      </c>
      <c r="D39" s="45"/>
      <c r="E39" s="45"/>
      <c r="F39" s="45">
        <v>13000000</v>
      </c>
    </row>
    <row r="40" spans="1:6" ht="30" x14ac:dyDescent="0.3">
      <c r="A40" s="42" t="s">
        <v>853</v>
      </c>
      <c r="B40" s="43">
        <v>32010202</v>
      </c>
      <c r="C40" s="44" t="s">
        <v>1048</v>
      </c>
      <c r="D40" s="45"/>
      <c r="E40" s="45"/>
      <c r="F40" s="45">
        <v>11000000</v>
      </c>
    </row>
    <row r="41" spans="1:6" ht="30" x14ac:dyDescent="0.3">
      <c r="A41" s="42" t="s">
        <v>854</v>
      </c>
      <c r="B41" s="43">
        <v>32010202</v>
      </c>
      <c r="C41" s="44" t="s">
        <v>1049</v>
      </c>
      <c r="D41" s="45"/>
      <c r="E41" s="45"/>
      <c r="F41" s="45">
        <v>9000000</v>
      </c>
    </row>
    <row r="42" spans="1:6" ht="30" x14ac:dyDescent="0.3">
      <c r="A42" s="42" t="s">
        <v>855</v>
      </c>
      <c r="B42" s="43">
        <v>32010202</v>
      </c>
      <c r="C42" s="44" t="s">
        <v>1050</v>
      </c>
      <c r="D42" s="45"/>
      <c r="E42" s="45"/>
      <c r="F42" s="45">
        <v>8000000</v>
      </c>
    </row>
    <row r="43" spans="1:6" ht="30" x14ac:dyDescent="0.3">
      <c r="A43" s="42" t="s">
        <v>856</v>
      </c>
      <c r="B43" s="43">
        <v>32010202</v>
      </c>
      <c r="C43" s="44" t="s">
        <v>1051</v>
      </c>
      <c r="D43" s="45"/>
      <c r="E43" s="45"/>
      <c r="F43" s="45">
        <v>8000000</v>
      </c>
    </row>
    <row r="44" spans="1:6" ht="45" x14ac:dyDescent="0.3">
      <c r="A44" s="42" t="s">
        <v>857</v>
      </c>
      <c r="B44" s="43">
        <v>32010202</v>
      </c>
      <c r="C44" s="44" t="s">
        <v>869</v>
      </c>
      <c r="D44" s="45"/>
      <c r="E44" s="45"/>
      <c r="F44" s="45">
        <v>8400000</v>
      </c>
    </row>
    <row r="45" spans="1:6" ht="45" x14ac:dyDescent="0.3">
      <c r="A45" s="42" t="s">
        <v>858</v>
      </c>
      <c r="B45" s="43">
        <v>32010202</v>
      </c>
      <c r="C45" s="44" t="s">
        <v>870</v>
      </c>
      <c r="D45" s="45"/>
      <c r="E45" s="45"/>
      <c r="F45" s="45">
        <v>6000000</v>
      </c>
    </row>
    <row r="46" spans="1:6" ht="45" x14ac:dyDescent="0.3">
      <c r="A46" s="42" t="s">
        <v>859</v>
      </c>
      <c r="B46" s="43">
        <v>32010202</v>
      </c>
      <c r="C46" s="44" t="s">
        <v>871</v>
      </c>
      <c r="D46" s="45"/>
      <c r="E46" s="45"/>
      <c r="F46" s="45">
        <v>3400000</v>
      </c>
    </row>
    <row r="47" spans="1:6" ht="30" x14ac:dyDescent="0.3">
      <c r="A47" s="42" t="s">
        <v>860</v>
      </c>
      <c r="B47" s="43">
        <v>32010202</v>
      </c>
      <c r="C47" s="44" t="s">
        <v>872</v>
      </c>
      <c r="D47" s="45"/>
      <c r="E47" s="45"/>
      <c r="F47" s="45">
        <v>9600000</v>
      </c>
    </row>
    <row r="48" spans="1:6" ht="45" x14ac:dyDescent="0.3">
      <c r="A48" s="42" t="s">
        <v>861</v>
      </c>
      <c r="B48" s="43">
        <v>32010202</v>
      </c>
      <c r="C48" s="44" t="s">
        <v>873</v>
      </c>
      <c r="D48" s="45"/>
      <c r="E48" s="45"/>
      <c r="F48" s="45">
        <v>9200000</v>
      </c>
    </row>
    <row r="49" spans="1:6" ht="30" x14ac:dyDescent="0.3">
      <c r="A49" s="42" t="s">
        <v>862</v>
      </c>
      <c r="B49" s="43">
        <v>32010202</v>
      </c>
      <c r="C49" s="44" t="s">
        <v>874</v>
      </c>
      <c r="D49" s="45"/>
      <c r="E49" s="45"/>
      <c r="F49" s="45">
        <v>4800000</v>
      </c>
    </row>
    <row r="50" spans="1:6" ht="30" x14ac:dyDescent="0.3">
      <c r="A50" s="42" t="s">
        <v>863</v>
      </c>
      <c r="B50" s="43">
        <v>32010202</v>
      </c>
      <c r="C50" s="44" t="s">
        <v>875</v>
      </c>
      <c r="D50" s="45"/>
      <c r="E50" s="45"/>
      <c r="F50" s="45">
        <v>18000000</v>
      </c>
    </row>
    <row r="51" spans="1:6" ht="30" x14ac:dyDescent="0.3">
      <c r="A51" s="42" t="s">
        <v>864</v>
      </c>
      <c r="B51" s="43">
        <v>32010202</v>
      </c>
      <c r="C51" s="44" t="s">
        <v>881</v>
      </c>
      <c r="D51" s="45"/>
      <c r="E51" s="45"/>
      <c r="F51" s="45">
        <v>102653430</v>
      </c>
    </row>
    <row r="52" spans="1:6" ht="30" x14ac:dyDescent="0.3">
      <c r="A52" s="42" t="s">
        <v>865</v>
      </c>
      <c r="B52" s="43">
        <v>32010202</v>
      </c>
      <c r="C52" s="44" t="s">
        <v>1052</v>
      </c>
      <c r="D52" s="45"/>
      <c r="E52" s="45"/>
      <c r="F52" s="45">
        <v>5115495</v>
      </c>
    </row>
    <row r="53" spans="1:6" x14ac:dyDescent="0.3">
      <c r="A53" s="42" t="s">
        <v>866</v>
      </c>
      <c r="B53" s="43">
        <v>32010202</v>
      </c>
      <c r="C53" s="44" t="s">
        <v>908</v>
      </c>
      <c r="D53" s="45"/>
      <c r="E53" s="45"/>
      <c r="F53" s="45">
        <v>4800000</v>
      </c>
    </row>
    <row r="54" spans="1:6" ht="30" x14ac:dyDescent="0.3">
      <c r="A54" s="42" t="s">
        <v>867</v>
      </c>
      <c r="B54" s="43">
        <v>32010202</v>
      </c>
      <c r="C54" s="44" t="s">
        <v>1053</v>
      </c>
      <c r="D54" s="45"/>
      <c r="E54" s="45"/>
      <c r="F54" s="45">
        <v>18000000</v>
      </c>
    </row>
    <row r="55" spans="1:6" x14ac:dyDescent="0.3">
      <c r="A55" s="42" t="s">
        <v>868</v>
      </c>
      <c r="B55" s="43">
        <v>32010202</v>
      </c>
      <c r="C55" s="44" t="s">
        <v>906</v>
      </c>
      <c r="D55" s="45"/>
      <c r="E55" s="45"/>
      <c r="F55" s="45">
        <v>15000000</v>
      </c>
    </row>
    <row r="56" spans="1:6" ht="30" x14ac:dyDescent="0.3">
      <c r="A56" s="42" t="s">
        <v>876</v>
      </c>
      <c r="B56" s="43">
        <v>32010202</v>
      </c>
      <c r="C56" s="44" t="s">
        <v>1054</v>
      </c>
      <c r="D56" s="45"/>
      <c r="E56" s="45"/>
      <c r="F56" s="45">
        <v>5692125</v>
      </c>
    </row>
    <row r="57" spans="1:6" ht="30" x14ac:dyDescent="0.3">
      <c r="A57" s="42" t="s">
        <v>877</v>
      </c>
      <c r="B57" s="43">
        <v>32010202</v>
      </c>
      <c r="C57" s="44" t="s">
        <v>1055</v>
      </c>
      <c r="D57" s="45"/>
      <c r="E57" s="45"/>
      <c r="F57" s="45">
        <v>7128217.5</v>
      </c>
    </row>
    <row r="58" spans="1:6" ht="45" x14ac:dyDescent="0.3">
      <c r="A58" s="42" t="s">
        <v>878</v>
      </c>
      <c r="B58" s="43">
        <v>32010202</v>
      </c>
      <c r="C58" s="44" t="s">
        <v>1056</v>
      </c>
      <c r="D58" s="45"/>
      <c r="E58" s="45"/>
      <c r="F58" s="45">
        <v>25000000</v>
      </c>
    </row>
    <row r="59" spans="1:6" ht="60" x14ac:dyDescent="0.3">
      <c r="A59" s="42" t="s">
        <v>879</v>
      </c>
      <c r="B59" s="43">
        <v>32010202</v>
      </c>
      <c r="C59" s="44" t="s">
        <v>993</v>
      </c>
      <c r="D59" s="45"/>
      <c r="E59" s="45"/>
      <c r="F59" s="45">
        <v>3000000</v>
      </c>
    </row>
    <row r="60" spans="1:6" ht="30" x14ac:dyDescent="0.3">
      <c r="A60" s="42" t="s">
        <v>880</v>
      </c>
      <c r="B60" s="43">
        <v>32010202</v>
      </c>
      <c r="C60" s="44" t="s">
        <v>945</v>
      </c>
      <c r="D60" s="45"/>
      <c r="E60" s="45"/>
      <c r="F60" s="45">
        <v>2500000</v>
      </c>
    </row>
    <row r="61" spans="1:6" ht="30" x14ac:dyDescent="0.3">
      <c r="A61" s="42" t="s">
        <v>907</v>
      </c>
      <c r="B61" s="43">
        <v>32010202</v>
      </c>
      <c r="C61" s="44" t="s">
        <v>949</v>
      </c>
      <c r="D61" s="45"/>
      <c r="E61" s="45"/>
      <c r="F61" s="45">
        <v>10669895.07</v>
      </c>
    </row>
    <row r="62" spans="1:6" ht="30" x14ac:dyDescent="0.3">
      <c r="A62" s="42" t="s">
        <v>907</v>
      </c>
      <c r="B62" s="43">
        <v>32010202</v>
      </c>
      <c r="C62" s="44" t="s">
        <v>948</v>
      </c>
      <c r="D62" s="45"/>
      <c r="E62" s="45"/>
      <c r="F62" s="45">
        <v>6535670.2000000002</v>
      </c>
    </row>
    <row r="63" spans="1:6" ht="30" x14ac:dyDescent="0.3">
      <c r="A63" s="42" t="s">
        <v>909</v>
      </c>
      <c r="B63" s="43">
        <v>32010202</v>
      </c>
      <c r="C63" s="44" t="s">
        <v>1057</v>
      </c>
      <c r="D63" s="45"/>
      <c r="E63" s="45"/>
      <c r="F63" s="45">
        <v>4500000</v>
      </c>
    </row>
    <row r="64" spans="1:6" ht="30" x14ac:dyDescent="0.3">
      <c r="A64" s="42" t="s">
        <v>910</v>
      </c>
      <c r="B64" s="43">
        <v>32010202</v>
      </c>
      <c r="C64" s="44" t="s">
        <v>1058</v>
      </c>
      <c r="D64" s="45"/>
      <c r="E64" s="45"/>
      <c r="F64" s="45">
        <v>3000000</v>
      </c>
    </row>
    <row r="65" spans="1:6" ht="30" x14ac:dyDescent="0.3">
      <c r="A65" s="42" t="s">
        <v>911</v>
      </c>
      <c r="B65" s="43">
        <v>32010202</v>
      </c>
      <c r="C65" s="44" t="s">
        <v>1059</v>
      </c>
      <c r="D65" s="45"/>
      <c r="E65" s="45"/>
      <c r="F65" s="45">
        <v>7500000</v>
      </c>
    </row>
    <row r="66" spans="1:6" ht="30" x14ac:dyDescent="0.3">
      <c r="A66" s="42" t="s">
        <v>912</v>
      </c>
      <c r="B66" s="43">
        <v>32010202</v>
      </c>
      <c r="C66" s="44" t="s">
        <v>1060</v>
      </c>
      <c r="D66" s="45"/>
      <c r="E66" s="45"/>
      <c r="F66" s="45">
        <v>18264050</v>
      </c>
    </row>
    <row r="67" spans="1:6" ht="30" x14ac:dyDescent="0.25">
      <c r="A67" s="42" t="s">
        <v>913</v>
      </c>
      <c r="B67" s="43">
        <v>32010202</v>
      </c>
      <c r="C67" s="44" t="s">
        <v>1061</v>
      </c>
      <c r="D67" s="45"/>
      <c r="E67" s="45"/>
      <c r="F67" s="45">
        <v>20000000</v>
      </c>
    </row>
    <row r="68" spans="1:6" ht="30" x14ac:dyDescent="0.25">
      <c r="A68" s="42" t="s">
        <v>914</v>
      </c>
      <c r="B68" s="43">
        <v>32010202</v>
      </c>
      <c r="C68" s="44" t="s">
        <v>1062</v>
      </c>
      <c r="D68" s="45"/>
      <c r="E68" s="45"/>
      <c r="F68" s="45">
        <v>20000000</v>
      </c>
    </row>
    <row r="69" spans="1:6" ht="45" x14ac:dyDescent="0.25">
      <c r="A69" s="42" t="s">
        <v>915</v>
      </c>
      <c r="B69" s="43">
        <v>32010202</v>
      </c>
      <c r="C69" s="44" t="s">
        <v>1063</v>
      </c>
      <c r="D69" s="45"/>
      <c r="E69" s="45"/>
      <c r="F69" s="45">
        <v>20000000</v>
      </c>
    </row>
    <row r="70" spans="1:6" ht="45" x14ac:dyDescent="0.25">
      <c r="A70" s="42" t="s">
        <v>918</v>
      </c>
      <c r="B70" s="43">
        <v>32010202</v>
      </c>
      <c r="C70" s="44" t="s">
        <v>1064</v>
      </c>
      <c r="D70" s="45"/>
      <c r="E70" s="45"/>
      <c r="F70" s="45">
        <v>3000000</v>
      </c>
    </row>
    <row r="71" spans="1:6" ht="30" x14ac:dyDescent="0.25">
      <c r="A71" s="42" t="s">
        <v>919</v>
      </c>
      <c r="B71" s="43">
        <v>32010202</v>
      </c>
      <c r="C71" s="44" t="s">
        <v>1065</v>
      </c>
      <c r="D71" s="45"/>
      <c r="E71" s="45"/>
      <c r="F71" s="45">
        <v>15000000</v>
      </c>
    </row>
    <row r="72" spans="1:6" ht="30" x14ac:dyDescent="0.25">
      <c r="A72" s="42" t="s">
        <v>920</v>
      </c>
      <c r="B72" s="43">
        <v>32010202</v>
      </c>
      <c r="C72" s="44" t="s">
        <v>950</v>
      </c>
      <c r="D72" s="45"/>
      <c r="E72" s="45"/>
      <c r="F72" s="45">
        <v>400000000</v>
      </c>
    </row>
    <row r="73" spans="1:6" x14ac:dyDescent="0.25">
      <c r="A73" s="42" t="s">
        <v>921</v>
      </c>
      <c r="B73" s="43">
        <v>32010202</v>
      </c>
      <c r="C73" s="44" t="s">
        <v>1066</v>
      </c>
      <c r="D73" s="45"/>
      <c r="E73" s="45"/>
      <c r="F73" s="45">
        <v>20000000</v>
      </c>
    </row>
    <row r="74" spans="1:6" ht="30" x14ac:dyDescent="0.25">
      <c r="A74" s="42" t="s">
        <v>941</v>
      </c>
      <c r="B74" s="43">
        <v>32010202</v>
      </c>
      <c r="C74" s="44" t="s">
        <v>943</v>
      </c>
      <c r="D74" s="45"/>
      <c r="E74" s="45"/>
      <c r="F74" s="45">
        <v>1300000</v>
      </c>
    </row>
    <row r="75" spans="1:6" ht="30" x14ac:dyDescent="0.25">
      <c r="A75" s="42" t="s">
        <v>942</v>
      </c>
      <c r="B75" s="43">
        <v>32010202</v>
      </c>
      <c r="C75" s="44" t="s">
        <v>944</v>
      </c>
      <c r="D75" s="45"/>
      <c r="E75" s="45"/>
      <c r="F75" s="45">
        <v>1500000</v>
      </c>
    </row>
    <row r="76" spans="1:6" hidden="1" x14ac:dyDescent="0.25">
      <c r="A76" s="42"/>
      <c r="B76" s="43"/>
      <c r="D76" s="45"/>
      <c r="E76" s="45"/>
      <c r="F76" s="45"/>
    </row>
    <row r="77" spans="1:6" hidden="1" x14ac:dyDescent="0.25">
      <c r="A77" s="42"/>
      <c r="B77" s="43"/>
      <c r="D77" s="45"/>
      <c r="E77" s="45"/>
    </row>
    <row r="78" spans="1:6" hidden="1" x14ac:dyDescent="0.25">
      <c r="A78" s="42"/>
      <c r="B78" s="43"/>
      <c r="C78" s="44"/>
      <c r="D78" s="45"/>
      <c r="E78" s="45"/>
      <c r="F78" s="45"/>
    </row>
    <row r="79" spans="1:6" hidden="1" x14ac:dyDescent="0.25">
      <c r="A79" s="42"/>
      <c r="B79" s="43"/>
      <c r="C79" s="44"/>
      <c r="D79" s="45"/>
      <c r="E79" s="45"/>
      <c r="F79" s="45"/>
    </row>
    <row r="80" spans="1:6" hidden="1" x14ac:dyDescent="0.25">
      <c r="A80" s="42"/>
      <c r="B80" s="43"/>
      <c r="C80" s="44"/>
      <c r="D80" s="45"/>
      <c r="E80" s="45"/>
      <c r="F80" s="45"/>
    </row>
    <row r="81" spans="1:6" hidden="1" x14ac:dyDescent="0.25">
      <c r="A81" s="42"/>
      <c r="B81" s="43"/>
      <c r="C81" s="44"/>
      <c r="D81" s="45"/>
      <c r="E81" s="45"/>
      <c r="F81" s="45"/>
    </row>
    <row r="82" spans="1:6" s="1" customFormat="1" x14ac:dyDescent="0.25">
      <c r="A82" s="5"/>
      <c r="B82" s="4">
        <v>320103</v>
      </c>
      <c r="C82" s="5" t="s">
        <v>118</v>
      </c>
      <c r="D82" s="11">
        <f>SUM(D83:D86)</f>
        <v>0</v>
      </c>
      <c r="E82" s="11">
        <f>SUM(E83:E86)</f>
        <v>0</v>
      </c>
      <c r="F82" s="11">
        <f>SUM(F83:F86)</f>
        <v>0</v>
      </c>
    </row>
    <row r="83" spans="1:6" x14ac:dyDescent="0.25">
      <c r="A83" s="42" t="s">
        <v>611</v>
      </c>
      <c r="B83" s="43">
        <v>32010301</v>
      </c>
      <c r="C83" s="44" t="s">
        <v>119</v>
      </c>
      <c r="D83" s="45"/>
      <c r="E83" s="45"/>
      <c r="F83" s="45"/>
    </row>
    <row r="84" spans="1:6" hidden="1" x14ac:dyDescent="0.25">
      <c r="A84" s="42"/>
      <c r="B84" s="43"/>
      <c r="C84" s="48"/>
      <c r="D84" s="48"/>
      <c r="E84" s="48"/>
      <c r="F84" s="48"/>
    </row>
    <row r="85" spans="1:6" hidden="1" x14ac:dyDescent="0.25">
      <c r="A85" s="42"/>
      <c r="B85" s="43"/>
      <c r="C85" s="48"/>
      <c r="D85" s="48"/>
      <c r="E85" s="48"/>
      <c r="F85" s="48"/>
    </row>
    <row r="86" spans="1:6" hidden="1" x14ac:dyDescent="0.25">
      <c r="A86" s="42"/>
      <c r="B86" s="43"/>
      <c r="C86" s="48"/>
      <c r="D86" s="48"/>
      <c r="E86" s="48"/>
      <c r="F86" s="48"/>
    </row>
    <row r="87" spans="1:6" s="1" customFormat="1" x14ac:dyDescent="0.25">
      <c r="A87" s="5"/>
      <c r="B87" s="4">
        <v>32010400</v>
      </c>
      <c r="C87" s="5" t="s">
        <v>120</v>
      </c>
      <c r="D87" s="11">
        <f>SUM(D88:D92)</f>
        <v>0</v>
      </c>
      <c r="E87" s="11">
        <f>SUM(E88:E92)</f>
        <v>0</v>
      </c>
      <c r="F87" s="11">
        <f>SUM(F88:F92)</f>
        <v>0</v>
      </c>
    </row>
    <row r="88" spans="1:6" hidden="1" x14ac:dyDescent="0.25">
      <c r="A88" s="42" t="s">
        <v>682</v>
      </c>
      <c r="B88" s="43">
        <v>32010405</v>
      </c>
      <c r="C88" s="44" t="s">
        <v>121</v>
      </c>
      <c r="D88" s="45"/>
      <c r="E88" s="45"/>
      <c r="F88" s="45"/>
    </row>
    <row r="89" spans="1:6" hidden="1" x14ac:dyDescent="0.25">
      <c r="A89" s="42" t="s">
        <v>683</v>
      </c>
      <c r="B89" s="43">
        <v>32010406</v>
      </c>
      <c r="C89" s="44" t="s">
        <v>122</v>
      </c>
      <c r="D89" s="45"/>
      <c r="E89" s="45"/>
      <c r="F89" s="45"/>
    </row>
    <row r="90" spans="1:6" hidden="1" x14ac:dyDescent="0.25">
      <c r="A90" s="42" t="s">
        <v>684</v>
      </c>
      <c r="B90" s="43">
        <v>32010407</v>
      </c>
      <c r="C90" s="44" t="s">
        <v>123</v>
      </c>
      <c r="D90" s="45"/>
      <c r="E90" s="45"/>
      <c r="F90" s="45"/>
    </row>
    <row r="91" spans="1:6" hidden="1" x14ac:dyDescent="0.25">
      <c r="A91" s="42" t="s">
        <v>685</v>
      </c>
      <c r="B91" s="43">
        <v>32010408</v>
      </c>
      <c r="C91" s="44" t="s">
        <v>124</v>
      </c>
      <c r="D91" s="45"/>
      <c r="E91" s="45"/>
      <c r="F91" s="45"/>
    </row>
    <row r="92" spans="1:6" hidden="1" x14ac:dyDescent="0.25">
      <c r="A92" s="44"/>
      <c r="B92" s="43"/>
      <c r="C92" s="44"/>
      <c r="D92" s="45"/>
      <c r="E92" s="45"/>
      <c r="F92" s="45"/>
    </row>
    <row r="93" spans="1:6" s="1" customFormat="1" x14ac:dyDescent="0.25">
      <c r="A93" s="5"/>
      <c r="B93" s="4">
        <v>320105</v>
      </c>
      <c r="C93" s="5" t="s">
        <v>125</v>
      </c>
      <c r="D93" s="11">
        <f>SUM(D94:D99)</f>
        <v>0</v>
      </c>
      <c r="E93" s="11">
        <f>SUM(E94:E99)</f>
        <v>0</v>
      </c>
      <c r="F93" s="11">
        <f>SUM(F94:F99)</f>
        <v>0</v>
      </c>
    </row>
    <row r="94" spans="1:6" hidden="1" x14ac:dyDescent="0.25">
      <c r="A94" s="42" t="s">
        <v>686</v>
      </c>
      <c r="B94" s="43">
        <v>32010501</v>
      </c>
      <c r="C94" s="44" t="s">
        <v>126</v>
      </c>
      <c r="D94" s="45"/>
      <c r="E94" s="45"/>
      <c r="F94" s="45"/>
    </row>
    <row r="95" spans="1:6" hidden="1" x14ac:dyDescent="0.25">
      <c r="A95" s="44"/>
      <c r="B95" s="43"/>
      <c r="C95" s="44"/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4"/>
      <c r="B97" s="43"/>
      <c r="C97" s="44"/>
      <c r="D97" s="45"/>
      <c r="E97" s="45"/>
      <c r="F97" s="45"/>
    </row>
    <row r="98" spans="1:6" hidden="1" x14ac:dyDescent="0.25">
      <c r="A98" s="46"/>
      <c r="B98" s="47"/>
      <c r="C98" s="46"/>
      <c r="D98" s="45"/>
      <c r="E98" s="45"/>
      <c r="F98" s="45"/>
    </row>
    <row r="99" spans="1:6" hidden="1" x14ac:dyDescent="0.25">
      <c r="A99" s="46"/>
      <c r="B99" s="47"/>
      <c r="C99" s="46"/>
      <c r="D99" s="45"/>
      <c r="E99" s="45"/>
      <c r="F99" s="45"/>
    </row>
    <row r="100" spans="1:6" s="1" customFormat="1" x14ac:dyDescent="0.25">
      <c r="A100" s="5"/>
      <c r="B100" s="4">
        <v>320106</v>
      </c>
      <c r="C100" s="5" t="s">
        <v>127</v>
      </c>
      <c r="D100" s="11">
        <f>SUM(D101:D106)</f>
        <v>0</v>
      </c>
      <c r="E100" s="11">
        <f t="shared" ref="E100:F100" si="1">SUM(E101:E106)</f>
        <v>0</v>
      </c>
      <c r="F100" s="11">
        <f t="shared" si="1"/>
        <v>0</v>
      </c>
    </row>
    <row r="101" spans="1:6" hidden="1" x14ac:dyDescent="0.25">
      <c r="A101" s="42" t="s">
        <v>687</v>
      </c>
      <c r="B101" s="43">
        <v>32010601</v>
      </c>
      <c r="C101" s="44" t="s">
        <v>128</v>
      </c>
      <c r="D101" s="45"/>
      <c r="E101" s="45"/>
      <c r="F101" s="45"/>
    </row>
    <row r="102" spans="1:6" hidden="1" x14ac:dyDescent="0.25">
      <c r="A102" s="42" t="s">
        <v>688</v>
      </c>
      <c r="B102" s="43">
        <v>32010602</v>
      </c>
      <c r="C102" s="44" t="s">
        <v>129</v>
      </c>
      <c r="D102" s="45"/>
      <c r="E102" s="45"/>
      <c r="F102" s="45"/>
    </row>
    <row r="103" spans="1:6" hidden="1" x14ac:dyDescent="0.25">
      <c r="A103" s="44"/>
      <c r="B103" s="43"/>
      <c r="C103" s="44"/>
      <c r="D103" s="45"/>
      <c r="E103" s="45"/>
      <c r="F103" s="45"/>
    </row>
    <row r="104" spans="1:6" hidden="1" x14ac:dyDescent="0.25">
      <c r="A104" s="44"/>
      <c r="B104" s="43"/>
      <c r="C104" s="44"/>
      <c r="D104" s="45"/>
      <c r="E104" s="45"/>
      <c r="F104" s="45"/>
    </row>
    <row r="105" spans="1:6" hidden="1" x14ac:dyDescent="0.25">
      <c r="A105" s="44"/>
      <c r="B105" s="43"/>
      <c r="C105" s="44"/>
      <c r="D105" s="45"/>
      <c r="E105" s="45"/>
      <c r="F105" s="45"/>
    </row>
    <row r="106" spans="1:6" hidden="1" x14ac:dyDescent="0.25">
      <c r="A106" s="44"/>
      <c r="B106" s="43"/>
      <c r="C106" s="44"/>
      <c r="D106" s="45"/>
      <c r="E106" s="45"/>
      <c r="F106" s="45"/>
    </row>
    <row r="107" spans="1:6" s="1" customFormat="1" x14ac:dyDescent="0.25">
      <c r="A107" s="5"/>
      <c r="B107" s="4">
        <v>320109</v>
      </c>
      <c r="C107" s="5" t="s">
        <v>130</v>
      </c>
      <c r="D107" s="11">
        <f>SUM(D108:D118)</f>
        <v>0</v>
      </c>
      <c r="E107" s="11">
        <f t="shared" ref="E107:F107" si="2">SUM(E108:E118)</f>
        <v>0</v>
      </c>
      <c r="F107" s="11">
        <f t="shared" si="2"/>
        <v>0</v>
      </c>
    </row>
    <row r="108" spans="1:6" hidden="1" x14ac:dyDescent="0.25">
      <c r="A108" s="42" t="s">
        <v>689</v>
      </c>
      <c r="B108" s="43">
        <v>32010903</v>
      </c>
      <c r="C108" s="44" t="s">
        <v>131</v>
      </c>
      <c r="D108" s="45"/>
      <c r="E108" s="45"/>
      <c r="F108" s="45"/>
    </row>
    <row r="109" spans="1:6" hidden="1" x14ac:dyDescent="0.25">
      <c r="A109" s="44"/>
      <c r="B109" s="43"/>
      <c r="C109" s="44"/>
      <c r="D109" s="45"/>
      <c r="E109" s="45"/>
      <c r="F109" s="45"/>
    </row>
    <row r="110" spans="1:6" hidden="1" x14ac:dyDescent="0.25">
      <c r="A110" s="42" t="s">
        <v>690</v>
      </c>
      <c r="B110" s="43">
        <v>32010904</v>
      </c>
      <c r="C110" s="44" t="s">
        <v>132</v>
      </c>
      <c r="D110" s="45"/>
      <c r="E110" s="45"/>
      <c r="F110" s="45"/>
    </row>
    <row r="111" spans="1:6" hidden="1" x14ac:dyDescent="0.25">
      <c r="A111" s="44"/>
      <c r="B111" s="43"/>
      <c r="C111" s="44"/>
      <c r="D111" s="45"/>
      <c r="E111" s="45"/>
      <c r="F111" s="45"/>
    </row>
    <row r="112" spans="1:6" hidden="1" x14ac:dyDescent="0.25">
      <c r="A112" s="42" t="s">
        <v>691</v>
      </c>
      <c r="B112" s="43">
        <v>32010935</v>
      </c>
      <c r="C112" s="44" t="s">
        <v>133</v>
      </c>
      <c r="D112" s="45"/>
      <c r="E112" s="45"/>
      <c r="F112" s="45"/>
    </row>
    <row r="113" spans="1:6" hidden="1" x14ac:dyDescent="0.25">
      <c r="A113" s="44"/>
      <c r="B113" s="43"/>
      <c r="C113" s="44"/>
      <c r="D113" s="45"/>
      <c r="E113" s="45"/>
      <c r="F113" s="45"/>
    </row>
    <row r="114" spans="1:6" hidden="1" x14ac:dyDescent="0.25">
      <c r="A114" s="44"/>
      <c r="B114" s="43"/>
      <c r="C114" s="44"/>
      <c r="D114" s="45"/>
      <c r="E114" s="45"/>
      <c r="F114" s="45"/>
    </row>
    <row r="115" spans="1:6" hidden="1" x14ac:dyDescent="0.25">
      <c r="A115" s="44"/>
      <c r="B115" s="43"/>
      <c r="C115" s="44"/>
      <c r="D115" s="45"/>
      <c r="E115" s="45"/>
      <c r="F115" s="45"/>
    </row>
    <row r="116" spans="1:6" hidden="1" x14ac:dyDescent="0.25">
      <c r="A116" s="42" t="s">
        <v>692</v>
      </c>
      <c r="B116" s="43">
        <v>32010936</v>
      </c>
      <c r="C116" s="44" t="s">
        <v>134</v>
      </c>
      <c r="D116" s="45"/>
      <c r="E116" s="45"/>
      <c r="F116" s="45"/>
    </row>
    <row r="117" spans="1:6" hidden="1" x14ac:dyDescent="0.25">
      <c r="A117" s="44"/>
      <c r="B117" s="43"/>
      <c r="C117" s="44"/>
      <c r="D117" s="45"/>
      <c r="E117" s="45"/>
      <c r="F117" s="45"/>
    </row>
    <row r="118" spans="1:6" hidden="1" x14ac:dyDescent="0.25">
      <c r="A118" s="44"/>
      <c r="B118" s="43"/>
      <c r="C118" s="44"/>
      <c r="D118" s="45"/>
      <c r="E118" s="45"/>
      <c r="F118" s="45"/>
    </row>
    <row r="119" spans="1:6" s="1" customFormat="1" x14ac:dyDescent="0.25">
      <c r="A119" s="5"/>
      <c r="B119" s="4">
        <v>320201</v>
      </c>
      <c r="C119" s="5" t="s">
        <v>146</v>
      </c>
      <c r="D119" s="11">
        <f>SUM(D120:D125)</f>
        <v>0</v>
      </c>
      <c r="E119" s="11">
        <f t="shared" ref="E119:F119" si="3">SUM(E120:E125)</f>
        <v>0</v>
      </c>
      <c r="F119" s="11">
        <f t="shared" si="3"/>
        <v>0</v>
      </c>
    </row>
    <row r="120" spans="1:6" hidden="1" x14ac:dyDescent="0.25">
      <c r="A120" s="42" t="s">
        <v>693</v>
      </c>
      <c r="B120" s="43">
        <v>32020101</v>
      </c>
      <c r="C120" s="44" t="s">
        <v>135</v>
      </c>
      <c r="D120" s="45"/>
      <c r="E120" s="45"/>
      <c r="F120" s="45"/>
    </row>
    <row r="121" spans="1:6" hidden="1" x14ac:dyDescent="0.25">
      <c r="A121" s="44"/>
      <c r="B121" s="43"/>
      <c r="C121" s="44"/>
      <c r="D121" s="45"/>
      <c r="E121" s="45"/>
      <c r="F121" s="45"/>
    </row>
    <row r="122" spans="1:6" hidden="1" x14ac:dyDescent="0.25">
      <c r="A122" s="42" t="s">
        <v>694</v>
      </c>
      <c r="B122" s="43">
        <v>32020102</v>
      </c>
      <c r="C122" s="44" t="s">
        <v>136</v>
      </c>
      <c r="D122" s="45"/>
      <c r="E122" s="45"/>
      <c r="F122" s="45"/>
    </row>
    <row r="123" spans="1:6" hidden="1" x14ac:dyDescent="0.25">
      <c r="A123" s="44"/>
      <c r="B123" s="43"/>
      <c r="C123" s="44"/>
      <c r="D123" s="45"/>
      <c r="E123" s="45"/>
      <c r="F123" s="45"/>
    </row>
    <row r="124" spans="1:6" hidden="1" x14ac:dyDescent="0.25">
      <c r="A124" s="42" t="s">
        <v>695</v>
      </c>
      <c r="B124" s="43">
        <v>32020104</v>
      </c>
      <c r="C124" s="44" t="s">
        <v>137</v>
      </c>
      <c r="D124" s="45"/>
      <c r="E124" s="45"/>
      <c r="F124" s="45"/>
    </row>
    <row r="125" spans="1:6" hidden="1" x14ac:dyDescent="0.25">
      <c r="A125" s="44"/>
      <c r="B125" s="43"/>
      <c r="C125" s="44"/>
      <c r="D125" s="45"/>
      <c r="E125" s="45"/>
      <c r="F125" s="45"/>
    </row>
    <row r="126" spans="1:6" s="1" customFormat="1" x14ac:dyDescent="0.25">
      <c r="A126" s="5"/>
      <c r="B126" s="4">
        <v>320301</v>
      </c>
      <c r="C126" s="5" t="s">
        <v>138</v>
      </c>
      <c r="D126" s="11">
        <f>SUM(D127:D131)</f>
        <v>0</v>
      </c>
      <c r="E126" s="11">
        <f t="shared" ref="E126:F126" si="4">SUM(E127:E131)</f>
        <v>0</v>
      </c>
      <c r="F126" s="11">
        <f t="shared" si="4"/>
        <v>0</v>
      </c>
    </row>
    <row r="127" spans="1:6" hidden="1" x14ac:dyDescent="0.25">
      <c r="A127" s="42" t="s">
        <v>696</v>
      </c>
      <c r="B127" s="43">
        <v>32030101</v>
      </c>
      <c r="C127" s="44" t="s">
        <v>139</v>
      </c>
      <c r="D127" s="45"/>
      <c r="E127" s="45"/>
      <c r="F127" s="45"/>
    </row>
    <row r="128" spans="1:6" hidden="1" x14ac:dyDescent="0.25">
      <c r="A128" s="42" t="s">
        <v>697</v>
      </c>
      <c r="B128" s="43">
        <v>32030109</v>
      </c>
      <c r="C128" s="44" t="s">
        <v>140</v>
      </c>
      <c r="D128" s="45"/>
      <c r="E128" s="45"/>
      <c r="F128" s="45"/>
    </row>
    <row r="129" spans="1:6" hidden="1" x14ac:dyDescent="0.25">
      <c r="A129" s="42" t="s">
        <v>698</v>
      </c>
      <c r="B129" s="43">
        <v>32030110</v>
      </c>
      <c r="C129" s="44" t="s">
        <v>141</v>
      </c>
      <c r="D129" s="45"/>
      <c r="E129" s="45"/>
      <c r="F129" s="45"/>
    </row>
    <row r="130" spans="1:6" hidden="1" x14ac:dyDescent="0.25">
      <c r="A130" s="46"/>
      <c r="B130" s="47"/>
      <c r="C130" s="46"/>
      <c r="D130" s="45"/>
      <c r="E130" s="45"/>
      <c r="F130" s="45"/>
    </row>
    <row r="131" spans="1:6" hidden="1" x14ac:dyDescent="0.25">
      <c r="A131" s="46"/>
      <c r="B131" s="47"/>
      <c r="C131" s="46"/>
      <c r="D131" s="45"/>
      <c r="E131" s="45"/>
      <c r="F131" s="45"/>
    </row>
    <row r="132" spans="1:6" s="1" customFormat="1" x14ac:dyDescent="0.25">
      <c r="A132" s="5"/>
      <c r="B132" s="4">
        <v>32011000</v>
      </c>
      <c r="C132" s="5" t="s">
        <v>142</v>
      </c>
      <c r="D132" s="11">
        <f>SUM(D133:D134)</f>
        <v>0</v>
      </c>
      <c r="E132" s="11">
        <f t="shared" ref="E132:F132" si="5">SUM(E133:E134)</f>
        <v>0</v>
      </c>
      <c r="F132" s="11">
        <f t="shared" si="5"/>
        <v>0</v>
      </c>
    </row>
    <row r="133" spans="1:6" hidden="1" x14ac:dyDescent="0.25">
      <c r="A133" s="42" t="s">
        <v>699</v>
      </c>
      <c r="B133" s="46"/>
      <c r="C133" s="46"/>
      <c r="D133" s="45"/>
      <c r="E133" s="45"/>
      <c r="F133" s="45"/>
    </row>
    <row r="134" spans="1:6" hidden="1" x14ac:dyDescent="0.25">
      <c r="A134" s="46"/>
      <c r="B134" s="46"/>
      <c r="C134" s="46"/>
      <c r="D134" s="45"/>
      <c r="E134" s="45"/>
      <c r="F134" s="45"/>
    </row>
    <row r="135" spans="1:6" hidden="1" x14ac:dyDescent="0.25"/>
    <row r="136" spans="1:6" hidden="1" x14ac:dyDescent="0.25"/>
    <row r="137" spans="1:6" hidden="1" x14ac:dyDescent="0.25"/>
    <row r="138" spans="1:6" hidden="1" x14ac:dyDescent="0.25"/>
    <row r="139" spans="1:6" hidden="1" x14ac:dyDescent="0.25"/>
    <row r="140" spans="1:6" hidden="1" x14ac:dyDescent="0.25"/>
    <row r="141" spans="1:6" hidden="1" x14ac:dyDescent="0.25"/>
    <row r="142" spans="1:6" hidden="1" x14ac:dyDescent="0.25"/>
    <row r="143" spans="1:6" hidden="1" x14ac:dyDescent="0.25"/>
    <row r="144" spans="1:6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2" fitToHeight="0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2:E300"/>
  <sheetViews>
    <sheetView view="pageBreakPreview" zoomScale="90" zoomScaleNormal="100" zoomScaleSheetLayoutView="90" workbookViewId="0">
      <selection activeCell="B64" sqref="B64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832</v>
      </c>
      <c r="B3" s="82"/>
      <c r="C3" s="82"/>
      <c r="D3" s="82"/>
      <c r="E3" s="82"/>
    </row>
    <row r="4" spans="1:5" x14ac:dyDescent="0.3">
      <c r="A4" s="81" t="s">
        <v>766</v>
      </c>
      <c r="B4" s="81"/>
      <c r="C4" s="81"/>
      <c r="D4" s="81"/>
      <c r="E4" s="81"/>
    </row>
    <row r="6" spans="1:5" ht="44.55" customHeight="1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C8+C14+C21</f>
        <v>1600751779.0799999</v>
      </c>
      <c r="D7" s="12">
        <f t="shared" ref="D7:E7" si="0">D8+D14+D21</f>
        <v>1511715802</v>
      </c>
      <c r="E7" s="12">
        <f t="shared" si="0"/>
        <v>1625429922.6199999</v>
      </c>
    </row>
    <row r="8" spans="1:5" s="1" customFormat="1" x14ac:dyDescent="0.3">
      <c r="A8" s="3">
        <v>2101</v>
      </c>
      <c r="B8" s="3" t="s">
        <v>5</v>
      </c>
      <c r="C8" s="12">
        <f>C9</f>
        <v>1588751779.0799999</v>
      </c>
      <c r="D8" s="12">
        <f t="shared" ref="D8:E8" si="1">D9</f>
        <v>1499715802</v>
      </c>
      <c r="E8" s="12">
        <f t="shared" si="1"/>
        <v>1613429922.6199999</v>
      </c>
    </row>
    <row r="9" spans="1:5" s="1" customFormat="1" x14ac:dyDescent="0.3">
      <c r="A9" s="3">
        <v>210101</v>
      </c>
      <c r="B9" s="3" t="s">
        <v>6</v>
      </c>
      <c r="C9" s="12">
        <f>SUM(C10:C13)</f>
        <v>1588751779.0799999</v>
      </c>
      <c r="D9" s="12">
        <f t="shared" ref="D9" si="2">SUM(D10:D13)</f>
        <v>1499715802</v>
      </c>
      <c r="E9" s="12">
        <f>SUM(E10:E13)</f>
        <v>1613429922.6199999</v>
      </c>
    </row>
    <row r="10" spans="1:5" x14ac:dyDescent="0.3">
      <c r="A10" s="59">
        <v>21010101</v>
      </c>
      <c r="B10" s="48" t="s">
        <v>800</v>
      </c>
      <c r="C10" s="41">
        <v>109923751.08</v>
      </c>
      <c r="D10" s="41">
        <v>100258921</v>
      </c>
      <c r="E10" s="41">
        <v>111946754.52</v>
      </c>
    </row>
    <row r="11" spans="1:5" x14ac:dyDescent="0.3">
      <c r="A11" s="59">
        <v>21010101</v>
      </c>
      <c r="B11" s="48" t="s">
        <v>801</v>
      </c>
      <c r="C11" s="41">
        <v>1478828028</v>
      </c>
      <c r="D11" s="41">
        <v>1399456881</v>
      </c>
      <c r="E11" s="67">
        <v>1501483168.0999999</v>
      </c>
    </row>
    <row r="12" spans="1:5" hidden="1" x14ac:dyDescent="0.3">
      <c r="A12" s="59">
        <v>21010102</v>
      </c>
      <c r="B12" s="48" t="s">
        <v>7</v>
      </c>
      <c r="C12" s="41"/>
      <c r="D12" s="41"/>
      <c r="E12" s="41"/>
    </row>
    <row r="13" spans="1:5" hidden="1" x14ac:dyDescent="0.3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3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3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3">
      <c r="A16" s="59">
        <v>21020104</v>
      </c>
      <c r="B16" s="48" t="s">
        <v>11</v>
      </c>
      <c r="C16" s="41"/>
      <c r="D16" s="41"/>
      <c r="E16" s="41"/>
    </row>
    <row r="17" spans="1:5" hidden="1" x14ac:dyDescent="0.3">
      <c r="A17" s="59">
        <v>21020108</v>
      </c>
      <c r="B17" s="48" t="s">
        <v>12</v>
      </c>
      <c r="C17" s="41"/>
      <c r="D17" s="41"/>
      <c r="E17" s="41"/>
    </row>
    <row r="18" spans="1:5" x14ac:dyDescent="0.3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3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3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3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3">
      <c r="A22" s="59">
        <v>21030101</v>
      </c>
      <c r="B22" s="48" t="s">
        <v>17</v>
      </c>
      <c r="C22" s="41"/>
      <c r="D22" s="41"/>
      <c r="E22" s="41"/>
    </row>
    <row r="23" spans="1:5" hidden="1" x14ac:dyDescent="0.3">
      <c r="A23" s="59">
        <v>21030102</v>
      </c>
      <c r="B23" s="48" t="s">
        <v>18</v>
      </c>
      <c r="C23" s="41"/>
      <c r="D23" s="41"/>
      <c r="E23" s="41"/>
    </row>
    <row r="24" spans="1:5" hidden="1" x14ac:dyDescent="0.3">
      <c r="A24" s="59">
        <v>21030104</v>
      </c>
      <c r="B24" s="48" t="s">
        <v>19</v>
      </c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3:E300"/>
  <sheetViews>
    <sheetView view="pageBreakPreview" topLeftCell="A45" zoomScale="90" zoomScaleNormal="100" zoomScaleSheetLayoutView="90" workbookViewId="0">
      <selection activeCell="D103" sqref="D103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833</v>
      </c>
      <c r="B4" s="82"/>
      <c r="C4" s="82"/>
      <c r="D4" s="82"/>
      <c r="E4" s="82"/>
    </row>
    <row r="5" spans="1:5" x14ac:dyDescent="0.3">
      <c r="A5" s="81" t="s">
        <v>766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675200000</v>
      </c>
      <c r="D7" s="12">
        <f t="shared" ref="D7:E7" si="0">D8+D84+D88+D93</f>
        <v>506756135</v>
      </c>
      <c r="E7" s="12">
        <f t="shared" si="0"/>
        <v>301700000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33200000</v>
      </c>
      <c r="D8" s="12">
        <f t="shared" ref="D8:E8" si="1">D9+D14+D22+D36+D45+D48+D54+D63+D67+D70</f>
        <v>23290585</v>
      </c>
      <c r="E8" s="12">
        <f t="shared" si="1"/>
        <v>91700000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1684000</v>
      </c>
      <c r="E9" s="12">
        <f t="shared" si="2"/>
        <v>1500000</v>
      </c>
    </row>
    <row r="10" spans="1:5" x14ac:dyDescent="0.3">
      <c r="A10" s="43">
        <v>22020101</v>
      </c>
      <c r="B10" s="44" t="s">
        <v>23</v>
      </c>
      <c r="C10" s="41">
        <v>2000000</v>
      </c>
      <c r="D10" s="41">
        <v>1684000</v>
      </c>
      <c r="E10" s="41">
        <v>1500000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710000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41">
        <v>1000000</v>
      </c>
      <c r="D23" s="41">
        <v>710000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1230000</v>
      </c>
      <c r="E36" s="12">
        <f t="shared" si="4"/>
        <v>2000000</v>
      </c>
    </row>
    <row r="37" spans="1:5" x14ac:dyDescent="0.3">
      <c r="A37" s="43">
        <v>22020401</v>
      </c>
      <c r="B37" s="44" t="s">
        <v>50</v>
      </c>
      <c r="C37" s="41">
        <v>2000000</v>
      </c>
      <c r="D37" s="41">
        <v>950000</v>
      </c>
      <c r="E37" s="41">
        <v>1000000</v>
      </c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x14ac:dyDescent="0.3">
      <c r="A44" s="43">
        <v>22020411</v>
      </c>
      <c r="B44" s="44" t="s">
        <v>57</v>
      </c>
      <c r="C44" s="41">
        <v>500000</v>
      </c>
      <c r="D44" s="41">
        <v>280000</v>
      </c>
      <c r="E44" s="41">
        <v>1000000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1000000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x14ac:dyDescent="0.3">
      <c r="A61" s="43">
        <v>22020711</v>
      </c>
      <c r="B61" s="44" t="s">
        <v>74</v>
      </c>
      <c r="C61" s="41"/>
      <c r="D61" s="41">
        <v>0</v>
      </c>
      <c r="E61" s="41">
        <v>1000000</v>
      </c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700000</v>
      </c>
      <c r="E63" s="12">
        <f t="shared" si="8"/>
        <v>1000000</v>
      </c>
    </row>
    <row r="64" spans="1:5" x14ac:dyDescent="0.3">
      <c r="A64" s="43">
        <v>22020801</v>
      </c>
      <c r="B64" s="44" t="s">
        <v>77</v>
      </c>
      <c r="C64" s="41">
        <v>3000000</v>
      </c>
      <c r="D64" s="41">
        <v>700000</v>
      </c>
      <c r="E64" s="41">
        <v>1000000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24700000</v>
      </c>
      <c r="D70" s="12">
        <f t="shared" ref="D70:E70" si="10">SUM(D71:D83)</f>
        <v>18966585</v>
      </c>
      <c r="E70" s="12">
        <f t="shared" si="10"/>
        <v>85200000</v>
      </c>
    </row>
    <row r="71" spans="1:5" x14ac:dyDescent="0.3">
      <c r="A71" s="43">
        <v>22021001</v>
      </c>
      <c r="B71" s="44" t="s">
        <v>84</v>
      </c>
      <c r="C71" s="41">
        <v>200000</v>
      </c>
      <c r="D71" s="41">
        <v>0</v>
      </c>
      <c r="E71" s="41">
        <v>200000</v>
      </c>
    </row>
    <row r="72" spans="1:5" x14ac:dyDescent="0.3">
      <c r="A72" s="43">
        <v>22021002</v>
      </c>
      <c r="B72" s="44" t="s">
        <v>85</v>
      </c>
      <c r="C72" s="41">
        <v>1500000</v>
      </c>
      <c r="D72" s="41">
        <v>1474385</v>
      </c>
      <c r="E72" s="41">
        <v>1500000</v>
      </c>
    </row>
    <row r="73" spans="1:5" x14ac:dyDescent="0.3">
      <c r="A73" s="43">
        <v>22021003</v>
      </c>
      <c r="B73" s="44" t="s">
        <v>86</v>
      </c>
      <c r="C73" s="41">
        <v>1000000</v>
      </c>
      <c r="D73" s="41">
        <v>330000</v>
      </c>
      <c r="E73" s="41">
        <v>500000</v>
      </c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20000000</v>
      </c>
      <c r="D76" s="41">
        <v>15214000</v>
      </c>
      <c r="E76" s="41">
        <v>80000000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x14ac:dyDescent="0.3">
      <c r="A78" s="43">
        <v>22021009</v>
      </c>
      <c r="B78" s="44" t="s">
        <v>91</v>
      </c>
      <c r="C78" s="41">
        <v>2000000</v>
      </c>
      <c r="D78" s="41">
        <v>1948200</v>
      </c>
      <c r="E78" s="41">
        <v>2000000</v>
      </c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41"/>
      <c r="D83" s="41"/>
      <c r="E83" s="41">
        <v>1000000</v>
      </c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100000000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100000000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x14ac:dyDescent="0.3">
      <c r="A87" s="43">
        <v>22040109</v>
      </c>
      <c r="B87" s="44" t="s">
        <v>1018</v>
      </c>
      <c r="C87" s="41"/>
      <c r="D87" s="41"/>
      <c r="E87" s="41">
        <v>100000000</v>
      </c>
    </row>
    <row r="88" spans="1:5" s="1" customFormat="1" x14ac:dyDescent="0.3">
      <c r="A88" s="4">
        <v>2205</v>
      </c>
      <c r="B88" s="5" t="s">
        <v>101</v>
      </c>
      <c r="C88" s="12">
        <f>C89</f>
        <v>157000000</v>
      </c>
      <c r="D88" s="12">
        <f t="shared" ref="D88:E88" si="12">D89</f>
        <v>147500000</v>
      </c>
      <c r="E88" s="12">
        <f t="shared" si="12"/>
        <v>110000000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157000000</v>
      </c>
      <c r="D89" s="12">
        <f t="shared" ref="D89:E89" si="13">SUM(D90:D92)</f>
        <v>147500000</v>
      </c>
      <c r="E89" s="12">
        <f t="shared" si="13"/>
        <v>110000000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x14ac:dyDescent="0.3">
      <c r="A91" s="43">
        <v>22050108</v>
      </c>
      <c r="B91" s="44" t="s">
        <v>104</v>
      </c>
      <c r="C91" s="41">
        <v>57000000</v>
      </c>
      <c r="D91" s="41">
        <v>55000000</v>
      </c>
      <c r="E91" s="41">
        <v>50000000</v>
      </c>
    </row>
    <row r="92" spans="1:5" x14ac:dyDescent="0.3">
      <c r="A92" s="43">
        <v>22050110</v>
      </c>
      <c r="B92" s="44" t="s">
        <v>105</v>
      </c>
      <c r="C92" s="41">
        <v>100000000</v>
      </c>
      <c r="D92" s="41">
        <v>92500000</v>
      </c>
      <c r="E92" s="41">
        <v>60000000</v>
      </c>
    </row>
    <row r="93" spans="1:5" s="1" customFormat="1" x14ac:dyDescent="0.3">
      <c r="A93" s="4">
        <v>2206</v>
      </c>
      <c r="B93" s="5" t="s">
        <v>106</v>
      </c>
      <c r="C93" s="12">
        <f>C94+C96</f>
        <v>485000000</v>
      </c>
      <c r="D93" s="12">
        <f t="shared" ref="D93:E93" si="14">D94+D96</f>
        <v>335965550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SUM(C97:C103)</f>
        <v>485000000</v>
      </c>
      <c r="D96" s="12">
        <f t="shared" ref="D96:E96" si="16">SUM(D97:D103)</f>
        <v>335965550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x14ac:dyDescent="0.3">
      <c r="A98" s="43"/>
      <c r="B98" s="44" t="s">
        <v>1118</v>
      </c>
      <c r="C98" s="41">
        <v>10000000</v>
      </c>
      <c r="D98" s="41">
        <v>8970445</v>
      </c>
      <c r="E98" s="41"/>
    </row>
    <row r="99" spans="1:5" x14ac:dyDescent="0.3">
      <c r="A99" s="43"/>
      <c r="B99" s="44" t="s">
        <v>1119</v>
      </c>
      <c r="C99" s="41">
        <v>5000000</v>
      </c>
      <c r="D99" s="41">
        <v>4000000</v>
      </c>
      <c r="E99" s="41"/>
    </row>
    <row r="100" spans="1:5" x14ac:dyDescent="0.3">
      <c r="A100" s="43"/>
      <c r="B100" s="44" t="s">
        <v>1120</v>
      </c>
      <c r="C100" s="41">
        <v>105000000</v>
      </c>
      <c r="D100" s="41">
        <v>101394805</v>
      </c>
      <c r="E100" s="41"/>
    </row>
    <row r="101" spans="1:5" x14ac:dyDescent="0.3">
      <c r="A101" s="43"/>
      <c r="B101" s="44" t="s">
        <v>1121</v>
      </c>
      <c r="C101" s="41">
        <v>15000000</v>
      </c>
      <c r="D101" s="41">
        <v>13000000</v>
      </c>
      <c r="E101" s="41"/>
    </row>
    <row r="102" spans="1:5" x14ac:dyDescent="0.3">
      <c r="A102" s="43"/>
      <c r="B102" s="44" t="s">
        <v>1122</v>
      </c>
      <c r="C102" s="41">
        <v>150000000</v>
      </c>
      <c r="D102" s="41">
        <v>98000000</v>
      </c>
      <c r="E102" s="41"/>
    </row>
    <row r="103" spans="1:5" x14ac:dyDescent="0.3">
      <c r="A103" s="48"/>
      <c r="B103" s="48" t="s">
        <v>1123</v>
      </c>
      <c r="C103" s="41">
        <v>200000000</v>
      </c>
      <c r="D103" s="41">
        <v>110600300</v>
      </c>
      <c r="E103" s="41"/>
    </row>
    <row r="104" spans="1:5" hidden="1" x14ac:dyDescent="0.3">
      <c r="C104" s="79"/>
      <c r="D104" s="79"/>
      <c r="E104" s="79"/>
    </row>
    <row r="105" spans="1:5" hidden="1" x14ac:dyDescent="0.3">
      <c r="C105" s="79"/>
      <c r="D105" s="79"/>
      <c r="E105" s="79"/>
    </row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  <rowBreaks count="1" manualBreakCount="1"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F300"/>
  <sheetViews>
    <sheetView view="pageBreakPreview" zoomScale="60" zoomScaleNormal="100" workbookViewId="0">
      <selection activeCell="A50" activeCellId="18" sqref="A102:XFD102 A101:XFD101 A100:XFD100 A97:XFD97 A95:XFD95 A93:XFD93 A89:XFD89 A85:XFD85 A83:XFD83 A81:XFD81 A76:XFD76 A75:XFD75 A69:XFD69 A66:XFD66 A65:XFD65 A64:XFD64 A63:XFD63 A57:XFD57 A50:XFD50"/>
    </sheetView>
  </sheetViews>
  <sheetFormatPr defaultColWidth="8.77734375" defaultRowHeight="15" x14ac:dyDescent="0.25"/>
  <cols>
    <col min="1" max="1" width="21" style="49" customWidth="1"/>
    <col min="2" max="2" width="13.21875" style="49" bestFit="1" customWidth="1"/>
    <col min="3" max="3" width="61.33203125" style="49" customWidth="1"/>
    <col min="4" max="4" width="19.33203125" style="49" customWidth="1"/>
    <col min="5" max="5" width="20.21875" style="49" customWidth="1"/>
    <col min="6" max="6" width="22" style="49" customWidth="1"/>
    <col min="7" max="16384" width="8.77734375" style="49"/>
  </cols>
  <sheetData>
    <row r="1" spans="1:6" x14ac:dyDescent="0.3">
      <c r="A1" s="80" t="s">
        <v>143</v>
      </c>
      <c r="B1" s="80"/>
      <c r="C1" s="80"/>
      <c r="D1" s="80"/>
      <c r="E1" s="80"/>
    </row>
    <row r="2" spans="1:6" x14ac:dyDescent="0.25">
      <c r="A2" s="81" t="s">
        <v>834</v>
      </c>
      <c r="B2" s="81"/>
      <c r="C2" s="81"/>
      <c r="D2" s="81"/>
      <c r="E2" s="81"/>
    </row>
    <row r="3" spans="1:6" x14ac:dyDescent="0.3">
      <c r="A3" s="81" t="s">
        <v>766</v>
      </c>
      <c r="B3" s="81"/>
      <c r="C3" s="81"/>
      <c r="D3" s="81"/>
      <c r="E3" s="8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3">
      <c r="A6" s="8" t="s">
        <v>613</v>
      </c>
      <c r="B6" s="4">
        <v>3</v>
      </c>
      <c r="C6" s="5" t="s">
        <v>113</v>
      </c>
      <c r="D6" s="11">
        <f>D7+D49+D56+D62+D68+D74+D80+D92+D99+D103</f>
        <v>270000000</v>
      </c>
      <c r="E6" s="11">
        <f>E7+E49+E56+E62+E68+E74+E80+E92+E99+E103</f>
        <v>255023849.09999999</v>
      </c>
      <c r="F6" s="11">
        <f>F7+F49+F56+F62+F68+F74+F80+F92+F99+F103</f>
        <v>372773271.38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SUM(D8:D48)</f>
        <v>230000000</v>
      </c>
      <c r="E7" s="11">
        <f>SUM(E8:E48)</f>
        <v>218643424.09999999</v>
      </c>
      <c r="F7" s="11">
        <f>SUM(F8:F48)</f>
        <v>252224291.80000001</v>
      </c>
    </row>
    <row r="8" spans="1:6" hidden="1" x14ac:dyDescent="0.3">
      <c r="A8" s="42" t="s">
        <v>614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42" t="s">
        <v>615</v>
      </c>
      <c r="B9" s="43">
        <v>32010101</v>
      </c>
      <c r="C9" s="44" t="s">
        <v>933</v>
      </c>
      <c r="D9" s="45"/>
      <c r="E9" s="45"/>
      <c r="F9" s="45">
        <v>10000000</v>
      </c>
    </row>
    <row r="10" spans="1:6" x14ac:dyDescent="0.3">
      <c r="A10" s="42" t="s">
        <v>701</v>
      </c>
      <c r="B10" s="43">
        <v>32010101</v>
      </c>
      <c r="C10" s="44" t="s">
        <v>887</v>
      </c>
      <c r="D10" s="45"/>
      <c r="E10" s="45"/>
      <c r="F10" s="45">
        <v>8000000</v>
      </c>
    </row>
    <row r="11" spans="1:6" ht="30" x14ac:dyDescent="0.3">
      <c r="A11" s="42" t="s">
        <v>702</v>
      </c>
      <c r="B11" s="43">
        <v>32010101</v>
      </c>
      <c r="C11" s="44" t="s">
        <v>934</v>
      </c>
      <c r="D11" s="45"/>
      <c r="E11" s="45"/>
      <c r="F11" s="45">
        <v>10000000</v>
      </c>
    </row>
    <row r="12" spans="1:6" ht="30" x14ac:dyDescent="0.3">
      <c r="A12" s="42" t="s">
        <v>703</v>
      </c>
      <c r="B12" s="43">
        <v>32010101</v>
      </c>
      <c r="C12" s="44" t="s">
        <v>959</v>
      </c>
      <c r="D12" s="45"/>
      <c r="E12" s="45"/>
      <c r="F12" s="45">
        <v>14000000</v>
      </c>
    </row>
    <row r="13" spans="1:6" ht="30" x14ac:dyDescent="0.3">
      <c r="A13" s="42" t="s">
        <v>704</v>
      </c>
      <c r="B13" s="43">
        <v>32010101</v>
      </c>
      <c r="C13" s="44" t="s">
        <v>960</v>
      </c>
      <c r="D13" s="45"/>
      <c r="E13" s="45"/>
      <c r="F13" s="45">
        <v>10000000</v>
      </c>
    </row>
    <row r="14" spans="1:6" x14ac:dyDescent="0.3">
      <c r="A14" s="42" t="s">
        <v>705</v>
      </c>
      <c r="B14" s="43">
        <v>32010101</v>
      </c>
      <c r="C14" s="44" t="s">
        <v>888</v>
      </c>
      <c r="D14" s="45"/>
      <c r="E14" s="45"/>
      <c r="F14" s="45">
        <v>8000000</v>
      </c>
    </row>
    <row r="15" spans="1:6" ht="30" x14ac:dyDescent="0.3">
      <c r="A15" s="42" t="s">
        <v>706</v>
      </c>
      <c r="B15" s="43">
        <v>32010101</v>
      </c>
      <c r="C15" s="44" t="s">
        <v>961</v>
      </c>
      <c r="D15" s="45"/>
      <c r="E15" s="45"/>
      <c r="F15" s="45">
        <v>14000000</v>
      </c>
    </row>
    <row r="16" spans="1:6" ht="30" x14ac:dyDescent="0.3">
      <c r="A16" s="42" t="s">
        <v>707</v>
      </c>
      <c r="B16" s="43">
        <v>32010101</v>
      </c>
      <c r="C16" s="44" t="s">
        <v>970</v>
      </c>
      <c r="D16" s="45"/>
      <c r="E16" s="45"/>
      <c r="F16" s="45">
        <v>4000000</v>
      </c>
    </row>
    <row r="17" spans="1:6" x14ac:dyDescent="0.3">
      <c r="A17" s="42" t="s">
        <v>700</v>
      </c>
      <c r="B17" s="43">
        <v>32010101</v>
      </c>
      <c r="C17" s="44" t="s">
        <v>971</v>
      </c>
      <c r="D17" s="45"/>
      <c r="E17" s="45"/>
      <c r="F17" s="45">
        <v>4000000</v>
      </c>
    </row>
    <row r="18" spans="1:6" x14ac:dyDescent="0.3">
      <c r="A18" s="42" t="s">
        <v>708</v>
      </c>
      <c r="B18" s="43">
        <v>32010101</v>
      </c>
      <c r="C18" s="44" t="s">
        <v>972</v>
      </c>
      <c r="D18" s="45"/>
      <c r="E18" s="45"/>
      <c r="F18" s="45">
        <v>4000000</v>
      </c>
    </row>
    <row r="19" spans="1:6" x14ac:dyDescent="0.3">
      <c r="A19" s="42" t="s">
        <v>709</v>
      </c>
      <c r="B19" s="43">
        <v>32010101</v>
      </c>
      <c r="C19" s="44" t="s">
        <v>963</v>
      </c>
      <c r="D19" s="45"/>
      <c r="E19" s="45"/>
      <c r="F19" s="45">
        <v>14000000</v>
      </c>
    </row>
    <row r="20" spans="1:6" x14ac:dyDescent="0.3">
      <c r="A20" s="42" t="s">
        <v>710</v>
      </c>
      <c r="B20" s="43">
        <v>32010101</v>
      </c>
      <c r="C20" s="44" t="s">
        <v>889</v>
      </c>
      <c r="D20" s="45"/>
      <c r="E20" s="45"/>
      <c r="F20" s="45">
        <v>14000000</v>
      </c>
    </row>
    <row r="21" spans="1:6" x14ac:dyDescent="0.3">
      <c r="A21" s="42" t="s">
        <v>711</v>
      </c>
      <c r="B21" s="43">
        <v>32010101</v>
      </c>
      <c r="C21" s="44" t="s">
        <v>962</v>
      </c>
      <c r="D21" s="45"/>
      <c r="E21" s="45"/>
      <c r="F21" s="45">
        <v>14000000</v>
      </c>
    </row>
    <row r="22" spans="1:6" x14ac:dyDescent="0.25">
      <c r="A22" s="42" t="s">
        <v>712</v>
      </c>
      <c r="B22" s="43">
        <v>32010101</v>
      </c>
      <c r="C22" s="44" t="s">
        <v>964</v>
      </c>
      <c r="D22" s="45"/>
      <c r="E22" s="45"/>
      <c r="F22" s="45">
        <v>10000000</v>
      </c>
    </row>
    <row r="23" spans="1:6" x14ac:dyDescent="0.25">
      <c r="A23" s="42" t="s">
        <v>713</v>
      </c>
      <c r="B23" s="43">
        <v>32010101</v>
      </c>
      <c r="C23" s="44" t="s">
        <v>965</v>
      </c>
      <c r="D23" s="45"/>
      <c r="E23" s="45"/>
      <c r="F23" s="45">
        <v>14000000</v>
      </c>
    </row>
    <row r="24" spans="1:6" x14ac:dyDescent="0.25">
      <c r="A24" s="42" t="s">
        <v>714</v>
      </c>
      <c r="B24" s="43">
        <v>32010101</v>
      </c>
      <c r="C24" s="44" t="s">
        <v>966</v>
      </c>
      <c r="D24" s="45"/>
      <c r="E24" s="45"/>
      <c r="F24" s="45">
        <v>4000000</v>
      </c>
    </row>
    <row r="25" spans="1:6" x14ac:dyDescent="0.25">
      <c r="A25" s="42" t="s">
        <v>715</v>
      </c>
      <c r="B25" s="43">
        <v>32010101</v>
      </c>
      <c r="C25" s="44" t="s">
        <v>967</v>
      </c>
      <c r="D25" s="45"/>
      <c r="E25" s="45"/>
      <c r="F25" s="45">
        <v>4000000</v>
      </c>
    </row>
    <row r="26" spans="1:6" x14ac:dyDescent="0.25">
      <c r="A26" s="42" t="s">
        <v>700</v>
      </c>
      <c r="B26" s="43">
        <v>32010101</v>
      </c>
      <c r="C26" s="44" t="s">
        <v>968</v>
      </c>
      <c r="D26" s="45"/>
      <c r="E26" s="45"/>
      <c r="F26" s="45">
        <v>4000000</v>
      </c>
    </row>
    <row r="27" spans="1:6" x14ac:dyDescent="0.25">
      <c r="A27" s="42" t="s">
        <v>717</v>
      </c>
      <c r="B27" s="43">
        <v>32010101</v>
      </c>
      <c r="C27" s="44" t="s">
        <v>969</v>
      </c>
      <c r="D27" s="45"/>
      <c r="E27" s="45"/>
      <c r="F27" s="45">
        <v>4000000</v>
      </c>
    </row>
    <row r="28" spans="1:6" x14ac:dyDescent="0.25">
      <c r="A28" s="42" t="s">
        <v>718</v>
      </c>
      <c r="B28" s="43">
        <v>32010101</v>
      </c>
      <c r="C28" s="44" t="s">
        <v>890</v>
      </c>
      <c r="D28" s="45"/>
      <c r="E28" s="45"/>
      <c r="F28" s="45">
        <v>5000000</v>
      </c>
    </row>
    <row r="29" spans="1:6" ht="30" x14ac:dyDescent="0.25">
      <c r="A29" s="42" t="s">
        <v>897</v>
      </c>
      <c r="B29" s="43">
        <v>32010101</v>
      </c>
      <c r="C29" s="44" t="s">
        <v>891</v>
      </c>
      <c r="D29" s="45"/>
      <c r="E29" s="45"/>
      <c r="F29" s="45">
        <v>7000000</v>
      </c>
    </row>
    <row r="30" spans="1:6" x14ac:dyDescent="0.25">
      <c r="A30" s="42" t="s">
        <v>898</v>
      </c>
      <c r="B30" s="43">
        <v>32010101</v>
      </c>
      <c r="C30" s="44" t="s">
        <v>892</v>
      </c>
      <c r="D30" s="45"/>
      <c r="E30" s="45"/>
      <c r="F30" s="45">
        <v>7000000</v>
      </c>
    </row>
    <row r="31" spans="1:6" x14ac:dyDescent="0.25">
      <c r="A31" s="42" t="s">
        <v>899</v>
      </c>
      <c r="B31" s="43">
        <v>32010101</v>
      </c>
      <c r="C31" s="44" t="s">
        <v>893</v>
      </c>
      <c r="D31" s="45"/>
      <c r="E31" s="45"/>
      <c r="F31" s="45">
        <v>2000000</v>
      </c>
    </row>
    <row r="32" spans="1:6" x14ac:dyDescent="0.25">
      <c r="A32" s="42" t="s">
        <v>900</v>
      </c>
      <c r="B32" s="43">
        <v>32010101</v>
      </c>
      <c r="C32" s="44" t="s">
        <v>894</v>
      </c>
      <c r="D32" s="45"/>
      <c r="E32" s="45"/>
      <c r="F32" s="45">
        <v>2000000</v>
      </c>
    </row>
    <row r="33" spans="1:6" x14ac:dyDescent="0.25">
      <c r="A33" s="42" t="s">
        <v>901</v>
      </c>
      <c r="B33" s="43">
        <v>32010101</v>
      </c>
      <c r="C33" s="44" t="s">
        <v>957</v>
      </c>
      <c r="D33" s="45"/>
      <c r="E33" s="45"/>
      <c r="F33" s="45">
        <v>7000000</v>
      </c>
    </row>
    <row r="34" spans="1:6" x14ac:dyDescent="0.25">
      <c r="A34" s="42" t="s">
        <v>902</v>
      </c>
      <c r="B34" s="43">
        <v>32010101</v>
      </c>
      <c r="C34" s="44" t="s">
        <v>895</v>
      </c>
      <c r="D34" s="45"/>
      <c r="E34" s="45"/>
      <c r="F34" s="45">
        <v>4000000</v>
      </c>
    </row>
    <row r="35" spans="1:6" x14ac:dyDescent="0.25">
      <c r="A35" s="42" t="s">
        <v>904</v>
      </c>
      <c r="B35" s="43">
        <v>32010101</v>
      </c>
      <c r="C35" s="44" t="s">
        <v>958</v>
      </c>
      <c r="D35" s="45"/>
      <c r="E35" s="45"/>
      <c r="F35" s="45">
        <v>5000000</v>
      </c>
    </row>
    <row r="36" spans="1:6" x14ac:dyDescent="0.25">
      <c r="A36" s="42" t="s">
        <v>903</v>
      </c>
      <c r="B36" s="43">
        <v>32010101</v>
      </c>
      <c r="C36" s="44" t="s">
        <v>896</v>
      </c>
      <c r="D36" s="45"/>
      <c r="E36" s="45"/>
      <c r="F36" s="45">
        <v>6000000</v>
      </c>
    </row>
    <row r="37" spans="1:6" x14ac:dyDescent="0.25">
      <c r="A37" s="42" t="s">
        <v>936</v>
      </c>
      <c r="B37" s="43">
        <v>32010101</v>
      </c>
      <c r="C37" s="44" t="s">
        <v>974</v>
      </c>
      <c r="D37" s="45"/>
      <c r="E37" s="45"/>
      <c r="F37" s="45">
        <v>7000000</v>
      </c>
    </row>
    <row r="38" spans="1:6" x14ac:dyDescent="0.25">
      <c r="A38" s="42" t="s">
        <v>937</v>
      </c>
      <c r="B38" s="43">
        <v>32010101</v>
      </c>
      <c r="C38" s="44" t="s">
        <v>973</v>
      </c>
      <c r="D38" s="45"/>
      <c r="E38" s="45"/>
      <c r="F38" s="45">
        <v>4000000</v>
      </c>
    </row>
    <row r="39" spans="1:6" ht="30" x14ac:dyDescent="0.25">
      <c r="A39" s="42" t="s">
        <v>938</v>
      </c>
      <c r="B39" s="43">
        <v>32010101</v>
      </c>
      <c r="C39" s="44" t="s">
        <v>935</v>
      </c>
      <c r="D39" s="45"/>
      <c r="E39" s="45"/>
      <c r="F39" s="45">
        <v>20000000</v>
      </c>
    </row>
    <row r="40" spans="1:6" x14ac:dyDescent="0.25">
      <c r="A40" s="42" t="s">
        <v>954</v>
      </c>
      <c r="B40" s="43">
        <v>32010101</v>
      </c>
      <c r="C40" s="44" t="s">
        <v>952</v>
      </c>
      <c r="D40" s="45"/>
      <c r="E40" s="45"/>
      <c r="F40" s="45">
        <v>3814291.8</v>
      </c>
    </row>
    <row r="41" spans="1:6" ht="30" x14ac:dyDescent="0.25">
      <c r="A41" s="42" t="s">
        <v>955</v>
      </c>
      <c r="B41" s="43">
        <v>32010101</v>
      </c>
      <c r="C41" s="44" t="s">
        <v>953</v>
      </c>
      <c r="D41" s="45"/>
      <c r="E41" s="45"/>
      <c r="F41" s="45">
        <v>4410000</v>
      </c>
    </row>
    <row r="42" spans="1:6" ht="45" x14ac:dyDescent="0.25">
      <c r="A42" s="42" t="s">
        <v>1103</v>
      </c>
      <c r="B42" s="43">
        <v>32010101</v>
      </c>
      <c r="C42" s="44" t="s">
        <v>1073</v>
      </c>
      <c r="D42" s="45">
        <v>30000000</v>
      </c>
      <c r="E42" s="45">
        <v>24346636.600000001</v>
      </c>
      <c r="F42" s="45"/>
    </row>
    <row r="43" spans="1:6" ht="45" x14ac:dyDescent="0.25">
      <c r="A43" s="42" t="s">
        <v>1104</v>
      </c>
      <c r="B43" s="43">
        <v>32010101</v>
      </c>
      <c r="C43" s="44" t="s">
        <v>1074</v>
      </c>
      <c r="D43" s="45">
        <v>80000000</v>
      </c>
      <c r="E43" s="45">
        <v>79000000</v>
      </c>
      <c r="F43" s="45"/>
    </row>
    <row r="44" spans="1:6" ht="30" x14ac:dyDescent="0.25">
      <c r="A44" s="42" t="s">
        <v>1105</v>
      </c>
      <c r="B44" s="43">
        <v>32010101</v>
      </c>
      <c r="C44" s="44" t="s">
        <v>1075</v>
      </c>
      <c r="D44" s="45">
        <v>60000000</v>
      </c>
      <c r="E44" s="45">
        <v>58000000</v>
      </c>
      <c r="F44" s="45"/>
    </row>
    <row r="45" spans="1:6" ht="45" x14ac:dyDescent="0.25">
      <c r="A45" s="42" t="s">
        <v>1106</v>
      </c>
      <c r="B45" s="43">
        <v>32010101</v>
      </c>
      <c r="C45" s="44" t="s">
        <v>1076</v>
      </c>
      <c r="D45" s="45">
        <v>30000000</v>
      </c>
      <c r="E45" s="45">
        <v>28648393.75</v>
      </c>
      <c r="F45" s="45"/>
    </row>
    <row r="46" spans="1:6" ht="45" x14ac:dyDescent="0.25">
      <c r="A46" s="42" t="s">
        <v>1107</v>
      </c>
      <c r="B46" s="43">
        <v>32010101</v>
      </c>
      <c r="C46" s="44" t="s">
        <v>1077</v>
      </c>
      <c r="D46" s="45">
        <v>30000000</v>
      </c>
      <c r="E46" s="45">
        <v>28648393.75</v>
      </c>
      <c r="F46" s="45"/>
    </row>
    <row r="47" spans="1:6" ht="15" hidden="1" customHeight="1" x14ac:dyDescent="0.25">
      <c r="A47" s="42"/>
      <c r="B47" s="43"/>
      <c r="C47" s="44"/>
      <c r="D47" s="45">
        <v>0</v>
      </c>
      <c r="E47" s="45"/>
      <c r="F47" s="45"/>
    </row>
    <row r="48" spans="1:6" hidden="1" x14ac:dyDescent="0.25">
      <c r="A48" s="42"/>
      <c r="B48" s="43"/>
      <c r="C48" s="44"/>
      <c r="D48" s="45"/>
      <c r="E48" s="45"/>
      <c r="F48" s="45"/>
    </row>
    <row r="49" spans="1:6" s="1" customFormat="1" x14ac:dyDescent="0.25">
      <c r="A49" s="5"/>
      <c r="B49" s="4">
        <v>32010200</v>
      </c>
      <c r="C49" s="5" t="s">
        <v>116</v>
      </c>
      <c r="D49" s="11">
        <f>SUM(D50:D55)</f>
        <v>0</v>
      </c>
      <c r="E49" s="11">
        <f>SUM(E50:E55)</f>
        <v>0</v>
      </c>
      <c r="F49" s="11">
        <f>SUM(F50:F55)</f>
        <v>120548979.58</v>
      </c>
    </row>
    <row r="50" spans="1:6" hidden="1" x14ac:dyDescent="0.25">
      <c r="A50" s="42" t="s">
        <v>615</v>
      </c>
      <c r="B50" s="43">
        <v>32010202</v>
      </c>
      <c r="C50" s="44" t="s">
        <v>117</v>
      </c>
      <c r="D50" s="45"/>
      <c r="E50" s="45"/>
      <c r="F50" s="45"/>
    </row>
    <row r="51" spans="1:6" ht="30" x14ac:dyDescent="0.25">
      <c r="A51" s="46"/>
      <c r="B51" s="47"/>
      <c r="C51" s="44" t="s">
        <v>932</v>
      </c>
      <c r="D51" s="45"/>
      <c r="E51" s="45"/>
      <c r="F51" s="45">
        <v>120548979.58</v>
      </c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hidden="1" x14ac:dyDescent="0.25">
      <c r="A54" s="46"/>
      <c r="B54" s="47"/>
      <c r="C54" s="46"/>
      <c r="D54" s="45"/>
      <c r="E54" s="45"/>
      <c r="F54" s="45"/>
    </row>
    <row r="55" spans="1:6" hidden="1" x14ac:dyDescent="0.25">
      <c r="A55" s="46"/>
      <c r="B55" s="47"/>
      <c r="C55" s="46"/>
      <c r="D55" s="45"/>
      <c r="E55" s="45"/>
      <c r="F55" s="45"/>
    </row>
    <row r="56" spans="1:6" s="1" customFormat="1" x14ac:dyDescent="0.25">
      <c r="A56" s="5"/>
      <c r="B56" s="4">
        <v>320103</v>
      </c>
      <c r="C56" s="5" t="s">
        <v>118</v>
      </c>
      <c r="D56" s="11">
        <f>SUM(D57:D61)</f>
        <v>0</v>
      </c>
      <c r="E56" s="11">
        <f t="shared" ref="E56:F56" si="0">SUM(E57:E61)</f>
        <v>0</v>
      </c>
      <c r="F56" s="11">
        <f t="shared" si="0"/>
        <v>0</v>
      </c>
    </row>
    <row r="57" spans="1:6" hidden="1" x14ac:dyDescent="0.25">
      <c r="A57" s="42" t="s">
        <v>701</v>
      </c>
      <c r="B57" s="43">
        <v>32010301</v>
      </c>
      <c r="C57" s="44" t="s">
        <v>119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s="1" customFormat="1" x14ac:dyDescent="0.25">
      <c r="A62" s="5"/>
      <c r="B62" s="4">
        <v>32010400</v>
      </c>
      <c r="C62" s="5" t="s">
        <v>120</v>
      </c>
      <c r="D62" s="11">
        <f>SUM(D63:D67)</f>
        <v>0</v>
      </c>
      <c r="E62" s="11">
        <f t="shared" ref="E62:F62" si="1">SUM(E63:E67)</f>
        <v>0</v>
      </c>
      <c r="F62" s="11">
        <f t="shared" si="1"/>
        <v>0</v>
      </c>
    </row>
    <row r="63" spans="1:6" hidden="1" x14ac:dyDescent="0.25">
      <c r="A63" s="42" t="s">
        <v>702</v>
      </c>
      <c r="B63" s="43">
        <v>32010405</v>
      </c>
      <c r="C63" s="44" t="s">
        <v>121</v>
      </c>
      <c r="D63" s="45"/>
      <c r="E63" s="45"/>
      <c r="F63" s="45"/>
    </row>
    <row r="64" spans="1:6" hidden="1" x14ac:dyDescent="0.25">
      <c r="A64" s="42" t="s">
        <v>703</v>
      </c>
      <c r="B64" s="43">
        <v>32010406</v>
      </c>
      <c r="C64" s="44" t="s">
        <v>122</v>
      </c>
      <c r="D64" s="45"/>
      <c r="E64" s="45"/>
      <c r="F64" s="45"/>
    </row>
    <row r="65" spans="1:6" hidden="1" x14ac:dyDescent="0.25">
      <c r="A65" s="42" t="s">
        <v>704</v>
      </c>
      <c r="B65" s="43">
        <v>32010407</v>
      </c>
      <c r="C65" s="44" t="s">
        <v>123</v>
      </c>
      <c r="D65" s="45"/>
      <c r="E65" s="45"/>
      <c r="F65" s="45"/>
    </row>
    <row r="66" spans="1:6" hidden="1" x14ac:dyDescent="0.25">
      <c r="A66" s="42" t="s">
        <v>705</v>
      </c>
      <c r="B66" s="43">
        <v>32010408</v>
      </c>
      <c r="C66" s="44" t="s">
        <v>124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320105</v>
      </c>
      <c r="C68" s="5" t="s">
        <v>125</v>
      </c>
      <c r="D68" s="11">
        <f>SUM(D69:D73)</f>
        <v>4500000</v>
      </c>
      <c r="E68" s="11">
        <f>SUM(E69:E73)</f>
        <v>4000000</v>
      </c>
      <c r="F68" s="11">
        <f>SUM(F69:F73)</f>
        <v>0</v>
      </c>
    </row>
    <row r="69" spans="1:6" hidden="1" x14ac:dyDescent="0.25">
      <c r="A69" s="42" t="s">
        <v>706</v>
      </c>
      <c r="B69" s="43">
        <v>32010501</v>
      </c>
      <c r="C69" s="44" t="s">
        <v>126</v>
      </c>
      <c r="D69" s="45"/>
      <c r="E69" s="45"/>
      <c r="F69" s="45"/>
    </row>
    <row r="70" spans="1:6" x14ac:dyDescent="0.25">
      <c r="A70" s="44"/>
      <c r="B70" s="43"/>
      <c r="C70" s="44" t="s">
        <v>1072</v>
      </c>
      <c r="D70" s="45">
        <v>4500000</v>
      </c>
      <c r="E70" s="45">
        <v>4000000</v>
      </c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6"/>
      <c r="B73" s="47"/>
      <c r="C73" s="46"/>
      <c r="D73" s="45"/>
      <c r="E73" s="45"/>
      <c r="F73" s="45"/>
    </row>
    <row r="74" spans="1:6" s="1" customFormat="1" x14ac:dyDescent="0.25">
      <c r="A74" s="5"/>
      <c r="B74" s="4">
        <v>320106</v>
      </c>
      <c r="C74" s="5" t="s">
        <v>127</v>
      </c>
      <c r="D74" s="11">
        <f>SUM(D75:D79)</f>
        <v>5000000</v>
      </c>
      <c r="E74" s="11">
        <f>SUM(E75:E79)</f>
        <v>4550000</v>
      </c>
      <c r="F74" s="11">
        <f>SUM(F75:F79)</f>
        <v>0</v>
      </c>
    </row>
    <row r="75" spans="1:6" hidden="1" x14ac:dyDescent="0.25">
      <c r="A75" s="42" t="s">
        <v>707</v>
      </c>
      <c r="B75" s="43">
        <v>32010601</v>
      </c>
      <c r="C75" s="44" t="s">
        <v>128</v>
      </c>
      <c r="D75" s="45"/>
      <c r="E75" s="45"/>
      <c r="F75" s="45"/>
    </row>
    <row r="76" spans="1:6" hidden="1" x14ac:dyDescent="0.25">
      <c r="A76" s="42" t="s">
        <v>700</v>
      </c>
      <c r="B76" s="43">
        <v>32010602</v>
      </c>
      <c r="C76" s="44" t="s">
        <v>129</v>
      </c>
      <c r="D76" s="45"/>
      <c r="E76" s="45"/>
      <c r="F76" s="45"/>
    </row>
    <row r="77" spans="1:6" x14ac:dyDescent="0.25">
      <c r="A77" s="42" t="s">
        <v>708</v>
      </c>
      <c r="B77" s="43">
        <v>32010603</v>
      </c>
      <c r="C77" s="44" t="s">
        <v>1068</v>
      </c>
      <c r="D77" s="45">
        <v>5000000</v>
      </c>
      <c r="E77" s="45">
        <v>4550000</v>
      </c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s="1" customFormat="1" x14ac:dyDescent="0.25">
      <c r="A80" s="5"/>
      <c r="B80" s="4">
        <v>320109</v>
      </c>
      <c r="C80" s="5" t="s">
        <v>130</v>
      </c>
      <c r="D80" s="11">
        <f>SUM(D81:D91)</f>
        <v>30500000</v>
      </c>
      <c r="E80" s="11">
        <f t="shared" ref="E80:F80" si="2">SUM(E81:E91)</f>
        <v>27830425</v>
      </c>
      <c r="F80" s="11">
        <f t="shared" si="2"/>
        <v>0</v>
      </c>
    </row>
    <row r="81" spans="1:6" hidden="1" x14ac:dyDescent="0.25">
      <c r="A81" s="42" t="s">
        <v>708</v>
      </c>
      <c r="B81" s="43">
        <v>32010903</v>
      </c>
      <c r="C81" s="44" t="s">
        <v>131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2" t="s">
        <v>709</v>
      </c>
      <c r="B83" s="43">
        <v>32010904</v>
      </c>
      <c r="C83" s="44" t="s">
        <v>132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2" t="s">
        <v>710</v>
      </c>
      <c r="B85" s="43">
        <v>32010935</v>
      </c>
      <c r="C85" s="44" t="s">
        <v>133</v>
      </c>
      <c r="D85" s="45"/>
      <c r="E85" s="45"/>
      <c r="F85" s="45"/>
    </row>
    <row r="86" spans="1:6" ht="20.25" customHeight="1" x14ac:dyDescent="0.25">
      <c r="A86" s="44"/>
      <c r="B86" s="43"/>
      <c r="C86" s="44" t="s">
        <v>1069</v>
      </c>
      <c r="D86" s="45">
        <v>10000000</v>
      </c>
      <c r="E86" s="45">
        <v>9150000</v>
      </c>
      <c r="F86" s="45"/>
    </row>
    <row r="87" spans="1:6" ht="16.5" customHeight="1" x14ac:dyDescent="0.25">
      <c r="A87" s="44"/>
      <c r="B87" s="43"/>
      <c r="C87" s="44" t="s">
        <v>1070</v>
      </c>
      <c r="D87" s="45">
        <v>10000000</v>
      </c>
      <c r="E87" s="45">
        <v>8900000</v>
      </c>
      <c r="F87" s="45"/>
    </row>
    <row r="88" spans="1:6" hidden="1" x14ac:dyDescent="0.25">
      <c r="A88" s="44"/>
      <c r="B88" s="43"/>
      <c r="C88" s="44"/>
      <c r="D88" s="45"/>
      <c r="E88" s="45"/>
      <c r="F88" s="45"/>
    </row>
    <row r="89" spans="1:6" hidden="1" x14ac:dyDescent="0.25">
      <c r="A89" s="42" t="s">
        <v>711</v>
      </c>
      <c r="B89" s="43">
        <v>32010936</v>
      </c>
      <c r="C89" s="44" t="s">
        <v>134</v>
      </c>
      <c r="D89" s="45"/>
      <c r="E89" s="45"/>
      <c r="F89" s="45"/>
    </row>
    <row r="90" spans="1:6" x14ac:dyDescent="0.25">
      <c r="A90" s="44"/>
      <c r="B90" s="43"/>
      <c r="C90" s="44" t="s">
        <v>1071</v>
      </c>
      <c r="D90" s="45">
        <v>10500000</v>
      </c>
      <c r="E90" s="45">
        <v>9780425</v>
      </c>
      <c r="F90" s="45">
        <v>0</v>
      </c>
    </row>
    <row r="91" spans="1:6" hidden="1" x14ac:dyDescent="0.25">
      <c r="A91" s="44"/>
      <c r="B91" s="43"/>
      <c r="C91" s="44"/>
      <c r="D91" s="45"/>
      <c r="E91" s="45"/>
      <c r="F91" s="45"/>
    </row>
    <row r="92" spans="1:6" s="1" customFormat="1" x14ac:dyDescent="0.25">
      <c r="A92" s="5"/>
      <c r="B92" s="4">
        <v>320201</v>
      </c>
      <c r="C92" s="5" t="s">
        <v>146</v>
      </c>
      <c r="D92" s="11">
        <f>SUM(D93:D98)</f>
        <v>0</v>
      </c>
      <c r="E92" s="11">
        <f t="shared" ref="E92:F92" si="3">SUM(E93:E98)</f>
        <v>0</v>
      </c>
      <c r="F92" s="11">
        <f t="shared" si="3"/>
        <v>0</v>
      </c>
    </row>
    <row r="93" spans="1:6" hidden="1" x14ac:dyDescent="0.25">
      <c r="A93" s="42" t="s">
        <v>712</v>
      </c>
      <c r="B93" s="43">
        <v>32020101</v>
      </c>
      <c r="C93" s="44" t="s">
        <v>135</v>
      </c>
      <c r="D93" s="45"/>
      <c r="E93" s="45"/>
      <c r="F93" s="45"/>
    </row>
    <row r="94" spans="1:6" hidden="1" x14ac:dyDescent="0.25">
      <c r="A94" s="44"/>
      <c r="B94" s="43"/>
      <c r="C94" s="44"/>
      <c r="D94" s="45"/>
      <c r="E94" s="45"/>
      <c r="F94" s="45"/>
    </row>
    <row r="95" spans="1:6" hidden="1" x14ac:dyDescent="0.25">
      <c r="A95" s="42" t="s">
        <v>713</v>
      </c>
      <c r="B95" s="43">
        <v>32020102</v>
      </c>
      <c r="C95" s="44" t="s">
        <v>136</v>
      </c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2" t="s">
        <v>714</v>
      </c>
      <c r="B97" s="43">
        <v>32020104</v>
      </c>
      <c r="C97" s="44" t="s">
        <v>137</v>
      </c>
      <c r="D97" s="45"/>
      <c r="E97" s="45"/>
      <c r="F97" s="45"/>
    </row>
    <row r="98" spans="1:6" hidden="1" x14ac:dyDescent="0.25">
      <c r="A98" s="44"/>
      <c r="B98" s="43"/>
      <c r="C98" s="44"/>
      <c r="D98" s="45"/>
      <c r="E98" s="45"/>
      <c r="F98" s="45"/>
    </row>
    <row r="99" spans="1:6" s="1" customFormat="1" x14ac:dyDescent="0.25">
      <c r="A99" s="5"/>
      <c r="B99" s="4">
        <v>320301</v>
      </c>
      <c r="C99" s="5" t="s">
        <v>138</v>
      </c>
      <c r="D99" s="11">
        <f>SUM(D100:D102)</f>
        <v>0</v>
      </c>
      <c r="E99" s="11">
        <f>SUM(E100:E102)</f>
        <v>0</v>
      </c>
      <c r="F99" s="11">
        <f>SUM(F100:F102)</f>
        <v>0</v>
      </c>
    </row>
    <row r="100" spans="1:6" hidden="1" x14ac:dyDescent="0.25">
      <c r="A100" s="42" t="s">
        <v>715</v>
      </c>
      <c r="B100" s="43">
        <v>32030101</v>
      </c>
      <c r="C100" s="44" t="s">
        <v>139</v>
      </c>
      <c r="D100" s="45"/>
      <c r="E100" s="45"/>
      <c r="F100" s="45"/>
    </row>
    <row r="101" spans="1:6" hidden="1" x14ac:dyDescent="0.25">
      <c r="A101" s="42" t="s">
        <v>716</v>
      </c>
      <c r="B101" s="43">
        <v>32030109</v>
      </c>
      <c r="C101" s="44" t="s">
        <v>140</v>
      </c>
      <c r="D101" s="45"/>
      <c r="E101" s="45"/>
      <c r="F101" s="45"/>
    </row>
    <row r="102" spans="1:6" hidden="1" x14ac:dyDescent="0.25">
      <c r="A102" s="42" t="s">
        <v>717</v>
      </c>
      <c r="B102" s="43">
        <v>32030110</v>
      </c>
      <c r="C102" s="44" t="s">
        <v>141</v>
      </c>
      <c r="D102" s="45"/>
      <c r="E102" s="45"/>
      <c r="F102" s="45"/>
    </row>
    <row r="103" spans="1:6" s="1" customFormat="1" x14ac:dyDescent="0.25">
      <c r="A103" s="5"/>
      <c r="B103" s="4">
        <v>32011000</v>
      </c>
      <c r="C103" s="5" t="s">
        <v>142</v>
      </c>
      <c r="D103" s="11">
        <f>SUM(D104:D105)</f>
        <v>0</v>
      </c>
      <c r="E103" s="11">
        <f>SUM(E104:E105)</f>
        <v>0</v>
      </c>
      <c r="F103" s="11">
        <f>SUM(F104:F105)</f>
        <v>0</v>
      </c>
    </row>
    <row r="104" spans="1:6" hidden="1" x14ac:dyDescent="0.25">
      <c r="A104" s="42" t="s">
        <v>718</v>
      </c>
      <c r="B104" s="46"/>
      <c r="C104" s="46"/>
      <c r="D104" s="45"/>
      <c r="E104" s="45"/>
      <c r="F104" s="45"/>
    </row>
    <row r="105" spans="1:6" hidden="1" x14ac:dyDescent="0.25">
      <c r="A105" s="46"/>
      <c r="B105" s="46"/>
      <c r="C105" s="46"/>
      <c r="D105" s="45"/>
      <c r="E105" s="45"/>
      <c r="F105" s="45"/>
    </row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fitToHeight="0" orientation="landscape" r:id="rId1"/>
  <headerFoot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2:E300"/>
  <sheetViews>
    <sheetView view="pageBreakPreview" zoomScale="90" zoomScaleNormal="71" zoomScaleSheetLayoutView="90" zoomScalePageLayoutView="77" workbookViewId="0">
      <selection activeCell="C11" sqref="C11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835</v>
      </c>
      <c r="B3" s="82"/>
      <c r="C3" s="82"/>
      <c r="D3" s="82"/>
      <c r="E3" s="82"/>
    </row>
    <row r="4" spans="1:5" x14ac:dyDescent="0.3">
      <c r="A4" s="81" t="s">
        <v>767</v>
      </c>
      <c r="B4" s="81"/>
      <c r="C4" s="81"/>
      <c r="D4" s="81"/>
      <c r="E4" s="81"/>
    </row>
    <row r="6" spans="1:5" ht="49.35" customHeight="1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265140614.88</v>
      </c>
      <c r="D7" s="12">
        <f t="shared" ref="D7:E7" si="0">D8+D13+D20</f>
        <v>251248357</v>
      </c>
      <c r="E7" s="12">
        <f t="shared" si="0"/>
        <v>242100189</v>
      </c>
    </row>
    <row r="8" spans="1:5" s="1" customFormat="1" x14ac:dyDescent="0.3">
      <c r="A8" s="3">
        <v>2101</v>
      </c>
      <c r="B8" s="3" t="s">
        <v>5</v>
      </c>
      <c r="C8" s="12">
        <f>C9</f>
        <v>238644614.88</v>
      </c>
      <c r="D8" s="12">
        <f t="shared" ref="D8:E8" si="1">D9</f>
        <v>224752357</v>
      </c>
      <c r="E8" s="12">
        <f t="shared" si="1"/>
        <v>215604189</v>
      </c>
    </row>
    <row r="9" spans="1:5" s="1" customFormat="1" x14ac:dyDescent="0.3">
      <c r="A9" s="3">
        <v>210101</v>
      </c>
      <c r="B9" s="3" t="s">
        <v>6</v>
      </c>
      <c r="C9" s="12">
        <f>SUM(C10:C12)</f>
        <v>238644614.88</v>
      </c>
      <c r="D9" s="12">
        <f t="shared" ref="D9:E9" si="2">SUM(D10:D12)</f>
        <v>224752357</v>
      </c>
      <c r="E9" s="12">
        <f t="shared" si="2"/>
        <v>215604189</v>
      </c>
    </row>
    <row r="10" spans="1:5" x14ac:dyDescent="0.3">
      <c r="A10" s="59">
        <v>21010101</v>
      </c>
      <c r="B10" s="48" t="s">
        <v>5</v>
      </c>
      <c r="C10" s="41">
        <v>238644614.88</v>
      </c>
      <c r="D10" s="41">
        <v>224752357</v>
      </c>
      <c r="E10" s="41">
        <v>215604189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26496000</v>
      </c>
      <c r="D13" s="12">
        <f t="shared" ref="D13:E13" si="3">D14+D18</f>
        <v>26496000</v>
      </c>
      <c r="E13" s="12">
        <f t="shared" si="3"/>
        <v>26496000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26496000</v>
      </c>
      <c r="D14" s="12">
        <f t="shared" ref="D14:E14" si="4">SUM(D15:D17)</f>
        <v>26496000</v>
      </c>
      <c r="E14" s="12">
        <f t="shared" si="4"/>
        <v>26496000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844</v>
      </c>
      <c r="C17" s="41">
        <v>26496000</v>
      </c>
      <c r="D17" s="41">
        <v>26496000</v>
      </c>
      <c r="E17" s="41">
        <v>26496000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3:E300"/>
  <sheetViews>
    <sheetView view="pageBreakPreview" zoomScale="60" zoomScaleNormal="87" workbookViewId="0">
      <selection activeCell="D100" sqref="D100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836</v>
      </c>
      <c r="B4" s="82"/>
      <c r="C4" s="82"/>
      <c r="D4" s="82"/>
      <c r="E4" s="82"/>
    </row>
    <row r="5" spans="1:5" x14ac:dyDescent="0.3">
      <c r="A5" s="81" t="s">
        <v>767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111200000</v>
      </c>
      <c r="D7" s="12">
        <f t="shared" ref="D7:E7" si="0">D8+D84+D88+D93</f>
        <v>96229118</v>
      </c>
      <c r="E7" s="12">
        <f t="shared" si="0"/>
        <v>65100000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86800000</v>
      </c>
      <c r="D8" s="12">
        <f t="shared" ref="D8:E8" si="1">D9+D14+D22+D36+D45+D48+D54+D63+D67+D70</f>
        <v>77304118</v>
      </c>
      <c r="E8" s="12">
        <f t="shared" si="1"/>
        <v>65100000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1650000</v>
      </c>
      <c r="E9" s="12">
        <f t="shared" si="2"/>
        <v>2000000</v>
      </c>
    </row>
    <row r="10" spans="1:5" x14ac:dyDescent="0.3">
      <c r="A10" s="43">
        <v>22020101</v>
      </c>
      <c r="B10" s="44" t="s">
        <v>23</v>
      </c>
      <c r="C10" s="41">
        <v>2500000</v>
      </c>
      <c r="D10" s="41">
        <v>1650000</v>
      </c>
      <c r="E10" s="41">
        <v>2000000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70300000</v>
      </c>
      <c r="D22" s="12">
        <f t="shared" ref="D22:E22" si="3">SUM(D23:D35)</f>
        <v>66762618</v>
      </c>
      <c r="E22" s="12">
        <f t="shared" si="3"/>
        <v>50200000</v>
      </c>
    </row>
    <row r="23" spans="1:5" x14ac:dyDescent="0.3">
      <c r="A23" s="43">
        <v>22020301</v>
      </c>
      <c r="B23" s="44" t="s">
        <v>36</v>
      </c>
      <c r="C23" s="41">
        <v>300000</v>
      </c>
      <c r="D23" s="41">
        <v>50000</v>
      </c>
      <c r="E23" s="41">
        <v>200000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70000000</v>
      </c>
      <c r="D29" s="41">
        <v>66712618</v>
      </c>
      <c r="E29" s="41">
        <v>50000000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578500</v>
      </c>
      <c r="E36" s="12">
        <f t="shared" si="4"/>
        <v>2500000</v>
      </c>
    </row>
    <row r="37" spans="1:5" x14ac:dyDescent="0.3">
      <c r="A37" s="43">
        <v>22020401</v>
      </c>
      <c r="B37" s="44" t="s">
        <v>50</v>
      </c>
      <c r="C37" s="41">
        <v>1500000</v>
      </c>
      <c r="D37" s="41">
        <v>578500</v>
      </c>
      <c r="E37" s="41">
        <v>2000000</v>
      </c>
    </row>
    <row r="38" spans="1:5" x14ac:dyDescent="0.3">
      <c r="A38" s="43">
        <v>22020402</v>
      </c>
      <c r="B38" s="44" t="s">
        <v>51</v>
      </c>
      <c r="C38" s="41">
        <v>1000000</v>
      </c>
      <c r="D38" s="41">
        <v>0</v>
      </c>
      <c r="E38" s="41">
        <v>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3100000</v>
      </c>
      <c r="D54" s="12">
        <f t="shared" ref="D54:E54" si="7">SUM(D55:D62)</f>
        <v>1800000</v>
      </c>
      <c r="E54" s="12">
        <f t="shared" si="7"/>
        <v>1900000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x14ac:dyDescent="0.3">
      <c r="A59" s="43">
        <v>22020708</v>
      </c>
      <c r="B59" s="44" t="s">
        <v>72</v>
      </c>
      <c r="C59" s="41">
        <v>700000</v>
      </c>
      <c r="D59" s="41">
        <v>600000</v>
      </c>
      <c r="E59" s="41">
        <v>700000</v>
      </c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x14ac:dyDescent="0.3">
      <c r="A62" s="43">
        <v>22020712</v>
      </c>
      <c r="B62" s="44" t="s">
        <v>75</v>
      </c>
      <c r="C62" s="41">
        <v>2400000</v>
      </c>
      <c r="D62" s="41">
        <v>1200000</v>
      </c>
      <c r="E62" s="41">
        <v>1200000</v>
      </c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1550000</v>
      </c>
      <c r="E63" s="12">
        <f t="shared" si="8"/>
        <v>2000000</v>
      </c>
    </row>
    <row r="64" spans="1:5" x14ac:dyDescent="0.3">
      <c r="A64" s="43">
        <v>22020801</v>
      </c>
      <c r="B64" s="44" t="s">
        <v>77</v>
      </c>
      <c r="C64" s="41">
        <v>1000000</v>
      </c>
      <c r="D64" s="41">
        <v>750000</v>
      </c>
      <c r="E64" s="41">
        <v>1000000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x14ac:dyDescent="0.3">
      <c r="A66" s="43">
        <v>22020803</v>
      </c>
      <c r="B66" s="44" t="s">
        <v>79</v>
      </c>
      <c r="C66" s="41">
        <v>1000000</v>
      </c>
      <c r="D66" s="41">
        <v>800000</v>
      </c>
      <c r="E66" s="41">
        <v>1000000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6400000</v>
      </c>
      <c r="D70" s="12">
        <f t="shared" ref="D70:E70" si="10">SUM(D71:D83)</f>
        <v>4963000</v>
      </c>
      <c r="E70" s="12">
        <f t="shared" si="10"/>
        <v>6500000</v>
      </c>
    </row>
    <row r="71" spans="1:5" x14ac:dyDescent="0.3">
      <c r="A71" s="43">
        <v>22021001</v>
      </c>
      <c r="B71" s="44" t="s">
        <v>84</v>
      </c>
      <c r="C71" s="41">
        <v>500000</v>
      </c>
      <c r="D71" s="41">
        <v>450000</v>
      </c>
      <c r="E71" s="41">
        <v>500000</v>
      </c>
    </row>
    <row r="72" spans="1:5" x14ac:dyDescent="0.3">
      <c r="A72" s="43">
        <v>22021002</v>
      </c>
      <c r="B72" s="44" t="s">
        <v>85</v>
      </c>
      <c r="C72" s="41">
        <v>500000</v>
      </c>
      <c r="D72" s="41">
        <v>390000</v>
      </c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x14ac:dyDescent="0.3">
      <c r="A74" s="43">
        <v>22021004</v>
      </c>
      <c r="B74" s="44" t="s">
        <v>87</v>
      </c>
      <c r="C74" s="41">
        <v>1200000</v>
      </c>
      <c r="D74" s="41">
        <v>600000</v>
      </c>
      <c r="E74" s="41">
        <v>1000000</v>
      </c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4200000</v>
      </c>
      <c r="D76" s="41">
        <v>3523000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2500000</v>
      </c>
      <c r="D84" s="12">
        <f t="shared" ref="D84:E84" si="11">D85</f>
        <v>2300000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2500000</v>
      </c>
      <c r="D85" s="12">
        <f>SUM(D86:D87)</f>
        <v>2300000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1124</v>
      </c>
      <c r="C87" s="41">
        <v>2500000</v>
      </c>
      <c r="D87" s="41">
        <v>2300000</v>
      </c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21900000</v>
      </c>
      <c r="D93" s="12">
        <f t="shared" ref="D93:E93" si="14">D94+D96</f>
        <v>16625000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SUM(C97:C101)</f>
        <v>21900000</v>
      </c>
      <c r="D96" s="12">
        <f t="shared" ref="D96:E96" si="16">SUM(D97:D101)</f>
        <v>16625000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x14ac:dyDescent="0.25">
      <c r="A98" s="43">
        <v>22060401</v>
      </c>
      <c r="B98" s="44" t="s">
        <v>1125</v>
      </c>
      <c r="C98" s="41">
        <v>1500000</v>
      </c>
      <c r="D98" s="41">
        <v>1470000</v>
      </c>
      <c r="E98" s="41"/>
    </row>
    <row r="99" spans="1:5" x14ac:dyDescent="0.25">
      <c r="A99" s="43">
        <v>22060401</v>
      </c>
      <c r="B99" s="44" t="s">
        <v>1126</v>
      </c>
      <c r="C99" s="41">
        <v>200000</v>
      </c>
      <c r="D99" s="41">
        <v>195000</v>
      </c>
      <c r="E99" s="41"/>
    </row>
    <row r="100" spans="1:5" x14ac:dyDescent="0.25">
      <c r="A100" s="43">
        <v>22060401</v>
      </c>
      <c r="B100" s="44" t="s">
        <v>1127</v>
      </c>
      <c r="C100" s="41">
        <v>200000</v>
      </c>
      <c r="D100" s="41">
        <v>160000</v>
      </c>
      <c r="E100" s="41"/>
    </row>
    <row r="101" spans="1:5" x14ac:dyDescent="0.25">
      <c r="A101" s="43">
        <v>22060401</v>
      </c>
      <c r="B101" s="48" t="s">
        <v>1128</v>
      </c>
      <c r="C101" s="41">
        <v>20000000</v>
      </c>
      <c r="D101" s="41">
        <v>14800000</v>
      </c>
      <c r="E101" s="41"/>
    </row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2" orientation="landscape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F300"/>
  <sheetViews>
    <sheetView view="pageBreakPreview" topLeftCell="A17" zoomScale="120" zoomScaleNormal="100" zoomScaleSheetLayoutView="120" workbookViewId="0">
      <selection activeCell="A24" activeCellId="20" sqref="A8:XFD8 A84:XFD84 A83:XFD83 A82:XFD82 A79:XFD79 A77:XFD77 A75:XFD75 A71:XFD71 A67:XFD67 A63:XFD63 A57:XFD57 A56:XFD56 A47:XFD47 A44:XFD44 A43:XFD43 A42:XFD42 A41:XFD41 A35:XFD35 A26:XFD26 A24:XFD24 A24:XFD24"/>
    </sheetView>
  </sheetViews>
  <sheetFormatPr defaultColWidth="8.77734375" defaultRowHeight="15" x14ac:dyDescent="0.25"/>
  <cols>
    <col min="1" max="1" width="22.4414062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80" t="s">
        <v>143</v>
      </c>
      <c r="B1" s="80"/>
      <c r="C1" s="80"/>
      <c r="D1" s="80"/>
      <c r="E1" s="80"/>
    </row>
    <row r="2" spans="1:6" x14ac:dyDescent="0.25">
      <c r="A2" s="81" t="s">
        <v>837</v>
      </c>
      <c r="B2" s="81"/>
      <c r="C2" s="81"/>
      <c r="D2" s="81"/>
      <c r="E2" s="81"/>
    </row>
    <row r="3" spans="1:6" x14ac:dyDescent="0.3">
      <c r="A3" s="81" t="s">
        <v>767</v>
      </c>
      <c r="B3" s="81"/>
      <c r="C3" s="81"/>
      <c r="D3" s="81"/>
      <c r="E3" s="8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3">
      <c r="A6" s="8" t="s">
        <v>616</v>
      </c>
      <c r="B6" s="4">
        <v>3</v>
      </c>
      <c r="C6" s="5" t="s">
        <v>113</v>
      </c>
      <c r="D6" s="11">
        <f>D7+D25+D34+D40+D46+D55+D62+D74+D81+D87</f>
        <v>467500000</v>
      </c>
      <c r="E6" s="11">
        <f>E7+E25+E34+E40+E46+E55+E62+E74+E81+E87</f>
        <v>368658350.84000003</v>
      </c>
      <c r="F6" s="11">
        <f>F7+F25+F34+F40+F46+F55+F62+F74+F81+F87</f>
        <v>167335810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SUM(D8:D24)</f>
        <v>446000000</v>
      </c>
      <c r="E7" s="11">
        <f>SUM(E8:E24)</f>
        <v>348504228.84000003</v>
      </c>
      <c r="F7" s="11">
        <f>SUM(F8:F22)</f>
        <v>167335810</v>
      </c>
    </row>
    <row r="8" spans="1:6" hidden="1" x14ac:dyDescent="0.3">
      <c r="A8" s="42" t="s">
        <v>617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42" t="s">
        <v>618</v>
      </c>
      <c r="B9" s="43">
        <v>32010101</v>
      </c>
      <c r="C9" s="44" t="s">
        <v>884</v>
      </c>
      <c r="D9" s="45"/>
      <c r="E9" s="45"/>
      <c r="F9" s="45">
        <v>35000000</v>
      </c>
    </row>
    <row r="10" spans="1:6" ht="30" x14ac:dyDescent="0.3">
      <c r="A10" s="42" t="s">
        <v>722</v>
      </c>
      <c r="B10" s="43">
        <v>32010101</v>
      </c>
      <c r="C10" s="44" t="s">
        <v>882</v>
      </c>
      <c r="D10" s="45"/>
      <c r="E10" s="45"/>
      <c r="F10" s="45">
        <v>10000000</v>
      </c>
    </row>
    <row r="11" spans="1:6" ht="30" x14ac:dyDescent="0.3">
      <c r="A11" s="42" t="s">
        <v>723</v>
      </c>
      <c r="B11" s="43">
        <v>32010101</v>
      </c>
      <c r="C11" s="44" t="s">
        <v>883</v>
      </c>
      <c r="D11" s="45"/>
      <c r="E11" s="45"/>
      <c r="F11" s="45">
        <v>10000000</v>
      </c>
    </row>
    <row r="12" spans="1:6" ht="45" x14ac:dyDescent="0.3">
      <c r="A12" s="42" t="s">
        <v>724</v>
      </c>
      <c r="B12" s="43">
        <v>32010101</v>
      </c>
      <c r="C12" s="44" t="s">
        <v>1010</v>
      </c>
      <c r="D12" s="45"/>
      <c r="E12" s="45"/>
      <c r="F12" s="45">
        <v>10000000</v>
      </c>
    </row>
    <row r="13" spans="1:6" ht="30" x14ac:dyDescent="0.3">
      <c r="A13" s="42" t="s">
        <v>725</v>
      </c>
      <c r="B13" s="43">
        <v>32010101</v>
      </c>
      <c r="C13" s="44" t="s">
        <v>991</v>
      </c>
      <c r="D13" s="45"/>
      <c r="E13" s="45"/>
      <c r="F13" s="45">
        <v>3167905</v>
      </c>
    </row>
    <row r="14" spans="1:6" ht="30" x14ac:dyDescent="0.3">
      <c r="A14" s="42" t="s">
        <v>726</v>
      </c>
      <c r="B14" s="43">
        <v>32010101</v>
      </c>
      <c r="C14" s="44" t="s">
        <v>885</v>
      </c>
      <c r="D14" s="45"/>
      <c r="E14" s="45"/>
      <c r="F14" s="45">
        <v>35000000</v>
      </c>
    </row>
    <row r="15" spans="1:6" ht="30" x14ac:dyDescent="0.3">
      <c r="A15" s="42" t="s">
        <v>727</v>
      </c>
      <c r="B15" s="43">
        <v>32010101</v>
      </c>
      <c r="C15" s="44" t="s">
        <v>886</v>
      </c>
      <c r="D15" s="45"/>
      <c r="E15" s="45"/>
      <c r="F15" s="45">
        <v>35000000</v>
      </c>
    </row>
    <row r="16" spans="1:6" x14ac:dyDescent="0.3">
      <c r="A16" s="42" t="s">
        <v>956</v>
      </c>
      <c r="B16" s="43">
        <v>32010101</v>
      </c>
      <c r="C16" s="44" t="s">
        <v>916</v>
      </c>
      <c r="D16" s="45"/>
      <c r="E16" s="45"/>
      <c r="F16" s="45">
        <v>10000000</v>
      </c>
    </row>
    <row r="17" spans="1:6" ht="30" x14ac:dyDescent="0.3">
      <c r="A17" s="42" t="s">
        <v>719</v>
      </c>
      <c r="B17" s="43">
        <v>32010101</v>
      </c>
      <c r="C17" s="44" t="s">
        <v>917</v>
      </c>
      <c r="D17" s="45"/>
      <c r="E17" s="45"/>
      <c r="F17" s="45">
        <v>10000000</v>
      </c>
    </row>
    <row r="18" spans="1:6" ht="30" x14ac:dyDescent="0.3">
      <c r="A18" s="75" t="s">
        <v>729</v>
      </c>
      <c r="B18" s="76">
        <v>32010101</v>
      </c>
      <c r="C18" s="72" t="s">
        <v>946</v>
      </c>
      <c r="D18" s="77"/>
      <c r="E18" s="77"/>
      <c r="F18" s="45">
        <v>6000000</v>
      </c>
    </row>
    <row r="19" spans="1:6" ht="30" x14ac:dyDescent="0.25">
      <c r="A19" s="75" t="s">
        <v>730</v>
      </c>
      <c r="B19" s="76">
        <v>32010101</v>
      </c>
      <c r="C19" s="44" t="s">
        <v>990</v>
      </c>
      <c r="D19" s="45"/>
      <c r="E19" s="45"/>
      <c r="F19" s="45">
        <v>3167905</v>
      </c>
    </row>
    <row r="20" spans="1:6" ht="30" x14ac:dyDescent="0.25">
      <c r="A20" s="75" t="s">
        <v>731</v>
      </c>
      <c r="B20" s="76">
        <v>32010101</v>
      </c>
      <c r="C20" s="44" t="s">
        <v>1080</v>
      </c>
      <c r="D20" s="45">
        <v>120000000</v>
      </c>
      <c r="E20" s="45">
        <v>119277406</v>
      </c>
      <c r="F20" s="45"/>
    </row>
    <row r="21" spans="1:6" x14ac:dyDescent="0.25">
      <c r="A21" s="75" t="s">
        <v>732</v>
      </c>
      <c r="B21" s="76">
        <v>32010101</v>
      </c>
      <c r="C21" s="44" t="s">
        <v>1081</v>
      </c>
      <c r="D21" s="45">
        <v>176000000</v>
      </c>
      <c r="E21" s="45">
        <v>82692581.840000004</v>
      </c>
      <c r="F21" s="45"/>
    </row>
    <row r="22" spans="1:6" x14ac:dyDescent="0.25">
      <c r="A22" s="75" t="s">
        <v>733</v>
      </c>
      <c r="B22" s="76">
        <v>32010101</v>
      </c>
      <c r="C22" s="44" t="s">
        <v>1082</v>
      </c>
      <c r="D22" s="45">
        <v>70000000</v>
      </c>
      <c r="E22" s="45">
        <v>68000000</v>
      </c>
      <c r="F22" s="45"/>
    </row>
    <row r="23" spans="1:6" x14ac:dyDescent="0.25">
      <c r="A23" s="75" t="s">
        <v>734</v>
      </c>
      <c r="B23" s="76">
        <v>32010101</v>
      </c>
      <c r="C23" s="74" t="s">
        <v>1083</v>
      </c>
      <c r="D23" s="73">
        <v>80000000</v>
      </c>
      <c r="E23" s="45">
        <v>78534241</v>
      </c>
      <c r="F23" s="78"/>
    </row>
    <row r="24" spans="1:6" hidden="1" x14ac:dyDescent="0.25">
      <c r="A24" s="75" t="s">
        <v>735</v>
      </c>
      <c r="B24" s="76">
        <v>32010101</v>
      </c>
      <c r="C24" s="74" t="s">
        <v>1100</v>
      </c>
      <c r="D24" s="73"/>
      <c r="E24" s="73"/>
    </row>
    <row r="25" spans="1:6" s="1" customFormat="1" x14ac:dyDescent="0.25">
      <c r="A25" s="5"/>
      <c r="B25" s="4">
        <v>32010200</v>
      </c>
      <c r="C25" s="5" t="s">
        <v>116</v>
      </c>
      <c r="D25" s="11">
        <f>SUM(D26:D33)</f>
        <v>0</v>
      </c>
      <c r="E25" s="11">
        <f>SUM(E26:E33)</f>
        <v>0</v>
      </c>
      <c r="F25" s="11">
        <f>SUM(F26:F33)</f>
        <v>0</v>
      </c>
    </row>
    <row r="26" spans="1:6" hidden="1" x14ac:dyDescent="0.25">
      <c r="A26" s="42" t="s">
        <v>618</v>
      </c>
      <c r="B26" s="43">
        <v>32010202</v>
      </c>
      <c r="C26" s="44" t="s">
        <v>117</v>
      </c>
      <c r="D26" s="45"/>
      <c r="E26" s="45"/>
      <c r="F26" s="45"/>
    </row>
    <row r="27" spans="1:6" hidden="1" x14ac:dyDescent="0.25">
      <c r="A27" s="42"/>
      <c r="B27" s="43"/>
      <c r="D27" s="45"/>
      <c r="E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s="1" customFormat="1" x14ac:dyDescent="0.25">
      <c r="A34" s="5"/>
      <c r="B34" s="4">
        <v>320103</v>
      </c>
      <c r="C34" s="5" t="s">
        <v>118</v>
      </c>
      <c r="D34" s="11">
        <f>SUM(D35:D39)</f>
        <v>9500000</v>
      </c>
      <c r="E34" s="11">
        <f t="shared" ref="E34:F34" si="0">SUM(E35:E39)</f>
        <v>9000000</v>
      </c>
      <c r="F34" s="11">
        <f t="shared" si="0"/>
        <v>0</v>
      </c>
    </row>
    <row r="35" spans="1:6" hidden="1" x14ac:dyDescent="0.25">
      <c r="A35" s="42" t="s">
        <v>722</v>
      </c>
      <c r="B35" s="43">
        <v>32010301</v>
      </c>
      <c r="C35" s="44" t="s">
        <v>119</v>
      </c>
      <c r="D35" s="45"/>
      <c r="E35" s="45"/>
      <c r="F35" s="45"/>
    </row>
    <row r="36" spans="1:6" x14ac:dyDescent="0.25">
      <c r="A36" s="44"/>
      <c r="B36" s="43">
        <v>32010302</v>
      </c>
      <c r="C36" s="44" t="s">
        <v>1079</v>
      </c>
      <c r="D36" s="45">
        <v>9500000</v>
      </c>
      <c r="E36" s="45">
        <v>9000000</v>
      </c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32010400</v>
      </c>
      <c r="C40" s="5" t="s">
        <v>120</v>
      </c>
      <c r="D40" s="11">
        <f>SUM(D41:D45)</f>
        <v>0</v>
      </c>
      <c r="E40" s="11">
        <f t="shared" ref="E40:F40" si="1">SUM(E41:E45)</f>
        <v>0</v>
      </c>
      <c r="F40" s="11">
        <f t="shared" si="1"/>
        <v>0</v>
      </c>
    </row>
    <row r="41" spans="1:6" hidden="1" x14ac:dyDescent="0.25">
      <c r="A41" s="42" t="s">
        <v>723</v>
      </c>
      <c r="B41" s="43">
        <v>32010405</v>
      </c>
      <c r="C41" s="44" t="s">
        <v>121</v>
      </c>
      <c r="D41" s="45"/>
      <c r="E41" s="45"/>
      <c r="F41" s="45"/>
    </row>
    <row r="42" spans="1:6" hidden="1" x14ac:dyDescent="0.25">
      <c r="A42" s="42" t="s">
        <v>724</v>
      </c>
      <c r="B42" s="43">
        <v>32010406</v>
      </c>
      <c r="C42" s="44" t="s">
        <v>122</v>
      </c>
      <c r="D42" s="45"/>
      <c r="E42" s="45"/>
      <c r="F42" s="45"/>
    </row>
    <row r="43" spans="1:6" hidden="1" x14ac:dyDescent="0.25">
      <c r="A43" s="42" t="s">
        <v>725</v>
      </c>
      <c r="B43" s="43">
        <v>32010407</v>
      </c>
      <c r="C43" s="44" t="s">
        <v>123</v>
      </c>
      <c r="D43" s="45"/>
      <c r="E43" s="45"/>
      <c r="F43" s="45"/>
    </row>
    <row r="44" spans="1:6" hidden="1" x14ac:dyDescent="0.25">
      <c r="A44" s="42" t="s">
        <v>726</v>
      </c>
      <c r="B44" s="43">
        <v>32010408</v>
      </c>
      <c r="C44" s="44" t="s">
        <v>124</v>
      </c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s="1" customFormat="1" x14ac:dyDescent="0.25">
      <c r="A46" s="5"/>
      <c r="B46" s="4">
        <v>320105</v>
      </c>
      <c r="C46" s="5" t="s">
        <v>125</v>
      </c>
      <c r="D46" s="11">
        <f>SUM(D47:D54)</f>
        <v>0</v>
      </c>
      <c r="E46" s="11">
        <f t="shared" ref="E46:F46" si="2">SUM(E47:E54)</f>
        <v>0</v>
      </c>
      <c r="F46" s="11">
        <f t="shared" si="2"/>
        <v>0</v>
      </c>
    </row>
    <row r="47" spans="1:6" hidden="1" x14ac:dyDescent="0.25">
      <c r="A47" s="42" t="s">
        <v>727</v>
      </c>
      <c r="B47" s="43">
        <v>32010501</v>
      </c>
      <c r="C47" s="44" t="s">
        <v>126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hidden="1" x14ac:dyDescent="0.25">
      <c r="A54" s="46"/>
      <c r="B54" s="47"/>
      <c r="C54" s="46"/>
      <c r="D54" s="45"/>
      <c r="E54" s="45"/>
      <c r="F54" s="45"/>
    </row>
    <row r="55" spans="1:6" s="1" customFormat="1" x14ac:dyDescent="0.25">
      <c r="A55" s="5"/>
      <c r="B55" s="4">
        <v>320106</v>
      </c>
      <c r="C55" s="5" t="s">
        <v>127</v>
      </c>
      <c r="D55" s="11">
        <f>SUM(D56:D61)</f>
        <v>2000000</v>
      </c>
      <c r="E55" s="11">
        <f t="shared" ref="E55:F55" si="3">SUM(E56:E61)</f>
        <v>1920000</v>
      </c>
      <c r="F55" s="11">
        <f t="shared" si="3"/>
        <v>0</v>
      </c>
    </row>
    <row r="56" spans="1:6" hidden="1" x14ac:dyDescent="0.25">
      <c r="A56" s="42" t="s">
        <v>728</v>
      </c>
      <c r="B56" s="43">
        <v>32010601</v>
      </c>
      <c r="C56" s="44" t="s">
        <v>128</v>
      </c>
      <c r="D56" s="45"/>
      <c r="E56" s="45"/>
      <c r="F56" s="45"/>
    </row>
    <row r="57" spans="1:6" hidden="1" x14ac:dyDescent="0.25">
      <c r="A57" s="42" t="s">
        <v>719</v>
      </c>
      <c r="B57" s="43">
        <v>32010602</v>
      </c>
      <c r="C57" s="44" t="s">
        <v>129</v>
      </c>
      <c r="D57" s="45"/>
      <c r="E57" s="45"/>
      <c r="F57" s="45"/>
    </row>
    <row r="58" spans="1:6" x14ac:dyDescent="0.25">
      <c r="A58" s="44"/>
      <c r="B58" s="43">
        <v>32010603</v>
      </c>
      <c r="C58" s="44" t="s">
        <v>1078</v>
      </c>
      <c r="D58" s="45">
        <v>2000000</v>
      </c>
      <c r="E58" s="45">
        <v>1920000</v>
      </c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s="1" customFormat="1" x14ac:dyDescent="0.25">
      <c r="A62" s="5"/>
      <c r="B62" s="4">
        <v>320109</v>
      </c>
      <c r="C62" s="5" t="s">
        <v>130</v>
      </c>
      <c r="D62" s="11">
        <f>SUM(D63:D73)</f>
        <v>10000000</v>
      </c>
      <c r="E62" s="11">
        <f>SUM(E63:E73)</f>
        <v>9234122</v>
      </c>
      <c r="F62" s="11">
        <f>SUM(F63:F73)</f>
        <v>0</v>
      </c>
    </row>
    <row r="63" spans="1:6" hidden="1" x14ac:dyDescent="0.25">
      <c r="A63" s="42" t="s">
        <v>729</v>
      </c>
      <c r="B63" s="43">
        <v>32010903</v>
      </c>
      <c r="C63" s="44" t="s">
        <v>131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x14ac:dyDescent="0.25">
      <c r="A65" s="42" t="s">
        <v>730</v>
      </c>
      <c r="B65" s="43">
        <v>32010904</v>
      </c>
      <c r="C65" s="44" t="s">
        <v>132</v>
      </c>
      <c r="D65" s="45">
        <v>10000000</v>
      </c>
      <c r="E65" s="45">
        <v>9234122</v>
      </c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731</v>
      </c>
      <c r="B67" s="43">
        <v>32010935</v>
      </c>
      <c r="C67" s="44" t="s">
        <v>133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732</v>
      </c>
      <c r="B71" s="43">
        <v>32010936</v>
      </c>
      <c r="C71" s="44" t="s">
        <v>134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s="1" customFormat="1" x14ac:dyDescent="0.25">
      <c r="A74" s="5"/>
      <c r="B74" s="4">
        <v>320201</v>
      </c>
      <c r="C74" s="5" t="s">
        <v>146</v>
      </c>
      <c r="D74" s="11">
        <f>SUM(D75:D80)</f>
        <v>0</v>
      </c>
      <c r="E74" s="11">
        <f t="shared" ref="E74:F74" si="4">SUM(E75:E80)</f>
        <v>0</v>
      </c>
      <c r="F74" s="11">
        <f t="shared" si="4"/>
        <v>0</v>
      </c>
    </row>
    <row r="75" spans="1:6" hidden="1" x14ac:dyDescent="0.25">
      <c r="A75" s="42" t="s">
        <v>733</v>
      </c>
      <c r="B75" s="43">
        <v>32020101</v>
      </c>
      <c r="C75" s="44" t="s">
        <v>135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2" t="s">
        <v>734</v>
      </c>
      <c r="B77" s="43">
        <v>32020102</v>
      </c>
      <c r="C77" s="44" t="s">
        <v>136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2" t="s">
        <v>735</v>
      </c>
      <c r="B79" s="43">
        <v>32020104</v>
      </c>
      <c r="C79" s="44" t="s">
        <v>137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320301</v>
      </c>
      <c r="C81" s="5" t="s">
        <v>138</v>
      </c>
      <c r="D81" s="11">
        <f>SUM(D82:D86)</f>
        <v>0</v>
      </c>
      <c r="E81" s="11">
        <f t="shared" ref="E81:F81" si="5">SUM(E82:E86)</f>
        <v>0</v>
      </c>
      <c r="F81" s="11">
        <f t="shared" si="5"/>
        <v>0</v>
      </c>
    </row>
    <row r="82" spans="1:6" hidden="1" x14ac:dyDescent="0.25">
      <c r="A82" s="42" t="s">
        <v>736</v>
      </c>
      <c r="B82" s="43">
        <v>32030101</v>
      </c>
      <c r="C82" s="44" t="s">
        <v>139</v>
      </c>
      <c r="D82" s="45"/>
      <c r="E82" s="45"/>
      <c r="F82" s="45"/>
    </row>
    <row r="83" spans="1:6" hidden="1" x14ac:dyDescent="0.25">
      <c r="A83" s="42" t="s">
        <v>737</v>
      </c>
      <c r="B83" s="43">
        <v>32030109</v>
      </c>
      <c r="C83" s="44" t="s">
        <v>140</v>
      </c>
      <c r="D83" s="45"/>
      <c r="E83" s="45"/>
      <c r="F83" s="45"/>
    </row>
    <row r="84" spans="1:6" hidden="1" x14ac:dyDescent="0.25">
      <c r="A84" s="42" t="s">
        <v>721</v>
      </c>
      <c r="B84" s="43">
        <v>32030110</v>
      </c>
      <c r="C84" s="44" t="s">
        <v>141</v>
      </c>
      <c r="D84" s="45"/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hidden="1" x14ac:dyDescent="0.25">
      <c r="A86" s="46"/>
      <c r="B86" s="47"/>
      <c r="C86" s="46"/>
      <c r="D86" s="45"/>
      <c r="E86" s="45"/>
      <c r="F86" s="45"/>
    </row>
    <row r="87" spans="1:6" s="1" customFormat="1" x14ac:dyDescent="0.25">
      <c r="A87" s="5"/>
      <c r="B87" s="4">
        <v>32011000</v>
      </c>
      <c r="C87" s="5" t="s">
        <v>142</v>
      </c>
      <c r="D87" s="11">
        <f>SUM(D88:D89)</f>
        <v>0</v>
      </c>
      <c r="E87" s="11">
        <f>SUM(E88:E89)</f>
        <v>0</v>
      </c>
      <c r="F87" s="11">
        <f>SUM(F88:F89)</f>
        <v>0</v>
      </c>
    </row>
    <row r="88" spans="1:6" hidden="1" x14ac:dyDescent="0.25">
      <c r="A88" s="42" t="s">
        <v>720</v>
      </c>
      <c r="B88" s="46"/>
      <c r="C88" s="46"/>
      <c r="D88" s="45"/>
      <c r="E88" s="45"/>
      <c r="F88" s="45"/>
    </row>
    <row r="89" spans="1:6" hidden="1" x14ac:dyDescent="0.25">
      <c r="A89" s="46"/>
      <c r="B89" s="46"/>
      <c r="C89" s="46"/>
      <c r="D89" s="45"/>
      <c r="E89" s="45"/>
      <c r="F89" s="45"/>
    </row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69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2:E300"/>
  <sheetViews>
    <sheetView view="pageBreakPreview" topLeftCell="A2" zoomScale="90" zoomScaleNormal="95" zoomScaleSheetLayoutView="90" workbookViewId="0">
      <selection activeCell="E11" sqref="E11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838</v>
      </c>
      <c r="B3" s="82"/>
      <c r="C3" s="82"/>
      <c r="D3" s="82"/>
      <c r="E3" s="82"/>
    </row>
    <row r="4" spans="1:5" x14ac:dyDescent="0.3">
      <c r="A4" s="81" t="s">
        <v>769</v>
      </c>
      <c r="B4" s="81"/>
      <c r="C4" s="81"/>
      <c r="D4" s="81"/>
      <c r="E4" s="81"/>
    </row>
    <row r="6" spans="1:5" ht="49.35" customHeight="1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94608150.599999994</v>
      </c>
      <c r="D7" s="12">
        <f t="shared" ref="D7:E7" si="0">D8+D13+D20</f>
        <v>91554614</v>
      </c>
      <c r="E7" s="12">
        <f t="shared" si="0"/>
        <v>105197504.26000001</v>
      </c>
    </row>
    <row r="8" spans="1:5" s="1" customFormat="1" x14ac:dyDescent="0.3">
      <c r="A8" s="3">
        <v>2101</v>
      </c>
      <c r="B8" s="3" t="s">
        <v>5</v>
      </c>
      <c r="C8" s="12">
        <f>C9</f>
        <v>94608150.599999994</v>
      </c>
      <c r="D8" s="12">
        <f t="shared" ref="D8:E8" si="1">D9</f>
        <v>91554614</v>
      </c>
      <c r="E8" s="12">
        <f t="shared" si="1"/>
        <v>105197504.26000001</v>
      </c>
    </row>
    <row r="9" spans="1:5" s="1" customFormat="1" x14ac:dyDescent="0.3">
      <c r="A9" s="3">
        <v>210101</v>
      </c>
      <c r="B9" s="3" t="s">
        <v>6</v>
      </c>
      <c r="C9" s="12">
        <f>SUM(C10:C12)</f>
        <v>94608150.599999994</v>
      </c>
      <c r="D9" s="12">
        <f t="shared" ref="D9:E9" si="2">SUM(D10:D12)</f>
        <v>91554614</v>
      </c>
      <c r="E9" s="12">
        <f t="shared" si="2"/>
        <v>105197504.26000001</v>
      </c>
    </row>
    <row r="10" spans="1:5" x14ac:dyDescent="0.3">
      <c r="A10" s="59">
        <v>21010101</v>
      </c>
      <c r="B10" s="48" t="s">
        <v>5</v>
      </c>
      <c r="C10" s="41">
        <v>94608150.599999994</v>
      </c>
      <c r="D10" s="41">
        <v>91554614</v>
      </c>
      <c r="E10" s="41">
        <v>105197504.26000001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3:E300"/>
  <sheetViews>
    <sheetView view="pageBreakPreview" topLeftCell="A70" zoomScale="90" zoomScaleNormal="99" zoomScaleSheetLayoutView="90" workbookViewId="0">
      <selection activeCell="D73" sqref="D73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839</v>
      </c>
      <c r="B4" s="82"/>
      <c r="C4" s="82"/>
      <c r="D4" s="82"/>
      <c r="E4" s="82"/>
    </row>
    <row r="5" spans="1:5" x14ac:dyDescent="0.3">
      <c r="A5" s="81" t="s">
        <v>769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8200000</v>
      </c>
      <c r="D7" s="12">
        <f t="shared" ref="D7:E7" si="0">D8+D84+D88+D93</f>
        <v>7053000</v>
      </c>
      <c r="E7" s="12">
        <f t="shared" si="0"/>
        <v>11200000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8200000</v>
      </c>
      <c r="D8" s="12">
        <f t="shared" ref="D8:E8" si="1">D9+D14+D22+D36+D45+D48+D54+D63+D67+D70</f>
        <v>7053000</v>
      </c>
      <c r="E8" s="12">
        <f t="shared" si="1"/>
        <v>11200000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800000</v>
      </c>
      <c r="E9" s="12">
        <f t="shared" si="2"/>
        <v>1000000</v>
      </c>
    </row>
    <row r="10" spans="1:5" x14ac:dyDescent="0.3">
      <c r="A10" s="43">
        <v>22020101</v>
      </c>
      <c r="B10" s="44" t="s">
        <v>23</v>
      </c>
      <c r="C10" s="41">
        <v>1000000</v>
      </c>
      <c r="D10" s="41">
        <v>800000</v>
      </c>
      <c r="E10" s="41">
        <v>1000000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200000</v>
      </c>
      <c r="D14" s="12">
        <f>SUM(D15:D21)</f>
        <v>200000</v>
      </c>
      <c r="E14" s="12">
        <f>SUM(E15:E21)</f>
        <v>3000000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x14ac:dyDescent="0.3">
      <c r="A19" s="43">
        <v>22020205</v>
      </c>
      <c r="B19" s="44" t="s">
        <v>32</v>
      </c>
      <c r="C19" s="41">
        <v>200000</v>
      </c>
      <c r="D19" s="41">
        <v>200000</v>
      </c>
      <c r="E19" s="41">
        <v>3000000</v>
      </c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220000</v>
      </c>
      <c r="D22" s="12">
        <f t="shared" ref="D22:E22" si="3">SUM(D23:D35)</f>
        <v>100000</v>
      </c>
      <c r="E22" s="12">
        <f t="shared" si="3"/>
        <v>300000</v>
      </c>
    </row>
    <row r="23" spans="1:5" x14ac:dyDescent="0.3">
      <c r="A23" s="43">
        <v>22020301</v>
      </c>
      <c r="B23" s="44" t="s">
        <v>36</v>
      </c>
      <c r="C23" s="41">
        <v>120000</v>
      </c>
      <c r="D23" s="41">
        <v>100000</v>
      </c>
      <c r="E23" s="41">
        <v>200000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41">
        <v>100000</v>
      </c>
      <c r="D27" s="41">
        <v>0</v>
      </c>
      <c r="E27" s="41">
        <v>100000</v>
      </c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880000</v>
      </c>
      <c r="D36" s="12">
        <f t="shared" ref="D36:E36" si="4">SUM(D37:D44)</f>
        <v>807000</v>
      </c>
      <c r="E36" s="12">
        <f t="shared" si="4"/>
        <v>900000</v>
      </c>
    </row>
    <row r="37" spans="1:5" x14ac:dyDescent="0.3">
      <c r="A37" s="43">
        <v>22020401</v>
      </c>
      <c r="B37" s="44" t="s">
        <v>50</v>
      </c>
      <c r="C37" s="41">
        <v>300000</v>
      </c>
      <c r="D37" s="41">
        <v>300000</v>
      </c>
      <c r="E37" s="41">
        <v>500000</v>
      </c>
    </row>
    <row r="38" spans="1:5" x14ac:dyDescent="0.3">
      <c r="A38" s="43">
        <v>22020402</v>
      </c>
      <c r="B38" s="44" t="s">
        <v>51</v>
      </c>
      <c r="C38" s="41">
        <v>180000</v>
      </c>
      <c r="D38" s="41">
        <v>110000</v>
      </c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x14ac:dyDescent="0.3">
      <c r="A41" s="43">
        <v>22020405</v>
      </c>
      <c r="B41" s="44" t="s">
        <v>54</v>
      </c>
      <c r="C41" s="41">
        <v>200000</v>
      </c>
      <c r="D41" s="41">
        <v>197000</v>
      </c>
      <c r="E41" s="41"/>
    </row>
    <row r="42" spans="1:5" x14ac:dyDescent="0.3">
      <c r="A42" s="43">
        <v>22020406</v>
      </c>
      <c r="B42" s="44" t="s">
        <v>55</v>
      </c>
      <c r="C42" s="41">
        <v>200000</v>
      </c>
      <c r="D42" s="41">
        <v>200000</v>
      </c>
      <c r="E42" s="41">
        <v>400000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4000000</v>
      </c>
      <c r="D48" s="12">
        <f t="shared" ref="D48:E48" si="6">SUM(D49:D53)</f>
        <v>3500000</v>
      </c>
      <c r="E48" s="12">
        <f t="shared" si="6"/>
        <v>4000000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41">
        <v>4000000</v>
      </c>
      <c r="D53" s="41">
        <v>3500000</v>
      </c>
      <c r="E53" s="41">
        <v>4000000</v>
      </c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400000</v>
      </c>
      <c r="D63" s="12">
        <f t="shared" ref="D63:E63" si="8">SUM(D64:D66)</f>
        <v>350000</v>
      </c>
      <c r="E63" s="12">
        <f t="shared" si="8"/>
        <v>500000</v>
      </c>
    </row>
    <row r="64" spans="1:5" x14ac:dyDescent="0.3">
      <c r="A64" s="43">
        <v>22020801</v>
      </c>
      <c r="B64" s="44" t="s">
        <v>77</v>
      </c>
      <c r="C64" s="41">
        <v>250000</v>
      </c>
      <c r="D64" s="41">
        <v>250000</v>
      </c>
      <c r="E64" s="41">
        <v>500000</v>
      </c>
    </row>
    <row r="65" spans="1:5" x14ac:dyDescent="0.3">
      <c r="A65" s="43">
        <v>22020802</v>
      </c>
      <c r="B65" s="44" t="s">
        <v>78</v>
      </c>
      <c r="C65" s="41">
        <v>150000</v>
      </c>
      <c r="D65" s="41">
        <v>100000</v>
      </c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1500000</v>
      </c>
      <c r="D70" s="12">
        <f t="shared" ref="D70:E70" si="10">SUM(D71:D83)</f>
        <v>1296000</v>
      </c>
      <c r="E70" s="12">
        <f t="shared" si="10"/>
        <v>1500000</v>
      </c>
    </row>
    <row r="71" spans="1:5" x14ac:dyDescent="0.3">
      <c r="A71" s="43">
        <v>22021001</v>
      </c>
      <c r="B71" s="44" t="s">
        <v>84</v>
      </c>
      <c r="C71" s="41">
        <v>200000</v>
      </c>
      <c r="D71" s="41">
        <v>136000</v>
      </c>
      <c r="E71" s="41"/>
    </row>
    <row r="72" spans="1:5" x14ac:dyDescent="0.3">
      <c r="A72" s="43">
        <v>22021002</v>
      </c>
      <c r="B72" s="44" t="s">
        <v>85</v>
      </c>
      <c r="C72" s="41">
        <v>300000</v>
      </c>
      <c r="D72" s="41">
        <v>260000</v>
      </c>
      <c r="E72" s="41">
        <v>500000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1000000</v>
      </c>
      <c r="D76" s="41">
        <v>900000</v>
      </c>
      <c r="E76" s="41">
        <v>1000000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F300"/>
  <sheetViews>
    <sheetView view="pageBreakPreview" topLeftCell="A27" zoomScale="40" zoomScaleNormal="94" zoomScaleSheetLayoutView="40" zoomScalePageLayoutView="108" workbookViewId="0">
      <selection activeCell="A8" activeCellId="18" sqref="A108:XFD108 A107:XFD107 A106:XFD106 A103:XFD103 A101:XFD101 A99:XFD99 A95:XFD95 A91:XFD91 A89:XFD89 A87:XFD87 A81:XFD81 A80:XFD80 A71:XFD71 A68:XFD68 A67:XFD67 A66:XFD66 A65:XFD65 A59:XFD59 A8:XFD8"/>
    </sheetView>
  </sheetViews>
  <sheetFormatPr defaultColWidth="8.77734375" defaultRowHeight="15" x14ac:dyDescent="0.25"/>
  <cols>
    <col min="1" max="1" width="22.44140625" style="49" bestFit="1" customWidth="1"/>
    <col min="2" max="2" width="13.21875" style="49" bestFit="1" customWidth="1"/>
    <col min="3" max="3" width="44.21875" style="49" customWidth="1"/>
    <col min="4" max="6" width="25.44140625" style="49" bestFit="1" customWidth="1"/>
    <col min="7" max="16384" width="8.77734375" style="49"/>
  </cols>
  <sheetData>
    <row r="1" spans="1:6" x14ac:dyDescent="0.3">
      <c r="A1" s="80" t="s">
        <v>143</v>
      </c>
      <c r="B1" s="80"/>
      <c r="C1" s="80"/>
      <c r="D1" s="80"/>
      <c r="E1" s="80"/>
    </row>
    <row r="2" spans="1:6" x14ac:dyDescent="0.25">
      <c r="A2" s="81" t="s">
        <v>840</v>
      </c>
      <c r="B2" s="81"/>
      <c r="C2" s="81"/>
      <c r="D2" s="81"/>
      <c r="E2" s="81"/>
    </row>
    <row r="3" spans="1:6" x14ac:dyDescent="0.3">
      <c r="A3" s="81" t="s">
        <v>769</v>
      </c>
      <c r="B3" s="81"/>
      <c r="C3" s="81"/>
      <c r="D3" s="81"/>
      <c r="E3" s="81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3">
      <c r="A6" s="8" t="s">
        <v>619</v>
      </c>
      <c r="B6" s="4">
        <v>3</v>
      </c>
      <c r="C6" s="5" t="s">
        <v>113</v>
      </c>
      <c r="D6" s="11">
        <f>D7+D24+D58+D64+D70+D79+D86+D98+D105+D111</f>
        <v>124000000</v>
      </c>
      <c r="E6" s="11">
        <f>E7+E24+E58+E64+E70+E79+E86+E98+E105+E111</f>
        <v>114493709</v>
      </c>
      <c r="F6" s="11">
        <f>F7+F24+F58+F64+F70+F79+F86+F98+F105+F111</f>
        <v>318188161.65999997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SUM(D8:D23)</f>
        <v>122000000</v>
      </c>
      <c r="E7" s="11">
        <f>SUM(E8:E23)</f>
        <v>112493709</v>
      </c>
      <c r="F7" s="11">
        <f>SUM(F8:F23)</f>
        <v>116952960.53</v>
      </c>
    </row>
    <row r="8" spans="1:6" hidden="1" x14ac:dyDescent="0.3">
      <c r="A8" s="42" t="s">
        <v>620</v>
      </c>
      <c r="B8" s="43">
        <v>32010101</v>
      </c>
      <c r="C8" s="44" t="s">
        <v>115</v>
      </c>
      <c r="D8" s="45"/>
      <c r="E8" s="45"/>
      <c r="F8" s="45"/>
    </row>
    <row r="9" spans="1:6" ht="21" customHeight="1" x14ac:dyDescent="0.3">
      <c r="A9" s="42" t="s">
        <v>621</v>
      </c>
      <c r="B9" s="43">
        <v>32010101</v>
      </c>
      <c r="C9" s="44" t="s">
        <v>1085</v>
      </c>
      <c r="D9" s="45">
        <v>1000000</v>
      </c>
      <c r="E9" s="45">
        <v>875000</v>
      </c>
      <c r="F9" s="45"/>
    </row>
    <row r="10" spans="1:6" x14ac:dyDescent="0.3">
      <c r="A10" s="42" t="s">
        <v>741</v>
      </c>
      <c r="B10" s="43">
        <v>32010101</v>
      </c>
      <c r="C10" s="44" t="s">
        <v>1086</v>
      </c>
      <c r="D10" s="45">
        <v>1000000</v>
      </c>
      <c r="E10" s="45">
        <v>946859</v>
      </c>
      <c r="F10" s="45"/>
    </row>
    <row r="11" spans="1:6" x14ac:dyDescent="0.3">
      <c r="A11" s="42" t="s">
        <v>742</v>
      </c>
      <c r="B11" s="43">
        <v>32010101</v>
      </c>
      <c r="C11" s="44" t="s">
        <v>1101</v>
      </c>
      <c r="D11" s="45">
        <v>20000000</v>
      </c>
      <c r="E11" s="45">
        <v>19831850</v>
      </c>
      <c r="F11" s="45"/>
    </row>
    <row r="12" spans="1:6" x14ac:dyDescent="0.3">
      <c r="A12" s="42" t="s">
        <v>743</v>
      </c>
      <c r="B12" s="43">
        <v>32010101</v>
      </c>
      <c r="C12" s="44" t="s">
        <v>1087</v>
      </c>
      <c r="D12" s="45">
        <v>25000000</v>
      </c>
      <c r="E12" s="45">
        <v>22240000</v>
      </c>
      <c r="F12" s="45"/>
    </row>
    <row r="13" spans="1:6" x14ac:dyDescent="0.3">
      <c r="A13" s="42" t="s">
        <v>744</v>
      </c>
      <c r="B13" s="43">
        <v>32010101</v>
      </c>
      <c r="C13" s="44" t="s">
        <v>1088</v>
      </c>
      <c r="D13" s="45">
        <v>50000000</v>
      </c>
      <c r="E13" s="45">
        <v>47200000</v>
      </c>
      <c r="F13" s="45"/>
    </row>
    <row r="14" spans="1:6" x14ac:dyDescent="0.3">
      <c r="A14" s="42" t="s">
        <v>745</v>
      </c>
      <c r="B14" s="43">
        <v>32010101</v>
      </c>
      <c r="C14" s="44" t="s">
        <v>1089</v>
      </c>
      <c r="D14" s="45">
        <v>5000000</v>
      </c>
      <c r="E14" s="45">
        <v>4200000</v>
      </c>
      <c r="F14" s="45"/>
    </row>
    <row r="15" spans="1:6" x14ac:dyDescent="0.3">
      <c r="A15" s="42" t="s">
        <v>746</v>
      </c>
      <c r="B15" s="43">
        <v>32010101</v>
      </c>
      <c r="C15" s="44" t="s">
        <v>1090</v>
      </c>
      <c r="D15" s="45">
        <v>8000000</v>
      </c>
      <c r="E15" s="45">
        <v>6500000</v>
      </c>
      <c r="F15" s="45"/>
    </row>
    <row r="16" spans="1:6" x14ac:dyDescent="0.3">
      <c r="A16" s="42" t="s">
        <v>747</v>
      </c>
      <c r="B16" s="43">
        <v>32010101</v>
      </c>
      <c r="C16" s="44" t="s">
        <v>1091</v>
      </c>
      <c r="D16" s="45">
        <v>6000000</v>
      </c>
      <c r="E16" s="45">
        <v>5200000</v>
      </c>
      <c r="F16" s="45"/>
    </row>
    <row r="17" spans="1:6" x14ac:dyDescent="0.3">
      <c r="A17" s="42" t="s">
        <v>1102</v>
      </c>
      <c r="B17" s="43">
        <v>32010101</v>
      </c>
      <c r="C17" s="44" t="s">
        <v>1092</v>
      </c>
      <c r="D17" s="45">
        <v>6000000</v>
      </c>
      <c r="E17" s="45">
        <v>5500000</v>
      </c>
      <c r="F17" s="45"/>
    </row>
    <row r="18" spans="1:6" ht="45" x14ac:dyDescent="0.3">
      <c r="A18" s="42"/>
      <c r="B18" s="43">
        <v>32010101</v>
      </c>
      <c r="C18" s="44" t="s">
        <v>987</v>
      </c>
      <c r="D18" s="45"/>
      <c r="E18" s="45"/>
      <c r="F18" s="45">
        <v>66248707.5</v>
      </c>
    </row>
    <row r="19" spans="1:6" ht="30" x14ac:dyDescent="0.3">
      <c r="A19" s="42"/>
      <c r="B19" s="43">
        <v>32010101</v>
      </c>
      <c r="C19" s="44" t="s">
        <v>986</v>
      </c>
      <c r="D19" s="45"/>
      <c r="E19" s="45"/>
      <c r="F19" s="45">
        <v>50704253.030000001</v>
      </c>
    </row>
    <row r="20" spans="1:6" hidden="1" x14ac:dyDescent="0.3">
      <c r="A20" s="42"/>
      <c r="B20" s="43"/>
      <c r="C20" s="44"/>
      <c r="D20" s="45"/>
      <c r="E20" s="45"/>
      <c r="F20" s="45"/>
    </row>
    <row r="21" spans="1:6" hidden="1" x14ac:dyDescent="0.3">
      <c r="A21" s="42"/>
      <c r="B21" s="43"/>
      <c r="C21" s="44"/>
      <c r="D21" s="45"/>
      <c r="E21" s="45"/>
      <c r="F21" s="45"/>
    </row>
    <row r="22" spans="1:6" hidden="1" x14ac:dyDescent="0.3">
      <c r="A22" s="42"/>
      <c r="B22" s="43"/>
      <c r="C22" s="44"/>
      <c r="D22" s="45"/>
      <c r="E22" s="45"/>
      <c r="F22" s="45"/>
    </row>
    <row r="23" spans="1:6" hidden="1" x14ac:dyDescent="0.3">
      <c r="A23" s="44" t="s">
        <v>923</v>
      </c>
      <c r="B23" s="43"/>
      <c r="C23" s="44"/>
      <c r="D23" s="45"/>
      <c r="E23" s="45"/>
      <c r="F23" s="45"/>
    </row>
    <row r="24" spans="1:6" s="1" customFormat="1" x14ac:dyDescent="0.25">
      <c r="A24" s="5"/>
      <c r="B24" s="4">
        <v>32010200</v>
      </c>
      <c r="C24" s="5" t="s">
        <v>116</v>
      </c>
      <c r="D24" s="11">
        <f>SUM(D25:D57)</f>
        <v>0</v>
      </c>
      <c r="E24" s="11">
        <f>SUM(E25:E57)</f>
        <v>0</v>
      </c>
      <c r="F24" s="11">
        <f>SUM(F25:F57)</f>
        <v>201235201.13</v>
      </c>
    </row>
    <row r="25" spans="1:6" x14ac:dyDescent="0.3">
      <c r="A25" s="42" t="s">
        <v>621</v>
      </c>
      <c r="B25" s="43">
        <v>32010202</v>
      </c>
      <c r="C25" s="44" t="s">
        <v>117</v>
      </c>
      <c r="D25" s="45"/>
      <c r="E25" s="45"/>
      <c r="F25" s="45"/>
    </row>
    <row r="26" spans="1:6" ht="30" x14ac:dyDescent="0.3">
      <c r="A26" s="42" t="s">
        <v>741</v>
      </c>
      <c r="B26" s="43">
        <v>32010202</v>
      </c>
      <c r="C26" s="44" t="s">
        <v>994</v>
      </c>
      <c r="D26" s="45"/>
      <c r="E26" s="45"/>
      <c r="F26" s="45">
        <v>5000000</v>
      </c>
    </row>
    <row r="27" spans="1:6" ht="30" x14ac:dyDescent="0.3">
      <c r="A27" s="42" t="s">
        <v>742</v>
      </c>
      <c r="B27" s="43">
        <v>32010202</v>
      </c>
      <c r="C27" s="44" t="s">
        <v>985</v>
      </c>
      <c r="D27" s="45"/>
      <c r="E27" s="45"/>
      <c r="F27" s="45">
        <v>1461801.13</v>
      </c>
    </row>
    <row r="28" spans="1:6" ht="30" x14ac:dyDescent="0.3">
      <c r="A28" s="42" t="s">
        <v>743</v>
      </c>
      <c r="B28" s="43">
        <v>32010202</v>
      </c>
      <c r="C28" s="44" t="s">
        <v>1000</v>
      </c>
      <c r="D28" s="45"/>
      <c r="E28" s="45"/>
      <c r="F28" s="45">
        <v>1500000</v>
      </c>
    </row>
    <row r="29" spans="1:6" ht="30" x14ac:dyDescent="0.3">
      <c r="A29" s="42" t="s">
        <v>744</v>
      </c>
      <c r="B29" s="43">
        <v>32010202</v>
      </c>
      <c r="C29" s="44" t="s">
        <v>984</v>
      </c>
      <c r="D29" s="45"/>
      <c r="E29" s="45"/>
      <c r="F29" s="45">
        <v>765000</v>
      </c>
    </row>
    <row r="30" spans="1:6" ht="30" x14ac:dyDescent="0.3">
      <c r="A30" s="42" t="s">
        <v>745</v>
      </c>
      <c r="B30" s="43">
        <v>32010202</v>
      </c>
      <c r="C30" s="44" t="s">
        <v>975</v>
      </c>
      <c r="D30" s="45"/>
      <c r="E30" s="45"/>
      <c r="F30" s="45">
        <v>5000000</v>
      </c>
    </row>
    <row r="31" spans="1:6" ht="30" x14ac:dyDescent="0.3">
      <c r="A31" s="42" t="s">
        <v>746</v>
      </c>
      <c r="B31" s="43">
        <v>32010202</v>
      </c>
      <c r="C31" s="44" t="s">
        <v>999</v>
      </c>
      <c r="D31" s="45"/>
      <c r="E31" s="45"/>
      <c r="F31" s="45">
        <v>10000000</v>
      </c>
    </row>
    <row r="32" spans="1:6" ht="30" x14ac:dyDescent="0.25">
      <c r="A32" s="42" t="s">
        <v>747</v>
      </c>
      <c r="B32" s="43">
        <v>32010202</v>
      </c>
      <c r="C32" s="44" t="s">
        <v>995</v>
      </c>
      <c r="D32" s="45"/>
      <c r="E32" s="45"/>
      <c r="F32" s="45">
        <v>10000000</v>
      </c>
    </row>
    <row r="33" spans="1:6" ht="30" x14ac:dyDescent="0.25">
      <c r="A33" s="42" t="s">
        <v>738</v>
      </c>
      <c r="B33" s="43">
        <v>32010202</v>
      </c>
      <c r="C33" s="44" t="s">
        <v>1019</v>
      </c>
      <c r="D33" s="45"/>
      <c r="E33" s="45"/>
      <c r="F33" s="45">
        <v>10000000</v>
      </c>
    </row>
    <row r="34" spans="1:6" ht="30" x14ac:dyDescent="0.25">
      <c r="A34" s="42" t="s">
        <v>748</v>
      </c>
      <c r="B34" s="43">
        <v>32010202</v>
      </c>
      <c r="C34" s="44" t="s">
        <v>998</v>
      </c>
      <c r="D34" s="45"/>
      <c r="E34" s="45"/>
      <c r="F34" s="45">
        <v>5000000</v>
      </c>
    </row>
    <row r="35" spans="1:6" ht="30" x14ac:dyDescent="0.25">
      <c r="A35" s="42" t="s">
        <v>749</v>
      </c>
      <c r="B35" s="43">
        <v>32010202</v>
      </c>
      <c r="C35" s="44" t="s">
        <v>996</v>
      </c>
      <c r="D35" s="45"/>
      <c r="E35" s="45"/>
      <c r="F35" s="45">
        <v>10000000</v>
      </c>
    </row>
    <row r="36" spans="1:6" ht="30" x14ac:dyDescent="0.25">
      <c r="A36" s="42" t="s">
        <v>750</v>
      </c>
      <c r="B36" s="43">
        <v>32010202</v>
      </c>
      <c r="C36" s="44" t="s">
        <v>1014</v>
      </c>
      <c r="D36" s="45"/>
      <c r="E36" s="45"/>
      <c r="F36" s="45">
        <v>5000000</v>
      </c>
    </row>
    <row r="37" spans="1:6" ht="30" x14ac:dyDescent="0.25">
      <c r="A37" s="42" t="s">
        <v>751</v>
      </c>
      <c r="B37" s="43">
        <v>32010202</v>
      </c>
      <c r="C37" s="44" t="s">
        <v>997</v>
      </c>
      <c r="D37" s="45"/>
      <c r="E37" s="45"/>
      <c r="F37" s="45">
        <v>10000000</v>
      </c>
    </row>
    <row r="38" spans="1:6" ht="30" x14ac:dyDescent="0.25">
      <c r="A38" s="42" t="s">
        <v>752</v>
      </c>
      <c r="B38" s="43">
        <v>32010202</v>
      </c>
      <c r="C38" s="44" t="s">
        <v>929</v>
      </c>
      <c r="D38" s="45"/>
      <c r="E38" s="45"/>
      <c r="F38" s="45">
        <v>7500000</v>
      </c>
    </row>
    <row r="39" spans="1:6" ht="30" x14ac:dyDescent="0.25">
      <c r="A39" s="42" t="s">
        <v>753</v>
      </c>
      <c r="B39" s="43">
        <v>32010202</v>
      </c>
      <c r="C39" s="44" t="s">
        <v>1013</v>
      </c>
      <c r="D39" s="45"/>
      <c r="E39" s="45"/>
      <c r="F39" s="45">
        <v>5000000</v>
      </c>
    </row>
    <row r="40" spans="1:6" ht="30" x14ac:dyDescent="0.25">
      <c r="A40" s="42" t="s">
        <v>754</v>
      </c>
      <c r="B40" s="43">
        <v>32010202</v>
      </c>
      <c r="C40" s="44" t="s">
        <v>1011</v>
      </c>
      <c r="D40" s="45"/>
      <c r="E40" s="45"/>
      <c r="F40" s="45">
        <v>5000000</v>
      </c>
    </row>
    <row r="41" spans="1:6" ht="45" x14ac:dyDescent="0.25">
      <c r="A41" s="42" t="s">
        <v>755</v>
      </c>
      <c r="B41" s="43">
        <v>32010202</v>
      </c>
      <c r="C41" s="44" t="s">
        <v>930</v>
      </c>
      <c r="D41" s="45"/>
      <c r="E41" s="45"/>
      <c r="F41" s="45">
        <v>13000000</v>
      </c>
    </row>
    <row r="42" spans="1:6" ht="45" x14ac:dyDescent="0.25">
      <c r="A42" s="42" t="s">
        <v>756</v>
      </c>
      <c r="B42" s="43">
        <v>32010202</v>
      </c>
      <c r="C42" s="44" t="s">
        <v>931</v>
      </c>
      <c r="D42" s="45"/>
      <c r="E42" s="45"/>
      <c r="F42" s="45">
        <v>13000000</v>
      </c>
    </row>
    <row r="43" spans="1:6" ht="45" x14ac:dyDescent="0.25">
      <c r="A43" s="42" t="s">
        <v>740</v>
      </c>
      <c r="B43" s="43">
        <v>32010202</v>
      </c>
      <c r="C43" s="44" t="s">
        <v>1012</v>
      </c>
      <c r="D43" s="45"/>
      <c r="E43" s="45"/>
      <c r="F43" s="45">
        <v>13000000</v>
      </c>
    </row>
    <row r="44" spans="1:6" ht="60" x14ac:dyDescent="0.25">
      <c r="A44" s="42" t="s">
        <v>739</v>
      </c>
      <c r="B44" s="43">
        <v>32010202</v>
      </c>
      <c r="C44" s="44" t="s">
        <v>1020</v>
      </c>
      <c r="D44" s="45"/>
      <c r="E44" s="45"/>
      <c r="F44" s="45">
        <v>13000000</v>
      </c>
    </row>
    <row r="45" spans="1:6" ht="30" x14ac:dyDescent="0.25">
      <c r="A45" s="42" t="s">
        <v>947</v>
      </c>
      <c r="B45" s="43">
        <v>32010202</v>
      </c>
      <c r="C45" s="44" t="s">
        <v>905</v>
      </c>
      <c r="D45" s="45"/>
      <c r="E45" s="45"/>
      <c r="F45" s="45">
        <v>8400000</v>
      </c>
    </row>
    <row r="46" spans="1:6" ht="30" x14ac:dyDescent="0.25">
      <c r="A46" s="42" t="s">
        <v>1001</v>
      </c>
      <c r="B46" s="43">
        <v>32010202</v>
      </c>
      <c r="C46" s="44" t="s">
        <v>976</v>
      </c>
      <c r="D46" s="45"/>
      <c r="E46" s="45"/>
      <c r="F46" s="45">
        <v>5000000</v>
      </c>
    </row>
    <row r="47" spans="1:6" ht="30" x14ac:dyDescent="0.25">
      <c r="A47" s="42" t="s">
        <v>1002</v>
      </c>
      <c r="B47" s="43">
        <v>32010202</v>
      </c>
      <c r="C47" s="44" t="s">
        <v>977</v>
      </c>
      <c r="D47" s="45"/>
      <c r="E47" s="45"/>
      <c r="F47" s="45">
        <v>5000000</v>
      </c>
    </row>
    <row r="48" spans="1:6" ht="30" x14ac:dyDescent="0.25">
      <c r="A48" s="42" t="s">
        <v>1003</v>
      </c>
      <c r="B48" s="43">
        <v>32010202</v>
      </c>
      <c r="C48" s="44" t="s">
        <v>978</v>
      </c>
      <c r="D48" s="45"/>
      <c r="E48" s="45"/>
      <c r="F48" s="45">
        <v>5000000</v>
      </c>
    </row>
    <row r="49" spans="1:6" ht="30" x14ac:dyDescent="0.25">
      <c r="A49" s="42" t="s">
        <v>1004</v>
      </c>
      <c r="B49" s="43">
        <v>32010202</v>
      </c>
      <c r="C49" s="44" t="s">
        <v>979</v>
      </c>
      <c r="D49" s="45"/>
      <c r="E49" s="45"/>
      <c r="F49" s="45">
        <v>5000000</v>
      </c>
    </row>
    <row r="50" spans="1:6" ht="30" x14ac:dyDescent="0.25">
      <c r="A50" s="42" t="s">
        <v>1005</v>
      </c>
      <c r="B50" s="43">
        <v>32010202</v>
      </c>
      <c r="C50" s="44" t="s">
        <v>980</v>
      </c>
      <c r="D50" s="45"/>
      <c r="E50" s="45"/>
      <c r="F50" s="45">
        <v>5000000</v>
      </c>
    </row>
    <row r="51" spans="1:6" ht="30" x14ac:dyDescent="0.25">
      <c r="A51" s="42" t="s">
        <v>1006</v>
      </c>
      <c r="B51" s="43">
        <v>32010202</v>
      </c>
      <c r="C51" s="44" t="s">
        <v>981</v>
      </c>
      <c r="D51" s="45"/>
      <c r="E51" s="45"/>
      <c r="F51" s="45">
        <v>5000000</v>
      </c>
    </row>
    <row r="52" spans="1:6" ht="30" x14ac:dyDescent="0.25">
      <c r="A52" s="42" t="s">
        <v>1007</v>
      </c>
      <c r="B52" s="43">
        <v>32010202</v>
      </c>
      <c r="C52" s="44" t="s">
        <v>982</v>
      </c>
      <c r="D52" s="45"/>
      <c r="E52" s="45"/>
      <c r="F52" s="45">
        <v>5000000</v>
      </c>
    </row>
    <row r="53" spans="1:6" ht="30" x14ac:dyDescent="0.25">
      <c r="A53" s="42" t="s">
        <v>1008</v>
      </c>
      <c r="B53" s="43">
        <v>32010202</v>
      </c>
      <c r="C53" s="44" t="s">
        <v>983</v>
      </c>
      <c r="D53" s="45"/>
      <c r="E53" s="45"/>
      <c r="F53" s="45">
        <v>1608400</v>
      </c>
    </row>
    <row r="54" spans="1:6" ht="30" x14ac:dyDescent="0.25">
      <c r="A54" s="42" t="s">
        <v>1009</v>
      </c>
      <c r="B54" s="43">
        <v>32010202</v>
      </c>
      <c r="C54" s="44" t="s">
        <v>1021</v>
      </c>
      <c r="D54" s="45"/>
      <c r="E54" s="45"/>
      <c r="F54" s="49">
        <v>13000000</v>
      </c>
    </row>
    <row r="55" spans="1:6" hidden="1" x14ac:dyDescent="0.25">
      <c r="A55" s="42"/>
      <c r="B55" s="43"/>
      <c r="D55" s="45"/>
      <c r="E55" s="45"/>
    </row>
    <row r="56" spans="1:6" hidden="1" x14ac:dyDescent="0.25">
      <c r="A56" s="42"/>
      <c r="B56" s="43"/>
      <c r="C56" s="44"/>
      <c r="D56" s="45"/>
      <c r="E56" s="45"/>
      <c r="F56" s="45"/>
    </row>
    <row r="57" spans="1:6" hidden="1" x14ac:dyDescent="0.25">
      <c r="A57" s="46"/>
      <c r="B57" s="47"/>
      <c r="C57" s="48"/>
      <c r="D57" s="45"/>
      <c r="E57" s="45"/>
      <c r="F57" s="45"/>
    </row>
    <row r="58" spans="1:6" s="1" customFormat="1" x14ac:dyDescent="0.25">
      <c r="A58" s="5"/>
      <c r="B58" s="4">
        <v>320103</v>
      </c>
      <c r="C58" s="5" t="s">
        <v>118</v>
      </c>
      <c r="D58" s="11">
        <f>SUM(D59:D63)</f>
        <v>0</v>
      </c>
      <c r="E58" s="11">
        <f t="shared" ref="E58:F58" si="0">SUM(E59:E63)</f>
        <v>0</v>
      </c>
      <c r="F58" s="11">
        <f t="shared" si="0"/>
        <v>0</v>
      </c>
    </row>
    <row r="59" spans="1:6" hidden="1" x14ac:dyDescent="0.25">
      <c r="A59" s="42" t="s">
        <v>741</v>
      </c>
      <c r="B59" s="43">
        <v>32010301</v>
      </c>
      <c r="C59" s="44" t="s">
        <v>119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s="1" customFormat="1" x14ac:dyDescent="0.25">
      <c r="A64" s="5"/>
      <c r="B64" s="4">
        <v>32010400</v>
      </c>
      <c r="C64" s="5" t="s">
        <v>120</v>
      </c>
      <c r="D64" s="11">
        <f>SUM(D65:D69)</f>
        <v>0</v>
      </c>
      <c r="E64" s="11">
        <f t="shared" ref="E64:F64" si="1">SUM(E65:E69)</f>
        <v>0</v>
      </c>
      <c r="F64" s="11">
        <f t="shared" si="1"/>
        <v>0</v>
      </c>
    </row>
    <row r="65" spans="1:6" hidden="1" x14ac:dyDescent="0.25">
      <c r="A65" s="42" t="s">
        <v>742</v>
      </c>
      <c r="B65" s="43">
        <v>32010405</v>
      </c>
      <c r="C65" s="44" t="s">
        <v>121</v>
      </c>
      <c r="D65" s="45"/>
      <c r="E65" s="45"/>
      <c r="F65" s="45"/>
    </row>
    <row r="66" spans="1:6" hidden="1" x14ac:dyDescent="0.25">
      <c r="A66" s="42" t="s">
        <v>743</v>
      </c>
      <c r="B66" s="43">
        <v>32010406</v>
      </c>
      <c r="C66" s="44" t="s">
        <v>122</v>
      </c>
      <c r="D66" s="45"/>
      <c r="E66" s="45"/>
      <c r="F66" s="45"/>
    </row>
    <row r="67" spans="1:6" hidden="1" x14ac:dyDescent="0.25">
      <c r="A67" s="42" t="s">
        <v>744</v>
      </c>
      <c r="B67" s="43">
        <v>32010407</v>
      </c>
      <c r="C67" s="44" t="s">
        <v>123</v>
      </c>
      <c r="D67" s="45"/>
      <c r="E67" s="45"/>
      <c r="F67" s="45"/>
    </row>
    <row r="68" spans="1:6" hidden="1" x14ac:dyDescent="0.25">
      <c r="A68" s="42" t="s">
        <v>745</v>
      </c>
      <c r="B68" s="43">
        <v>32010408</v>
      </c>
      <c r="C68" s="44" t="s">
        <v>124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320105</v>
      </c>
      <c r="C70" s="5" t="s">
        <v>125</v>
      </c>
      <c r="D70" s="11">
        <f>SUM(D71:D78)</f>
        <v>0</v>
      </c>
      <c r="E70" s="11">
        <f t="shared" ref="E70:F70" si="2">SUM(E71:E78)</f>
        <v>0</v>
      </c>
      <c r="F70" s="11">
        <f t="shared" si="2"/>
        <v>0</v>
      </c>
    </row>
    <row r="71" spans="1:6" hidden="1" x14ac:dyDescent="0.25">
      <c r="A71" s="42" t="s">
        <v>746</v>
      </c>
      <c r="B71" s="43">
        <v>32010501</v>
      </c>
      <c r="C71" s="44" t="s">
        <v>126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6"/>
      <c r="B76" s="47"/>
      <c r="C76" s="46"/>
      <c r="D76" s="45"/>
      <c r="E76" s="45"/>
      <c r="F76" s="45"/>
    </row>
    <row r="77" spans="1:6" hidden="1" x14ac:dyDescent="0.25">
      <c r="A77" s="46"/>
      <c r="B77" s="47"/>
      <c r="C77" s="46"/>
      <c r="D77" s="45"/>
      <c r="E77" s="45"/>
      <c r="F77" s="45"/>
    </row>
    <row r="78" spans="1:6" hidden="1" x14ac:dyDescent="0.25">
      <c r="A78" s="46"/>
      <c r="B78" s="47"/>
      <c r="C78" s="46"/>
      <c r="D78" s="45"/>
      <c r="E78" s="45"/>
      <c r="F78" s="45"/>
    </row>
    <row r="79" spans="1:6" s="1" customFormat="1" x14ac:dyDescent="0.25">
      <c r="A79" s="5"/>
      <c r="B79" s="4">
        <v>320106</v>
      </c>
      <c r="C79" s="5" t="s">
        <v>127</v>
      </c>
      <c r="D79" s="11">
        <f>SUM(D80:D85)</f>
        <v>0</v>
      </c>
      <c r="E79" s="11">
        <f t="shared" ref="E79:F79" si="3">SUM(E80:E85)</f>
        <v>0</v>
      </c>
      <c r="F79" s="11">
        <f t="shared" si="3"/>
        <v>0</v>
      </c>
    </row>
    <row r="80" spans="1:6" hidden="1" x14ac:dyDescent="0.25">
      <c r="A80" s="42" t="s">
        <v>747</v>
      </c>
      <c r="B80" s="43">
        <v>32010601</v>
      </c>
      <c r="C80" s="44" t="s">
        <v>128</v>
      </c>
      <c r="D80" s="45"/>
      <c r="E80" s="45"/>
      <c r="F80" s="45"/>
    </row>
    <row r="81" spans="1:6" hidden="1" x14ac:dyDescent="0.25">
      <c r="A81" s="42" t="s">
        <v>738</v>
      </c>
      <c r="B81" s="43">
        <v>32010602</v>
      </c>
      <c r="C81" s="44" t="s">
        <v>129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s="1" customFormat="1" x14ac:dyDescent="0.25">
      <c r="A86" s="5"/>
      <c r="B86" s="4">
        <v>320109</v>
      </c>
      <c r="C86" s="5" t="s">
        <v>130</v>
      </c>
      <c r="D86" s="11">
        <f>SUM(D87:D97)</f>
        <v>2000000</v>
      </c>
      <c r="E86" s="11">
        <f t="shared" ref="E86:F86" si="4">SUM(E87:E97)</f>
        <v>2000000</v>
      </c>
      <c r="F86" s="11">
        <f t="shared" si="4"/>
        <v>0</v>
      </c>
    </row>
    <row r="87" spans="1:6" hidden="1" x14ac:dyDescent="0.25">
      <c r="A87" s="42" t="s">
        <v>748</v>
      </c>
      <c r="B87" s="43">
        <v>32010903</v>
      </c>
      <c r="C87" s="44" t="s">
        <v>131</v>
      </c>
      <c r="D87" s="45"/>
      <c r="E87" s="45"/>
      <c r="F87" s="45"/>
    </row>
    <row r="88" spans="1:6" hidden="1" x14ac:dyDescent="0.25">
      <c r="A88" s="44"/>
      <c r="B88" s="43"/>
      <c r="C88" s="44"/>
      <c r="D88" s="45"/>
      <c r="E88" s="45"/>
      <c r="F88" s="45"/>
    </row>
    <row r="89" spans="1:6" hidden="1" x14ac:dyDescent="0.25">
      <c r="A89" s="42" t="s">
        <v>749</v>
      </c>
      <c r="B89" s="43">
        <v>32010904</v>
      </c>
      <c r="C89" s="44" t="s">
        <v>132</v>
      </c>
      <c r="D89" s="45"/>
      <c r="E89" s="45"/>
      <c r="F89" s="45"/>
    </row>
    <row r="90" spans="1:6" x14ac:dyDescent="0.25">
      <c r="A90" s="44"/>
      <c r="B90" s="43">
        <v>32010904</v>
      </c>
      <c r="C90" s="44" t="s">
        <v>1084</v>
      </c>
      <c r="D90" s="45">
        <v>2000000</v>
      </c>
      <c r="E90" s="45">
        <v>2000000</v>
      </c>
      <c r="F90" s="45"/>
    </row>
    <row r="91" spans="1:6" hidden="1" x14ac:dyDescent="0.25">
      <c r="A91" s="42" t="s">
        <v>750</v>
      </c>
      <c r="B91" s="43">
        <v>32010935</v>
      </c>
      <c r="C91" s="44" t="s">
        <v>133</v>
      </c>
      <c r="D91" s="45"/>
      <c r="E91" s="45"/>
      <c r="F91" s="45"/>
    </row>
    <row r="92" spans="1:6" hidden="1" x14ac:dyDescent="0.25">
      <c r="A92" s="44"/>
      <c r="B92" s="43"/>
      <c r="C92" s="44"/>
      <c r="D92" s="45"/>
      <c r="E92" s="45"/>
      <c r="F92" s="45"/>
    </row>
    <row r="93" spans="1:6" hidden="1" x14ac:dyDescent="0.25">
      <c r="A93" s="44"/>
      <c r="B93" s="43"/>
      <c r="C93" s="44"/>
      <c r="D93" s="45"/>
      <c r="E93" s="45"/>
      <c r="F93" s="45"/>
    </row>
    <row r="94" spans="1:6" hidden="1" x14ac:dyDescent="0.25">
      <c r="A94" s="44"/>
      <c r="B94" s="43"/>
      <c r="C94" s="44"/>
      <c r="D94" s="45"/>
      <c r="E94" s="45"/>
      <c r="F94" s="45"/>
    </row>
    <row r="95" spans="1:6" hidden="1" x14ac:dyDescent="0.25">
      <c r="A95" s="42" t="s">
        <v>751</v>
      </c>
      <c r="B95" s="43">
        <v>32010936</v>
      </c>
      <c r="C95" s="44" t="s">
        <v>134</v>
      </c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4"/>
      <c r="B97" s="43"/>
      <c r="C97" s="44"/>
      <c r="D97" s="45"/>
      <c r="E97" s="45"/>
      <c r="F97" s="45"/>
    </row>
    <row r="98" spans="1:6" s="1" customFormat="1" x14ac:dyDescent="0.25">
      <c r="A98" s="5"/>
      <c r="B98" s="4">
        <v>320201</v>
      </c>
      <c r="C98" s="5" t="s">
        <v>146</v>
      </c>
      <c r="D98" s="11">
        <f>SUM(D99:D104)</f>
        <v>0</v>
      </c>
      <c r="E98" s="11">
        <f t="shared" ref="E98:F98" si="5">SUM(E99:E104)</f>
        <v>0</v>
      </c>
      <c r="F98" s="11">
        <f t="shared" si="5"/>
        <v>0</v>
      </c>
    </row>
    <row r="99" spans="1:6" hidden="1" x14ac:dyDescent="0.25">
      <c r="A99" s="42" t="s">
        <v>752</v>
      </c>
      <c r="B99" s="43">
        <v>32020101</v>
      </c>
      <c r="C99" s="44" t="s">
        <v>135</v>
      </c>
      <c r="D99" s="45"/>
      <c r="E99" s="45"/>
      <c r="F99" s="45"/>
    </row>
    <row r="100" spans="1:6" hidden="1" x14ac:dyDescent="0.25">
      <c r="A100" s="44"/>
      <c r="B100" s="43"/>
      <c r="C100" s="44"/>
      <c r="D100" s="45"/>
      <c r="E100" s="45"/>
      <c r="F100" s="45"/>
    </row>
    <row r="101" spans="1:6" hidden="1" x14ac:dyDescent="0.25">
      <c r="A101" s="42" t="s">
        <v>753</v>
      </c>
      <c r="B101" s="43">
        <v>32020102</v>
      </c>
      <c r="C101" s="44" t="s">
        <v>136</v>
      </c>
      <c r="D101" s="45"/>
      <c r="E101" s="45"/>
      <c r="F101" s="45"/>
    </row>
    <row r="102" spans="1:6" hidden="1" x14ac:dyDescent="0.25">
      <c r="A102" s="44"/>
      <c r="B102" s="43"/>
      <c r="C102" s="44"/>
      <c r="D102" s="45"/>
      <c r="E102" s="45"/>
      <c r="F102" s="45"/>
    </row>
    <row r="103" spans="1:6" hidden="1" x14ac:dyDescent="0.25">
      <c r="A103" s="42" t="s">
        <v>754</v>
      </c>
      <c r="B103" s="43">
        <v>32020104</v>
      </c>
      <c r="C103" s="44" t="s">
        <v>137</v>
      </c>
      <c r="D103" s="45"/>
      <c r="E103" s="45"/>
      <c r="F103" s="45"/>
    </row>
    <row r="104" spans="1:6" hidden="1" x14ac:dyDescent="0.25">
      <c r="A104" s="44"/>
      <c r="B104" s="43"/>
      <c r="C104" s="44"/>
      <c r="D104" s="45"/>
      <c r="E104" s="45"/>
      <c r="F104" s="45"/>
    </row>
    <row r="105" spans="1:6" s="1" customFormat="1" x14ac:dyDescent="0.25">
      <c r="A105" s="5"/>
      <c r="B105" s="4">
        <v>320301</v>
      </c>
      <c r="C105" s="5" t="s">
        <v>138</v>
      </c>
      <c r="D105" s="11">
        <f>SUM(D106:D110)</f>
        <v>0</v>
      </c>
      <c r="E105" s="11">
        <f>SUM(E106:E110)</f>
        <v>0</v>
      </c>
      <c r="F105" s="11">
        <f>SUM(F106:F110)</f>
        <v>0</v>
      </c>
    </row>
    <row r="106" spans="1:6" hidden="1" x14ac:dyDescent="0.25">
      <c r="A106" s="42" t="s">
        <v>755</v>
      </c>
      <c r="B106" s="43">
        <v>32030101</v>
      </c>
      <c r="C106" s="44" t="s">
        <v>139</v>
      </c>
      <c r="D106" s="45"/>
      <c r="E106" s="45"/>
      <c r="F106" s="45"/>
    </row>
    <row r="107" spans="1:6" hidden="1" x14ac:dyDescent="0.25">
      <c r="A107" s="42" t="s">
        <v>756</v>
      </c>
      <c r="B107" s="43">
        <v>32030109</v>
      </c>
      <c r="C107" s="44" t="s">
        <v>140</v>
      </c>
      <c r="D107" s="45"/>
      <c r="E107" s="45"/>
      <c r="F107" s="45"/>
    </row>
    <row r="108" spans="1:6" hidden="1" x14ac:dyDescent="0.25">
      <c r="A108" s="42" t="s">
        <v>740</v>
      </c>
      <c r="B108" s="43">
        <v>32030110</v>
      </c>
      <c r="C108" s="44" t="s">
        <v>141</v>
      </c>
      <c r="D108" s="45"/>
      <c r="E108" s="45"/>
      <c r="F108" s="45"/>
    </row>
    <row r="109" spans="1:6" hidden="1" x14ac:dyDescent="0.25">
      <c r="A109" s="46"/>
      <c r="B109" s="47"/>
      <c r="C109" s="46"/>
      <c r="D109" s="45"/>
      <c r="E109" s="45"/>
      <c r="F109" s="45"/>
    </row>
    <row r="110" spans="1:6" hidden="1" x14ac:dyDescent="0.25">
      <c r="A110" s="46"/>
      <c r="B110" s="47"/>
      <c r="C110" s="46"/>
      <c r="D110" s="45"/>
      <c r="E110" s="45"/>
      <c r="F110" s="45"/>
    </row>
    <row r="111" spans="1:6" s="1" customFormat="1" x14ac:dyDescent="0.25">
      <c r="A111" s="5"/>
      <c r="B111" s="4">
        <v>32011000</v>
      </c>
      <c r="C111" s="5" t="s">
        <v>142</v>
      </c>
      <c r="D111" s="11">
        <f>SUM(D112:D113)</f>
        <v>0</v>
      </c>
      <c r="E111" s="11">
        <f>SUM(E112:E113)</f>
        <v>0</v>
      </c>
      <c r="F111" s="11">
        <f>SUM(F112:F113)</f>
        <v>0</v>
      </c>
    </row>
    <row r="112" spans="1:6" hidden="1" x14ac:dyDescent="0.25">
      <c r="A112" s="42" t="s">
        <v>739</v>
      </c>
      <c r="B112" s="46"/>
      <c r="C112" s="46"/>
      <c r="D112" s="45"/>
      <c r="E112" s="45"/>
      <c r="F112" s="45"/>
    </row>
    <row r="113" spans="1:6" hidden="1" x14ac:dyDescent="0.25">
      <c r="A113" s="46"/>
      <c r="B113" s="46"/>
      <c r="C113" s="46"/>
      <c r="D113" s="45"/>
      <c r="E113" s="45"/>
      <c r="F113" s="45"/>
    </row>
    <row r="114" spans="1:6" hidden="1" x14ac:dyDescent="0.25"/>
    <row r="115" spans="1:6" hidden="1" x14ac:dyDescent="0.25"/>
    <row r="116" spans="1:6" hidden="1" x14ac:dyDescent="0.25"/>
    <row r="117" spans="1:6" hidden="1" x14ac:dyDescent="0.25"/>
    <row r="118" spans="1:6" hidden="1" x14ac:dyDescent="0.25"/>
    <row r="119" spans="1:6" hidden="1" x14ac:dyDescent="0.25"/>
    <row r="120" spans="1:6" hidden="1" x14ac:dyDescent="0.25"/>
    <row r="121" spans="1:6" hidden="1" x14ac:dyDescent="0.25"/>
    <row r="122" spans="1:6" hidden="1" x14ac:dyDescent="0.25"/>
    <row r="123" spans="1:6" hidden="1" x14ac:dyDescent="0.25"/>
    <row r="124" spans="1:6" hidden="1" x14ac:dyDescent="0.25"/>
    <row r="125" spans="1:6" hidden="1" x14ac:dyDescent="0.25"/>
    <row r="126" spans="1:6" hidden="1" x14ac:dyDescent="0.25"/>
    <row r="127" spans="1:6" hidden="1" x14ac:dyDescent="0.25"/>
    <row r="128" spans="1:6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1" fitToHeight="0" orientation="landscape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2:E300"/>
  <sheetViews>
    <sheetView view="pageBreakPreview" zoomScale="90" zoomScaleNormal="94" zoomScaleSheetLayoutView="90" workbookViewId="0">
      <selection activeCell="B1" sqref="B1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80" t="s">
        <v>529</v>
      </c>
      <c r="B2" s="80"/>
      <c r="C2" s="80"/>
      <c r="D2" s="80"/>
      <c r="E2" s="80"/>
    </row>
    <row r="3" spans="1:5" ht="26.55" customHeight="1" x14ac:dyDescent="0.25">
      <c r="A3" s="82" t="s">
        <v>841</v>
      </c>
      <c r="B3" s="82"/>
      <c r="C3" s="82"/>
      <c r="D3" s="82"/>
      <c r="E3" s="82"/>
    </row>
    <row r="4" spans="1:5" x14ac:dyDescent="0.3">
      <c r="A4" s="81" t="s">
        <v>770</v>
      </c>
      <c r="B4" s="81"/>
      <c r="C4" s="81"/>
      <c r="D4" s="81"/>
      <c r="E4" s="81"/>
    </row>
    <row r="6" spans="1:5" ht="51" customHeight="1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3">
        <v>21</v>
      </c>
      <c r="B7" s="3" t="s">
        <v>4</v>
      </c>
      <c r="C7" s="12">
        <f>C8+C13+C20</f>
        <v>25552587.959999993</v>
      </c>
      <c r="D7" s="12">
        <f t="shared" ref="D7:E7" si="0">D8+D13+D20</f>
        <v>25552587.960000001</v>
      </c>
      <c r="E7" s="12">
        <f t="shared" si="0"/>
        <v>26957124</v>
      </c>
    </row>
    <row r="8" spans="1:5" s="1" customFormat="1" x14ac:dyDescent="0.3">
      <c r="A8" s="3">
        <v>2101</v>
      </c>
      <c r="B8" s="3" t="s">
        <v>5</v>
      </c>
      <c r="C8" s="12">
        <f>C9</f>
        <v>25552587.959999993</v>
      </c>
      <c r="D8" s="12">
        <f t="shared" ref="D8:E8" si="1">D9</f>
        <v>25552587.960000001</v>
      </c>
      <c r="E8" s="12">
        <f t="shared" si="1"/>
        <v>26957124</v>
      </c>
    </row>
    <row r="9" spans="1:5" s="1" customFormat="1" x14ac:dyDescent="0.3">
      <c r="A9" s="3">
        <v>210101</v>
      </c>
      <c r="B9" s="3" t="s">
        <v>6</v>
      </c>
      <c r="C9" s="12">
        <f>SUM(C10:C12)</f>
        <v>25552587.959999993</v>
      </c>
      <c r="D9" s="12">
        <f t="shared" ref="D9:E9" si="2">SUM(D10:D12)</f>
        <v>25552587.960000001</v>
      </c>
      <c r="E9" s="12">
        <f t="shared" si="2"/>
        <v>26957124</v>
      </c>
    </row>
    <row r="10" spans="1:5" x14ac:dyDescent="0.3">
      <c r="A10" s="59">
        <v>21010101</v>
      </c>
      <c r="B10" s="48" t="s">
        <v>5</v>
      </c>
      <c r="C10" s="41">
        <v>25552587.959999993</v>
      </c>
      <c r="D10" s="41">
        <v>25552587.960000001</v>
      </c>
      <c r="E10" s="41">
        <v>26957124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3:E300"/>
  <sheetViews>
    <sheetView tabSelected="1" view="pageBreakPreview" zoomScale="70" zoomScaleNormal="100" zoomScaleSheetLayoutView="70" workbookViewId="0">
      <selection activeCell="A3" sqref="A3:E3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80" t="s">
        <v>530</v>
      </c>
      <c r="B3" s="80"/>
      <c r="C3" s="80"/>
      <c r="D3" s="80"/>
      <c r="E3" s="80"/>
    </row>
    <row r="4" spans="1:5" ht="28.8" customHeight="1" x14ac:dyDescent="0.25">
      <c r="A4" s="82" t="s">
        <v>842</v>
      </c>
      <c r="B4" s="82"/>
      <c r="C4" s="82"/>
      <c r="D4" s="82"/>
      <c r="E4" s="82"/>
    </row>
    <row r="5" spans="1:5" x14ac:dyDescent="0.3">
      <c r="A5" s="81" t="s">
        <v>770</v>
      </c>
      <c r="B5" s="81"/>
      <c r="C5" s="81"/>
      <c r="D5" s="81"/>
      <c r="E5" s="81"/>
    </row>
    <row r="6" spans="1:5" ht="45" x14ac:dyDescent="0.3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3">
      <c r="A7" s="4">
        <v>2</v>
      </c>
      <c r="B7" s="5" t="s">
        <v>20</v>
      </c>
      <c r="C7" s="12">
        <f>C8+C84+C88+C93</f>
        <v>7500000</v>
      </c>
      <c r="D7" s="12">
        <f t="shared" ref="D7:E7" si="0">D8+D84+D88+D93</f>
        <v>5430000</v>
      </c>
      <c r="E7" s="12">
        <f t="shared" si="0"/>
        <v>64300000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7500000</v>
      </c>
      <c r="D8" s="12">
        <f t="shared" ref="D8:E8" si="1">D9+D14+D22+D36+D45+D48+D54+D63+D67+D70</f>
        <v>5430000</v>
      </c>
      <c r="E8" s="12">
        <f t="shared" si="1"/>
        <v>64300000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1800000</v>
      </c>
      <c r="E9" s="12">
        <f t="shared" si="2"/>
        <v>2000000</v>
      </c>
    </row>
    <row r="10" spans="1:5" x14ac:dyDescent="0.3">
      <c r="A10" s="43">
        <v>22020101</v>
      </c>
      <c r="B10" s="44" t="s">
        <v>23</v>
      </c>
      <c r="C10" s="41">
        <v>3000000</v>
      </c>
      <c r="D10" s="41">
        <v>1800000</v>
      </c>
      <c r="E10" s="41">
        <v>2000000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500000</v>
      </c>
    </row>
    <row r="23" spans="1:5" x14ac:dyDescent="0.3">
      <c r="A23" s="43">
        <v>22020301</v>
      </c>
      <c r="B23" s="44" t="s">
        <v>36</v>
      </c>
      <c r="C23" s="41"/>
      <c r="D23" s="41"/>
      <c r="E23" s="41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950000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950000</v>
      </c>
      <c r="E37" s="41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700000</v>
      </c>
      <c r="E63" s="12">
        <f t="shared" si="8"/>
        <v>1800000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700000</v>
      </c>
      <c r="E64" s="41">
        <v>800000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>
        <v>500000</v>
      </c>
      <c r="D66" s="41">
        <v>0</v>
      </c>
      <c r="E66" s="41">
        <v>1000000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1980000</v>
      </c>
      <c r="E70" s="12">
        <f t="shared" si="10"/>
        <v>59000000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980000</v>
      </c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1000000</v>
      </c>
      <c r="D83" s="41">
        <v>1000000</v>
      </c>
      <c r="E83" s="41">
        <v>58000000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1</vt:i4>
      </vt:variant>
    </vt:vector>
  </HeadingPairs>
  <TitlesOfParts>
    <vt:vector size="39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'SLT OVERHEAD COST F.xi'!Print_Area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2026-07-12T00:08:25Z</cp:lastPrinted>
  <dcterms:created xsi:type="dcterms:W3CDTF">2025-11-07T19:59:01Z</dcterms:created>
  <dcterms:modified xsi:type="dcterms:W3CDTF">2026-07-12T00:08:56Z</dcterms:modified>
</cp:coreProperties>
</file>