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19440" windowHeight="11760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22">'FINANCE OVERHEAD COST F.xi'!$A$1:$E$138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75" i="31"/>
  <c r="F75" i="31"/>
  <c r="E75" i="34"/>
  <c r="F75" i="34"/>
  <c r="E75" i="37"/>
  <c r="F75" i="37"/>
  <c r="E75" i="40"/>
  <c r="F75" i="40"/>
  <c r="E75" i="3"/>
  <c r="F75" i="3"/>
  <c r="D75" i="25"/>
  <c r="D75" i="31"/>
  <c r="D75" i="34"/>
  <c r="D75" i="37"/>
  <c r="D75" i="40"/>
  <c r="D75" i="3"/>
  <c r="E56" i="25"/>
  <c r="F56" i="25"/>
  <c r="E56" i="31"/>
  <c r="F56" i="31"/>
  <c r="E56" i="34"/>
  <c r="F56" i="34"/>
  <c r="E56" i="37"/>
  <c r="F56" i="37"/>
  <c r="E56" i="40"/>
  <c r="F56" i="40"/>
  <c r="E56" i="3"/>
  <c r="F56" i="3"/>
  <c r="D56" i="25"/>
  <c r="D56" i="31"/>
  <c r="D56" i="34"/>
  <c r="D56" i="37"/>
  <c r="D56" i="40"/>
  <c r="D56" i="3"/>
  <c r="E28" i="25"/>
  <c r="F28" i="25"/>
  <c r="E28" i="31"/>
  <c r="F28" i="31"/>
  <c r="E28" i="34"/>
  <c r="F28" i="34"/>
  <c r="E28" i="37"/>
  <c r="F28" i="37"/>
  <c r="E28" i="40"/>
  <c r="F28" i="40"/>
  <c r="E28" i="3"/>
  <c r="F28" i="3"/>
  <c r="D28" i="25"/>
  <c r="D28" i="31"/>
  <c r="D28" i="34"/>
  <c r="D28" i="37"/>
  <c r="D28" i="40"/>
  <c r="D28" i="3"/>
  <c r="E17" i="25"/>
  <c r="F17" i="25"/>
  <c r="E17" i="31"/>
  <c r="F17" i="31"/>
  <c r="E17" i="34"/>
  <c r="F17" i="34"/>
  <c r="E17" i="37"/>
  <c r="F17" i="37"/>
  <c r="E17" i="40"/>
  <c r="F17" i="40"/>
  <c r="E17" i="3"/>
  <c r="F17" i="3"/>
  <c r="D17" i="25"/>
  <c r="D17" i="31"/>
  <c r="D17" i="34"/>
  <c r="D17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30" i="9"/>
  <c r="E11" i="7" s="1"/>
  <c r="E20" i="8" s="1"/>
  <c r="D130" i="9"/>
  <c r="D11" i="7" s="1"/>
  <c r="D20" i="8" s="1"/>
  <c r="C130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1" i="37"/>
  <c r="E81" i="37"/>
  <c r="D81" i="37"/>
  <c r="F68" i="37"/>
  <c r="E68" i="37"/>
  <c r="D68" i="37"/>
  <c r="F49" i="37"/>
  <c r="E49" i="37"/>
  <c r="D49" i="37"/>
  <c r="F40" i="37"/>
  <c r="E40" i="37"/>
  <c r="D40" i="37"/>
  <c r="F34" i="37"/>
  <c r="E34" i="37"/>
  <c r="D34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8" i="9"/>
  <c r="E127" i="9" s="1"/>
  <c r="D128" i="9"/>
  <c r="D127" i="9" s="1"/>
  <c r="E125" i="9"/>
  <c r="D125" i="9"/>
  <c r="E122" i="9"/>
  <c r="D122" i="9"/>
  <c r="E118" i="9"/>
  <c r="D118" i="9"/>
  <c r="E115" i="9"/>
  <c r="D115" i="9"/>
  <c r="E113" i="9"/>
  <c r="D113" i="9"/>
  <c r="E111" i="9"/>
  <c r="D111" i="9"/>
  <c r="E107" i="9"/>
  <c r="D107" i="9"/>
  <c r="E97" i="9"/>
  <c r="D97" i="9"/>
  <c r="E83" i="9"/>
  <c r="D83" i="9"/>
  <c r="E81" i="9"/>
  <c r="D81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81" i="9"/>
  <c r="C83" i="9"/>
  <c r="C97" i="9"/>
  <c r="C107" i="9"/>
  <c r="C111" i="9"/>
  <c r="C113" i="9"/>
  <c r="C115" i="9"/>
  <c r="C118" i="9"/>
  <c r="C122" i="9"/>
  <c r="C125" i="9"/>
  <c r="C128" i="9"/>
  <c r="C127" i="9" s="1"/>
  <c r="C93" i="39" l="1"/>
  <c r="D13" i="19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8" i="16"/>
  <c r="C8" i="22"/>
  <c r="C8" i="20"/>
  <c r="C8" i="30"/>
  <c r="C8" i="18"/>
  <c r="C8" i="24"/>
  <c r="C7" i="24" s="1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E8" i="39"/>
  <c r="E8" i="33"/>
  <c r="E8" i="20"/>
  <c r="E8" i="30"/>
  <c r="D8" i="18"/>
  <c r="D8" i="24"/>
  <c r="D8" i="36"/>
  <c r="D7" i="36" s="1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1" i="9"/>
  <c r="D120" i="9" s="1"/>
  <c r="E121" i="9"/>
  <c r="E120" i="9" s="1"/>
  <c r="E7" i="9"/>
  <c r="E6" i="9" s="1"/>
  <c r="D7" i="9"/>
  <c r="D6" i="9" s="1"/>
  <c r="C121" i="9"/>
  <c r="C120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1" i="3"/>
  <c r="E14" i="13" s="1"/>
  <c r="E171" i="6" s="1"/>
  <c r="E81" i="3"/>
  <c r="D14" i="13" s="1"/>
  <c r="D171" i="6" s="1"/>
  <c r="D81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C7" i="18" l="1"/>
  <c r="C6" i="11" s="1"/>
  <c r="D7" i="22"/>
  <c r="C7" i="39"/>
  <c r="C14" i="11" s="1"/>
  <c r="E26" i="7"/>
  <c r="E7" i="30"/>
  <c r="E11" i="11" s="1"/>
  <c r="D7" i="24"/>
  <c r="D9" i="11" s="1"/>
  <c r="E7" i="24"/>
  <c r="E9" i="11" s="1"/>
  <c r="C25" i="7"/>
  <c r="E7" i="22"/>
  <c r="E15" i="11" s="1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7" i="30"/>
  <c r="D11" i="11" s="1"/>
  <c r="D12" i="12"/>
  <c r="D8" i="5"/>
  <c r="E12" i="12"/>
  <c r="E8" i="5"/>
  <c r="D8" i="7"/>
  <c r="D7" i="2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8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<sst xmlns="http://schemas.openxmlformats.org/spreadsheetml/2006/main" count="2572" uniqueCount="901">
  <si>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</si>
  <si>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</si>
  <si>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</si>
  <si>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</si>
  <si>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</si>
  <si>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</si>
  <si>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</si>
  <si>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</si>
  <si>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</si>
  <si>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</si>
  <si>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</si>
  <si>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</si>
  <si>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</si>
  <si>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</si>
  <si>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</si>
  <si>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</si>
  <si>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</si>
  <si>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</si>
  <si>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</si>
  <si>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</si>
  <si>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</si>
  <si>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</si>
  <si>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</si>
  <si>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</si>
  <si>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</si>
  <si>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</si>
  <si>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</si>
  <si>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</si>
  <si>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</si>
  <si>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</si>
  <si>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</si>
  <si>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</si>
  <si>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</si>
  <si>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</si>
  <si>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</si>
  <si>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</si>
  <si>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</si>
  <si>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</si>
  <si>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</si>
  <si>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</si>
  <si>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</si>
  <si>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</si>
  <si>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</si>
  <si>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</si>
  <si>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</si>
  <si>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</si>
  <si>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</si>
  <si>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</si>
  <si>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</si>
  <si>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</si>
  <si>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</si>
  <si>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</si>
  <si>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</si>
  <si>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</si>
  <si>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</si>
  <si>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</si>
  <si>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</si>
  <si>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</si>
  <si>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</si>
  <si>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</si>
  <si>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</si>
  <si>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</si>
  <si>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</si>
  <si>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</si>
  <si>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</si>
  <si>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</si>
  <si>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</si>
  <si>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</si>
  <si>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</si>
  <si>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</si>
  <si>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</si>
  <si>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</si>
  <si>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</si>
  <si>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</si>
  <si>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</si>
  <si>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</si>
  <si>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</si>
  <si>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</si>
  <si>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</si>
  <si>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</si>
  <si>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</si>
  <si>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</si>
  <si>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</si>
  <si>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</si>
  <si>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</si>
  <si>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</si>
  <si>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</si>
  <si>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</si>
  <si>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</si>
  <si>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</si>
  <si>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</si>
  <si>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</si>
  <si>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</si>
  <si>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</si>
  <si>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</si>
  <si>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</si>
  <si>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</si>
  <si>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</si>
  <si>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</si>
  <si>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</si>
  <si>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</si>
  <si>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</si>
  <si>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</si>
  <si>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</si>
  <si>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</si>
  <si>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</si>
  <si>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</si>
  <si>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</si>
  <si>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</si>
  <si>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</si>
  <si>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</si>
  <si>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</si>
  <si>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</si>
  <si>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</si>
  <si>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</si>
  <si>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</si>
  <si>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</si>
  <si>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</si>
  <si>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</si>
  <si>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</si>
  <si>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</si>
  <si>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</si>
  <si>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</si>
  <si>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</si>
  <si>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</si>
  <si>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</si>
  <si>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</si>
  <si>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</si>
  <si>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</si>
  <si>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</si>
  <si>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</si>
  <si>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</si>
  <si>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</si>
  <si>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</si>
  <si>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</si>
  <si>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</si>
  <si>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</si>
  <si>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</si>
  <si>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</si>
  <si>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</si>
  <si>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</si>
  <si>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</si>
  <si>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</si>
  <si>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</si>
  <si>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</si>
  <si>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</si>
  <si>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</si>
  <si>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</si>
  <si>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</si>
  <si>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</si>
  <si>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</si>
  <si>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</si>
  <si>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</si>
  <si>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</si>
  <si>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</si>
  <si>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</si>
  <si>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</si>
  <si>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</si>
  <si>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</si>
  <si>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</si>
  <si>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</si>
  <si>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</si>
  <si>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</si>
  <si>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</si>
  <si>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</si>
  <si>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</si>
  <si>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</si>
  <si>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</si>
  <si>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</si>
  <si>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</si>
  <si>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</si>
  <si>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</si>
  <si>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</si>
  <si>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</si>
  <si>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</si>
  <si>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</si>
  <si>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</si>
  <si>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</si>
  <si>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</si>
  <si>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</si>
  <si>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</si>
  <si>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</si>
  <si>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</si>
  <si>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</si>
  <si>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</si>
  <si>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</si>
  <si>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</si>
  <si>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</si>
  <si>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</si>
  <si>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</si>
  <si>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</si>
  <si>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</si>
  <si>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</si>
  <si>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</si>
  <si>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</si>
  <si>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</si>
  <si>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</si>
  <si>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</si>
  <si>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</si>
  <si>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</si>
  <si>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</si>
  <si>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</si>
  <si>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</si>
  <si>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</si>
  <si>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</si>
  <si>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</si>
  <si>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</si>
  <si>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</si>
  <si>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</si>
  <si>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</si>
  <si>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</si>
  <si>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</si>
  <si>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</si>
  <si>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</si>
  <si>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</si>
  <si>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</si>
  <si>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</si>
  <si>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</si>
  <si>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</si>
  <si>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</si>
  <si>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</si>
  <si>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</si>
  <si>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</si>
  <si>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</si>
  <si>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</si>
  <si>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</si>
  <si>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</si>
  <si>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</si>
  <si>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</si>
  <si>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</si>
  <si>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</si>
  <si>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</si>
  <si>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</si>
  <si>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</si>
  <si>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</si>
  <si>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</si>
  <si>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</si>
  <si>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</si>
  <si>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</si>
  <si>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</si>
  <si>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</si>
  <si>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</si>
  <si>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</si>
  <si>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</si>
  <si>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</si>
  <si>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</si>
  <si>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</si>
  <si>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</si>
  <si>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</si>
  <si>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</si>
  <si>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</si>
  <si>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</si>
  <si>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</si>
  <si>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</si>
  <si>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</si>
  <si>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</si>
  <si>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</si>
  <si>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</si>
  <si>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</si>
  <si>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</si>
  <si>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</si>
  <si>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</si>
  <si>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</si>
  <si>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</si>
  <si>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</si>
  <si>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</si>
  <si>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</si>
  <si>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</si>
  <si>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</si>
  <si>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</si>
  <si>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</si>
  <si>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</si>
  <si>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</si>
  <si>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</si>
  <si>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</si>
  <si>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</si>
  <si>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</si>
  <si>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</si>
  <si>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</si>
  <si>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</si>
  <si>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</si>
  <si>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</si>
  <si>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</si>
  <si>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</si>
  <si>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</si>
  <si>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</si>
  <si>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</si>
  <si>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</si>
  <si>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</si>
  <si>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</si>
  <si>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</si>
  <si>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</si>
  <si>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</si>
  <si>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</si>
  <si>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</si>
  <si>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</si>
  <si>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</si>
  <si>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</si>
  <si>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</si>
  <si>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</si>
  <si>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</si>
  <si>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</si>
  <si>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</si>
  <si>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</si>
  <si>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</si>
  <si>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</si>
  <si>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</si>
  <si>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</si>
  <si>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</si>
  <si>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</si>
  <si>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</si>
  <si>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</si>
  <si>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</si>
  <si>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</si>
  <si>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</si>
  <si>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</si>
  <si>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</si>
  <si>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</si>
  <si>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</si>
  <si>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</si>
  <si>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</si>
  <si>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</si>
  <si>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</si>
  <si>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</si>
  <si>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</si>
  <si>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</si>
  <si>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</si>
  <si>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</si>
  <si>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</si>
  <si>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</si>
  <si>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</si>
  <si>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</si>
  <si>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</si>
  <si>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</si>
  <si>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</si>
  <si>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</si>
  <si>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</si>
  <si>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</si>
  <si>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</si>
  <si>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</si>
  <si>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</si>
  <si>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</si>
  <si>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</si>
  <si>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</si>
  <si>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</si>
  <si>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</si>
  <si>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</si>
  <si>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</si>
  <si>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</si>
  <si>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</si>
  <si>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</si>
  <si>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</si>
  <si>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</si>
  <si>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</si>
  <si>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</si>
  <si>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</si>
  <si>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</si>
  <si>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</si>
  <si>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</si>
  <si>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</si>
  <si>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</si>
  <si>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</si>
  <si>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</si>
  <si>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</si>
  <si>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</si>
  <si>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</si>
  <si>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</si>
  <si>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</si>
  <si>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</si>
  <si>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</si>
  <si>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</si>
  <si>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</si>
  <si>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</si>
  <si>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</si>
  <si>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</si>
  <si>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</si>
  <si>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</si>
  <si>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</si>
  <si>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</si>
  <si>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</si>
  <si>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</si>
  <si>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</si>
  <si>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</si>
  <si>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</si>
  <si>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</si>
  <si>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</si>
  <si>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</si>
  <si>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</si>
  <si>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</si>
  <si>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</si>
  <si>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</si>
  <si>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</si>
  <si>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</si>
  <si>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</si>
  <si>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</si>
  <si>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</si>
  <si>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</si>
  <si>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</si>
  <si>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</si>
  <si>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</si>
  <si>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</si>
  <si>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</si>
  <si>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</si>
  <si>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</si>
  <si>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</si>
  <si>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</si>
  <si>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</si>
  <si>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</si>
  <si>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</si>
  <si>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</si>
  <si>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</si>
  <si>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</si>
  <si>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</si>
  <si>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</si>
  <si>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</si>
  <si>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</si>
  <si>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</si>
  <si>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</si>
  <si>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</si>
  <si>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</si>
  <si>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</si>
  <si>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</si>
  <si>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</si>
  <si>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</si>
  <si>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</si>
  <si>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</si>
  <si>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</si>
  <si>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</si>
  <si>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</si>
  <si>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</si>
  <si>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</si>
  <si>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</si>
  <si>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</si>
  <si>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</si>
  <si>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</si>
  <si>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</si>
  <si>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</si>
  <si>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</si>
  <si>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</si>
  <si>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</si>
  <si>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</si>
  <si>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</si>
  <si>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</si>
  <si>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</si>
  <si>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</si>
  <si>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</si>
  <si>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</si>
  <si>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</si>
  <si>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</si>
  <si>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</si>
  <si>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</si>
  <si>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</si>
  <si>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</si>
  <si>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</si>
  <si>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</si>
  <si>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</si>
  <si>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</si>
  <si>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</si>
  <si>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</si>
  <si>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</si>
  <si>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</si>
  <si>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</si>
  <si>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</si>
  <si>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</si>
  <si>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</si>
  <si>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</si>
  <si>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</si>
  <si>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</si>
  <si>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</si>
  <si>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</si>
  <si>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</si>
  <si>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</si>
  <si>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</si>
  <si>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</si>
  <si>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</si>
  <si>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</si>
  <si>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</si>
  <si>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</si>
  <si>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</si>
  <si>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</si>
  <si>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</si>
  <si>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</si>
  <si>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</si>
  <si>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</si>
  <si>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</si>
  <si>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</si>
  <si>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</si>
  <si>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</si>
  <si>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</si>
  <si>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</si>
  <si>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</si>
  <si>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</si>
  <si>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</si>
  <si>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</si>
  <si>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</si>
  <si>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</si>
  <si>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</si>
  <si>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</si>
  <si>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</si>
  <si>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</si>
  <si>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</si>
  <si>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</si>
  <si>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</si>
  <si>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</si>
  <si>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</si>
  <si>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</si>
  <si>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</si>
  <si>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</si>
  <si>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</si>
  <si>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</si>
  <si>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</si>
  <si>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</si>
  <si>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</si>
  <si>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</si>
  <si>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</si>
  <si>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</si>
  <si>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</si>
  <si>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</si>
  <si>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</si>
  <si>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</si>
  <si>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</si>
  <si>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</si>
  <si>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</si>
  <si>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</si>
  <si>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</si>
  <si>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</si>
  <si>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</si>
  <si>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</si>
  <si>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</si>
  <si>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</si>
  <si>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</si>
  <si>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</si>
  <si>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</si>
  <si>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</si>
  <si>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</si>
  <si>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</si>
  <si>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</si>
  <si>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</si>
  <si>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</si>
  <si>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</si>
  <si>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</si>
  <si>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</si>
  <si>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</si>
  <si>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</si>
  <si>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</si>
  <si>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</si>
  <si>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</si>
  <si>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</si>
  <si>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</si>
  <si>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</si>
  <si>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</si>
  <si>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</si>
  <si>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</si>
  <si>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</si>
  <si>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</si>
  <si>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</si>
  <si>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</si>
  <si>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</si>
  <si>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</si>
  <si>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</si>
  <si>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</si>
  <si>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</si>
  <si>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</si>
  <si>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</si>
  <si>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</si>
  <si>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</si>
  <si>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</si>
  <si>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</si>
  <si>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</si>
  <si>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</si>
  <si>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</si>
  <si>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</si>
  <si>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</si>
  <si>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</si>
  <si>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</si>
  <si>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</si>
  <si>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</si>
  <si>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</si>
  <si>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</si>
  <si>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</si>
  <si>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</si>
  <si>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</si>
  <si>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</si>
  <si>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</si>
  <si>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</si>
  <si>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</si>
  <si>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</si>
  <si>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</si>
  <si>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</si>
  <si>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</si>
  <si>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</si>
  <si>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</si>
  <si>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</si>
  <si>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</si>
  <si>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</si>
  <si>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</si>
  <si>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</si>
  <si>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</si>
  <si>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</si>
  <si>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</si>
  <si>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</si>
  <si>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</si>
  <si>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</si>
  <si>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</si>
  <si>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</si>
  <si>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</si>
  <si>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</si>
  <si>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</si>
  <si>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</si>
  <si>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</si>
  <si>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</si>
  <si>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</si>
  <si>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</si>
  <si>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</si>
  <si>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</si>
  <si>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</si>
  <si>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</si>
  <si>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</si>
  <si>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</si>
  <si>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</si>
  <si>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</si>
  <si>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</si>
  <si>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</si>
  <si>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</si>
  <si>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</si>
  <si>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</si>
  <si>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</si>
  <si>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</si>
  <si>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</si>
  <si>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</si>
  <si>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</si>
  <si>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</si>
  <si>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</si>
  <si>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</si>
  <si>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</si>
  <si>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</si>
  <si>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</si>
  <si>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</si>
  <si>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</si>
  <si>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</si>
  <si>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</si>
  <si>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</si>
  <si>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</si>
  <si>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</si>
  <si>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</si>
  <si>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</si>
  <si>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</si>
  <si>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</si>
  <si>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</si>
  <si>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</si>
  <si>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</si>
  <si>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</si>
  <si>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</si>
  <si>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</si>
  <si>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</si>
  <si>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</si>
  <si>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</si>
  <si>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</si>
  <si>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</si>
  <si>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</si>
  <si>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</si>
  <si>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</si>
  <si>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</si>
  <si>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</si>
  <si>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</si>
  <si>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</si>
  <si>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</si>
  <si>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</si>
  <si>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</si>
  <si>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</si>
  <si>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</si>
  <si>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</si>
  <si>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</si>
  <si>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</si>
  <si>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</si>
  <si>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</si>
  <si>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</si>
  <si>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</si>
  <si>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</si>
  <si>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</si>
  <si>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</si>
  <si>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</si>
  <si>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</si>
  <si>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</si>
  <si>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</si>
  <si>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</si>
  <si>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</si>
  <si>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</si>
  <si>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</si>
  <si>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</si>
  <si>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</si>
  <si>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</si>
  <si>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</si>
  <si>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</si>
  <si>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</si>
  <si>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</si>
  <si>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</si>
  <si>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</si>
  <si>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</si>
  <si>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</si>
  <si>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</si>
  <si>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</si>
  <si>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</si>
  <si>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</si>
  <si>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</si>
  <si>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</si>
  <si>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</si>
  <si>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</si>
  <si>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</si>
  <si>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</si>
  <si>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</si>
  <si>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</si>
  <si>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</si>
  <si>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</si>
  <si>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</si>
  <si>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</si>
  <si>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</si>
  <si>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</si>
  <si>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</si>
  <si>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</si>
  <si>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</si>
  <si>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</si>
  <si>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</si>
  <si>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</si>
  <si>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</si>
  <si>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</si>
  <si>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</si>
  <si>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</si>
  <si>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</si>
  <si>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</si>
  <si>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</si>
  <si>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</si>
  <si>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</si>
  <si>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</si>
  <si>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</si>
  <si>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</si>
  <si>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</si>
  <si>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</si>
  <si>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</si>
  <si>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</si>
  <si>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</si>
  <si>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</si>
  <si>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</si>
  <si>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</si>
  <si>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</si>
  <si>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</si>
  <si>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</si>
  <si>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</si>
  <si>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</si>
  <si>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</si>
  <si>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</si>
  <si>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</si>
  <si>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</si>
  <si>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</si>
  <si>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</si>
  <si>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</si>
  <si>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</si>
  <si>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</si>
  <si>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</si>
  <si>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</si>
  <si>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</si>
  <si>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</si>
  <si>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</si>
  <si>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</si>
  <si>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</si>
  <si>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</si>
  <si>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</si>
  <si>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</si>
  <si>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</si>
  <si>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</si>
  <si>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</si>
  <si>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</si>
  <si>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</si>
  <si>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</si>
  <si>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</si>
  <si>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</si>
  <si>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</si>
  <si>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</si>
  <si>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</si>
  <si>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</si>
  <si>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</si>
  <si>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</si>
  <si>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</si>
  <si>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</si>
  <si>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</si>
  <si>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</si>
  <si>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</si>
  <si>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</si>
  <si>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</si>
  <si>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</si>
  <si>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</si>
  <si>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</si>
  <si>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</si>
  <si>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</si>
  <si>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</si>
  <si>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</si>
  <si>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</si>
  <si>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</si>
  <si>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</si>
  <si>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</si>
  <si>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</si>
  <si>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</si>
  <si>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</si>
  <si>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</si>
  <si>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DUTSI LOCAL GOVERNMENT COUNCIL – 2026 PROPOSED BUDGET SUMMARY</t>
  </si>
  <si>
    <t>DUTSI LOCAL GOVERNMENT COUNCIL – 2026 CONSOLIDATED MASTER BUDGET SUMMARY</t>
  </si>
  <si>
    <t>DUTSI LOCAL GOVERNMENT COUNCIL – 2026 BUDGET - SUMMARY OF REVENUE</t>
  </si>
  <si>
    <t>DUTSI LOCAL GOVERNMENT COUNCIL – 2026 BUDGET - SUMMARY OF EXPENDITURE</t>
  </si>
  <si>
    <t>DUTSI LOCAL GOVERNMENT COUNCIL – 2026 BUDGET - SUMMARY OF EXPENDITURE BY SECTOR</t>
  </si>
  <si>
    <t>DUTSI LOCAL GOVERNMENT COUNCIL – 2026 PROPOSED BUDGET - SUMMARY OF RECURRENT EXPENDITURE BY DEPARTMENT</t>
  </si>
  <si>
    <t>DUTSI LOCAL GOVERNMENT COUNCIL – 2026 BUDGET - SUMMARY OF RECURRENT EXPENDITURE</t>
  </si>
  <si>
    <t>DUTSI LOCAL GOVERNMENT COUNCIL – 2026 PROPOSED BUDGET - SUMMARY OF CAPITAL EXPENDITURE</t>
  </si>
  <si>
    <t>DUTSI LOCAL GOVERNMENT COUNCIL – 2026 BUDGET - SUMMARY OF CAPITAL EXPENDITURE BY DEPARTMENT</t>
  </si>
  <si>
    <t>DUTSI LOCAL GOVERNMENT COUNCIL – OFFICE OF THE CHAIRMAN PERSONNEL COST BUDGET</t>
  </si>
  <si>
    <t>DUTSI LOCAL GOVERNMENT COUNCIL – OFFICE OF THE CHAIRMAN OVERHEAD COST BUDGET</t>
  </si>
  <si>
    <t>DUTSI LOCAL GOVERNMENT COUNCIL – OFFICE OF THE LG SECRETARY PERSONNEL COST BUDGET</t>
  </si>
  <si>
    <t>DUTSI LOCAL GOVERNMENT COUNCIL – OFFICE OF THE LG SECRETARY OVERHEAD COST BUDGET</t>
  </si>
  <si>
    <t>DUTSI LOCAL GOVERNMENT COUNCIL – THE COUNCIL PERSONNEL COST BUDGET</t>
  </si>
  <si>
    <t>DUTSI LOCAL GOVERNMENT COUNCIL – THE COUNCIL OVERHEAD COST BUDGET</t>
  </si>
  <si>
    <t>DUTSI LOCAL GOVERNMENT COUNCIL – PMD PERSONNEL COST BUDGET</t>
  </si>
  <si>
    <t>DUTSI LOCAL GOVERNMENT COUNCIL – PMD OVERHEAD COST BUDGET</t>
  </si>
  <si>
    <t>DUTSI LOCAL GOVERNMENT COUNCIL – PMD CAPITAL EXPENDITURE</t>
  </si>
  <si>
    <t>DUTSI LOCAL GOVERNMENT COUNCIL – AGRIC PERSONNEL COST BUDGET</t>
  </si>
  <si>
    <t>DUTSI LOCAL GOVERNMENT COUNCIL – AGRIC OVERHEAD COST BUDGET</t>
  </si>
  <si>
    <t>DUTSI LOCAL GOVERNMENT COUNCIL – AGRIC CAPITAL EXPENDITURE</t>
  </si>
  <si>
    <t>DUTSI LOCAL GOVERNMENT COUNCIL – FINANCE PERSONNEL COST BUDGET</t>
  </si>
  <si>
    <t>DUTSI LOCAL GOVERNMENT COUNCIL – FINANCE OVERHEAD COST BUDGET</t>
  </si>
  <si>
    <t>DUTSI LOCAL GOVERNMENT COUNCIL  –  GRANTS AND CONTRIBUTIONS TO GOVERNMENT AGENCIES  -  22040105</t>
  </si>
  <si>
    <t>DUTSI LOCAL GOVERNMENT COUNCIL – FINANCE CAPITAL EXPENDITURE</t>
  </si>
  <si>
    <t>DUTSI LOCAL GOVERNMENT COUNCIL   –   JOINT / COMMON CAPITAL PROJECTS  -  32010221</t>
  </si>
  <si>
    <t>DUTSI LOCAL GOVERNMENT COUNCIL – WORKS PERSONNEL COST BUDGET</t>
  </si>
  <si>
    <t>DUTSI LOCAL GOVERNMENT COUNCIL – WORKS OVERHEAD COST BUDGET</t>
  </si>
  <si>
    <t>DUTSI LOCAL GOVERNMENT COUNCIL – WORKS CAPITAL EXPENDITURE</t>
  </si>
  <si>
    <t>DUTSI LOCAL GOVERNMENT COUNCIL – ESD PERSONNEL COST BUDGET</t>
  </si>
  <si>
    <t>DUTSI LOCAL GOVERNMENT COUNCIL – ESD OVERHEAD COST BUDGET</t>
  </si>
  <si>
    <t>DUTSI LOCAL GOVERNMENT COUNCIL – ESD CAPITAL EXPENDITURE</t>
  </si>
  <si>
    <t>DUTSI LOCAL GOVERNMENT COUNCIL – PHC PERSONNEL COST BUDGET</t>
  </si>
  <si>
    <t>DUTSI LOCAL GOVERNMENT COUNCIL – PHC OVERHEAD COST BUDGET</t>
  </si>
  <si>
    <t>DUTSI LOCAL GOVERNMENT COUNCIL – PHC CAPITAL EXPENDITURE</t>
  </si>
  <si>
    <t>DUTSI LOCAL GOVERNMENT COUNCIL – WATSAN PERSONNEL COST BUDGET</t>
  </si>
  <si>
    <t>DUTSI LOCAL GOVERNMENT COUNCIL – WATSAN OVERHEAD COST BUDGET</t>
  </si>
  <si>
    <t>DUTSI LOCAL GOVERNMENT COUNCIL – WATSAN CAPITAL EXPENDITURE</t>
  </si>
  <si>
    <t>DUTSI LOCAL GOVERNMENT COUNCIL – TRAD PERSONNEL COST BUDGET</t>
  </si>
  <si>
    <t>DUTSI LOCAL GOVERNMENT COUNCIL – TRAD OVERHEAD COST BUDGET</t>
  </si>
  <si>
    <t>PARKING FEES</t>
  </si>
  <si>
    <t>MARRIAGE AND DIVORCE FEES</t>
  </si>
  <si>
    <t>Other Allowances (S.A. Allows)</t>
  </si>
  <si>
    <t>RENOVATION OF DISTRICT HEAD HOUSE</t>
  </si>
  <si>
    <t xml:space="preserve">REHABILITATION OF L.G. SECRETARIAT </t>
  </si>
  <si>
    <t>REHABILITATION OF DUTSI MARKET</t>
  </si>
  <si>
    <t>REHABILITATION OF KAYAWA MARKET</t>
  </si>
  <si>
    <t>RENOVATION OF CIVIL DEFENCE OFFICE</t>
  </si>
  <si>
    <t>CONST OF SHOPS AT DAN AUNAI</t>
  </si>
  <si>
    <t>CONST. OF DRAINAGE IN LGA/CA</t>
  </si>
  <si>
    <t>RENOVATION OF MARKET STALLS AT KAYAWA</t>
  </si>
  <si>
    <t>RENOVATION OF MARKET STALLS AT DUTSI</t>
  </si>
  <si>
    <t>TRICYCLES</t>
  </si>
  <si>
    <t>MOTOR CYCLES</t>
  </si>
  <si>
    <t>CUSHION SETS 18No</t>
  </si>
  <si>
    <t>PURCHASE OF AGRICULTURAL EQUIPMENT</t>
  </si>
  <si>
    <t>PURCHASE OF FERTILIZER/AGRIC EQUIPMENT</t>
  </si>
  <si>
    <t>PURCHASE OF GRAINS</t>
  </si>
  <si>
    <t>IRRIGATION &amp; DRY SEASON FARMING</t>
  </si>
  <si>
    <t>CONSTRUCTION OF SLAUGHTER SLAB AT DUTSI</t>
  </si>
  <si>
    <t>IMPROVEMENT OF VETENARY CLINIC AT DUTSI</t>
  </si>
  <si>
    <t>IMPROVEMENT OF VETENARY CLINIC AT SHARGALLE</t>
  </si>
  <si>
    <t>REHABILITATION OF WOMEN CENTRE DUTSI</t>
  </si>
  <si>
    <t>RENOVATION OF SLAUGHTER SLAB AT KAYAWA</t>
  </si>
  <si>
    <t>ESTABLISHMENT OF TREE CROPS NURSERY</t>
  </si>
  <si>
    <t>TREE PLANTING CAMPAIGN &amp; ECONOMY TREE</t>
  </si>
  <si>
    <t>ANNUAL ANIMAL VACCINATION</t>
  </si>
  <si>
    <t>TRADE FAIR AND EXHIBITIONS</t>
  </si>
  <si>
    <t>LAND &amp; BUILDING – OFFICE(DUTSI, SHARGALLE, KAYAWA) MARKETS LAND COMP.</t>
  </si>
  <si>
    <t>CONST. OF DUTSI TOWNSHIP ROAD  (BALANCE)</t>
  </si>
  <si>
    <t>CONST OF MINAWA - SOBASHI FEEDER ROAD</t>
  </si>
  <si>
    <t>Grants To Communities/Ngos - Empowerment</t>
  </si>
  <si>
    <t>CONST. OF ISLAMIYYA SCHOOLS AT TAMASKE, KAYAWAS/GARI, &amp; BUJAWA, NASARAWA &amp; DINONI</t>
  </si>
  <si>
    <t>CONST. OF GRAVEYARDS AT YAMEL, DAN AUNAI, &amp;  KAYAWA</t>
  </si>
  <si>
    <t>PURCHASE OF OFFICE FURNITURES AND FITTINGS</t>
  </si>
  <si>
    <t>PURCHASE OF FIRE FIGHTING EQUIPMENTS</t>
  </si>
  <si>
    <t>PURCHASE OF SPORTING EQUIPMENTS</t>
  </si>
  <si>
    <t xml:space="preserve">Grants To Government/Agencies  </t>
  </si>
  <si>
    <t>Grants To Communities/Ngos - Nutrition &amp; polio</t>
  </si>
  <si>
    <t>REHAB/REPAIRS OF HEALTH CENTERS</t>
  </si>
  <si>
    <t>Grants To Communities/Ngos - shawn Program</t>
  </si>
  <si>
    <t>SEWAGE/DRAINAGES NETWORK</t>
  </si>
  <si>
    <t>PRINTER</t>
  </si>
  <si>
    <t>SCANNERS</t>
  </si>
  <si>
    <t>PHOTOCOPIER</t>
  </si>
  <si>
    <r>
      <t xml:space="preserve">STATUTORY ALLOCATION: </t>
    </r>
    <r>
      <rPr>
        <b/>
        <sz val="11"/>
        <color rgb="FF000000"/>
        <rFont val="Tahoma"/>
        <family val="2"/>
      </rPr>
      <t xml:space="preserve">STATE IGR </t>
    </r>
  </si>
  <si>
    <t>RENOVATION. OF DISTRICT HEAD HOUSE</t>
  </si>
  <si>
    <t xml:space="preserve">PURCHASE OF MOTOR VEHICLE FOR CHAIRMAN &amp; VC  </t>
  </si>
  <si>
    <t xml:space="preserve">PURCHASE OF MOTOR VEHICLE FOR HLGA/TREASURER  </t>
  </si>
  <si>
    <t>ROADS AND DRAINAGES NASARAWA,DUTSAWA,YAMEL,DUTSI</t>
  </si>
  <si>
    <t>CONST. OF KAYAWA, YAMEL, SIRIKA, DAN AUNAI, &amp; DINYA MAI RANDA DUTSI UNGUWAR GABAS, DRAINAGES</t>
  </si>
  <si>
    <t>CONSTRUCTION OFMOSQUES AT RABA,LGA SECTERIA,BAEL,BEGUWA</t>
  </si>
  <si>
    <t>CONSTRUCTION OFMOSQUES AT OLD SECT,DUBAWA GD MAI UNGW,DUBAWA GD M.LAWAL, KATOGE,DODAR DUTSI,SANTA DUTSI,TAMASKE,YANTUBUN ADARE,BANGEL,DUTSAWA</t>
  </si>
  <si>
    <t xml:space="preserve"> ELECTRIFICATION PROJECT DAN'AUNAI,KAYAWA,DUTSI UNG GABAS,SHARGALLE</t>
  </si>
  <si>
    <t>Drugs Revolving Scheme</t>
  </si>
  <si>
    <t>RENOVATION OF NYSC COPERS LODGE DUTSI</t>
  </si>
  <si>
    <t>EARTH DAMS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</si>
</sst>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Tahoma"/>
      <family val="2"/>
    </font>
    <font>
      <sz val="12"/>
      <color indexed="8"/>
      <name val="Tahoma"/>
      <family val="2"/>
    </font>
    <font>
      <sz val="9"/>
      <color rgb="FF000000"/>
      <name val="Tahoma"/>
      <family val="2"/>
    </font>
    <font>
      <sz val="10"/>
      <color theme="1"/>
      <name val="Tahoma"/>
      <family val="2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5" fillId="0" borderId="0"/>
  </cellStyleXfs>
  <cellXfs count="13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64" fontId="1" fillId="0" borderId="1" xfId="1" applyFont="1" applyBorder="1"/>
    <xf numFmtId="164" fontId="1" fillId="0" borderId="1" xfId="1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64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164" fontId="10" fillId="0" borderId="1" xfId="1" applyFont="1" applyBorder="1" applyAlignment="1">
      <alignment vertical="center" wrapText="1"/>
    </xf>
    <xf numFmtId="164" fontId="9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1" applyFont="1" applyBorder="1" applyAlignment="1">
      <alignment vertical="center" wrapText="1"/>
    </xf>
    <xf numFmtId="164" fontId="4" fillId="0" borderId="1" xfId="1" applyFont="1" applyBorder="1"/>
    <xf numFmtId="0" fontId="13" fillId="0" borderId="0" xfId="0" applyFont="1"/>
    <xf numFmtId="164" fontId="2" fillId="0" borderId="1" xfId="1" applyFont="1" applyBorder="1" applyProtection="1"/>
    <xf numFmtId="164" fontId="4" fillId="0" borderId="1" xfId="1" applyFont="1" applyBorder="1" applyProtection="1"/>
    <xf numFmtId="164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1" applyFont="1" applyBorder="1" applyAlignment="1" applyProtection="1">
      <alignment vertical="center" wrapText="1"/>
      <protection locked="0"/>
    </xf>
    <xf numFmtId="164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vertical="center" wrapText="1"/>
    </xf>
    <xf numFmtId="164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164" fontId="2" fillId="0" borderId="1" xfId="1" applyFont="1" applyBorder="1" applyAlignment="1" applyProtection="1">
      <alignment vertical="center" wrapText="1"/>
    </xf>
    <xf numFmtId="164" fontId="7" fillId="2" borderId="2" xfId="1" applyFont="1" applyFill="1" applyBorder="1" applyAlignment="1" applyProtection="1">
      <alignment horizontal="left" wrapText="1"/>
      <protection locked="0"/>
    </xf>
    <xf numFmtId="164" fontId="7" fillId="2" borderId="3" xfId="1" applyFont="1" applyFill="1" applyBorder="1" applyAlignment="1" applyProtection="1">
      <alignment horizontal="left" wrapText="1"/>
      <protection locked="0"/>
    </xf>
    <xf numFmtId="164" fontId="14" fillId="0" borderId="3" xfId="1" applyFont="1" applyFill="1" applyBorder="1" applyAlignment="1" applyProtection="1">
      <alignment horizontal="left" wrapText="1"/>
      <protection locked="0"/>
    </xf>
    <xf numFmtId="164" fontId="7" fillId="2" borderId="4" xfId="1" applyFont="1" applyFill="1" applyBorder="1" applyAlignment="1" applyProtection="1">
      <alignment horizontal="left" wrapText="1"/>
      <protection locked="0"/>
    </xf>
    <xf numFmtId="164" fontId="7" fillId="2" borderId="5" xfId="1" applyFont="1" applyFill="1" applyBorder="1" applyAlignment="1" applyProtection="1">
      <alignment horizontal="left" wrapText="1"/>
      <protection locked="0"/>
    </xf>
    <xf numFmtId="164" fontId="7" fillId="2" borderId="6" xfId="1" applyFont="1" applyFill="1" applyBorder="1" applyAlignment="1" applyProtection="1">
      <alignment horizontal="left" wrapText="1"/>
      <protection locked="0"/>
    </xf>
    <xf numFmtId="164" fontId="7" fillId="2" borderId="7" xfId="1" applyFont="1" applyFill="1" applyBorder="1" applyAlignment="1" applyProtection="1">
      <alignment horizontal="left" wrapText="1"/>
      <protection locked="0"/>
    </xf>
    <xf numFmtId="164" fontId="7" fillId="0" borderId="2" xfId="1" applyFont="1" applyFill="1" applyBorder="1" applyAlignment="1" applyProtection="1">
      <alignment horizontal="left" wrapText="1"/>
      <protection locked="0"/>
    </xf>
    <xf numFmtId="164" fontId="7" fillId="0" borderId="3" xfId="1" applyFont="1" applyFill="1" applyBorder="1" applyAlignment="1" applyProtection="1">
      <alignment horizontal="left" wrapText="1"/>
      <protection locked="0"/>
    </xf>
    <xf numFmtId="164" fontId="7" fillId="2" borderId="8" xfId="1" applyFont="1" applyFill="1" applyBorder="1" applyAlignment="1" applyProtection="1">
      <alignment horizontal="left" wrapText="1"/>
      <protection locked="0"/>
    </xf>
    <xf numFmtId="164" fontId="7" fillId="0" borderId="9" xfId="1" applyFont="1" applyFill="1" applyBorder="1" applyAlignment="1" applyProtection="1">
      <alignment horizontal="left" wrapText="1"/>
      <protection locked="0"/>
    </xf>
    <xf numFmtId="164" fontId="7" fillId="0" borderId="8" xfId="1" applyFont="1" applyFill="1" applyBorder="1" applyAlignment="1" applyProtection="1">
      <alignment horizontal="left" wrapText="1"/>
      <protection locked="0"/>
    </xf>
    <xf numFmtId="164" fontId="7" fillId="0" borderId="10" xfId="1" applyFont="1" applyFill="1" applyBorder="1" applyAlignment="1" applyProtection="1">
      <alignment horizontal="left" wrapText="1"/>
      <protection locked="0"/>
    </xf>
    <xf numFmtId="164" fontId="7" fillId="0" borderId="11" xfId="1" applyFont="1" applyFill="1" applyBorder="1" applyAlignment="1" applyProtection="1">
      <alignment horizontal="left" wrapText="1"/>
      <protection locked="0"/>
    </xf>
    <xf numFmtId="164" fontId="14" fillId="0" borderId="7" xfId="1" applyFont="1" applyFill="1" applyBorder="1" applyAlignment="1" applyProtection="1">
      <alignment horizontal="left" wrapText="1"/>
      <protection locked="0"/>
    </xf>
    <xf numFmtId="164" fontId="7" fillId="0" borderId="6" xfId="1" applyFont="1" applyFill="1" applyBorder="1" applyAlignment="1" applyProtection="1">
      <alignment horizontal="left" wrapText="1"/>
      <protection locked="0"/>
    </xf>
    <xf numFmtId="164" fontId="7" fillId="0" borderId="7" xfId="1" applyFont="1" applyFill="1" applyBorder="1" applyAlignment="1" applyProtection="1">
      <alignment horizontal="left" wrapText="1"/>
      <protection locked="0"/>
    </xf>
    <xf numFmtId="164" fontId="9" fillId="0" borderId="2" xfId="1" applyFont="1" applyFill="1" applyBorder="1" applyAlignment="1" applyProtection="1">
      <alignment horizontal="left" wrapText="1"/>
      <protection locked="0"/>
    </xf>
    <xf numFmtId="164" fontId="9" fillId="0" borderId="3" xfId="1" applyFont="1" applyFill="1" applyBorder="1" applyAlignment="1" applyProtection="1">
      <alignment horizontal="left" wrapText="1"/>
      <protection locked="0"/>
    </xf>
    <xf numFmtId="164" fontId="9" fillId="0" borderId="4" xfId="1" applyFont="1" applyFill="1" applyBorder="1" applyAlignment="1" applyProtection="1">
      <alignment horizontal="left" wrapText="1"/>
      <protection locked="0"/>
    </xf>
    <xf numFmtId="164" fontId="9" fillId="0" borderId="5" xfId="1" applyFont="1" applyFill="1" applyBorder="1" applyAlignment="1" applyProtection="1">
      <alignment horizontal="left" wrapText="1"/>
      <protection locked="0"/>
    </xf>
    <xf numFmtId="164" fontId="9" fillId="0" borderId="6" xfId="1" applyFont="1" applyFill="1" applyBorder="1" applyAlignment="1" applyProtection="1">
      <alignment horizontal="left" wrapText="1"/>
      <protection locked="0"/>
    </xf>
    <xf numFmtId="164" fontId="9" fillId="0" borderId="7" xfId="1" applyFont="1" applyFill="1" applyBorder="1" applyAlignment="1" applyProtection="1">
      <alignment horizontal="left" wrapText="1"/>
      <protection locked="0"/>
    </xf>
    <xf numFmtId="164" fontId="9" fillId="0" borderId="8" xfId="1" applyFont="1" applyFill="1" applyBorder="1" applyAlignment="1" applyProtection="1">
      <alignment horizontal="left" wrapText="1"/>
      <protection locked="0"/>
    </xf>
    <xf numFmtId="164" fontId="9" fillId="0" borderId="12" xfId="1" applyFont="1" applyFill="1" applyBorder="1" applyAlignment="1" applyProtection="1">
      <alignment horizontal="left" wrapText="1"/>
      <protection locked="0"/>
    </xf>
    <xf numFmtId="164" fontId="9" fillId="0" borderId="13" xfId="1" applyFont="1" applyFill="1" applyBorder="1" applyAlignment="1" applyProtection="1">
      <alignment horizontal="left" wrapText="1"/>
      <protection locked="0"/>
    </xf>
    <xf numFmtId="164" fontId="9" fillId="0" borderId="14" xfId="1" applyFont="1" applyFill="1" applyBorder="1" applyAlignment="1" applyProtection="1">
      <alignment horizontal="left" wrapText="1"/>
      <protection locked="0"/>
    </xf>
    <xf numFmtId="164" fontId="9" fillId="0" borderId="9" xfId="1" applyFont="1" applyFill="1" applyBorder="1" applyAlignment="1" applyProtection="1">
      <alignment horizontal="left" wrapText="1"/>
      <protection locked="0"/>
    </xf>
    <xf numFmtId="164" fontId="9" fillId="0" borderId="15" xfId="1" applyFont="1" applyFill="1" applyBorder="1" applyAlignment="1" applyProtection="1">
      <alignment horizontal="left" wrapText="1"/>
      <protection locked="0"/>
    </xf>
    <xf numFmtId="164" fontId="9" fillId="0" borderId="16" xfId="1" applyFont="1" applyFill="1" applyBorder="1" applyAlignment="1" applyProtection="1">
      <alignment horizontal="left" wrapText="1"/>
      <protection locked="0"/>
    </xf>
    <xf numFmtId="164" fontId="9" fillId="0" borderId="17" xfId="1" applyFont="1" applyFill="1" applyBorder="1" applyAlignment="1" applyProtection="1">
      <alignment horizontal="left" wrapText="1"/>
      <protection locked="0"/>
    </xf>
    <xf numFmtId="1" fontId="9" fillId="0" borderId="2" xfId="0" applyNumberFormat="1" applyFont="1" applyFill="1" applyBorder="1" applyAlignment="1" applyProtection="1">
      <alignment horizontal="left" shrinkToFit="1"/>
      <protection locked="0"/>
    </xf>
    <xf numFmtId="0" fontId="9" fillId="0" borderId="2" xfId="0" applyFont="1" applyFill="1" applyBorder="1" applyAlignment="1" applyProtection="1">
      <alignment horizontal="left" wrapText="1"/>
      <protection locked="0"/>
    </xf>
    <xf numFmtId="0" fontId="12" fillId="0" borderId="3" xfId="0" applyFont="1" applyFill="1" applyBorder="1" applyAlignment="1" applyProtection="1">
      <alignment horizontal="left" wrapText="1"/>
      <protection locked="0"/>
    </xf>
    <xf numFmtId="0" fontId="9" fillId="0" borderId="3" xfId="0" applyFont="1" applyFill="1" applyBorder="1" applyAlignment="1" applyProtection="1">
      <alignment horizontal="left" wrapText="1"/>
      <protection locked="0"/>
    </xf>
    <xf numFmtId="0" fontId="16" fillId="0" borderId="0" xfId="2" applyFont="1" applyFill="1" applyBorder="1" applyProtection="1">
      <protection locked="0" hidden="1"/>
    </xf>
    <xf numFmtId="0" fontId="16" fillId="0" borderId="0" xfId="2" applyFont="1" applyFill="1" applyBorder="1" applyAlignment="1" applyProtection="1">
      <alignment horizontal="left"/>
      <protection locked="0" hidden="1"/>
    </xf>
    <xf numFmtId="0" fontId="16" fillId="0" borderId="3" xfId="0" applyFont="1" applyFill="1" applyBorder="1" applyAlignment="1" applyProtection="1">
      <alignment horizontal="left" wrapText="1"/>
      <protection locked="0"/>
    </xf>
    <xf numFmtId="0" fontId="7" fillId="0" borderId="3" xfId="0" applyFont="1" applyFill="1" applyBorder="1" applyAlignment="1" applyProtection="1">
      <alignment horizontal="left" wrapText="1"/>
      <protection locked="0"/>
    </xf>
    <xf numFmtId="0" fontId="16" fillId="0" borderId="10" xfId="2" applyFont="1" applyFill="1" applyBorder="1" applyProtection="1">
      <protection locked="0" hidden="1"/>
    </xf>
    <xf numFmtId="0" fontId="16" fillId="0" borderId="10" xfId="2" applyFont="1" applyFill="1" applyBorder="1" applyAlignment="1" applyProtection="1">
      <alignment horizontal="left"/>
      <protection locked="0" hidden="1"/>
    </xf>
    <xf numFmtId="0" fontId="16" fillId="0" borderId="10" xfId="2" applyFont="1" applyFill="1" applyBorder="1" applyAlignment="1" applyProtection="1">
      <alignment horizontal="left" wrapText="1"/>
      <protection locked="0" hidden="1"/>
    </xf>
    <xf numFmtId="0" fontId="16" fillId="0" borderId="18" xfId="0" applyFont="1" applyFill="1" applyBorder="1" applyAlignment="1" applyProtection="1">
      <alignment horizontal="left" wrapText="1"/>
      <protection locked="0"/>
    </xf>
    <xf numFmtId="0" fontId="7" fillId="0" borderId="2" xfId="0" applyFont="1" applyFill="1" applyBorder="1" applyAlignment="1" applyProtection="1">
      <alignment horizontal="left" wrapText="1"/>
      <protection locked="0"/>
    </xf>
    <xf numFmtId="0" fontId="16" fillId="0" borderId="17" xfId="2" applyFont="1" applyFill="1" applyBorder="1" applyProtection="1">
      <protection locked="0" hidden="1"/>
    </xf>
    <xf numFmtId="1" fontId="7" fillId="0" borderId="2" xfId="0" applyNumberFormat="1" applyFont="1" applyFill="1" applyBorder="1" applyAlignment="1" applyProtection="1">
      <alignment horizontal="left" shrinkToFit="1"/>
      <protection locked="0"/>
    </xf>
    <xf numFmtId="0" fontId="16" fillId="0" borderId="12" xfId="2" applyFont="1" applyFill="1" applyBorder="1" applyProtection="1">
      <protection locked="0" hidden="1"/>
    </xf>
    <xf numFmtId="164" fontId="9" fillId="0" borderId="1" xfId="1" applyFont="1" applyFill="1" applyBorder="1" applyAlignment="1" applyProtection="1">
      <alignment horizontal="left" wrapText="1"/>
      <protection locked="0"/>
    </xf>
    <xf numFmtId="164" fontId="9" fillId="2" borderId="1" xfId="1" applyFont="1" applyFill="1" applyBorder="1" applyAlignment="1" applyProtection="1">
      <alignment horizontal="left" wrapText="1"/>
      <protection locked="0"/>
    </xf>
    <xf numFmtId="1" fontId="7" fillId="0" borderId="8" xfId="0" applyNumberFormat="1" applyFont="1" applyFill="1" applyBorder="1" applyAlignment="1" applyProtection="1">
      <alignment horizontal="left" shrinkToFit="1"/>
      <protection locked="0"/>
    </xf>
    <xf numFmtId="0" fontId="7" fillId="0" borderId="1" xfId="0" applyFont="1" applyFill="1" applyBorder="1" applyAlignment="1" applyProtection="1">
      <alignment horizontal="left" wrapText="1"/>
      <protection locked="0"/>
    </xf>
    <xf numFmtId="0" fontId="16" fillId="0" borderId="1" xfId="2" applyFont="1" applyFill="1" applyBorder="1" applyAlignment="1" applyProtection="1">
      <alignment vertical="center" wrapText="1"/>
      <protection locked="0" hidden="1"/>
    </xf>
    <xf numFmtId="164" fontId="7" fillId="0" borderId="1" xfId="1" applyFont="1" applyFill="1" applyBorder="1" applyAlignment="1" applyProtection="1">
      <alignment horizontal="left" wrapText="1"/>
      <protection locked="0"/>
    </xf>
    <xf numFmtId="0" fontId="7" fillId="0" borderId="9" xfId="0" applyFont="1" applyFill="1" applyBorder="1" applyAlignment="1" applyProtection="1">
      <alignment horizontal="left" wrapText="1"/>
      <protection locked="0"/>
    </xf>
    <xf numFmtId="1" fontId="7" fillId="0" borderId="19" xfId="0" applyNumberFormat="1" applyFont="1" applyFill="1" applyBorder="1" applyAlignment="1" applyProtection="1">
      <alignment horizontal="left" shrinkToFit="1"/>
      <protection locked="0"/>
    </xf>
    <xf numFmtId="0" fontId="16" fillId="0" borderId="1" xfId="2" applyFont="1" applyFill="1" applyBorder="1" applyProtection="1">
      <protection locked="0" hidden="1"/>
    </xf>
    <xf numFmtId="164" fontId="7" fillId="0" borderId="20" xfId="1" applyFont="1" applyFill="1" applyBorder="1" applyAlignment="1" applyProtection="1">
      <alignment horizontal="left" wrapText="1"/>
      <protection locked="0"/>
    </xf>
    <xf numFmtId="0" fontId="7" fillId="0" borderId="19" xfId="0" applyFont="1" applyFill="1" applyBorder="1" applyAlignment="1" applyProtection="1">
      <alignment horizontal="left" wrapText="1"/>
      <protection locked="0"/>
    </xf>
    <xf numFmtId="43" fontId="16" fillId="0" borderId="21" xfId="1" applyNumberFormat="1" applyFont="1" applyBorder="1" applyAlignment="1" applyProtection="1">
      <alignment horizontal="center" vertical="center"/>
      <protection locked="0" hidden="1"/>
    </xf>
    <xf numFmtId="0" fontId="16" fillId="0" borderId="1" xfId="2" applyFont="1" applyFill="1" applyBorder="1" applyAlignment="1" applyProtection="1">
      <alignment horizontal="left"/>
      <protection locked="0" hidden="1"/>
    </xf>
    <xf numFmtId="0" fontId="16" fillId="0" borderId="1" xfId="2" applyFont="1" applyFill="1" applyBorder="1" applyAlignment="1" applyProtection="1">
      <alignment wrapText="1"/>
      <protection locked="0" hidden="1"/>
    </xf>
    <xf numFmtId="164" fontId="17" fillId="0" borderId="8" xfId="1" applyFont="1" applyFill="1" applyBorder="1" applyAlignment="1" applyProtection="1">
      <alignment horizontal="left" wrapText="1"/>
      <protection locked="0"/>
    </xf>
    <xf numFmtId="164" fontId="17" fillId="0" borderId="9" xfId="1" applyFont="1" applyFill="1" applyBorder="1" applyAlignment="1" applyProtection="1">
      <alignment horizontal="left" wrapText="1"/>
      <protection locked="0"/>
    </xf>
    <xf numFmtId="0" fontId="18" fillId="0" borderId="3" xfId="0" applyFont="1" applyFill="1" applyBorder="1" applyAlignment="1" applyProtection="1">
      <alignment horizontal="left" wrapText="1"/>
      <protection locked="0"/>
    </xf>
    <xf numFmtId="0" fontId="19" fillId="0" borderId="1" xfId="0" applyFont="1" applyBorder="1" applyAlignment="1" applyProtection="1">
      <alignment vertical="center" wrapText="1"/>
      <protection locked="0"/>
    </xf>
    <xf numFmtId="164" fontId="20" fillId="0" borderId="1" xfId="1" applyFont="1" applyBorder="1" applyAlignment="1" applyProtection="1">
      <alignment vertical="center" wrapText="1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tabSelected="1" view="pageBreakPreview" zoomScale="90" zoomScaleNormal="94" zoomScaleSheetLayoutView="90" workbookViewId="0">
      <selection activeCell="A5" sqref="A5"/>
    </sheetView>
  </sheetViews>
  <sheetFormatPr defaultColWidth="8.88671875"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.109375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134" t="s">
        <v>463</v>
      </c>
      <c r="B2" s="134"/>
      <c r="C2" s="134"/>
      <c r="D2" s="134"/>
      <c r="E2" s="134"/>
      <c r="F2" s="49"/>
    </row>
    <row r="3" spans="1:6" x14ac:dyDescent="0.25">
      <c r="A3" s="135" t="s">
        <v>804</v>
      </c>
      <c r="B3" s="135"/>
      <c r="C3" s="135"/>
      <c r="D3" s="135"/>
      <c r="E3" s="135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598</v>
      </c>
      <c r="D5" s="50" t="s">
        <v>599</v>
      </c>
      <c r="E5" s="50" t="s">
        <v>600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50590605</v>
      </c>
      <c r="D7" s="11"/>
      <c r="E7" s="11">
        <f>'CONS. MASTER B. SUMMARY F.ii'!E6</f>
        <v>97818787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6870904979</v>
      </c>
      <c r="D8" s="11">
        <f t="shared" ref="D8:E8" si="0">SUM(D9:D10)</f>
        <v>6174128953</v>
      </c>
      <c r="E8" s="11">
        <f t="shared" si="0"/>
        <v>7538201856</v>
      </c>
      <c r="F8" s="7">
        <f>D8/C8*100</f>
        <v>89.8590356273358</v>
      </c>
    </row>
    <row r="9" spans="1:6" x14ac:dyDescent="0.25">
      <c r="A9" s="7"/>
      <c r="B9" s="5" t="s">
        <v>335</v>
      </c>
      <c r="C9" s="10">
        <f>'SUMMARY OF REVENUE F.iii'!C6</f>
        <v>6748566529</v>
      </c>
      <c r="D9" s="10">
        <f>'SUMMARY OF REVENUE F.iii'!D6</f>
        <v>6125556209</v>
      </c>
      <c r="E9" s="10">
        <f>'SUMMARY OF REVENUE F.iii'!E6</f>
        <v>7331394981</v>
      </c>
      <c r="F9" s="7">
        <f t="shared" ref="F9:F25" si="1">D9/C9*100</f>
        <v>90.768256972457863</v>
      </c>
    </row>
    <row r="10" spans="1:6" x14ac:dyDescent="0.25">
      <c r="A10" s="7"/>
      <c r="B10" s="5" t="s">
        <v>336</v>
      </c>
      <c r="C10" s="10">
        <f>'SUMMARY OF REVENUE F.iii'!C16</f>
        <v>122338450</v>
      </c>
      <c r="D10" s="10">
        <f>'SUMMARY OF REVENUE F.iii'!D16</f>
        <v>48572744</v>
      </c>
      <c r="E10" s="10">
        <f>'SUMMARY OF REVENUE F.iii'!E16</f>
        <v>206806875</v>
      </c>
      <c r="F10" s="7">
        <f t="shared" si="1"/>
        <v>39.70357970041308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4358346473</v>
      </c>
      <c r="D12" s="11">
        <f t="shared" ref="D12:E12" si="2">SUM(D13:D14)</f>
        <v>3229395957.5</v>
      </c>
      <c r="E12" s="11">
        <f t="shared" si="2"/>
        <v>3431020689</v>
      </c>
      <c r="F12" s="7">
        <f t="shared" si="1"/>
        <v>74.096815787963166</v>
      </c>
    </row>
    <row r="13" spans="1:6" x14ac:dyDescent="0.25">
      <c r="A13" s="7"/>
      <c r="B13" s="5" t="s">
        <v>337</v>
      </c>
      <c r="C13" s="10">
        <f>'CONS. MASTER B. SUMMARY F.ii'!C19</f>
        <v>2783487443</v>
      </c>
      <c r="D13" s="10">
        <f>'CONS. MASTER B. SUMMARY F.ii'!D19</f>
        <v>2170522824.5</v>
      </c>
      <c r="E13" s="10">
        <f>'CONS. MASTER B. SUMMARY F.ii'!E19</f>
        <v>2106780160</v>
      </c>
      <c r="F13" s="7">
        <f t="shared" si="1"/>
        <v>77.978538396445714</v>
      </c>
    </row>
    <row r="14" spans="1:6" x14ac:dyDescent="0.25">
      <c r="A14" s="7"/>
      <c r="B14" s="5" t="s">
        <v>338</v>
      </c>
      <c r="C14" s="10">
        <f>'CONS. MASTER B. SUMMARY F.ii'!C20</f>
        <v>1574859030</v>
      </c>
      <c r="D14" s="10">
        <f>'CONS. MASTER B. SUMMARY F.ii'!D20</f>
        <v>1058873133</v>
      </c>
      <c r="E14" s="10">
        <f>'CONS. MASTER B. SUMMARY F.ii'!E20</f>
        <v>1324240529</v>
      </c>
      <c r="F14" s="7">
        <f t="shared" si="1"/>
        <v>67.236058137851231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F.iii'!C120</f>
        <v>0</v>
      </c>
      <c r="D19" s="10">
        <f>'SUMMARY OF REVENUE F.iii'!D120</f>
        <v>0</v>
      </c>
      <c r="E19" s="10">
        <f>'SUMMARY OF REVENUE F.iii'!E120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2449047701</v>
      </c>
      <c r="D22" s="11">
        <f>'CONS. MASTER B. SUMMARY F.ii'!D27</f>
        <v>1431831094</v>
      </c>
      <c r="E22" s="11">
        <f>'CONS. MASTER B. SUMMARY F.ii'!E27</f>
        <v>4204999954</v>
      </c>
      <c r="F22" s="7">
        <f t="shared" si="1"/>
        <v>58.464810359363426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6921495584</v>
      </c>
      <c r="D24" s="11">
        <f t="shared" ref="D24:E24" si="4">D7+D8+D18</f>
        <v>6174128953</v>
      </c>
      <c r="E24" s="11">
        <f t="shared" si="4"/>
        <v>7636020643</v>
      </c>
      <c r="F24" s="7">
        <f t="shared" si="1"/>
        <v>89.202237841086813</v>
      </c>
    </row>
    <row r="25" spans="1:6" x14ac:dyDescent="0.25">
      <c r="A25" s="5" t="s">
        <v>333</v>
      </c>
      <c r="B25" s="5" t="s">
        <v>2</v>
      </c>
      <c r="C25" s="11">
        <f>C12+C22</f>
        <v>6807394174</v>
      </c>
      <c r="D25" s="11">
        <f t="shared" ref="D25:E25" si="5">D12+D22</f>
        <v>4661227051.5</v>
      </c>
      <c r="E25" s="11">
        <f t="shared" si="5"/>
        <v>7636020643</v>
      </c>
      <c r="F25" s="7">
        <f t="shared" si="1"/>
        <v>68.473000569042711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2" zoomScale="90" zoomScaleNormal="95" zoomScaleSheetLayoutView="90" workbookViewId="0">
      <selection activeCell="A2" sqref="A2:E2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33203125" style="1" bestFit="1" customWidth="1"/>
    <col min="4" max="4" width="25.88671875" style="1" bestFit="1" customWidth="1"/>
    <col min="5" max="5" width="26.3320312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134" t="s">
        <v>462</v>
      </c>
      <c r="B2" s="134"/>
      <c r="C2" s="134"/>
      <c r="D2" s="134"/>
      <c r="E2" s="134"/>
    </row>
    <row r="3" spans="1:5" x14ac:dyDescent="0.25">
      <c r="A3" s="135" t="s">
        <v>805</v>
      </c>
      <c r="B3" s="135"/>
      <c r="C3" s="135"/>
      <c r="D3" s="135"/>
      <c r="E3" s="135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598</v>
      </c>
      <c r="D5" s="50" t="s">
        <v>599</v>
      </c>
      <c r="E5" s="50" t="s">
        <v>600</v>
      </c>
    </row>
    <row r="6" spans="1:5" x14ac:dyDescent="0.25">
      <c r="A6" s="44">
        <v>1</v>
      </c>
      <c r="B6" s="46" t="s">
        <v>291</v>
      </c>
      <c r="C6" s="52">
        <v>50590605</v>
      </c>
      <c r="D6" s="52"/>
      <c r="E6" s="52">
        <v>97818787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6748566529</v>
      </c>
      <c r="D8" s="10">
        <f>'SUMMARY OF REVENUE F.iii'!D6</f>
        <v>6125556209</v>
      </c>
      <c r="E8" s="10">
        <f>'SUMMARY OF REVENUE F.iii'!E6</f>
        <v>7331394981</v>
      </c>
    </row>
    <row r="9" spans="1:5" x14ac:dyDescent="0.25">
      <c r="A9" s="7">
        <v>4</v>
      </c>
      <c r="B9" s="7" t="s">
        <v>294</v>
      </c>
      <c r="C9" s="10">
        <f>'SUMMARY OF REVENUE F.iii'!C16</f>
        <v>122338450</v>
      </c>
      <c r="D9" s="10">
        <f>'SUMMARY OF REVENUE F.iii'!D16</f>
        <v>48572744</v>
      </c>
      <c r="E9" s="10">
        <f>'SUMMARY OF REVENUE F.iii'!E16</f>
        <v>206806875</v>
      </c>
    </row>
    <row r="10" spans="1:5" x14ac:dyDescent="0.25">
      <c r="A10" s="7">
        <v>5</v>
      </c>
      <c r="B10" s="7" t="s">
        <v>295</v>
      </c>
      <c r="C10" s="10">
        <f>'SUMMARY OF REVENUE F.iii'!C120</f>
        <v>0</v>
      </c>
      <c r="D10" s="10">
        <f>'SUMMARY OF REVENUE F.iii'!D120</f>
        <v>0</v>
      </c>
      <c r="E10" s="10">
        <f>'SUMMARY OF REVENUE F.iii'!E120</f>
        <v>0</v>
      </c>
    </row>
    <row r="11" spans="1:5" x14ac:dyDescent="0.25">
      <c r="A11" s="7">
        <v>6</v>
      </c>
      <c r="B11" s="7" t="s">
        <v>296</v>
      </c>
      <c r="C11" s="10">
        <f>'SUMMARY OF REVENUE F.iii'!C130</f>
        <v>0</v>
      </c>
      <c r="D11" s="10">
        <f>'SUMMARY OF REVENUE F.iii'!D130</f>
        <v>0</v>
      </c>
      <c r="E11" s="10">
        <f>'SUMMARY OF REVENUE F.iii'!E130</f>
        <v>0</v>
      </c>
    </row>
    <row r="12" spans="1:5" x14ac:dyDescent="0.25">
      <c r="A12" s="5">
        <v>7</v>
      </c>
      <c r="B12" s="5" t="s">
        <v>297</v>
      </c>
      <c r="C12" s="11">
        <f>SUM(C8:C11)</f>
        <v>6870904979</v>
      </c>
      <c r="D12" s="11">
        <f t="shared" ref="D12:E12" si="0">SUM(D8:D11)</f>
        <v>6174128953</v>
      </c>
      <c r="E12" s="11">
        <f t="shared" si="0"/>
        <v>7538201856</v>
      </c>
    </row>
    <row r="13" spans="1:5" x14ac:dyDescent="0.25">
      <c r="A13" s="5">
        <v>8</v>
      </c>
      <c r="B13" s="5" t="s">
        <v>298</v>
      </c>
      <c r="C13" s="11">
        <f>C6+C12</f>
        <v>6921495584</v>
      </c>
      <c r="D13" s="11">
        <f t="shared" ref="D13:E13" si="1">D6+D12</f>
        <v>6174128953</v>
      </c>
      <c r="E13" s="11">
        <f t="shared" si="1"/>
        <v>7636020643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2783487443</v>
      </c>
      <c r="D19" s="10">
        <f>'SUMMARY OF EXP F.iv'!D7</f>
        <v>2170522824.5</v>
      </c>
      <c r="E19" s="10">
        <f>'SUMMARY OF EXP F.iv'!E7</f>
        <v>2106780160</v>
      </c>
    </row>
    <row r="20" spans="1:5" x14ac:dyDescent="0.25">
      <c r="A20" s="7">
        <v>15</v>
      </c>
      <c r="B20" s="7" t="s">
        <v>305</v>
      </c>
      <c r="C20" s="10">
        <f>'SUMMARY OF EXP F.iv'!C25</f>
        <v>1574859030</v>
      </c>
      <c r="D20" s="10">
        <f>'SUMMARY OF EXP F.iv'!D25</f>
        <v>1058873133</v>
      </c>
      <c r="E20" s="10">
        <f>'SUMMARY OF EXP F.iv'!E25</f>
        <v>1324240529</v>
      </c>
    </row>
    <row r="21" spans="1:5" x14ac:dyDescent="0.25">
      <c r="A21" s="5">
        <v>16</v>
      </c>
      <c r="B21" s="5" t="s">
        <v>306</v>
      </c>
      <c r="C21" s="11">
        <f>SUM(C19:C20)</f>
        <v>4358346473</v>
      </c>
      <c r="D21" s="11">
        <f t="shared" ref="D21:E21" si="3">SUM(D19:D20)</f>
        <v>3229395957.5</v>
      </c>
      <c r="E21" s="11">
        <f t="shared" si="3"/>
        <v>3431020689</v>
      </c>
    </row>
    <row r="22" spans="1:5" x14ac:dyDescent="0.25">
      <c r="A22" s="5">
        <v>17</v>
      </c>
      <c r="B22" s="5" t="s">
        <v>307</v>
      </c>
      <c r="C22" s="11">
        <f>C17+C21</f>
        <v>4358346473</v>
      </c>
      <c r="D22" s="11">
        <f t="shared" ref="D22:E22" si="4">D17+D21</f>
        <v>3229395957.5</v>
      </c>
      <c r="E22" s="11">
        <f t="shared" si="4"/>
        <v>3431020689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617000000</v>
      </c>
      <c r="D24" s="61">
        <f>'PMD CAPITAL EXP F.xii'!E6</f>
        <v>394011800</v>
      </c>
      <c r="E24" s="61">
        <f>'PMD CAPITAL EXP F.xii'!F6</f>
        <v>391002180.77999997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1231770544</v>
      </c>
      <c r="D25" s="62">
        <f>'AGRIC CAPITAL EXP F.xii'!E6+'FINANCE CAPITAL EXP F.xii'!E6+'WORKS CAPITAL EXP F.xii'!E6</f>
        <v>747802304</v>
      </c>
      <c r="E25" s="62">
        <f>'AGRIC CAPITAL EXP F.xii'!F6+'FINANCE CAPITAL EXP F.xii'!F6+'WORKS CAPITAL EXP F.xii'!F6</f>
        <v>3139149655.2200003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600277157</v>
      </c>
      <c r="D26" s="62">
        <f>'ESD CAPITAL EXP F.xii'!E6+'PHC CAPITAL EXP F.xii'!E6+'WATSAN CAPITAL EXP F.xii'!E6</f>
        <v>290016990</v>
      </c>
      <c r="E26" s="62">
        <f>'ESD CAPITAL EXP F.xii'!F6+'PHC CAPITAL EXP F.xii'!F6+'WATSAN CAPITAL EXP F.xii'!F6</f>
        <v>674848118</v>
      </c>
    </row>
    <row r="27" spans="1:5" x14ac:dyDescent="0.25">
      <c r="A27" s="5">
        <v>22</v>
      </c>
      <c r="B27" s="5" t="s">
        <v>312</v>
      </c>
      <c r="C27" s="11">
        <f>SUM(C24:C26)</f>
        <v>2449047701</v>
      </c>
      <c r="D27" s="11">
        <f t="shared" ref="D27:E27" si="5">SUM(D24:D26)</f>
        <v>1431831094</v>
      </c>
      <c r="E27" s="11">
        <f t="shared" si="5"/>
        <v>4204999954</v>
      </c>
    </row>
    <row r="28" spans="1:5" x14ac:dyDescent="0.25">
      <c r="A28" s="5">
        <v>23</v>
      </c>
      <c r="B28" s="5" t="s">
        <v>313</v>
      </c>
      <c r="C28" s="11">
        <f>C22+C27</f>
        <v>6807394174</v>
      </c>
      <c r="D28" s="11">
        <f t="shared" ref="D28:E28" si="6">D22+D27</f>
        <v>4661227051.5</v>
      </c>
      <c r="E28" s="11">
        <f t="shared" si="6"/>
        <v>7636020643</v>
      </c>
    </row>
    <row r="29" spans="1:5" x14ac:dyDescent="0.25">
      <c r="A29" s="7">
        <v>24</v>
      </c>
      <c r="B29" s="5" t="s">
        <v>314</v>
      </c>
      <c r="C29" s="11">
        <f>C13-C28</f>
        <v>114101410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114101410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topLeftCell="A65" zoomScale="90" zoomScaleNormal="102" zoomScaleSheetLayoutView="90" workbookViewId="0">
      <selection activeCell="B10" sqref="B1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134" t="s">
        <v>461</v>
      </c>
      <c r="B1" s="134"/>
      <c r="C1" s="134"/>
      <c r="D1" s="134"/>
      <c r="E1" s="134"/>
    </row>
    <row r="2" spans="1:5" x14ac:dyDescent="0.25">
      <c r="A2" s="135" t="s">
        <v>806</v>
      </c>
      <c r="B2" s="135"/>
      <c r="C2" s="135"/>
      <c r="D2" s="135"/>
      <c r="E2" s="135"/>
    </row>
    <row r="4" spans="1:5" ht="45" x14ac:dyDescent="0.25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s="1" customFormat="1" x14ac:dyDescent="0.25">
      <c r="A5" s="14">
        <v>1</v>
      </c>
      <c r="B5" s="14" t="s">
        <v>342</v>
      </c>
      <c r="C5" s="11">
        <f>C6+C16+C120+C130</f>
        <v>6870904979</v>
      </c>
      <c r="D5" s="11">
        <f t="shared" ref="D5:E5" si="0">D6+D16+D120+D130</f>
        <v>6174128953</v>
      </c>
      <c r="E5" s="11">
        <f t="shared" si="0"/>
        <v>7538201856</v>
      </c>
    </row>
    <row r="6" spans="1:5" s="1" customFormat="1" x14ac:dyDescent="0.25">
      <c r="A6" s="14">
        <v>11</v>
      </c>
      <c r="B6" s="14" t="s">
        <v>343</v>
      </c>
      <c r="C6" s="11">
        <f>C7</f>
        <v>6748566529</v>
      </c>
      <c r="D6" s="11">
        <f t="shared" ref="D6:E6" si="1">D7</f>
        <v>6125556209</v>
      </c>
      <c r="E6" s="11">
        <f t="shared" si="1"/>
        <v>7331394981</v>
      </c>
    </row>
    <row r="7" spans="1:5" s="1" customFormat="1" x14ac:dyDescent="0.25">
      <c r="A7" s="14">
        <v>1101</v>
      </c>
      <c r="B7" s="14" t="s">
        <v>343</v>
      </c>
      <c r="C7" s="11">
        <f>C8+C11+C13</f>
        <v>6748566529</v>
      </c>
      <c r="D7" s="11">
        <f t="shared" ref="D7:E7" si="2">D8+D11+D13</f>
        <v>6125556209</v>
      </c>
      <c r="E7" s="11">
        <f t="shared" si="2"/>
        <v>7331394981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6748566529</v>
      </c>
      <c r="D8" s="11">
        <f>SUM(D9:D10)</f>
        <v>6125556209</v>
      </c>
      <c r="E8" s="11">
        <f>SUM(E9:E10)</f>
        <v>5773510383</v>
      </c>
    </row>
    <row r="9" spans="1:5" x14ac:dyDescent="0.25">
      <c r="A9" s="53">
        <v>11010101</v>
      </c>
      <c r="B9" s="53" t="s">
        <v>799</v>
      </c>
      <c r="C9" s="67">
        <v>6748566529</v>
      </c>
      <c r="D9" s="68">
        <v>6125556209</v>
      </c>
      <c r="E9" s="67">
        <v>5712243526</v>
      </c>
    </row>
    <row r="10" spans="1:5" x14ac:dyDescent="0.25">
      <c r="A10" s="53">
        <v>11010101</v>
      </c>
      <c r="B10" s="53" t="s">
        <v>889</v>
      </c>
      <c r="C10" s="67">
        <v>0</v>
      </c>
      <c r="D10" s="68"/>
      <c r="E10" s="67">
        <v>61266857</v>
      </c>
    </row>
    <row r="11" spans="1:5" s="1" customFormat="1" x14ac:dyDescent="0.25">
      <c r="A11" s="14">
        <v>110102</v>
      </c>
      <c r="B11" s="14" t="s">
        <v>345</v>
      </c>
      <c r="C11" s="11">
        <f>C12</f>
        <v>0</v>
      </c>
      <c r="D11" s="11">
        <f t="shared" ref="D11:E11" si="3">D12</f>
        <v>0</v>
      </c>
      <c r="E11" s="11">
        <f t="shared" si="3"/>
        <v>0</v>
      </c>
    </row>
    <row r="12" spans="1:5" hidden="1" x14ac:dyDescent="0.25">
      <c r="A12" s="53">
        <v>11010201</v>
      </c>
      <c r="B12" s="53" t="s">
        <v>346</v>
      </c>
      <c r="C12" s="51"/>
      <c r="D12" s="51"/>
      <c r="E12" s="51"/>
    </row>
    <row r="13" spans="1:5" s="1" customFormat="1" x14ac:dyDescent="0.25">
      <c r="A13" s="14">
        <v>110103</v>
      </c>
      <c r="B13" s="14" t="s">
        <v>347</v>
      </c>
      <c r="C13" s="11">
        <f>SUM(C14:C15)</f>
        <v>0</v>
      </c>
      <c r="D13" s="11">
        <f t="shared" ref="D13:E13" si="4">SUM(D14:D15)</f>
        <v>0</v>
      </c>
      <c r="E13" s="11">
        <f t="shared" si="4"/>
        <v>1557884598</v>
      </c>
    </row>
    <row r="14" spans="1:5" hidden="1" x14ac:dyDescent="0.25">
      <c r="A14" s="53">
        <v>11010301</v>
      </c>
      <c r="B14" s="53" t="s">
        <v>348</v>
      </c>
      <c r="C14" s="51"/>
      <c r="D14" s="51"/>
      <c r="E14" s="51"/>
    </row>
    <row r="15" spans="1:5" x14ac:dyDescent="0.25">
      <c r="A15" s="53">
        <v>11010304</v>
      </c>
      <c r="B15" s="53" t="s">
        <v>349</v>
      </c>
      <c r="C15" s="51"/>
      <c r="D15" s="51"/>
      <c r="E15" s="67">
        <v>1557884598</v>
      </c>
    </row>
    <row r="16" spans="1:5" s="1" customFormat="1" x14ac:dyDescent="0.25">
      <c r="A16" s="14">
        <v>12</v>
      </c>
      <c r="B16" s="14" t="s">
        <v>350</v>
      </c>
      <c r="C16" s="11">
        <f>C17+C23</f>
        <v>122338450</v>
      </c>
      <c r="D16" s="11">
        <f t="shared" ref="D16:E16" si="5">D17+D23</f>
        <v>48572744</v>
      </c>
      <c r="E16" s="11">
        <f t="shared" si="5"/>
        <v>206806875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C24+C53+C81+C83+C97+C107+C111+C113+C115+C118</f>
        <v>122338450</v>
      </c>
      <c r="D23" s="11">
        <f t="shared" ref="D23:E23" si="8">D24+D53+D81+D83+D97+D107+D111+D113+D115+D118</f>
        <v>48572744</v>
      </c>
      <c r="E23" s="11">
        <f t="shared" si="8"/>
        <v>206806875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14623219</v>
      </c>
      <c r="D24" s="11">
        <f>SUM(D25:D52)</f>
        <v>4820000</v>
      </c>
      <c r="E24" s="11">
        <f>SUM(E25:E52)</f>
        <v>20285000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hidden="1" x14ac:dyDescent="0.25">
      <c r="A26" s="53">
        <v>12020109</v>
      </c>
      <c r="B26" s="53" t="s">
        <v>360</v>
      </c>
      <c r="C26" s="51"/>
      <c r="D26" s="51"/>
      <c r="E26" s="51"/>
    </row>
    <row r="27" spans="1:5" x14ac:dyDescent="0.25">
      <c r="A27" s="53">
        <v>12020111</v>
      </c>
      <c r="B27" s="53" t="s">
        <v>361</v>
      </c>
      <c r="C27" s="67">
        <v>170269</v>
      </c>
      <c r="D27" s="68">
        <v>70000</v>
      </c>
      <c r="E27" s="67">
        <v>150000</v>
      </c>
    </row>
    <row r="28" spans="1:5" ht="15.6" thickBot="1" x14ac:dyDescent="0.3">
      <c r="A28" s="53">
        <v>12020113</v>
      </c>
      <c r="B28" s="53" t="s">
        <v>362</v>
      </c>
      <c r="C28" s="70">
        <v>0</v>
      </c>
      <c r="D28" s="71"/>
      <c r="E28" s="70"/>
    </row>
    <row r="29" spans="1:5" x14ac:dyDescent="0.25">
      <c r="A29" s="53">
        <v>12020114</v>
      </c>
      <c r="B29" s="53" t="s">
        <v>363</v>
      </c>
      <c r="C29" s="72">
        <v>60000</v>
      </c>
      <c r="D29" s="73">
        <v>30000</v>
      </c>
      <c r="E29" s="72"/>
    </row>
    <row r="30" spans="1:5" hidden="1" x14ac:dyDescent="0.25">
      <c r="A30" s="53">
        <v>12020115</v>
      </c>
      <c r="B30" s="53" t="s">
        <v>364</v>
      </c>
      <c r="C30" s="67"/>
      <c r="D30" s="68"/>
      <c r="E30" s="67"/>
    </row>
    <row r="31" spans="1:5" x14ac:dyDescent="0.25">
      <c r="A31" s="53">
        <v>12020116</v>
      </c>
      <c r="B31" s="53" t="s">
        <v>365</v>
      </c>
      <c r="C31" s="67">
        <v>2250000</v>
      </c>
      <c r="D31" s="68">
        <v>1750000</v>
      </c>
      <c r="E31" s="67">
        <v>3500000</v>
      </c>
    </row>
    <row r="32" spans="1:5" hidden="1" x14ac:dyDescent="0.25">
      <c r="A32" s="53">
        <v>12020117</v>
      </c>
      <c r="B32" s="53" t="s">
        <v>366</v>
      </c>
      <c r="C32" s="67"/>
      <c r="D32" s="68"/>
      <c r="E32" s="67"/>
    </row>
    <row r="33" spans="1:5" hidden="1" x14ac:dyDescent="0.25">
      <c r="A33" s="53">
        <v>12020118</v>
      </c>
      <c r="B33" s="53" t="s">
        <v>367</v>
      </c>
      <c r="C33" s="67"/>
      <c r="D33" s="68"/>
      <c r="E33" s="67"/>
    </row>
    <row r="34" spans="1:5" hidden="1" x14ac:dyDescent="0.25">
      <c r="A34" s="53">
        <v>12020119</v>
      </c>
      <c r="B34" s="53" t="s">
        <v>368</v>
      </c>
      <c r="C34" s="67"/>
      <c r="D34" s="68"/>
      <c r="E34" s="67"/>
    </row>
    <row r="35" spans="1:5" x14ac:dyDescent="0.25">
      <c r="A35" s="53">
        <v>12020120</v>
      </c>
      <c r="B35" s="53" t="s">
        <v>369</v>
      </c>
      <c r="C35" s="67">
        <v>80000</v>
      </c>
      <c r="D35" s="68">
        <v>70000</v>
      </c>
      <c r="E35" s="67">
        <v>100000</v>
      </c>
    </row>
    <row r="36" spans="1:5" hidden="1" x14ac:dyDescent="0.25">
      <c r="A36" s="53">
        <v>12020121</v>
      </c>
      <c r="B36" s="53" t="s">
        <v>370</v>
      </c>
      <c r="C36" s="67"/>
      <c r="D36" s="68"/>
      <c r="E36" s="67"/>
    </row>
    <row r="37" spans="1:5" x14ac:dyDescent="0.25">
      <c r="A37" s="53">
        <v>12020122</v>
      </c>
      <c r="B37" s="53" t="s">
        <v>371</v>
      </c>
      <c r="C37" s="67">
        <v>200000</v>
      </c>
      <c r="D37" s="68">
        <v>150000</v>
      </c>
      <c r="E37" s="67">
        <v>300000</v>
      </c>
    </row>
    <row r="38" spans="1:5" x14ac:dyDescent="0.25">
      <c r="A38" s="53">
        <v>12020124</v>
      </c>
      <c r="B38" s="53" t="s">
        <v>372</v>
      </c>
      <c r="C38" s="67">
        <v>1900000</v>
      </c>
      <c r="D38" s="68">
        <v>1300000</v>
      </c>
      <c r="E38" s="67">
        <v>2150000</v>
      </c>
    </row>
    <row r="39" spans="1:5" x14ac:dyDescent="0.25">
      <c r="A39" s="53">
        <v>12020126</v>
      </c>
      <c r="B39" s="53" t="s">
        <v>373</v>
      </c>
      <c r="C39" s="67">
        <v>9620200</v>
      </c>
      <c r="D39" s="68">
        <v>1315000</v>
      </c>
      <c r="E39" s="67">
        <v>11620000</v>
      </c>
    </row>
    <row r="40" spans="1:5" hidden="1" x14ac:dyDescent="0.25">
      <c r="A40" s="53">
        <v>12020128</v>
      </c>
      <c r="B40" s="53" t="s">
        <v>374</v>
      </c>
      <c r="C40" s="67"/>
      <c r="D40" s="68"/>
      <c r="E40" s="67"/>
    </row>
    <row r="41" spans="1:5" hidden="1" x14ac:dyDescent="0.25">
      <c r="A41" s="53">
        <v>12020129</v>
      </c>
      <c r="B41" s="53" t="s">
        <v>375</v>
      </c>
      <c r="C41" s="74"/>
      <c r="D41" s="75"/>
      <c r="E41" s="74"/>
    </row>
    <row r="42" spans="1:5" x14ac:dyDescent="0.25">
      <c r="A42" s="53">
        <v>12020130</v>
      </c>
      <c r="B42" s="53" t="s">
        <v>376</v>
      </c>
      <c r="C42" s="74"/>
      <c r="D42" s="75"/>
      <c r="E42" s="74">
        <v>100000</v>
      </c>
    </row>
    <row r="43" spans="1:5" hidden="1" x14ac:dyDescent="0.25">
      <c r="A43" s="53">
        <v>12020132</v>
      </c>
      <c r="B43" s="53" t="s">
        <v>377</v>
      </c>
      <c r="C43" s="74"/>
      <c r="D43" s="75"/>
      <c r="E43" s="74"/>
    </row>
    <row r="44" spans="1:5" x14ac:dyDescent="0.25">
      <c r="A44" s="53">
        <v>12020134</v>
      </c>
      <c r="B44" s="53" t="s">
        <v>378</v>
      </c>
      <c r="C44" s="74"/>
      <c r="D44" s="75"/>
      <c r="E44" s="74">
        <v>1500000</v>
      </c>
    </row>
    <row r="45" spans="1:5" x14ac:dyDescent="0.25">
      <c r="A45" s="53">
        <v>12020135</v>
      </c>
      <c r="B45" s="53" t="s">
        <v>379</v>
      </c>
      <c r="C45" s="74"/>
      <c r="D45" s="75">
        <v>35000</v>
      </c>
      <c r="E45" s="74">
        <v>150000</v>
      </c>
    </row>
    <row r="46" spans="1:5" hidden="1" x14ac:dyDescent="0.25">
      <c r="A46" s="53">
        <v>12020136</v>
      </c>
      <c r="B46" s="53" t="s">
        <v>380</v>
      </c>
      <c r="C46" s="74"/>
      <c r="D46" s="75"/>
      <c r="E46" s="74"/>
    </row>
    <row r="47" spans="1:5" x14ac:dyDescent="0.25">
      <c r="A47" s="53">
        <v>12020137</v>
      </c>
      <c r="B47" s="53" t="s">
        <v>381</v>
      </c>
      <c r="C47" s="74">
        <v>172500</v>
      </c>
      <c r="D47" s="75"/>
      <c r="E47" s="74">
        <v>210000</v>
      </c>
    </row>
    <row r="48" spans="1:5" x14ac:dyDescent="0.25">
      <c r="A48" s="53">
        <v>12020138</v>
      </c>
      <c r="B48" s="53" t="s">
        <v>382</v>
      </c>
      <c r="C48" s="74">
        <v>170250</v>
      </c>
      <c r="D48" s="75">
        <v>100000</v>
      </c>
      <c r="E48" s="74">
        <v>155000</v>
      </c>
    </row>
    <row r="49" spans="1:5" x14ac:dyDescent="0.25">
      <c r="A49" s="53">
        <v>12020141</v>
      </c>
      <c r="B49" s="53" t="s">
        <v>383</v>
      </c>
      <c r="C49" s="74"/>
      <c r="D49" s="75"/>
      <c r="E49" s="74">
        <v>100000</v>
      </c>
    </row>
    <row r="50" spans="1:5" x14ac:dyDescent="0.25">
      <c r="A50" s="53">
        <v>12020142</v>
      </c>
      <c r="B50" s="53" t="s">
        <v>384</v>
      </c>
      <c r="C50" s="74"/>
      <c r="D50" s="75"/>
      <c r="E50" s="74">
        <v>250000</v>
      </c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SUM(C54:C80)</f>
        <v>41191000</v>
      </c>
      <c r="D53" s="11">
        <f>SUM(D54:D80)</f>
        <v>28466156</v>
      </c>
      <c r="E53" s="11">
        <f>SUM(E54:E80)</f>
        <v>114152644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67">
        <v>0</v>
      </c>
      <c r="D55" s="75"/>
      <c r="E55" s="74">
        <v>1900000</v>
      </c>
    </row>
    <row r="56" spans="1:5" x14ac:dyDescent="0.25">
      <c r="A56" s="53">
        <v>12020418</v>
      </c>
      <c r="B56" s="53" t="s">
        <v>845</v>
      </c>
      <c r="C56" s="67">
        <v>140500</v>
      </c>
      <c r="D56" s="75">
        <v>50000</v>
      </c>
      <c r="E56" s="74">
        <v>75000</v>
      </c>
    </row>
    <row r="57" spans="1:5" hidden="1" x14ac:dyDescent="0.25">
      <c r="A57" s="53">
        <v>12020419</v>
      </c>
      <c r="B57" s="53" t="s">
        <v>390</v>
      </c>
      <c r="C57" s="51"/>
      <c r="D57" s="51"/>
      <c r="E57" s="51"/>
    </row>
    <row r="58" spans="1:5" hidden="1" x14ac:dyDescent="0.25">
      <c r="A58" s="53">
        <v>12020427</v>
      </c>
      <c r="B58" s="53" t="s">
        <v>391</v>
      </c>
      <c r="C58" s="51"/>
      <c r="D58" s="51"/>
      <c r="E58" s="51"/>
    </row>
    <row r="59" spans="1:5" hidden="1" x14ac:dyDescent="0.25">
      <c r="A59" s="53">
        <v>12020428</v>
      </c>
      <c r="B59" s="53" t="s">
        <v>392</v>
      </c>
      <c r="C59" s="51"/>
      <c r="D59" s="51"/>
      <c r="E59" s="51"/>
    </row>
    <row r="60" spans="1:5" hidden="1" x14ac:dyDescent="0.25">
      <c r="A60" s="53">
        <v>12020430</v>
      </c>
      <c r="B60" s="53" t="s">
        <v>393</v>
      </c>
      <c r="C60" s="51"/>
      <c r="D60" s="51"/>
      <c r="E60" s="51"/>
    </row>
    <row r="61" spans="1:5" hidden="1" x14ac:dyDescent="0.25">
      <c r="A61" s="53">
        <v>12020436</v>
      </c>
      <c r="B61" s="53" t="s">
        <v>394</v>
      </c>
      <c r="C61" s="51"/>
      <c r="D61" s="51"/>
      <c r="E61" s="51"/>
    </row>
    <row r="62" spans="1:5" hidden="1" x14ac:dyDescent="0.25">
      <c r="A62" s="53">
        <v>12020438</v>
      </c>
      <c r="B62" s="53" t="s">
        <v>395</v>
      </c>
      <c r="C62" s="51"/>
      <c r="D62" s="51"/>
      <c r="E62" s="51"/>
    </row>
    <row r="63" spans="1:5" hidden="1" x14ac:dyDescent="0.25">
      <c r="A63" s="53">
        <v>12020441</v>
      </c>
      <c r="B63" s="53" t="s">
        <v>396</v>
      </c>
      <c r="C63" s="51"/>
      <c r="D63" s="51"/>
      <c r="E63" s="51"/>
    </row>
    <row r="64" spans="1:5" hidden="1" x14ac:dyDescent="0.25">
      <c r="A64" s="53">
        <v>12020442</v>
      </c>
      <c r="B64" s="53" t="s">
        <v>397</v>
      </c>
      <c r="C64" s="51"/>
      <c r="D64" s="51"/>
      <c r="E64" s="51"/>
    </row>
    <row r="65" spans="1:5" x14ac:dyDescent="0.25">
      <c r="A65" s="53">
        <v>12020443</v>
      </c>
      <c r="B65" s="53" t="s">
        <v>398</v>
      </c>
      <c r="C65" s="67">
        <v>450000</v>
      </c>
      <c r="D65" s="75">
        <v>125000</v>
      </c>
      <c r="E65" s="74">
        <v>155000</v>
      </c>
    </row>
    <row r="66" spans="1:5" hidden="1" x14ac:dyDescent="0.25">
      <c r="A66" s="53">
        <v>12020445</v>
      </c>
      <c r="B66" s="53" t="s">
        <v>399</v>
      </c>
      <c r="C66" s="67"/>
      <c r="D66" s="75"/>
      <c r="E66" s="74"/>
    </row>
    <row r="67" spans="1:5" x14ac:dyDescent="0.25">
      <c r="A67" s="53">
        <v>12020446</v>
      </c>
      <c r="B67" s="53" t="s">
        <v>400</v>
      </c>
      <c r="C67" s="67">
        <v>200000</v>
      </c>
      <c r="D67" s="75"/>
      <c r="E67" s="74"/>
    </row>
    <row r="68" spans="1:5" x14ac:dyDescent="0.25">
      <c r="A68" s="53">
        <v>12020447</v>
      </c>
      <c r="B68" s="53" t="s">
        <v>401</v>
      </c>
      <c r="C68" s="67">
        <v>5250000</v>
      </c>
      <c r="D68" s="75">
        <v>300000</v>
      </c>
      <c r="E68" s="74">
        <v>2355569</v>
      </c>
    </row>
    <row r="69" spans="1:5" hidden="1" x14ac:dyDescent="0.25">
      <c r="A69" s="53">
        <v>12020448</v>
      </c>
      <c r="B69" s="53" t="s">
        <v>402</v>
      </c>
      <c r="C69" s="67"/>
      <c r="D69" s="75"/>
      <c r="E69" s="74"/>
    </row>
    <row r="70" spans="1:5" x14ac:dyDescent="0.25">
      <c r="A70" s="53">
        <v>12020449</v>
      </c>
      <c r="B70" s="53" t="s">
        <v>403</v>
      </c>
      <c r="C70" s="67">
        <v>13450000</v>
      </c>
      <c r="D70" s="68">
        <v>325000</v>
      </c>
      <c r="E70" s="74">
        <v>5250000</v>
      </c>
    </row>
    <row r="71" spans="1:5" hidden="1" x14ac:dyDescent="0.25">
      <c r="A71" s="53">
        <v>12020450</v>
      </c>
      <c r="B71" s="53" t="s">
        <v>404</v>
      </c>
      <c r="C71" s="51"/>
      <c r="D71" s="51"/>
      <c r="E71" s="51"/>
    </row>
    <row r="72" spans="1:5" hidden="1" x14ac:dyDescent="0.25">
      <c r="A72" s="53">
        <v>12020451</v>
      </c>
      <c r="B72" s="53" t="s">
        <v>405</v>
      </c>
      <c r="C72" s="51"/>
      <c r="D72" s="51"/>
      <c r="E72" s="51"/>
    </row>
    <row r="73" spans="1:5" hidden="1" x14ac:dyDescent="0.25">
      <c r="A73" s="53">
        <v>12020453</v>
      </c>
      <c r="B73" s="53" t="s">
        <v>406</v>
      </c>
      <c r="C73" s="51"/>
      <c r="D73" s="51"/>
      <c r="E73" s="51"/>
    </row>
    <row r="74" spans="1:5" hidden="1" x14ac:dyDescent="0.25">
      <c r="A74" s="53">
        <v>12020454</v>
      </c>
      <c r="B74" s="53" t="s">
        <v>844</v>
      </c>
      <c r="C74" s="51"/>
      <c r="D74" s="51"/>
      <c r="E74" s="51"/>
    </row>
    <row r="75" spans="1:5" hidden="1" x14ac:dyDescent="0.25">
      <c r="A75" s="53">
        <v>12020463</v>
      </c>
      <c r="B75" s="53" t="s">
        <v>407</v>
      </c>
      <c r="C75" s="51"/>
      <c r="D75" s="51"/>
      <c r="E75" s="51"/>
    </row>
    <row r="76" spans="1:5" hidden="1" x14ac:dyDescent="0.25">
      <c r="A76" s="53">
        <v>12020464</v>
      </c>
      <c r="B76" s="53" t="s">
        <v>408</v>
      </c>
      <c r="C76" s="51"/>
      <c r="D76" s="51"/>
      <c r="E76" s="51"/>
    </row>
    <row r="77" spans="1:5" hidden="1" x14ac:dyDescent="0.25">
      <c r="A77" s="53">
        <v>12020465</v>
      </c>
      <c r="B77" s="53" t="s">
        <v>409</v>
      </c>
      <c r="C77" s="51"/>
      <c r="D77" s="51"/>
      <c r="E77" s="51"/>
    </row>
    <row r="78" spans="1:5" x14ac:dyDescent="0.25">
      <c r="A78" s="53">
        <v>12020466</v>
      </c>
      <c r="B78" s="53" t="s">
        <v>410</v>
      </c>
      <c r="C78" s="67">
        <v>3000000</v>
      </c>
      <c r="D78" s="75">
        <v>700000</v>
      </c>
      <c r="E78" s="74">
        <v>2000000</v>
      </c>
    </row>
    <row r="79" spans="1:5" hidden="1" x14ac:dyDescent="0.25">
      <c r="A79" s="53">
        <v>12020470</v>
      </c>
      <c r="B79" s="53" t="s">
        <v>411</v>
      </c>
      <c r="C79" s="67"/>
      <c r="D79" s="75"/>
      <c r="E79" s="74"/>
    </row>
    <row r="80" spans="1:5" x14ac:dyDescent="0.25">
      <c r="A80" s="53">
        <v>12020480</v>
      </c>
      <c r="B80" s="53" t="s">
        <v>412</v>
      </c>
      <c r="C80" s="76">
        <v>18700500</v>
      </c>
      <c r="D80" s="77">
        <v>26966156</v>
      </c>
      <c r="E80" s="78">
        <v>102417075</v>
      </c>
    </row>
    <row r="81" spans="1:5" s="1" customFormat="1" x14ac:dyDescent="0.25">
      <c r="A81" s="14">
        <v>12020500</v>
      </c>
      <c r="B81" s="14" t="s">
        <v>413</v>
      </c>
      <c r="C81" s="11">
        <f>C82</f>
        <v>0</v>
      </c>
      <c r="D81" s="11">
        <f t="shared" ref="D81:E81" si="9">D82</f>
        <v>0</v>
      </c>
      <c r="E81" s="11">
        <f t="shared" si="9"/>
        <v>0</v>
      </c>
    </row>
    <row r="82" spans="1:5" hidden="1" x14ac:dyDescent="0.25">
      <c r="A82" s="53">
        <v>12020501</v>
      </c>
      <c r="B82" s="53" t="s">
        <v>414</v>
      </c>
      <c r="C82" s="51"/>
      <c r="D82" s="51"/>
      <c r="E82" s="51"/>
    </row>
    <row r="83" spans="1:5" s="1" customFormat="1" x14ac:dyDescent="0.25">
      <c r="A83" s="14">
        <v>12020600</v>
      </c>
      <c r="B83" s="14" t="s">
        <v>415</v>
      </c>
      <c r="C83" s="11">
        <f>SUM(C84:C96)</f>
        <v>49924231</v>
      </c>
      <c r="D83" s="11">
        <f t="shared" ref="D83:E83" si="10">SUM(D84:D96)</f>
        <v>1480000</v>
      </c>
      <c r="E83" s="11">
        <f t="shared" si="10"/>
        <v>48294231</v>
      </c>
    </row>
    <row r="84" spans="1:5" hidden="1" x14ac:dyDescent="0.25">
      <c r="A84" s="53">
        <v>12020601</v>
      </c>
      <c r="B84" s="53" t="s">
        <v>416</v>
      </c>
      <c r="C84" s="51"/>
      <c r="D84" s="51"/>
      <c r="E84" s="51"/>
    </row>
    <row r="85" spans="1:5" hidden="1" x14ac:dyDescent="0.25">
      <c r="A85" s="53">
        <v>12020602</v>
      </c>
      <c r="B85" s="53" t="s">
        <v>417</v>
      </c>
      <c r="C85" s="51"/>
      <c r="D85" s="51"/>
      <c r="E85" s="51"/>
    </row>
    <row r="86" spans="1:5" hidden="1" x14ac:dyDescent="0.25">
      <c r="A86" s="53">
        <v>12020603</v>
      </c>
      <c r="B86" s="53" t="s">
        <v>418</v>
      </c>
      <c r="C86" s="51"/>
      <c r="D86" s="51"/>
      <c r="E86" s="51"/>
    </row>
    <row r="87" spans="1:5" hidden="1" x14ac:dyDescent="0.25">
      <c r="A87" s="53">
        <v>12020604</v>
      </c>
      <c r="B87" s="53" t="s">
        <v>419</v>
      </c>
      <c r="C87" s="51"/>
      <c r="D87" s="51"/>
      <c r="E87" s="51"/>
    </row>
    <row r="88" spans="1:5" hidden="1" x14ac:dyDescent="0.25">
      <c r="A88" s="53">
        <v>12020608</v>
      </c>
      <c r="B88" s="53" t="s">
        <v>420</v>
      </c>
      <c r="C88" s="51"/>
      <c r="D88" s="51"/>
      <c r="E88" s="51"/>
    </row>
    <row r="89" spans="1:5" x14ac:dyDescent="0.25">
      <c r="A89" s="53">
        <v>12020609</v>
      </c>
      <c r="B89" s="53" t="s">
        <v>421</v>
      </c>
      <c r="C89" s="74">
        <v>1150000</v>
      </c>
      <c r="D89" s="75"/>
      <c r="E89" s="74">
        <v>1000000</v>
      </c>
    </row>
    <row r="90" spans="1:5" hidden="1" x14ac:dyDescent="0.25">
      <c r="A90" s="53">
        <v>12020611</v>
      </c>
      <c r="B90" s="53" t="s">
        <v>422</v>
      </c>
      <c r="C90" s="74"/>
      <c r="D90" s="75"/>
      <c r="E90" s="74"/>
    </row>
    <row r="91" spans="1:5" ht="27.6" x14ac:dyDescent="0.25">
      <c r="A91" s="53">
        <v>12020612</v>
      </c>
      <c r="B91" s="53" t="s">
        <v>423</v>
      </c>
      <c r="C91" s="74">
        <v>0</v>
      </c>
      <c r="D91" s="75"/>
      <c r="E91" s="74"/>
    </row>
    <row r="92" spans="1:5" x14ac:dyDescent="0.25">
      <c r="A92" s="53">
        <v>12020614</v>
      </c>
      <c r="B92" s="53" t="s">
        <v>424</v>
      </c>
      <c r="C92" s="74">
        <v>48774231</v>
      </c>
      <c r="D92" s="75">
        <v>1480000</v>
      </c>
      <c r="E92" s="74">
        <v>47294231</v>
      </c>
    </row>
    <row r="93" spans="1:5" hidden="1" x14ac:dyDescent="0.25">
      <c r="A93" s="53">
        <v>12020615</v>
      </c>
      <c r="B93" s="53" t="s">
        <v>425</v>
      </c>
      <c r="C93" s="51"/>
      <c r="D93" s="51"/>
      <c r="E93" s="51"/>
    </row>
    <row r="94" spans="1:5" hidden="1" x14ac:dyDescent="0.25">
      <c r="A94" s="53">
        <v>12020616</v>
      </c>
      <c r="B94" s="53" t="s">
        <v>426</v>
      </c>
      <c r="C94" s="51"/>
      <c r="D94" s="51"/>
      <c r="E94" s="51"/>
    </row>
    <row r="95" spans="1:5" hidden="1" x14ac:dyDescent="0.25">
      <c r="A95" s="53">
        <v>12020617</v>
      </c>
      <c r="B95" s="53" t="s">
        <v>427</v>
      </c>
      <c r="C95" s="51"/>
      <c r="D95" s="51"/>
      <c r="E95" s="51"/>
    </row>
    <row r="96" spans="1:5" hidden="1" x14ac:dyDescent="0.25">
      <c r="A96" s="53">
        <v>12020618</v>
      </c>
      <c r="B96" s="53" t="s">
        <v>428</v>
      </c>
      <c r="C96" s="51"/>
      <c r="D96" s="51"/>
      <c r="E96" s="51"/>
    </row>
    <row r="97" spans="1:5" s="1" customFormat="1" x14ac:dyDescent="0.25">
      <c r="A97" s="14">
        <v>12020700</v>
      </c>
      <c r="B97" s="14" t="s">
        <v>429</v>
      </c>
      <c r="C97" s="11">
        <f>SUM(C98:C106)</f>
        <v>7750000</v>
      </c>
      <c r="D97" s="11">
        <f t="shared" ref="D97:E97" si="11">SUM(D98:D106)</f>
        <v>13806588</v>
      </c>
      <c r="E97" s="11">
        <f t="shared" si="11"/>
        <v>16375000</v>
      </c>
    </row>
    <row r="98" spans="1:5" hidden="1" x14ac:dyDescent="0.25">
      <c r="A98" s="53">
        <v>12020701</v>
      </c>
      <c r="B98" s="53" t="s">
        <v>430</v>
      </c>
      <c r="C98" s="51"/>
      <c r="D98" s="51"/>
      <c r="E98" s="51"/>
    </row>
    <row r="99" spans="1:5" hidden="1" x14ac:dyDescent="0.25">
      <c r="A99" s="53">
        <v>12020702</v>
      </c>
      <c r="B99" s="53" t="s">
        <v>431</v>
      </c>
      <c r="C99" s="51"/>
      <c r="D99" s="51"/>
      <c r="E99" s="51"/>
    </row>
    <row r="100" spans="1:5" x14ac:dyDescent="0.25">
      <c r="A100" s="53">
        <v>12020703</v>
      </c>
      <c r="B100" s="53" t="s">
        <v>432</v>
      </c>
      <c r="C100" s="74">
        <v>7250000</v>
      </c>
      <c r="D100" s="75">
        <v>12894588</v>
      </c>
      <c r="E100" s="74">
        <v>15000000</v>
      </c>
    </row>
    <row r="101" spans="1:5" hidden="1" x14ac:dyDescent="0.25">
      <c r="A101" s="53">
        <v>12020704</v>
      </c>
      <c r="B101" s="53" t="s">
        <v>433</v>
      </c>
      <c r="C101" s="74"/>
      <c r="D101" s="75"/>
      <c r="E101" s="74"/>
    </row>
    <row r="102" spans="1:5" hidden="1" x14ac:dyDescent="0.25">
      <c r="A102" s="53">
        <v>12020705</v>
      </c>
      <c r="B102" s="53" t="s">
        <v>434</v>
      </c>
      <c r="C102" s="74"/>
      <c r="D102" s="75"/>
      <c r="E102" s="74"/>
    </row>
    <row r="103" spans="1:5" hidden="1" x14ac:dyDescent="0.25">
      <c r="A103" s="53">
        <v>12020707</v>
      </c>
      <c r="B103" s="53" t="s">
        <v>435</v>
      </c>
      <c r="C103" s="74"/>
      <c r="D103" s="75"/>
      <c r="E103" s="74"/>
    </row>
    <row r="104" spans="1:5" x14ac:dyDescent="0.25">
      <c r="A104" s="53">
        <v>12020708</v>
      </c>
      <c r="B104" s="53" t="s">
        <v>436</v>
      </c>
      <c r="C104" s="74">
        <v>500000</v>
      </c>
      <c r="D104" s="75">
        <v>212000</v>
      </c>
      <c r="E104" s="74">
        <v>575000</v>
      </c>
    </row>
    <row r="105" spans="1:5" hidden="1" x14ac:dyDescent="0.25">
      <c r="A105" s="53">
        <v>12020709</v>
      </c>
      <c r="B105" s="53" t="s">
        <v>437</v>
      </c>
      <c r="C105" s="78"/>
      <c r="D105" s="77"/>
      <c r="E105" s="78"/>
    </row>
    <row r="106" spans="1:5" x14ac:dyDescent="0.25">
      <c r="A106" s="53">
        <v>12020711</v>
      </c>
      <c r="B106" s="53" t="s">
        <v>438</v>
      </c>
      <c r="C106" s="79"/>
      <c r="D106" s="80">
        <v>700000</v>
      </c>
      <c r="E106" s="79">
        <v>800000</v>
      </c>
    </row>
    <row r="107" spans="1:5" s="1" customFormat="1" x14ac:dyDescent="0.25">
      <c r="A107" s="14">
        <v>12020800</v>
      </c>
      <c r="B107" s="14" t="s">
        <v>439</v>
      </c>
      <c r="C107" s="11">
        <f>SUM(C108:C110)</f>
        <v>0</v>
      </c>
      <c r="D107" s="11">
        <f t="shared" ref="D107:E107" si="12">SUM(D108:D110)</f>
        <v>0</v>
      </c>
      <c r="E107" s="11">
        <f t="shared" si="12"/>
        <v>1000000</v>
      </c>
    </row>
    <row r="108" spans="1:5" x14ac:dyDescent="0.25">
      <c r="A108" s="53">
        <v>12020801</v>
      </c>
      <c r="B108" s="53" t="s">
        <v>440</v>
      </c>
      <c r="C108" s="51"/>
      <c r="D108" s="51"/>
      <c r="E108" s="51">
        <v>1000000</v>
      </c>
    </row>
    <row r="109" spans="1:5" hidden="1" x14ac:dyDescent="0.25">
      <c r="A109" s="53">
        <v>12020803</v>
      </c>
      <c r="B109" s="53" t="s">
        <v>441</v>
      </c>
      <c r="C109" s="51"/>
      <c r="D109" s="51"/>
      <c r="E109" s="51"/>
    </row>
    <row r="110" spans="1:5" hidden="1" x14ac:dyDescent="0.25">
      <c r="A110" s="53">
        <v>12020804</v>
      </c>
      <c r="B110" s="53" t="s">
        <v>442</v>
      </c>
      <c r="C110" s="51"/>
      <c r="D110" s="51"/>
      <c r="E110" s="51"/>
    </row>
    <row r="111" spans="1:5" s="1" customFormat="1" x14ac:dyDescent="0.25">
      <c r="A111" s="14">
        <v>12020900</v>
      </c>
      <c r="B111" s="14" t="s">
        <v>443</v>
      </c>
      <c r="C111" s="11">
        <f>C112</f>
        <v>500000</v>
      </c>
      <c r="D111" s="11">
        <f t="shared" ref="D111:E111" si="13">D112</f>
        <v>0</v>
      </c>
      <c r="E111" s="11">
        <f t="shared" si="13"/>
        <v>700000</v>
      </c>
    </row>
    <row r="112" spans="1:5" x14ac:dyDescent="0.25">
      <c r="A112" s="53">
        <v>12020901</v>
      </c>
      <c r="B112" s="53" t="s">
        <v>444</v>
      </c>
      <c r="C112" s="51">
        <v>500000</v>
      </c>
      <c r="D112" s="51"/>
      <c r="E112" s="51">
        <v>700000</v>
      </c>
    </row>
    <row r="113" spans="1:5" s="1" customFormat="1" x14ac:dyDescent="0.25">
      <c r="A113" s="14">
        <v>12021000</v>
      </c>
      <c r="B113" s="14" t="s">
        <v>445</v>
      </c>
      <c r="C113" s="11">
        <f>C114</f>
        <v>0</v>
      </c>
      <c r="D113" s="11">
        <f t="shared" ref="D113:E113" si="14">D114</f>
        <v>0</v>
      </c>
      <c r="E113" s="11">
        <f t="shared" si="14"/>
        <v>0</v>
      </c>
    </row>
    <row r="114" spans="1:5" hidden="1" x14ac:dyDescent="0.25">
      <c r="A114" s="53">
        <v>12021004</v>
      </c>
      <c r="B114" s="53" t="s">
        <v>446</v>
      </c>
      <c r="C114" s="51"/>
      <c r="D114" s="51"/>
      <c r="E114" s="51"/>
    </row>
    <row r="115" spans="1:5" s="1" customFormat="1" x14ac:dyDescent="0.25">
      <c r="A115" s="14">
        <v>12021100</v>
      </c>
      <c r="B115" s="14" t="s">
        <v>447</v>
      </c>
      <c r="C115" s="11">
        <f>SUM(C116:C117)</f>
        <v>8350000</v>
      </c>
      <c r="D115" s="11">
        <f t="shared" ref="D115:E115" si="15">SUM(D116:D117)</f>
        <v>0</v>
      </c>
      <c r="E115" s="11">
        <f t="shared" si="15"/>
        <v>6000000</v>
      </c>
    </row>
    <row r="116" spans="1:5" x14ac:dyDescent="0.25">
      <c r="A116" s="53">
        <v>12021102</v>
      </c>
      <c r="B116" s="53" t="s">
        <v>448</v>
      </c>
      <c r="C116" s="82">
        <v>6500000</v>
      </c>
      <c r="D116" s="83"/>
      <c r="E116" s="82">
        <v>5000000</v>
      </c>
    </row>
    <row r="117" spans="1:5" x14ac:dyDescent="0.25">
      <c r="A117" s="53">
        <v>12021103</v>
      </c>
      <c r="B117" s="53" t="s">
        <v>449</v>
      </c>
      <c r="C117" s="78">
        <v>1850000</v>
      </c>
      <c r="D117" s="77"/>
      <c r="E117" s="78">
        <v>1000000</v>
      </c>
    </row>
    <row r="118" spans="1:5" s="1" customFormat="1" x14ac:dyDescent="0.25">
      <c r="A118" s="14">
        <v>12021200</v>
      </c>
      <c r="B118" s="14" t="s">
        <v>450</v>
      </c>
      <c r="C118" s="11">
        <f>C119</f>
        <v>0</v>
      </c>
      <c r="D118" s="11">
        <f t="shared" ref="D118:E118" si="16">D119</f>
        <v>0</v>
      </c>
      <c r="E118" s="11">
        <f t="shared" si="16"/>
        <v>0</v>
      </c>
    </row>
    <row r="119" spans="1:5" hidden="1" x14ac:dyDescent="0.25">
      <c r="A119" s="53">
        <v>12021210</v>
      </c>
      <c r="B119" s="53" t="s">
        <v>451</v>
      </c>
      <c r="C119" s="51"/>
      <c r="D119" s="51"/>
      <c r="E119" s="51"/>
    </row>
    <row r="120" spans="1:5" s="1" customFormat="1" x14ac:dyDescent="0.25">
      <c r="A120" s="14">
        <v>13000000</v>
      </c>
      <c r="B120" s="14" t="s">
        <v>452</v>
      </c>
      <c r="C120" s="11">
        <f>C121+C127</f>
        <v>0</v>
      </c>
      <c r="D120" s="16">
        <f t="shared" ref="D120:E120" si="17">D121+D127</f>
        <v>0</v>
      </c>
      <c r="E120" s="16">
        <f t="shared" si="17"/>
        <v>0</v>
      </c>
    </row>
    <row r="121" spans="1:5" s="1" customFormat="1" x14ac:dyDescent="0.25">
      <c r="A121" s="14">
        <v>13010000</v>
      </c>
      <c r="B121" s="14" t="s">
        <v>453</v>
      </c>
      <c r="C121" s="11">
        <f>C122+C125</f>
        <v>0</v>
      </c>
      <c r="D121" s="16">
        <f t="shared" ref="D121:E121" si="18">D122+D125</f>
        <v>0</v>
      </c>
      <c r="E121" s="16">
        <f t="shared" si="18"/>
        <v>0</v>
      </c>
    </row>
    <row r="122" spans="1:5" s="1" customFormat="1" x14ac:dyDescent="0.25">
      <c r="A122" s="14">
        <v>13010100</v>
      </c>
      <c r="B122" s="14" t="s">
        <v>454</v>
      </c>
      <c r="C122" s="11">
        <f>SUM(C123:C124)</f>
        <v>0</v>
      </c>
      <c r="D122" s="11">
        <f t="shared" ref="D122:E122" si="19">SUM(D123:D124)</f>
        <v>0</v>
      </c>
      <c r="E122" s="11">
        <f t="shared" si="19"/>
        <v>0</v>
      </c>
    </row>
    <row r="123" spans="1:5" hidden="1" x14ac:dyDescent="0.25">
      <c r="A123" s="53">
        <v>13010101</v>
      </c>
      <c r="B123" s="53" t="s">
        <v>455</v>
      </c>
      <c r="C123" s="51"/>
      <c r="D123" s="51"/>
      <c r="E123" s="51"/>
    </row>
    <row r="124" spans="1:5" hidden="1" x14ac:dyDescent="0.25">
      <c r="A124" s="53">
        <v>13010102</v>
      </c>
      <c r="B124" s="53" t="s">
        <v>456</v>
      </c>
      <c r="C124" s="51"/>
      <c r="D124" s="51"/>
      <c r="E124" s="51"/>
    </row>
    <row r="125" spans="1:5" s="1" customFormat="1" x14ac:dyDescent="0.25">
      <c r="A125" s="14">
        <v>13010200</v>
      </c>
      <c r="B125" s="14" t="s">
        <v>457</v>
      </c>
      <c r="C125" s="11">
        <f>C126</f>
        <v>0</v>
      </c>
      <c r="D125" s="11">
        <f t="shared" ref="D125:E125" si="20">D126</f>
        <v>0</v>
      </c>
      <c r="E125" s="11">
        <f t="shared" si="20"/>
        <v>0</v>
      </c>
    </row>
    <row r="126" spans="1:5" hidden="1" x14ac:dyDescent="0.25">
      <c r="A126" s="53">
        <v>13010202</v>
      </c>
      <c r="B126" s="53" t="s">
        <v>458</v>
      </c>
      <c r="C126" s="51"/>
      <c r="D126" s="51"/>
      <c r="E126" s="51"/>
    </row>
    <row r="127" spans="1:5" s="1" customFormat="1" x14ac:dyDescent="0.25">
      <c r="A127" s="14">
        <v>13020000</v>
      </c>
      <c r="B127" s="14" t="s">
        <v>800</v>
      </c>
      <c r="C127" s="11">
        <f>C128</f>
        <v>0</v>
      </c>
      <c r="D127" s="11">
        <f t="shared" ref="D127:E130" si="21">D128</f>
        <v>0</v>
      </c>
      <c r="E127" s="11">
        <f t="shared" si="21"/>
        <v>0</v>
      </c>
    </row>
    <row r="128" spans="1:5" s="1" customFormat="1" x14ac:dyDescent="0.25">
      <c r="A128" s="14">
        <v>13020100</v>
      </c>
      <c r="B128" s="14" t="s">
        <v>459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hidden="1" x14ac:dyDescent="0.25">
      <c r="A129" s="53">
        <v>13020106</v>
      </c>
      <c r="B129" s="53" t="s">
        <v>460</v>
      </c>
      <c r="C129" s="51"/>
      <c r="D129" s="51"/>
      <c r="E129" s="51"/>
    </row>
    <row r="130" spans="1:5" s="1" customFormat="1" x14ac:dyDescent="0.25">
      <c r="A130" s="14">
        <v>14020100</v>
      </c>
      <c r="B130" s="14" t="s">
        <v>601</v>
      </c>
      <c r="C130" s="11">
        <f>C131</f>
        <v>0</v>
      </c>
      <c r="D130" s="11">
        <f t="shared" si="21"/>
        <v>0</v>
      </c>
      <c r="E130" s="11">
        <f t="shared" si="21"/>
        <v>0</v>
      </c>
    </row>
    <row r="131" spans="1:5" x14ac:dyDescent="0.25">
      <c r="A131" s="53">
        <v>14020106</v>
      </c>
      <c r="B131" s="53" t="s">
        <v>460</v>
      </c>
      <c r="C131" s="51">
        <v>0</v>
      </c>
      <c r="D131" s="51"/>
      <c r="E131" s="51"/>
    </row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105" zoomScale="90" zoomScaleNormal="102" zoomScaleSheetLayoutView="90" workbookViewId="0">
      <selection activeCell="A2" sqref="A2:E2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134" t="s">
        <v>464</v>
      </c>
      <c r="B1" s="134"/>
      <c r="C1" s="134"/>
      <c r="D1" s="134"/>
      <c r="E1" s="134"/>
    </row>
    <row r="2" spans="1:5" x14ac:dyDescent="0.25">
      <c r="A2" s="135" t="s">
        <v>807</v>
      </c>
      <c r="B2" s="135"/>
      <c r="C2" s="135"/>
      <c r="D2" s="135"/>
      <c r="E2" s="135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x14ac:dyDescent="0.25">
      <c r="A5" s="6"/>
      <c r="B5" s="5" t="s">
        <v>2</v>
      </c>
      <c r="C5" s="11">
        <f>C6+C118</f>
        <v>6807394174</v>
      </c>
      <c r="D5" s="11">
        <f t="shared" ref="D5:E5" si="0">D6+D118</f>
        <v>4661227051.5</v>
      </c>
      <c r="E5" s="11">
        <f t="shared" si="0"/>
        <v>7636020643</v>
      </c>
    </row>
    <row r="6" spans="1:5" x14ac:dyDescent="0.25">
      <c r="A6" s="4">
        <v>2</v>
      </c>
      <c r="B6" s="5" t="s">
        <v>147</v>
      </c>
      <c r="C6" s="11">
        <f>C7+C25</f>
        <v>4358346473</v>
      </c>
      <c r="D6" s="11">
        <f>D7+D25</f>
        <v>3229395957.5</v>
      </c>
      <c r="E6" s="11">
        <f>E7+E25</f>
        <v>3431020689</v>
      </c>
    </row>
    <row r="7" spans="1:5" x14ac:dyDescent="0.25">
      <c r="A7" s="4">
        <v>21</v>
      </c>
      <c r="B7" s="5" t="s">
        <v>148</v>
      </c>
      <c r="C7" s="11">
        <f>C8+C13+C20</f>
        <v>2783487443</v>
      </c>
      <c r="D7" s="11">
        <f t="shared" ref="D7:E7" si="1">D8+D13+D20</f>
        <v>2170522824.5</v>
      </c>
      <c r="E7" s="11">
        <f t="shared" si="1"/>
        <v>2106780160</v>
      </c>
    </row>
    <row r="8" spans="1:5" x14ac:dyDescent="0.25">
      <c r="A8" s="4">
        <v>2101</v>
      </c>
      <c r="B8" s="5" t="s">
        <v>149</v>
      </c>
      <c r="C8" s="11">
        <f>C9</f>
        <v>2200351762</v>
      </c>
      <c r="D8" s="11">
        <f t="shared" ref="D8:E8" si="2">D9</f>
        <v>1867393902</v>
      </c>
      <c r="E8" s="11">
        <f t="shared" si="2"/>
        <v>1510510020</v>
      </c>
    </row>
    <row r="9" spans="1:5" x14ac:dyDescent="0.25">
      <c r="A9" s="4">
        <v>210101</v>
      </c>
      <c r="B9" s="5" t="s">
        <v>150</v>
      </c>
      <c r="C9" s="11">
        <f>SUM(C10:C12)</f>
        <v>2200351762</v>
      </c>
      <c r="D9" s="11">
        <f>SUM(D10:D12)</f>
        <v>1867393902</v>
      </c>
      <c r="E9" s="11">
        <f>SUM(E10:E12)</f>
        <v>1510510020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2127436725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1794478865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1437594983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72915037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72915037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72915037</v>
      </c>
    </row>
    <row r="13" spans="1:5" x14ac:dyDescent="0.25">
      <c r="A13" s="4">
        <v>2102</v>
      </c>
      <c r="B13" s="5" t="s">
        <v>153</v>
      </c>
      <c r="C13" s="11">
        <f>C14+C18</f>
        <v>100574240</v>
      </c>
      <c r="D13" s="11">
        <f>D14+D18</f>
        <v>72364353</v>
      </c>
      <c r="E13" s="11">
        <f>E14+E18</f>
        <v>78240000</v>
      </c>
    </row>
    <row r="14" spans="1:5" x14ac:dyDescent="0.25">
      <c r="A14" s="4">
        <v>210201</v>
      </c>
      <c r="B14" s="5" t="s">
        <v>154</v>
      </c>
      <c r="C14" s="11">
        <f>SUM(C15:C17)</f>
        <v>100574240</v>
      </c>
      <c r="D14" s="11">
        <f>SUM(D15:D17)</f>
        <v>72364353</v>
      </c>
      <c r="E14" s="11">
        <f>SUM(E15:E17)</f>
        <v>78240000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46574240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18364353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54000000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54000000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78240000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482561441</v>
      </c>
      <c r="D20" s="11">
        <f>SUM(D21:D23)</f>
        <v>230764569.5</v>
      </c>
      <c r="E20" s="11">
        <f>SUM(E21:E23)</f>
        <v>518030140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46574240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18364353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435987201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212400216.5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296026623</v>
      </c>
    </row>
    <row r="23" spans="1:5" x14ac:dyDescent="0.25">
      <c r="A23" s="6">
        <v>21030104</v>
      </c>
      <c r="B23" s="7" t="s">
        <v>541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22003517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1574859030</v>
      </c>
      <c r="D25" s="11">
        <f t="shared" ref="D25:E25" si="4">D26+D103+D107+D112</f>
        <v>1058873133</v>
      </c>
      <c r="E25" s="11">
        <f t="shared" si="4"/>
        <v>1324240529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915618370</v>
      </c>
      <c r="D26" s="11">
        <f t="shared" ref="D26:E26" si="5">D27+D32+D40+D54+D63+D66+D72+D81+D85+D88</f>
        <v>517074572</v>
      </c>
      <c r="E26" s="11">
        <f t="shared" si="5"/>
        <v>586867810</v>
      </c>
    </row>
    <row r="27" spans="1:5" x14ac:dyDescent="0.25">
      <c r="A27" s="4">
        <v>220201</v>
      </c>
      <c r="B27" s="5" t="s">
        <v>165</v>
      </c>
      <c r="C27" s="11">
        <f>SUM(C28:C31)</f>
        <v>24500000</v>
      </c>
      <c r="D27" s="11">
        <f t="shared" ref="D27:E27" si="6">SUM(D28:D31)</f>
        <v>11373000</v>
      </c>
      <c r="E27" s="11">
        <f t="shared" si="6"/>
        <v>17000000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24500000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11373000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17000000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3500000</v>
      </c>
      <c r="D32" s="11">
        <f t="shared" ref="D32:E32" si="7">SUM(D33:D39)</f>
        <v>725000</v>
      </c>
      <c r="E32" s="11">
        <f t="shared" si="7"/>
        <v>20500000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1500000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200000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500000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2000000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525000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20000000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53550000</v>
      </c>
      <c r="D40" s="11">
        <f t="shared" ref="D40:E40" si="8">SUM(D41:D53)</f>
        <v>33884491</v>
      </c>
      <c r="E40" s="11">
        <f t="shared" si="8"/>
        <v>75850000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15300000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4721000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11800000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550000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40000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550000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2000000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1500000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2500000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27200000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22073491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53000000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800000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700000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1500000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2200000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2000000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2500000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5500000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2850000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4000000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47350000</v>
      </c>
      <c r="D54" s="11">
        <f t="shared" ref="D54:E54" si="9">SUM(D55:D62)</f>
        <v>26819000</v>
      </c>
      <c r="E54" s="11">
        <f t="shared" si="9"/>
        <v>37950000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18500000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11850000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17900000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13050000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1969000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7750000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5000000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5000000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4000000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3000000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1200000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500000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5000000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5000000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3000000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1000000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1000000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4000000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1800000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800000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800000</v>
      </c>
    </row>
    <row r="63" spans="1:5" x14ac:dyDescent="0.25">
      <c r="A63" s="4">
        <v>220205</v>
      </c>
      <c r="B63" s="5" t="s">
        <v>201</v>
      </c>
      <c r="C63" s="11">
        <f>SUM(C64:C65)</f>
        <v>11012500</v>
      </c>
      <c r="D63" s="11">
        <f>SUM(D64:D65)</f>
        <v>12950536</v>
      </c>
      <c r="E63" s="11">
        <f>SUM(E64:E65)</f>
        <v>37667810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11012500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12950536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17667810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20000000</v>
      </c>
    </row>
    <row r="66" spans="1:5" x14ac:dyDescent="0.25">
      <c r="A66" s="4">
        <v>220206</v>
      </c>
      <c r="B66" s="5" t="s">
        <v>204</v>
      </c>
      <c r="C66" s="11">
        <f>SUM(C67:C71)</f>
        <v>395793058</v>
      </c>
      <c r="D66" s="11">
        <f t="shared" ref="D66:E66" si="10">SUM(D67:D71)</f>
        <v>159006233</v>
      </c>
      <c r="E66" s="11">
        <f t="shared" si="10"/>
        <v>109700000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382293058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149506233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100000000</v>
      </c>
    </row>
    <row r="68" spans="1:5" x14ac:dyDescent="0.25">
      <c r="A68" s="6">
        <v>22020602</v>
      </c>
      <c r="B68" s="7" t="s">
        <v>539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7500000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3500000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3700000</v>
      </c>
    </row>
    <row r="72" spans="1:5" ht="30" x14ac:dyDescent="0.25">
      <c r="A72" s="4">
        <v>220207</v>
      </c>
      <c r="B72" s="5" t="s">
        <v>209</v>
      </c>
      <c r="C72" s="11">
        <f>SUM(C73:C80)</f>
        <v>11300000</v>
      </c>
      <c r="D72" s="11">
        <f t="shared" ref="D72:E72" si="11">SUM(D73:D80)</f>
        <v>4000000</v>
      </c>
      <c r="E72" s="11">
        <f t="shared" si="11"/>
        <v>6000000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2000000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1000000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3000000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500000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4800000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2800000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3000000</v>
      </c>
    </row>
    <row r="78" spans="1:5" x14ac:dyDescent="0.25">
      <c r="A78" s="6">
        <v>22020709</v>
      </c>
      <c r="B78" s="7" t="s">
        <v>542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1500000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1200000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1500000</v>
      </c>
    </row>
    <row r="79" spans="1:5" x14ac:dyDescent="0.25">
      <c r="A79" s="6">
        <v>22020711</v>
      </c>
      <c r="B79" s="7" t="s">
        <v>543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544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20800000</v>
      </c>
      <c r="D81" s="11">
        <f t="shared" ref="D81:E81" si="12">SUM(D82:D84)</f>
        <v>5265000</v>
      </c>
      <c r="E81" s="11">
        <f t="shared" si="12"/>
        <v>12700000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12500000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3760000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7380000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7300000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1385000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4820000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1000000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120000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500000</v>
      </c>
    </row>
    <row r="85" spans="1:5" x14ac:dyDescent="0.25">
      <c r="A85" s="4">
        <v>220209</v>
      </c>
      <c r="B85" s="5" t="s">
        <v>219</v>
      </c>
      <c r="C85" s="11">
        <f>SUM(C86:C87)</f>
        <v>1400000</v>
      </c>
      <c r="D85" s="11">
        <f t="shared" ref="D85:E85" si="13">SUM(D86:D87)</f>
        <v>1200000</v>
      </c>
      <c r="E85" s="11">
        <f t="shared" si="13"/>
        <v>1500000</v>
      </c>
    </row>
    <row r="86" spans="1:5" x14ac:dyDescent="0.25">
      <c r="A86" s="6">
        <v>22020901</v>
      </c>
      <c r="B86" s="7" t="s">
        <v>540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1400000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1200000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1500000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346412812</v>
      </c>
      <c r="D88" s="11">
        <f t="shared" ref="D88:E88" si="14">SUM(D89:D102)</f>
        <v>261851312</v>
      </c>
      <c r="E88" s="11">
        <f t="shared" si="14"/>
        <v>268000000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18200000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5683500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15500000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10800000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2165000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7500000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45412812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20082812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33000000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6000000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4500000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2000000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10000000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70000000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47000000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0</v>
      </c>
    </row>
    <row r="100" spans="1:5" x14ac:dyDescent="0.25">
      <c r="A100" s="6">
        <v>22021050</v>
      </c>
      <c r="B100" s="7" t="s">
        <v>545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803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196000000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182420000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 x14ac:dyDescent="0.25">
      <c r="A103" s="4">
        <v>2204</v>
      </c>
      <c r="B103" s="5" t="s">
        <v>234</v>
      </c>
      <c r="C103" s="11">
        <f>C104</f>
        <v>634240660</v>
      </c>
      <c r="D103" s="11">
        <f t="shared" ref="D103:E103" si="15">D104</f>
        <v>519798561</v>
      </c>
      <c r="E103" s="11">
        <f t="shared" si="15"/>
        <v>687372719</v>
      </c>
    </row>
    <row r="104" spans="1:5" x14ac:dyDescent="0.25">
      <c r="A104" s="4">
        <v>220401</v>
      </c>
      <c r="B104" s="5" t="s">
        <v>235</v>
      </c>
      <c r="C104" s="11">
        <f>SUM(C105:C106)</f>
        <v>634240660</v>
      </c>
      <c r="D104" s="11">
        <f t="shared" ref="D104:E104" si="16">SUM(D105:D106)</f>
        <v>519798561</v>
      </c>
      <c r="E104" s="11">
        <f t="shared" si="16"/>
        <v>687372719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328134561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324977009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454690394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306106099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194821552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232682325</v>
      </c>
    </row>
    <row r="107" spans="1:5" x14ac:dyDescent="0.25">
      <c r="A107" s="4">
        <v>2205</v>
      </c>
      <c r="B107" s="5" t="s">
        <v>546</v>
      </c>
      <c r="C107" s="12">
        <f>C108</f>
        <v>25000000</v>
      </c>
      <c r="D107" s="12">
        <f t="shared" ref="D107:E107" si="17">D108</f>
        <v>22000000</v>
      </c>
      <c r="E107" s="12">
        <f t="shared" si="17"/>
        <v>50000000</v>
      </c>
    </row>
    <row r="108" spans="1:5" x14ac:dyDescent="0.25">
      <c r="A108" s="4">
        <v>220501</v>
      </c>
      <c r="B108" s="5" t="s">
        <v>547</v>
      </c>
      <c r="C108" s="12">
        <f>SUM(C109:C111)</f>
        <v>25000000</v>
      </c>
      <c r="D108" s="12">
        <f t="shared" ref="D108:E108" si="18">SUM(D109:D111)</f>
        <v>22000000</v>
      </c>
      <c r="E108" s="12">
        <f t="shared" si="18"/>
        <v>50000000</v>
      </c>
    </row>
    <row r="109" spans="1:5" x14ac:dyDescent="0.25">
      <c r="A109" s="6">
        <v>22050105</v>
      </c>
      <c r="B109" s="7" t="s">
        <v>548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0</v>
      </c>
    </row>
    <row r="110" spans="1:5" x14ac:dyDescent="0.25">
      <c r="A110" s="6">
        <v>22050108</v>
      </c>
      <c r="B110" s="7" t="s">
        <v>549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25000000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22000000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550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25">
      <c r="A112" s="4">
        <v>2206</v>
      </c>
      <c r="B112" s="5" t="s">
        <v>538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551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552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553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554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2449047701</v>
      </c>
      <c r="D118" s="11">
        <f t="shared" ref="D118:E118" si="22">D119+D161+D171</f>
        <v>1431831094</v>
      </c>
      <c r="E118" s="11">
        <f t="shared" si="22"/>
        <v>4204999954</v>
      </c>
    </row>
    <row r="119" spans="1:5" x14ac:dyDescent="0.25">
      <c r="A119" s="4">
        <v>32</v>
      </c>
      <c r="B119" s="5" t="s">
        <v>239</v>
      </c>
      <c r="C119" s="11">
        <f>C120</f>
        <v>2440547701</v>
      </c>
      <c r="D119" s="11">
        <f t="shared" ref="D119:E119" si="23">D120</f>
        <v>1427831094</v>
      </c>
      <c r="E119" s="11">
        <f t="shared" si="23"/>
        <v>4199999954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2440547701</v>
      </c>
      <c r="D120" s="11">
        <f t="shared" ref="D120:E120" si="24">D121+D125+D138+D141+D143+D147+D151+D156</f>
        <v>1427831094</v>
      </c>
      <c r="E120" s="11">
        <f t="shared" si="24"/>
        <v>4199999954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1031901186</v>
      </c>
      <c r="D121" s="11">
        <f>'SUMMARY OF CAPITAL EXP F.viii'!D5</f>
        <v>709012610</v>
      </c>
      <c r="E121" s="11">
        <f>'SUMMARY OF CAPITAL EXP F.viii'!E5</f>
        <v>730200000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980270544</v>
      </c>
      <c r="D125" s="11">
        <f>'SUMMARY OF CAPITAL EXP F.viii'!D6</f>
        <v>438568484</v>
      </c>
      <c r="E125" s="11">
        <f>'SUMMARY OF CAPITAL EXP F.viii'!E6</f>
        <v>2796313909.2200003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352000000</v>
      </c>
      <c r="D141" s="11">
        <f>'SUMMARY OF CAPITAL EXP F.viii'!D8</f>
        <v>248400000</v>
      </c>
      <c r="E141" s="11">
        <f>'SUMMARY OF CAPITAL EXP F.viii'!E8</f>
        <v>327486044.77999997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4500000</v>
      </c>
      <c r="D143" s="11">
        <f>'SUMMARY OF CAPITAL EXP F.viii'!D9</f>
        <v>3200000</v>
      </c>
      <c r="E143" s="11">
        <f>'SUMMARY OF CAPITAL EXP F.viii'!E9</f>
        <v>8500000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25000000</v>
      </c>
      <c r="D147" s="11">
        <f>'SUMMARY OF CAPITAL EXP F.viii'!D10</f>
        <v>20000000</v>
      </c>
      <c r="E147" s="11">
        <f>'SUMMARY OF CAPITAL EXP F.viii'!E10</f>
        <v>67500000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46875971</v>
      </c>
      <c r="D151" s="11">
        <f>'SUMMARY OF CAPITAL EXP F.viii'!D11</f>
        <v>8650000</v>
      </c>
      <c r="E151" s="11">
        <f>'SUMMARY OF CAPITAL EXP F.viii'!E11</f>
        <v>70000000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8500000</v>
      </c>
      <c r="D161" s="11">
        <f t="shared" ref="D161:E161" si="26">D162</f>
        <v>4000000</v>
      </c>
      <c r="E161" s="11">
        <f t="shared" si="26"/>
        <v>5000000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8500000</v>
      </c>
      <c r="D162" s="11">
        <f>'SUMMARY OF CAPITAL EXP F.viii'!D13</f>
        <v>4000000</v>
      </c>
      <c r="E162" s="11">
        <f>'SUMMARY OF CAPITAL EXP F.viii'!E13</f>
        <v>5000000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555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61" orientation="landscape" r:id="rId1"/>
  <rowBreaks count="2" manualBreakCount="2">
    <brk id="39" max="16383" man="1"/>
    <brk id="80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90" zoomScaleNormal="75" zoomScaleSheetLayoutView="90" workbookViewId="0">
      <selection sqref="A1:G1"/>
    </sheetView>
  </sheetViews>
  <sheetFormatPr defaultColWidth="8.88671875" defaultRowHeight="15" x14ac:dyDescent="0.25"/>
  <cols>
    <col min="1" max="1" width="17.88671875" style="1" customWidth="1"/>
    <col min="2" max="2" width="29.33203125" style="1" customWidth="1"/>
    <col min="3" max="5" width="29.6640625" style="1" bestFit="1" customWidth="1"/>
    <col min="6" max="6" width="28" style="1" bestFit="1" customWidth="1"/>
    <col min="7" max="7" width="29.6640625" style="1" bestFit="1" customWidth="1"/>
    <col min="8" max="16384" width="8.88671875" style="1"/>
  </cols>
  <sheetData>
    <row r="1" spans="1:7" x14ac:dyDescent="0.25">
      <c r="A1" s="134" t="s">
        <v>480</v>
      </c>
      <c r="B1" s="134"/>
      <c r="C1" s="134"/>
      <c r="D1" s="134"/>
      <c r="E1" s="134"/>
      <c r="F1" s="134"/>
      <c r="G1" s="134"/>
    </row>
    <row r="2" spans="1:7" x14ac:dyDescent="0.25">
      <c r="A2" s="135" t="s">
        <v>808</v>
      </c>
      <c r="B2" s="135"/>
      <c r="C2" s="135"/>
      <c r="D2" s="135"/>
      <c r="E2" s="135"/>
      <c r="F2" s="135"/>
      <c r="G2" s="135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55" t="s">
        <v>479</v>
      </c>
    </row>
    <row r="5" spans="1:7" ht="17.399999999999999" x14ac:dyDescent="0.25">
      <c r="A5" s="26" t="s">
        <v>532</v>
      </c>
      <c r="B5" s="17" t="s">
        <v>469</v>
      </c>
      <c r="C5" s="33">
        <f>'CHAIR PERSONNEL COST F.x'!E7+'SLT PERSONNEL COST F.x'!E7+'COUNCIL PERSONNEL COST F.x'!E7+'PMD PERSONNEL COST F.x'!E7</f>
        <v>165242325</v>
      </c>
      <c r="D5" s="33">
        <f>'CHAIR OVERHEAD COST F.xi'!E7+'SLT OVERHEAD COST F.xi'!E7+'COUNCIL OVERHEAD COST F.xi'!E7+'PMD OVERHEAD COST F.xi'!E7</f>
        <v>168000000</v>
      </c>
      <c r="E5" s="33">
        <f>C5+D5</f>
        <v>333242325</v>
      </c>
      <c r="F5" s="33">
        <f>'PMD CAPITAL EXP F.xii'!F6</f>
        <v>391002180.77999997</v>
      </c>
      <c r="G5" s="33">
        <f>E5+F5</f>
        <v>724244505.77999997</v>
      </c>
    </row>
    <row r="6" spans="1:7" ht="17.399999999999999" x14ac:dyDescent="0.25">
      <c r="A6" s="26" t="s">
        <v>533</v>
      </c>
      <c r="B6" s="17" t="s">
        <v>470</v>
      </c>
      <c r="C6" s="34">
        <f>'AGRIC PERSONNEL COST F.x'!E7+'FINANCE PERSONNEL COST F.x'!E7+'WORKS PERSONNEL COST F.x'!E7</f>
        <v>698798766</v>
      </c>
      <c r="D6" s="34">
        <f>'AGRIC OVERHEAD COST F.xi'!E7+'FINANCE OVERHEAD COST F.xi'!E7+'WORKS OVERHEAD COST F.xi'!E7</f>
        <v>793840529</v>
      </c>
      <c r="E6" s="34">
        <f t="shared" ref="E6:E9" si="0">C6+D6</f>
        <v>1492639295</v>
      </c>
      <c r="F6" s="34">
        <f>'AGRIC CAPITAL EXP F.xii'!F6+'FINANCE CAPITAL EXP F.xii'!F6+'WORKS CAPITAL EXP F.xii'!F6</f>
        <v>3139149655.2200003</v>
      </c>
      <c r="G6" s="33">
        <f t="shared" ref="G6:G9" si="1">E6+F6</f>
        <v>4631788950.2200003</v>
      </c>
    </row>
    <row r="7" spans="1:7" ht="17.399999999999999" x14ac:dyDescent="0.25">
      <c r="A7" s="26" t="s">
        <v>534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535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536</v>
      </c>
      <c r="B9" s="17" t="s">
        <v>473</v>
      </c>
      <c r="C9" s="34">
        <f>'ESD PERSONNEL COST F.x'!E7+'PHC PERSONNEL COST F.x'!E7+'WATSAN PERSONNEL COST F.x'!E7+'TRADITIONAL PERSONNEL COST F.x'!E7</f>
        <v>1242739069</v>
      </c>
      <c r="D9" s="34">
        <f>'ESD OVERHEAD COST F.xi'!E7+'PHC OVERHEAD COST F.xi'!E7+'WATSAN OVERHEAD COST F.xi'!E7+'TRADITIONAL OVERHEAD COST F.xi'!E7</f>
        <v>362400000</v>
      </c>
      <c r="E9" s="34">
        <f t="shared" si="0"/>
        <v>1605139069</v>
      </c>
      <c r="F9" s="34">
        <f>'ESD CAPITAL EXP F.xii'!F6+'PHC CAPITAL EXP F.xii'!F6+'WATSAN CAPITAL EXP F.xii'!F6</f>
        <v>674848118</v>
      </c>
      <c r="G9" s="33">
        <f t="shared" si="1"/>
        <v>2279987187</v>
      </c>
    </row>
    <row r="10" spans="1:7" ht="17.399999999999999" hidden="1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474</v>
      </c>
      <c r="C23" s="34">
        <f>SUM(C5:C22)</f>
        <v>2106780160</v>
      </c>
      <c r="D23" s="34">
        <f t="shared" ref="D23:G23" si="2">SUM(D5:D22)</f>
        <v>1324240529</v>
      </c>
      <c r="E23" s="34">
        <f t="shared" si="2"/>
        <v>3431020689</v>
      </c>
      <c r="F23" s="34">
        <f t="shared" si="2"/>
        <v>4204999954</v>
      </c>
      <c r="G23" s="34">
        <f t="shared" si="2"/>
        <v>7636020643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92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134" t="s">
        <v>481</v>
      </c>
      <c r="B1" s="134"/>
      <c r="C1" s="134"/>
      <c r="D1" s="134"/>
      <c r="E1" s="134"/>
    </row>
    <row r="2" spans="1:5" ht="39.6" customHeight="1" x14ac:dyDescent="0.25">
      <c r="A2" s="136" t="s">
        <v>809</v>
      </c>
      <c r="B2" s="136"/>
      <c r="C2" s="136"/>
      <c r="D2" s="136"/>
      <c r="E2" s="136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25">
      <c r="A5" s="25" t="s">
        <v>518</v>
      </c>
      <c r="B5" s="21" t="s">
        <v>483</v>
      </c>
      <c r="C5" s="11">
        <f>'CHAIR PERSONNEL COST F.x'!C7+'CHAIR OVERHEAD COST F.xi'!C7</f>
        <v>471201704</v>
      </c>
      <c r="D5" s="11">
        <f>'CHAIR PERSONNEL COST F.x'!D7+'CHAIR OVERHEAD COST F.xi'!D7</f>
        <v>199215671</v>
      </c>
      <c r="E5" s="11">
        <f>'CHAIR PERSONNEL COST F.x'!E7+'CHAIR OVERHEAD COST F.xi'!E7</f>
        <v>185580438</v>
      </c>
    </row>
    <row r="6" spans="1:5" x14ac:dyDescent="0.25">
      <c r="A6" s="25" t="s">
        <v>519</v>
      </c>
      <c r="B6" s="21" t="s">
        <v>484</v>
      </c>
      <c r="C6" s="11">
        <f>'SLT PERSONNEL COST F.x'!C7+'SLT OVERHEAD COST F.xi'!C7</f>
        <v>76601115</v>
      </c>
      <c r="D6" s="11">
        <f>'SLT PERSONNEL COST F.x'!D7+'SLT OVERHEAD COST F.xi'!D7</f>
        <v>73334615</v>
      </c>
      <c r="E6" s="11">
        <f>'SLT PERSONNEL COST F.x'!E7+'SLT OVERHEAD COST F.xi'!E7</f>
        <v>38872409</v>
      </c>
    </row>
    <row r="7" spans="1:5" x14ac:dyDescent="0.25">
      <c r="A7" s="25" t="s">
        <v>520</v>
      </c>
      <c r="B7" s="21" t="s">
        <v>485</v>
      </c>
      <c r="C7" s="11">
        <f>'COUNCIL PERSONNEL COST F.x'!C7+'COUNCIL OVERHEAD COST F.xi'!C7</f>
        <v>101053756</v>
      </c>
      <c r="D7" s="11">
        <f>'COUNCIL PERSONNEL COST F.x'!D7+'COUNCIL OVERHEAD COST F.xi'!D7</f>
        <v>35301190</v>
      </c>
      <c r="E7" s="11">
        <f>'COUNCIL PERSONNEL COST F.x'!E7+'COUNCIL OVERHEAD COST F.xi'!E7</f>
        <v>42202190</v>
      </c>
    </row>
    <row r="8" spans="1:5" x14ac:dyDescent="0.25">
      <c r="A8" s="25" t="s">
        <v>521</v>
      </c>
      <c r="B8" s="21" t="s">
        <v>759</v>
      </c>
      <c r="C8" s="11">
        <f>'PMD PERSONNEL COST F.x'!C7+'PMD OVERHEAD COST F.xi'!C7</f>
        <v>170914822</v>
      </c>
      <c r="D8" s="11">
        <f>'PMD PERSONNEL COST F.x'!D7+'PMD OVERHEAD COST F.xi'!D7</f>
        <v>132406822</v>
      </c>
      <c r="E8" s="11">
        <f>'PMD PERSONNEL COST F.x'!E7+'PMD OVERHEAD COST F.xi'!E7</f>
        <v>66587288</v>
      </c>
    </row>
    <row r="9" spans="1:5" x14ac:dyDescent="0.25">
      <c r="A9" s="25" t="s">
        <v>522</v>
      </c>
      <c r="B9" s="21" t="s">
        <v>486</v>
      </c>
      <c r="C9" s="11">
        <f>'AGRIC PERSONNEL COST F.x'!C7+'AGRIC OVERHEAD COST F.xi'!C7</f>
        <v>213244907</v>
      </c>
      <c r="D9" s="11">
        <f>'AGRIC PERSONNEL COST F.x'!D7+'AGRIC OVERHEAD COST F.xi'!D7</f>
        <v>173276250</v>
      </c>
      <c r="E9" s="11">
        <f>'AGRIC PERSONNEL COST F.x'!E7+'AGRIC OVERHEAD COST F.xi'!E7</f>
        <v>116605758</v>
      </c>
    </row>
    <row r="10" spans="1:5" x14ac:dyDescent="0.25">
      <c r="A10" s="25" t="s">
        <v>523</v>
      </c>
      <c r="B10" s="21" t="s">
        <v>487</v>
      </c>
      <c r="C10" s="11">
        <f>'FINANCE PERSONNEL COST F.x'!C7+'FINANCE OVERHEAD COST F.xi'!C7</f>
        <v>1055032809</v>
      </c>
      <c r="D10" s="11">
        <f>'FINANCE PERSONNEL COST F.x'!D7+'FINANCE OVERHEAD COST F.xi'!D7</f>
        <v>815291308.5</v>
      </c>
      <c r="E10" s="11">
        <f>'FINANCE PERSONNEL COST F.x'!E7+'FINANCE OVERHEAD COST F.xi'!E7</f>
        <v>1313639788</v>
      </c>
    </row>
    <row r="11" spans="1:5" x14ac:dyDescent="0.25">
      <c r="A11" s="25" t="s">
        <v>524</v>
      </c>
      <c r="B11" s="21" t="s">
        <v>488</v>
      </c>
      <c r="C11" s="11">
        <f>'WORKS PERSONNEL COST F.x'!C7+'WORKS OVERHEAD COST F.xi'!C7</f>
        <v>89719426</v>
      </c>
      <c r="D11" s="11">
        <f>'WORKS PERSONNEL COST F.x'!D7+'WORKS OVERHEAD COST F.xi'!D7</f>
        <v>84369426</v>
      </c>
      <c r="E11" s="11">
        <f>'WORKS PERSONNEL COST F.x'!E7+'WORKS OVERHEAD COST F.xi'!E7</f>
        <v>62393749</v>
      </c>
    </row>
    <row r="12" spans="1:5" x14ac:dyDescent="0.25">
      <c r="A12" s="25" t="s">
        <v>525</v>
      </c>
      <c r="B12" s="21" t="s">
        <v>489</v>
      </c>
      <c r="C12" s="11">
        <f>'ESD PERSONNEL COST F.x'!C7+'ESD OVERHEAD COST F.xi'!C7</f>
        <v>1511758681</v>
      </c>
      <c r="D12" s="11">
        <f>'ESD PERSONNEL COST F.x'!D7+'ESD OVERHEAD COST F.xi'!D7</f>
        <v>1205447553</v>
      </c>
      <c r="E12" s="11">
        <f>'ESD PERSONNEL COST F.x'!E7+'ESD OVERHEAD COST F.xi'!E7</f>
        <v>1088495025</v>
      </c>
    </row>
    <row r="13" spans="1:5" x14ac:dyDescent="0.25">
      <c r="A13" s="25" t="s">
        <v>526</v>
      </c>
      <c r="B13" s="21" t="s">
        <v>770</v>
      </c>
      <c r="C13" s="11">
        <f>'PHC PERSONNEL COST F.x'!C7+'PHC OVERHEAD COST F.xi'!C7</f>
        <v>467670272</v>
      </c>
      <c r="D13" s="11">
        <f>'PHC PERSONNEL COST F.x'!D7+'PHC OVERHEAD COST F.xi'!D7</f>
        <v>381262592</v>
      </c>
      <c r="E13" s="11">
        <f>'PHC PERSONNEL COST F.x'!E7+'PHC OVERHEAD COST F.xi'!E7</f>
        <v>369047581</v>
      </c>
    </row>
    <row r="14" spans="1:5" x14ac:dyDescent="0.25">
      <c r="A14" s="25" t="s">
        <v>527</v>
      </c>
      <c r="B14" s="21" t="s">
        <v>490</v>
      </c>
      <c r="C14" s="11">
        <f>'WATSAN PERSONNEL COST F.x'!C7+'WATSAN OVERHEAD COST F.xi'!C7</f>
        <v>176635766</v>
      </c>
      <c r="D14" s="11">
        <f>'WATSAN PERSONNEL COST F.x'!D7+'WATSAN OVERHEAD COST F.xi'!D7</f>
        <v>107872315</v>
      </c>
      <c r="E14" s="11">
        <f>'WATSAN PERSONNEL COST F.x'!E7+'WATSAN OVERHEAD COST F.xi'!E7</f>
        <v>124383248</v>
      </c>
    </row>
    <row r="15" spans="1:5" x14ac:dyDescent="0.25">
      <c r="A15" s="25" t="s">
        <v>528</v>
      </c>
      <c r="B15" s="21" t="s">
        <v>491</v>
      </c>
      <c r="C15" s="11">
        <f>'TRADITIONAL PERSONNEL COST F.x'!C7+'TRADITIONAL OVERHEAD COST F.xi'!C7</f>
        <v>24513215</v>
      </c>
      <c r="D15" s="11">
        <f>'TRADITIONAL PERSONNEL COST F.x'!D7+'TRADITIONAL OVERHEAD COST F.xi'!D7</f>
        <v>21618215</v>
      </c>
      <c r="E15" s="11">
        <f>'TRADITIONAL PERSONNEL COST F.x'!E7+'TRADITIONAL OVERHEAD COST F.xi'!E7</f>
        <v>23213215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hidden="1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474</v>
      </c>
      <c r="C28" s="11">
        <f>SUM(C5:C27)</f>
        <v>4358346473</v>
      </c>
      <c r="D28" s="11">
        <f t="shared" ref="D28:E28" si="0">SUM(D5:D27)</f>
        <v>3229395957.5</v>
      </c>
      <c r="E28" s="11">
        <f t="shared" si="0"/>
        <v>3431020689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zoomScale="90" zoomScaleNormal="102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134" t="s">
        <v>492</v>
      </c>
      <c r="B1" s="134"/>
      <c r="C1" s="134"/>
      <c r="D1" s="134"/>
      <c r="E1" s="134"/>
    </row>
    <row r="2" spans="1:5" ht="28.2" customHeight="1" x14ac:dyDescent="0.25">
      <c r="A2" s="135" t="s">
        <v>810</v>
      </c>
      <c r="B2" s="135"/>
      <c r="C2" s="135"/>
      <c r="D2" s="135"/>
      <c r="E2" s="135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25">
      <c r="A5" s="5"/>
      <c r="B5" s="23" t="s">
        <v>307</v>
      </c>
      <c r="C5" s="30">
        <f>C6+C11</f>
        <v>4358346473</v>
      </c>
      <c r="D5" s="30">
        <f t="shared" ref="D5:E5" si="0">D6+D11</f>
        <v>3229395957.5</v>
      </c>
      <c r="E5" s="30">
        <f t="shared" si="0"/>
        <v>3431020689</v>
      </c>
    </row>
    <row r="6" spans="1:5" x14ac:dyDescent="0.25">
      <c r="A6" s="24">
        <v>21</v>
      </c>
      <c r="B6" s="23" t="s">
        <v>465</v>
      </c>
      <c r="C6" s="31">
        <f>SUM(C7:C10)</f>
        <v>2783487443</v>
      </c>
      <c r="D6" s="31">
        <f t="shared" ref="D6:E6" si="1">SUM(D7:D10)</f>
        <v>2170522824.5</v>
      </c>
      <c r="E6" s="31">
        <f t="shared" si="1"/>
        <v>2106780160</v>
      </c>
    </row>
    <row r="7" spans="1:5" x14ac:dyDescent="0.25">
      <c r="A7" s="22">
        <v>21010100</v>
      </c>
      <c r="B7" s="21" t="s">
        <v>494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2200351762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1867393902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1510510020</v>
      </c>
    </row>
    <row r="8" spans="1:5" x14ac:dyDescent="0.25">
      <c r="A8" s="22">
        <v>21020100</v>
      </c>
      <c r="B8" s="21" t="s">
        <v>495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100574240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72364353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78240000</v>
      </c>
    </row>
    <row r="9" spans="1:5" x14ac:dyDescent="0.25">
      <c r="A9" s="22">
        <v>21020200</v>
      </c>
      <c r="B9" s="21" t="s">
        <v>496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497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482561441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230764569.5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518030140</v>
      </c>
    </row>
    <row r="11" spans="1:5" x14ac:dyDescent="0.25">
      <c r="A11" s="24">
        <v>22</v>
      </c>
      <c r="B11" s="23" t="s">
        <v>498</v>
      </c>
      <c r="C11" s="31">
        <f>SUM(C12:C24)</f>
        <v>1574859030</v>
      </c>
      <c r="D11" s="31">
        <f t="shared" ref="D11:E11" si="2">SUM(D12:D24)</f>
        <v>1058873133</v>
      </c>
      <c r="E11" s="31">
        <f t="shared" si="2"/>
        <v>1324240529</v>
      </c>
    </row>
    <row r="12" spans="1:5" x14ac:dyDescent="0.25">
      <c r="A12" s="22">
        <v>22020100</v>
      </c>
      <c r="B12" s="21" t="s">
        <v>499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24500000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11373000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17000000</v>
      </c>
    </row>
    <row r="13" spans="1:5" x14ac:dyDescent="0.25">
      <c r="A13" s="22">
        <v>22020200</v>
      </c>
      <c r="B13" s="21" t="s">
        <v>500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3500000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725000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20500000</v>
      </c>
    </row>
    <row r="14" spans="1:5" x14ac:dyDescent="0.25">
      <c r="A14" s="22">
        <v>22020300</v>
      </c>
      <c r="B14" s="21" t="s">
        <v>501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53550000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33884491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75850000</v>
      </c>
    </row>
    <row r="15" spans="1:5" x14ac:dyDescent="0.25">
      <c r="A15" s="22">
        <v>22020400</v>
      </c>
      <c r="B15" s="21" t="s">
        <v>502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47350000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26819000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37950000</v>
      </c>
    </row>
    <row r="16" spans="1:5" x14ac:dyDescent="0.25">
      <c r="A16" s="22">
        <v>22020500</v>
      </c>
      <c r="B16" s="21" t="s">
        <v>503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11012500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12950536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37667810</v>
      </c>
    </row>
    <row r="17" spans="1:5" x14ac:dyDescent="0.25">
      <c r="A17" s="22">
        <v>22020600</v>
      </c>
      <c r="B17" s="21" t="s">
        <v>504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395793058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159006233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109700000</v>
      </c>
    </row>
    <row r="18" spans="1:5" x14ac:dyDescent="0.25">
      <c r="A18" s="22">
        <v>22020700</v>
      </c>
      <c r="B18" s="21" t="s">
        <v>505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11300000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4000000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6000000</v>
      </c>
    </row>
    <row r="19" spans="1:5" x14ac:dyDescent="0.25">
      <c r="A19" s="22">
        <v>22020800</v>
      </c>
      <c r="B19" s="21" t="s">
        <v>506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20800000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5265000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12700000</v>
      </c>
    </row>
    <row r="20" spans="1:5" x14ac:dyDescent="0.25">
      <c r="A20" s="22">
        <v>22020900</v>
      </c>
      <c r="B20" s="21" t="s">
        <v>507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1400000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1200000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1500000</v>
      </c>
    </row>
    <row r="21" spans="1:5" x14ac:dyDescent="0.25">
      <c r="A21" s="22">
        <v>22021000</v>
      </c>
      <c r="B21" s="21" t="s">
        <v>508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346412812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261851312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268000000</v>
      </c>
    </row>
    <row r="22" spans="1:5" x14ac:dyDescent="0.25">
      <c r="A22" s="22">
        <v>22040000</v>
      </c>
      <c r="B22" s="21" t="s">
        <v>509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634240660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519798561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687372719</v>
      </c>
    </row>
    <row r="23" spans="1:5" x14ac:dyDescent="0.25">
      <c r="A23" s="35">
        <v>22050000</v>
      </c>
      <c r="B23" s="27" t="s">
        <v>537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25000000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22000000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50000000</v>
      </c>
    </row>
    <row r="24" spans="1:5" x14ac:dyDescent="0.25">
      <c r="A24" s="35">
        <v>22060000</v>
      </c>
      <c r="B24" s="27" t="s">
        <v>538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hidden="1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474</v>
      </c>
      <c r="C27" s="31">
        <f>C5</f>
        <v>4358346473</v>
      </c>
      <c r="D27" s="31">
        <f t="shared" ref="D27:E27" si="3">D5</f>
        <v>3229395957.5</v>
      </c>
      <c r="E27" s="31">
        <f t="shared" si="3"/>
        <v>3431020689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94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134" t="s">
        <v>492</v>
      </c>
      <c r="B1" s="134"/>
      <c r="C1" s="134"/>
      <c r="D1" s="134"/>
      <c r="E1" s="134"/>
    </row>
    <row r="2" spans="1:5" ht="36.6" customHeight="1" x14ac:dyDescent="0.25">
      <c r="A2" s="136" t="s">
        <v>811</v>
      </c>
      <c r="B2" s="136"/>
      <c r="C2" s="136"/>
      <c r="D2" s="136"/>
      <c r="E2" s="136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25">
      <c r="A5" s="20">
        <v>32010100</v>
      </c>
      <c r="B5" s="21" t="s">
        <v>510</v>
      </c>
      <c r="C5" s="28">
        <f>'PMD CAPITAL EXP F.xii'!D7+'AGRIC CAPITAL EXP F.xii'!D7+'FINANCE CAPITAL EXP F.xii'!D7+'WORKS CAPITAL EXP F.xii'!D7+'ESD CAPITAL EXP F.xii'!D7+'PHC CAPITAL EXP F.xii'!D7+'WATSAN CAPITAL EXP F.xii'!D7</f>
        <v>1031901186</v>
      </c>
      <c r="D5" s="28">
        <f>'PMD CAPITAL EXP F.xii'!E7+'AGRIC CAPITAL EXP F.xii'!E7+'FINANCE CAPITAL EXP F.xii'!E7+'WORKS CAPITAL EXP F.xii'!E7+'ESD CAPITAL EXP F.xii'!E7+'PHC CAPITAL EXP F.xii'!E7+'WATSAN CAPITAL EXP F.xii'!E7</f>
        <v>709012610</v>
      </c>
      <c r="E5" s="28">
        <f>'PMD CAPITAL EXP F.xii'!F7+'AGRIC CAPITAL EXP F.xii'!F7+'FINANCE CAPITAL EXP F.xii'!F7+'WORKS CAPITAL EXP F.xii'!F7+'ESD CAPITAL EXP F.xii'!F7+'PHC CAPITAL EXP F.xii'!F7+'WATSAN CAPITAL EXP F.xii'!F7</f>
        <v>730200000</v>
      </c>
    </row>
    <row r="6" spans="1:5" x14ac:dyDescent="0.25">
      <c r="A6" s="20">
        <v>32010200</v>
      </c>
      <c r="B6" s="21" t="s">
        <v>602</v>
      </c>
      <c r="C6" s="28">
        <f>'PMD CAPITAL EXP F.xii'!D17+'AGRIC CAPITAL EXP F.xii'!D17+'FINANCE CAPITAL EXP F.xii'!D11+'WORKS CAPITAL EXP F.xii'!D17+'ESD CAPITAL EXP F.xii'!D17+'PHC CAPITAL EXP F.xii'!D17+'WATSAN CAPITAL EXP F.xii'!D17</f>
        <v>980270544</v>
      </c>
      <c r="D6" s="28">
        <f>'PMD CAPITAL EXP F.xii'!E17+'AGRIC CAPITAL EXP F.xii'!E17+'FINANCE CAPITAL EXP F.xii'!E11+'WORKS CAPITAL EXP F.xii'!E17+'ESD CAPITAL EXP F.xii'!E17+'PHC CAPITAL EXP F.xii'!E17+'WATSAN CAPITAL EXP F.xii'!E17</f>
        <v>438568484</v>
      </c>
      <c r="E6" s="28">
        <f>'PMD CAPITAL EXP F.xii'!F17+'AGRIC CAPITAL EXP F.xii'!F17+'FINANCE CAPITAL EXP F.xii'!F11+'WORKS CAPITAL EXP F.xii'!F17+'ESD CAPITAL EXP F.xii'!F17+'PHC CAPITAL EXP F.xii'!F17+'WATSAN CAPITAL EXP F.xii'!F17</f>
        <v>2796313909.2200003</v>
      </c>
    </row>
    <row r="7" spans="1:5" x14ac:dyDescent="0.25">
      <c r="A7" s="20">
        <v>32010300</v>
      </c>
      <c r="B7" s="21" t="s">
        <v>511</v>
      </c>
      <c r="C7" s="28">
        <f>'PMD CAPITAL EXP F.xii'!D28+'AGRIC CAPITAL EXP F.xii'!D28+'FINANCE CAPITAL EXP F.xii'!D16+'WORKS CAPITAL EXP F.xii'!D28+'ESD CAPITAL EXP F.xii'!D28+'PHC CAPITAL EXP F.xii'!D28+'WATSAN CAPITAL EXP F.xii'!D28</f>
        <v>0</v>
      </c>
      <c r="D7" s="28">
        <f>'PMD CAPITAL EXP F.xii'!E28+'AGRIC CAPITAL EXP F.xii'!E28+'FINANCE CAPITAL EXP F.xii'!E16+'WORKS CAPITAL EXP F.xii'!E28+'ESD CAPITAL EXP F.xii'!E28+'PHC CAPITAL EXP F.xii'!E28+'WATSAN CAPITAL EXP F.xii'!E28</f>
        <v>0</v>
      </c>
      <c r="E7" s="28">
        <f>'PMD CAPITAL EXP F.xii'!F28+'AGRIC CAPITAL EXP F.xii'!F28+'FINANCE CAPITAL EXP F.xii'!F16+'WORKS CAPITAL EXP F.xii'!F28+'ESD CAPITAL EXP F.xii'!F28+'PHC CAPITAL EXP F.xii'!F28+'WATSAN CAPITAL EXP F.xii'!F28</f>
        <v>0</v>
      </c>
    </row>
    <row r="8" spans="1:5" x14ac:dyDescent="0.25">
      <c r="A8" s="20">
        <v>32010400</v>
      </c>
      <c r="B8" s="21" t="s">
        <v>512</v>
      </c>
      <c r="C8" s="28">
        <f>'PMD CAPITAL EXP F.xii'!D34+'AGRIC CAPITAL EXP F.xii'!D34+'FINANCE CAPITAL EXP F.xii'!D22+'WORKS CAPITAL EXP F.xii'!D34+'ESD CAPITAL EXP F.xii'!D34+'PHC CAPITAL EXP F.xii'!D34+'WATSAN CAPITAL EXP F.xii'!D34</f>
        <v>352000000</v>
      </c>
      <c r="D8" s="28">
        <f>'PMD CAPITAL EXP F.xii'!E34+'AGRIC CAPITAL EXP F.xii'!E34+'FINANCE CAPITAL EXP F.xii'!E22+'WORKS CAPITAL EXP F.xii'!E34+'ESD CAPITAL EXP F.xii'!E34+'PHC CAPITAL EXP F.xii'!E34+'WATSAN CAPITAL EXP F.xii'!E34</f>
        <v>248400000</v>
      </c>
      <c r="E8" s="28">
        <f>'PMD CAPITAL EXP F.xii'!F34+'AGRIC CAPITAL EXP F.xii'!F34+'FINANCE CAPITAL EXP F.xii'!F22+'WORKS CAPITAL EXP F.xii'!F34+'ESD CAPITAL EXP F.xii'!F34+'PHC CAPITAL EXP F.xii'!F34+'WATSAN CAPITAL EXP F.xii'!F34</f>
        <v>327486044.77999997</v>
      </c>
    </row>
    <row r="9" spans="1:5" x14ac:dyDescent="0.25">
      <c r="A9" s="20">
        <v>32010500</v>
      </c>
      <c r="B9" s="21" t="s">
        <v>513</v>
      </c>
      <c r="C9" s="28">
        <f>'PMD CAPITAL EXP F.xii'!D40+'AGRIC CAPITAL EXP F.xii'!D40+'FINANCE CAPITAL EXP F.xii'!D28+'WORKS CAPITAL EXP F.xii'!D40+'ESD CAPITAL EXP F.xii'!D40+'PHC CAPITAL EXP F.xii'!D40+'WATSAN CAPITAL EXP F.xii'!D40</f>
        <v>4500000</v>
      </c>
      <c r="D9" s="28">
        <f>'PMD CAPITAL EXP F.xii'!E40+'AGRIC CAPITAL EXP F.xii'!E40+'FINANCE CAPITAL EXP F.xii'!E28+'WORKS CAPITAL EXP F.xii'!E40+'ESD CAPITAL EXP F.xii'!E40+'PHC CAPITAL EXP F.xii'!E40+'WATSAN CAPITAL EXP F.xii'!E40</f>
        <v>3200000</v>
      </c>
      <c r="E9" s="28">
        <f>'PMD CAPITAL EXP F.xii'!F40+'AGRIC CAPITAL EXP F.xii'!F40+'FINANCE CAPITAL EXP F.xii'!F28+'WORKS CAPITAL EXP F.xii'!F40+'ESD CAPITAL EXP F.xii'!F40+'PHC CAPITAL EXP F.xii'!F40+'WATSAN CAPITAL EXP F.xii'!F40</f>
        <v>8500000</v>
      </c>
    </row>
    <row r="10" spans="1:5" x14ac:dyDescent="0.25">
      <c r="A10" s="20">
        <v>32010600</v>
      </c>
      <c r="B10" s="21" t="s">
        <v>514</v>
      </c>
      <c r="C10" s="28">
        <f>'PMD CAPITAL EXP F.xii'!D49+'AGRIC CAPITAL EXP F.xii'!D49+'FINANCE CAPITAL EXP F.xii'!D37+'WORKS CAPITAL EXP F.xii'!D49+'ESD CAPITAL EXP F.xii'!D49+'PHC CAPITAL EXP F.xii'!D49+'WATSAN CAPITAL EXP F.xii'!D49</f>
        <v>25000000</v>
      </c>
      <c r="D10" s="28">
        <f>'PMD CAPITAL EXP F.xii'!E49+'AGRIC CAPITAL EXP F.xii'!E49+'FINANCE CAPITAL EXP F.xii'!E37+'WORKS CAPITAL EXP F.xii'!E49+'ESD CAPITAL EXP F.xii'!E49+'PHC CAPITAL EXP F.xii'!E49+'WATSAN CAPITAL EXP F.xii'!E49</f>
        <v>20000000</v>
      </c>
      <c r="E10" s="28">
        <f>'PMD CAPITAL EXP F.xii'!F49+'AGRIC CAPITAL EXP F.xii'!F49+'FINANCE CAPITAL EXP F.xii'!F37+'WORKS CAPITAL EXP F.xii'!F49+'ESD CAPITAL EXP F.xii'!F49+'PHC CAPITAL EXP F.xii'!F49+'WATSAN CAPITAL EXP F.xii'!F49</f>
        <v>67500000</v>
      </c>
    </row>
    <row r="11" spans="1:5" x14ac:dyDescent="0.25">
      <c r="A11" s="20">
        <v>32010900</v>
      </c>
      <c r="B11" s="21" t="s">
        <v>515</v>
      </c>
      <c r="C11" s="28">
        <f>'PMD CAPITAL EXP F.xii'!D56+'AGRIC CAPITAL EXP F.xii'!D56+'FINANCE CAPITAL EXP F.xii'!D44+'WORKS CAPITAL EXP F.xii'!D56+'ESD CAPITAL EXP F.xii'!D56+'PHC CAPITAL EXP F.xii'!D56+'WATSAN CAPITAL EXP F.xii'!D56</f>
        <v>46875971</v>
      </c>
      <c r="D11" s="28">
        <f>'PMD CAPITAL EXP F.xii'!E56+'AGRIC CAPITAL EXP F.xii'!E56+'FINANCE CAPITAL EXP F.xii'!E44+'WORKS CAPITAL EXP F.xii'!E56+'ESD CAPITAL EXP F.xii'!E56+'PHC CAPITAL EXP F.xii'!E56+'WATSAN CAPITAL EXP F.xii'!E56</f>
        <v>8650000</v>
      </c>
      <c r="E11" s="28">
        <f>'PMD CAPITAL EXP F.xii'!F56+'AGRIC CAPITAL EXP F.xii'!F56+'FINANCE CAPITAL EXP F.xii'!F44+'WORKS CAPITAL EXP F.xii'!F56+'ESD CAPITAL EXP F.xii'!F56+'PHC CAPITAL EXP F.xii'!F56+'WATSAN CAPITAL EXP F.xii'!F56</f>
        <v>70000000</v>
      </c>
    </row>
    <row r="12" spans="1:5" x14ac:dyDescent="0.25">
      <c r="A12" s="20">
        <v>32020100</v>
      </c>
      <c r="B12" s="21" t="s">
        <v>516</v>
      </c>
      <c r="C12" s="28">
        <f>'PMD CAPITAL EXP F.xii'!D68+'AGRIC CAPITAL EXP F.xii'!D68+'FINANCE CAPITAL EXP F.xii'!D56+'WORKS CAPITAL EXP F.xii'!D68+'ESD CAPITAL EXP F.xii'!D68+'PHC CAPITAL EXP F.xii'!D68+'WATSAN CAPITAL EXP F.xii'!D68</f>
        <v>0</v>
      </c>
      <c r="D12" s="28">
        <f>'PMD CAPITAL EXP F.xii'!E68+'AGRIC CAPITAL EXP F.xii'!E68+'FINANCE CAPITAL EXP F.xii'!E56+'WORKS CAPITAL EXP F.xii'!E68+'ESD CAPITAL EXP F.xii'!E68+'PHC CAPITAL EXP F.xii'!E68+'WATSAN CAPITAL EXP F.xii'!E68</f>
        <v>0</v>
      </c>
      <c r="E12" s="28">
        <f>'PMD CAPITAL EXP F.xii'!F68+'AGRIC CAPITAL EXP F.xii'!F68+'FINANCE CAPITAL EXP F.xii'!F56+'WORKS CAPITAL EXP F.xii'!F68+'ESD CAPITAL EXP F.xii'!F68+'PHC CAPITAL EXP F.xii'!F68+'WATSAN CAPITAL EXP F.xii'!F68</f>
        <v>200000000</v>
      </c>
    </row>
    <row r="13" spans="1:5" x14ac:dyDescent="0.25">
      <c r="A13" s="20">
        <v>32030100</v>
      </c>
      <c r="B13" s="21" t="s">
        <v>466</v>
      </c>
      <c r="C13" s="28">
        <f>'PMD CAPITAL EXP F.xii'!D75+'AGRIC CAPITAL EXP F.xii'!D75+'FINANCE CAPITAL EXP F.xii'!D63+'WORKS CAPITAL EXP F.xii'!D75+'ESD CAPITAL EXP F.xii'!D75+'PHC CAPITAL EXP F.xii'!D75+'WATSAN CAPITAL EXP F.xii'!D75</f>
        <v>8500000</v>
      </c>
      <c r="D13" s="28">
        <f>'PMD CAPITAL EXP F.xii'!E75+'AGRIC CAPITAL EXP F.xii'!E75+'FINANCE CAPITAL EXP F.xii'!E63+'WORKS CAPITAL EXP F.xii'!E75+'ESD CAPITAL EXP F.xii'!E75+'PHC CAPITAL EXP F.xii'!E75+'WATSAN CAPITAL EXP F.xii'!E75</f>
        <v>4000000</v>
      </c>
      <c r="E13" s="28">
        <f>'PMD CAPITAL EXP F.xii'!F75+'AGRIC CAPITAL EXP F.xii'!F75+'FINANCE CAPITAL EXP F.xii'!F63+'WORKS CAPITAL EXP F.xii'!F75+'ESD CAPITAL EXP F.xii'!F75+'PHC CAPITAL EXP F.xii'!F75+'WATSAN CAPITAL EXP F.xii'!F75</f>
        <v>5000000</v>
      </c>
    </row>
    <row r="14" spans="1:5" x14ac:dyDescent="0.25">
      <c r="A14" s="20">
        <v>32011000</v>
      </c>
      <c r="B14" s="21" t="s">
        <v>555</v>
      </c>
      <c r="C14" s="28">
        <f>'PMD CAPITAL EXP F.xii'!D81+'AGRIC CAPITAL EXP F.xii'!D81+'FINANCE CAPITAL EXP F.xii'!D69+'WORKS CAPITAL EXP F.xii'!D81+'ESD CAPITAL EXP F.xii'!D81+'PHC CAPITAL EXP F.xii'!D81+'WATSAN CAPITAL EXP F.xii'!D81</f>
        <v>0</v>
      </c>
      <c r="D14" s="28">
        <f>'PMD CAPITAL EXP F.xii'!E81+'AGRIC CAPITAL EXP F.xii'!E81+'FINANCE CAPITAL EXP F.xii'!E69+'WORKS CAPITAL EXP F.xii'!E81+'ESD CAPITAL EXP F.xii'!E81+'PHC CAPITAL EXP F.xii'!E81+'WATSAN CAPITAL EXP F.xii'!E81</f>
        <v>0</v>
      </c>
      <c r="E14" s="28">
        <f>'PMD CAPITAL EXP F.xii'!F81+'AGRIC CAPITAL EXP F.xii'!F81+'FINANCE CAPITAL EXP F.xii'!F69+'WORKS CAPITAL EXP F.xii'!F81+'ESD CAPITAL EXP F.xii'!F81+'PHC CAPITAL EXP F.xii'!F81+'WATSAN CAPITAL EXP F.xii'!F81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hidden="1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517</v>
      </c>
      <c r="C28" s="29">
        <f>SUM(C5:C27)</f>
        <v>2449047701</v>
      </c>
      <c r="D28" s="29">
        <f t="shared" ref="D28:E28" si="0">SUM(D5:D27)</f>
        <v>1431831094</v>
      </c>
      <c r="E28" s="29">
        <f t="shared" si="0"/>
        <v>4204999954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98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134" t="s">
        <v>529</v>
      </c>
      <c r="B1" s="134"/>
      <c r="C1" s="134"/>
      <c r="D1" s="134"/>
      <c r="E1" s="134"/>
    </row>
    <row r="2" spans="1:5" ht="39.6" customHeight="1" x14ac:dyDescent="0.25">
      <c r="A2" s="136" t="s">
        <v>812</v>
      </c>
      <c r="B2" s="136"/>
      <c r="C2" s="136"/>
      <c r="D2" s="136"/>
      <c r="E2" s="136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25">
      <c r="A5" s="25" t="s">
        <v>518</v>
      </c>
      <c r="B5" s="27" t="s">
        <v>483</v>
      </c>
      <c r="C5" s="11">
        <v>0</v>
      </c>
      <c r="D5" s="11">
        <v>0</v>
      </c>
      <c r="E5" s="11">
        <v>0</v>
      </c>
    </row>
    <row r="6" spans="1:5" x14ac:dyDescent="0.25">
      <c r="A6" s="25" t="s">
        <v>519</v>
      </c>
      <c r="B6" s="27" t="s">
        <v>484</v>
      </c>
      <c r="C6" s="11">
        <v>0</v>
      </c>
      <c r="D6" s="11">
        <v>0</v>
      </c>
      <c r="E6" s="11">
        <v>0</v>
      </c>
    </row>
    <row r="7" spans="1:5" x14ac:dyDescent="0.25">
      <c r="A7" s="25" t="s">
        <v>520</v>
      </c>
      <c r="B7" s="27" t="s">
        <v>485</v>
      </c>
      <c r="C7" s="11">
        <v>0</v>
      </c>
      <c r="D7" s="11">
        <v>0</v>
      </c>
      <c r="E7" s="11">
        <v>0</v>
      </c>
    </row>
    <row r="8" spans="1:5" x14ac:dyDescent="0.25">
      <c r="A8" s="25" t="s">
        <v>521</v>
      </c>
      <c r="B8" s="21" t="s">
        <v>763</v>
      </c>
      <c r="C8" s="11">
        <f>'PMD CAPITAL EXP F.xii'!D6</f>
        <v>617000000</v>
      </c>
      <c r="D8" s="11">
        <f>'PMD CAPITAL EXP F.xii'!E6</f>
        <v>394011800</v>
      </c>
      <c r="E8" s="11">
        <f>'PMD CAPITAL EXP F.xii'!F6</f>
        <v>391002180.77999997</v>
      </c>
    </row>
    <row r="9" spans="1:5" x14ac:dyDescent="0.25">
      <c r="A9" s="25" t="s">
        <v>522</v>
      </c>
      <c r="B9" s="21" t="s">
        <v>486</v>
      </c>
      <c r="C9" s="11">
        <f>'AGRIC CAPITAL EXP F.xii'!D6</f>
        <v>693000000</v>
      </c>
      <c r="D9" s="11">
        <f>'AGRIC CAPITAL EXP F.xii'!E6</f>
        <v>493316174</v>
      </c>
      <c r="E9" s="11">
        <f>'AGRIC CAPITAL EXP F.xii'!F6</f>
        <v>499000000</v>
      </c>
    </row>
    <row r="10" spans="1:5" x14ac:dyDescent="0.25">
      <c r="A10" s="25" t="s">
        <v>523</v>
      </c>
      <c r="B10" s="21" t="s">
        <v>487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1717634898</v>
      </c>
    </row>
    <row r="11" spans="1:5" x14ac:dyDescent="0.25">
      <c r="A11" s="25" t="s">
        <v>524</v>
      </c>
      <c r="B11" s="21" t="s">
        <v>488</v>
      </c>
      <c r="C11" s="11">
        <f>'WORKS CAPITAL EXP F.xii'!D6</f>
        <v>538770544</v>
      </c>
      <c r="D11" s="11">
        <f>'WORKS CAPITAL EXP F.xii'!E6</f>
        <v>254486130</v>
      </c>
      <c r="E11" s="11">
        <f>'WORKS CAPITAL EXP F.xii'!F6</f>
        <v>922514757.22000003</v>
      </c>
    </row>
    <row r="12" spans="1:5" x14ac:dyDescent="0.25">
      <c r="A12" s="25" t="s">
        <v>525</v>
      </c>
      <c r="B12" s="21" t="s">
        <v>489</v>
      </c>
      <c r="C12" s="11">
        <f>'ESD CAPITAL EXP F.xii'!D6</f>
        <v>237100000</v>
      </c>
      <c r="D12" s="11">
        <f>'ESD CAPITAL EXP F.xii'!E6</f>
        <v>118198608</v>
      </c>
      <c r="E12" s="11">
        <f>'ESD CAPITAL EXP F.xii'!F6</f>
        <v>307500000</v>
      </c>
    </row>
    <row r="13" spans="1:5" x14ac:dyDescent="0.25">
      <c r="A13" s="25" t="s">
        <v>526</v>
      </c>
      <c r="B13" s="21" t="s">
        <v>770</v>
      </c>
      <c r="C13" s="11">
        <f>'PHC CAPITAL EXP F.xii'!D6</f>
        <v>243777157</v>
      </c>
      <c r="D13" s="11">
        <f>'PHC CAPITAL EXP F.xii'!E6</f>
        <v>120443336</v>
      </c>
      <c r="E13" s="11">
        <f>'PHC CAPITAL EXP F.xii'!F6</f>
        <v>145000000</v>
      </c>
    </row>
    <row r="14" spans="1:5" x14ac:dyDescent="0.25">
      <c r="A14" s="25" t="s">
        <v>527</v>
      </c>
      <c r="B14" s="21" t="s">
        <v>490</v>
      </c>
      <c r="C14" s="11">
        <f>'WATSAN CAPITAL EXP F.xii'!D6</f>
        <v>119400000</v>
      </c>
      <c r="D14" s="11">
        <f>'WATSAN CAPITAL EXP F.xii'!E6</f>
        <v>51375046</v>
      </c>
      <c r="E14" s="11">
        <f>'WATSAN CAPITAL EXP F.xii'!F6</f>
        <v>222348118</v>
      </c>
    </row>
    <row r="15" spans="1:5" x14ac:dyDescent="0.25">
      <c r="A15" s="25" t="s">
        <v>528</v>
      </c>
      <c r="B15" s="27" t="s">
        <v>491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474</v>
      </c>
      <c r="C25" s="11">
        <f>SUM(C5:C24)</f>
        <v>2449047701</v>
      </c>
      <c r="D25" s="11">
        <f t="shared" ref="D25:E25" si="0">SUM(D5:D24)</f>
        <v>1431831094</v>
      </c>
      <c r="E25" s="11">
        <f t="shared" si="0"/>
        <v>4204999954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B2" zoomScale="90" zoomScaleNormal="99" zoomScaleSheetLayoutView="90" workbookViewId="0">
      <selection activeCell="N2" sqref="N2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813</v>
      </c>
      <c r="B3" s="136"/>
      <c r="C3" s="136"/>
      <c r="D3" s="136"/>
      <c r="E3" s="136"/>
    </row>
    <row r="4" spans="1:5" x14ac:dyDescent="0.25">
      <c r="A4" s="135" t="s">
        <v>760</v>
      </c>
      <c r="B4" s="135"/>
      <c r="C4" s="135"/>
      <c r="D4" s="135"/>
      <c r="E4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46908646</v>
      </c>
      <c r="D7" s="12">
        <f t="shared" ref="D7:E7" si="0">D8+D13+D20</f>
        <v>36340438</v>
      </c>
      <c r="E7" s="12">
        <f t="shared" si="0"/>
        <v>48580438</v>
      </c>
    </row>
    <row r="8" spans="1:5" s="1" customFormat="1" x14ac:dyDescent="0.25">
      <c r="A8" s="3">
        <v>2101</v>
      </c>
      <c r="B8" s="3" t="s">
        <v>5</v>
      </c>
      <c r="C8" s="12">
        <f>C9</f>
        <v>6340438</v>
      </c>
      <c r="D8" s="12">
        <f t="shared" ref="D8:E8" si="1">D9</f>
        <v>6340438</v>
      </c>
      <c r="E8" s="12">
        <f t="shared" si="1"/>
        <v>6340438</v>
      </c>
    </row>
    <row r="9" spans="1:5" s="1" customFormat="1" x14ac:dyDescent="0.25">
      <c r="A9" s="3">
        <v>210101</v>
      </c>
      <c r="B9" s="3" t="s">
        <v>6</v>
      </c>
      <c r="C9" s="12">
        <f>SUM(C10:C12)</f>
        <v>6340438</v>
      </c>
      <c r="D9" s="12">
        <f t="shared" ref="D9:E9" si="2">SUM(D10:D12)</f>
        <v>6340438</v>
      </c>
      <c r="E9" s="12">
        <f t="shared" si="2"/>
        <v>6340438</v>
      </c>
    </row>
    <row r="10" spans="1:5" hidden="1" x14ac:dyDescent="0.25">
      <c r="A10" s="59">
        <v>21010101</v>
      </c>
      <c r="B10" s="48" t="s">
        <v>5</v>
      </c>
      <c r="C10" s="84"/>
      <c r="D10" s="85"/>
      <c r="E10" s="84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84">
        <v>6340438</v>
      </c>
      <c r="D12" s="85">
        <v>6340438</v>
      </c>
      <c r="E12" s="84">
        <v>6340438</v>
      </c>
    </row>
    <row r="13" spans="1:5" s="1" customFormat="1" x14ac:dyDescent="0.25">
      <c r="A13" s="3">
        <v>2102</v>
      </c>
      <c r="B13" s="3" t="s">
        <v>9</v>
      </c>
      <c r="C13" s="12">
        <f>C14+C18</f>
        <v>35284104</v>
      </c>
      <c r="D13" s="12">
        <f t="shared" ref="D13:E13" si="3">D14+D18</f>
        <v>30000000</v>
      </c>
      <c r="E13" s="12">
        <f t="shared" si="3"/>
        <v>42240000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35284104</v>
      </c>
      <c r="D14" s="12">
        <f t="shared" ref="D14:E14" si="4">SUM(D15:D17)</f>
        <v>30000000</v>
      </c>
      <c r="E14" s="12">
        <f t="shared" si="4"/>
        <v>42240000</v>
      </c>
    </row>
    <row r="15" spans="1:5" x14ac:dyDescent="0.25">
      <c r="A15" s="59">
        <v>21020104</v>
      </c>
      <c r="B15" s="48" t="s">
        <v>11</v>
      </c>
      <c r="C15" s="84">
        <v>5284104</v>
      </c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846</v>
      </c>
      <c r="C17" s="91">
        <v>30000000</v>
      </c>
      <c r="D17" s="92">
        <v>30000000</v>
      </c>
      <c r="E17" s="91">
        <v>42240000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5284104</v>
      </c>
      <c r="D20" s="12">
        <f t="shared" ref="D20:E20" si="6">SUM(D21:D23)</f>
        <v>0</v>
      </c>
      <c r="E20" s="12">
        <f t="shared" si="6"/>
        <v>0</v>
      </c>
    </row>
    <row r="21" spans="1:5" x14ac:dyDescent="0.25">
      <c r="A21" s="59">
        <v>21030101</v>
      </c>
      <c r="B21" s="48" t="s">
        <v>17</v>
      </c>
      <c r="C21" s="84">
        <v>5284104</v>
      </c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37" zoomScale="90" zoomScaleNormal="89" zoomScaleSheetLayoutView="90" workbookViewId="0">
      <selection activeCell="E42" sqref="E42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814</v>
      </c>
      <c r="B4" s="136"/>
      <c r="C4" s="136"/>
      <c r="D4" s="136"/>
      <c r="E4" s="136"/>
    </row>
    <row r="5" spans="1:5" x14ac:dyDescent="0.25">
      <c r="A5" s="135" t="s">
        <v>760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424293058</v>
      </c>
      <c r="D7" s="12">
        <f t="shared" ref="D7:E7" si="0">D8+D84+D88+D93</f>
        <v>162875233</v>
      </c>
      <c r="E7" s="12">
        <f t="shared" si="0"/>
        <v>137000000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424293058</v>
      </c>
      <c r="D8" s="12">
        <f t="shared" ref="D8:E8" si="1">D9+D14+D22+D36+D45+D48+D54+D63+D67+D70</f>
        <v>162875233</v>
      </c>
      <c r="E8" s="12">
        <f t="shared" si="1"/>
        <v>137000000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3500000</v>
      </c>
      <c r="D9" s="12">
        <f t="shared" ref="D9:E9" si="2">SUM(D10:D13)</f>
        <v>2240000</v>
      </c>
      <c r="E9" s="12">
        <f t="shared" si="2"/>
        <v>3500000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4">
        <v>3500000</v>
      </c>
      <c r="D11" s="85">
        <v>2240000</v>
      </c>
      <c r="E11" s="84">
        <v>3500000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150000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150000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1814000</v>
      </c>
      <c r="E36" s="12">
        <f t="shared" si="4"/>
        <v>5500000</v>
      </c>
    </row>
    <row r="37" spans="1:5" x14ac:dyDescent="0.25">
      <c r="A37" s="43">
        <v>22020401</v>
      </c>
      <c r="B37" s="44" t="s">
        <v>50</v>
      </c>
      <c r="C37" s="84">
        <v>5000000</v>
      </c>
      <c r="D37" s="85">
        <v>1560000</v>
      </c>
      <c r="E37" s="84">
        <v>4000000</v>
      </c>
    </row>
    <row r="38" spans="1:5" x14ac:dyDescent="0.25">
      <c r="A38" s="43">
        <v>22020402</v>
      </c>
      <c r="B38" s="44" t="s">
        <v>51</v>
      </c>
      <c r="C38" s="84">
        <v>2000000</v>
      </c>
      <c r="D38" s="85">
        <v>254000</v>
      </c>
      <c r="E38" s="84">
        <v>1500000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8000000</v>
      </c>
      <c r="D45" s="12">
        <f t="shared" ref="D45:E45" si="5">SUM(D46:D47)</f>
        <v>0</v>
      </c>
      <c r="E45" s="12">
        <f t="shared" si="5"/>
        <v>10000000</v>
      </c>
    </row>
    <row r="46" spans="1:5" x14ac:dyDescent="0.25">
      <c r="A46" s="43">
        <v>22020501</v>
      </c>
      <c r="B46" s="44" t="s">
        <v>59</v>
      </c>
      <c r="C46" s="41">
        <v>8000000</v>
      </c>
      <c r="D46" s="41"/>
      <c r="E46" s="41">
        <v>10000000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388293058</v>
      </c>
      <c r="D48" s="12">
        <f t="shared" ref="D48:E48" si="6">SUM(D49:D53)</f>
        <v>155506233</v>
      </c>
      <c r="E48" s="12">
        <f t="shared" si="6"/>
        <v>106000000</v>
      </c>
    </row>
    <row r="49" spans="1:5" ht="15.6" thickBot="1" x14ac:dyDescent="0.3">
      <c r="A49" s="43">
        <v>22020601</v>
      </c>
      <c r="B49" s="44" t="s">
        <v>62</v>
      </c>
      <c r="C49" s="86">
        <v>382293058</v>
      </c>
      <c r="D49" s="87">
        <v>149506233</v>
      </c>
      <c r="E49" s="86">
        <v>100000000</v>
      </c>
    </row>
    <row r="50" spans="1:5" hidden="1" x14ac:dyDescent="0.25">
      <c r="A50" s="43">
        <v>22020602</v>
      </c>
      <c r="B50" s="44" t="s">
        <v>63</v>
      </c>
      <c r="C50" s="88"/>
      <c r="D50" s="89"/>
      <c r="E50" s="88"/>
    </row>
    <row r="51" spans="1:5" hidden="1" x14ac:dyDescent="0.25">
      <c r="A51" s="43">
        <v>22020603</v>
      </c>
      <c r="B51" s="44" t="s">
        <v>64</v>
      </c>
      <c r="C51" s="90"/>
      <c r="D51" s="90"/>
      <c r="E51" s="90"/>
    </row>
    <row r="52" spans="1:5" x14ac:dyDescent="0.25">
      <c r="A52" s="43">
        <v>22020604</v>
      </c>
      <c r="B52" s="44" t="s">
        <v>65</v>
      </c>
      <c r="C52" s="91">
        <v>6000000</v>
      </c>
      <c r="D52" s="92">
        <v>6000000</v>
      </c>
      <c r="E52" s="9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3500000</v>
      </c>
      <c r="D63" s="12">
        <f t="shared" ref="D63:E63" si="8">SUM(D64:D66)</f>
        <v>1100000</v>
      </c>
      <c r="E63" s="12">
        <f t="shared" si="8"/>
        <v>2500000</v>
      </c>
    </row>
    <row r="64" spans="1:5" x14ac:dyDescent="0.25">
      <c r="A64" s="43">
        <v>22020801</v>
      </c>
      <c r="B64" s="44" t="s">
        <v>77</v>
      </c>
      <c r="C64" s="84">
        <v>2000000</v>
      </c>
      <c r="D64" s="85">
        <v>1050000</v>
      </c>
      <c r="E64" s="84">
        <v>1500000</v>
      </c>
    </row>
    <row r="65" spans="1:5" x14ac:dyDescent="0.25">
      <c r="A65" s="43">
        <v>22020802</v>
      </c>
      <c r="B65" s="44" t="s">
        <v>78</v>
      </c>
      <c r="C65" s="84">
        <v>1500000</v>
      </c>
      <c r="D65" s="85">
        <v>50000</v>
      </c>
      <c r="E65" s="84">
        <v>1000000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12000000</v>
      </c>
      <c r="D70" s="12">
        <f t="shared" ref="D70:E70" si="10">SUM(D71:D83)</f>
        <v>2065000</v>
      </c>
      <c r="E70" s="12">
        <f t="shared" si="10"/>
        <v>8500000</v>
      </c>
    </row>
    <row r="71" spans="1:5" x14ac:dyDescent="0.25">
      <c r="A71" s="43">
        <v>22021001</v>
      </c>
      <c r="B71" s="44" t="s">
        <v>84</v>
      </c>
      <c r="C71" s="84">
        <v>5000000</v>
      </c>
      <c r="D71" s="85">
        <v>945000</v>
      </c>
      <c r="E71" s="84">
        <v>4000000</v>
      </c>
    </row>
    <row r="72" spans="1:5" x14ac:dyDescent="0.25">
      <c r="A72" s="43">
        <v>22021002</v>
      </c>
      <c r="B72" s="44" t="s">
        <v>85</v>
      </c>
      <c r="C72" s="84">
        <v>2000000</v>
      </c>
      <c r="D72" s="85">
        <v>880000</v>
      </c>
      <c r="E72" s="84">
        <v>1500000</v>
      </c>
    </row>
    <row r="73" spans="1:5" ht="15.6" hidden="1" thickBot="1" x14ac:dyDescent="0.3">
      <c r="A73" s="43">
        <v>22021003</v>
      </c>
      <c r="B73" s="44" t="s">
        <v>86</v>
      </c>
      <c r="C73" s="86"/>
      <c r="D73" s="87"/>
      <c r="E73" s="86"/>
    </row>
    <row r="74" spans="1:5" hidden="1" x14ac:dyDescent="0.25">
      <c r="A74" s="43">
        <v>22021004</v>
      </c>
      <c r="B74" s="44" t="s">
        <v>87</v>
      </c>
      <c r="C74" s="93"/>
      <c r="D74" s="89"/>
      <c r="E74" s="93"/>
    </row>
    <row r="75" spans="1:5" hidden="1" x14ac:dyDescent="0.25">
      <c r="A75" s="43">
        <v>22021006</v>
      </c>
      <c r="B75" s="44" t="s">
        <v>88</v>
      </c>
      <c r="C75" s="90"/>
      <c r="D75" s="94"/>
      <c r="E75" s="90"/>
    </row>
    <row r="76" spans="1:5" x14ac:dyDescent="0.25">
      <c r="A76" s="43">
        <v>22021007</v>
      </c>
      <c r="B76" s="44" t="s">
        <v>89</v>
      </c>
      <c r="C76" s="91">
        <v>5000000</v>
      </c>
      <c r="D76" s="92">
        <v>240000</v>
      </c>
      <c r="E76" s="91">
        <v>3000000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zoomScale="90" zoomScaleNormal="140" zoomScaleSheetLayoutView="90" workbookViewId="0">
      <selection activeCell="C22" sqref="C22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815</v>
      </c>
      <c r="B3" s="136"/>
      <c r="C3" s="136"/>
      <c r="D3" s="136"/>
      <c r="E3" s="136"/>
    </row>
    <row r="4" spans="1:5" x14ac:dyDescent="0.25">
      <c r="A4" s="135" t="s">
        <v>761</v>
      </c>
      <c r="B4" s="135"/>
      <c r="C4" s="135"/>
      <c r="D4" s="135"/>
      <c r="E4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71601115</v>
      </c>
      <c r="D7" s="12">
        <f t="shared" ref="D7:E7" si="0">D8+D13+D20</f>
        <v>71601115</v>
      </c>
      <c r="E7" s="12">
        <f t="shared" si="0"/>
        <v>34872409</v>
      </c>
    </row>
    <row r="8" spans="1:5" s="1" customFormat="1" x14ac:dyDescent="0.25">
      <c r="A8" s="3">
        <v>2101</v>
      </c>
      <c r="B8" s="3" t="s">
        <v>5</v>
      </c>
      <c r="C8" s="12">
        <f>C9</f>
        <v>34872409</v>
      </c>
      <c r="D8" s="12">
        <f t="shared" ref="D8:E8" si="1">D9</f>
        <v>34872409</v>
      </c>
      <c r="E8" s="12">
        <f t="shared" si="1"/>
        <v>34872409</v>
      </c>
    </row>
    <row r="9" spans="1:5" s="1" customFormat="1" x14ac:dyDescent="0.25">
      <c r="A9" s="3">
        <v>210101</v>
      </c>
      <c r="B9" s="3" t="s">
        <v>6</v>
      </c>
      <c r="C9" s="12">
        <f>SUM(C10:C12)</f>
        <v>34872409</v>
      </c>
      <c r="D9" s="12">
        <f t="shared" ref="D9:E9" si="2">SUM(D10:D12)</f>
        <v>34872409</v>
      </c>
      <c r="E9" s="12">
        <f t="shared" si="2"/>
        <v>34872409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84">
        <v>34872409</v>
      </c>
      <c r="D12" s="85">
        <v>34872409</v>
      </c>
      <c r="E12" s="85">
        <v>34872409</v>
      </c>
    </row>
    <row r="13" spans="1:5" s="1" customFormat="1" x14ac:dyDescent="0.25">
      <c r="A13" s="3">
        <v>2102</v>
      </c>
      <c r="B13" s="3" t="s">
        <v>9</v>
      </c>
      <c r="C13" s="12">
        <f>C14+C18</f>
        <v>18364353</v>
      </c>
      <c r="D13" s="12">
        <f t="shared" ref="D13:E13" si="3">D14+D18</f>
        <v>18364353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18364353</v>
      </c>
      <c r="D14" s="12">
        <f t="shared" ref="D14:E14" si="4">SUM(D15:D17)</f>
        <v>18364353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84">
        <v>18364353</v>
      </c>
      <c r="D15" s="85">
        <v>18364353</v>
      </c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18364353</v>
      </c>
      <c r="D20" s="12">
        <f t="shared" ref="D20:E20" si="6">SUM(D21:D23)</f>
        <v>18364353</v>
      </c>
      <c r="E20" s="12">
        <f t="shared" si="6"/>
        <v>0</v>
      </c>
    </row>
    <row r="21" spans="1:5" x14ac:dyDescent="0.25">
      <c r="A21" s="59">
        <v>21030101</v>
      </c>
      <c r="B21" s="48" t="s">
        <v>17</v>
      </c>
      <c r="C21" s="84">
        <v>18364353</v>
      </c>
      <c r="D21" s="85">
        <v>18364353</v>
      </c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45" zoomScale="90" zoomScaleNormal="99" zoomScaleSheetLayoutView="90" workbookViewId="0">
      <selection activeCell="A68" sqref="A68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816</v>
      </c>
      <c r="B4" s="136"/>
      <c r="C4" s="136"/>
      <c r="D4" s="136"/>
      <c r="E4" s="136"/>
    </row>
    <row r="5" spans="1:5" x14ac:dyDescent="0.25">
      <c r="A5" s="135" t="s">
        <v>761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5000000</v>
      </c>
      <c r="D7" s="12">
        <f t="shared" ref="D7:E7" si="0">D8+D84+D88+D93</f>
        <v>1733500</v>
      </c>
      <c r="E7" s="12">
        <f t="shared" si="0"/>
        <v>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5000000</v>
      </c>
      <c r="D8" s="12">
        <f t="shared" ref="D8:E8" si="1">D9+D14+D22+D36+D45+D48+D54+D63+D67+D70</f>
        <v>1733500</v>
      </c>
      <c r="E8" s="12">
        <f t="shared" si="1"/>
        <v>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255000</v>
      </c>
      <c r="E9" s="12">
        <f t="shared" si="2"/>
        <v>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4">
        <v>1500000</v>
      </c>
      <c r="D11" s="85">
        <v>255000</v>
      </c>
      <c r="E11" s="84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100000</v>
      </c>
      <c r="E22" s="12">
        <f t="shared" si="3"/>
        <v>300000</v>
      </c>
    </row>
    <row r="23" spans="1:5" x14ac:dyDescent="0.25">
      <c r="A23" s="43">
        <v>22020301</v>
      </c>
      <c r="B23" s="44" t="s">
        <v>36</v>
      </c>
      <c r="C23" s="84">
        <v>500000</v>
      </c>
      <c r="D23" s="85">
        <v>100000</v>
      </c>
      <c r="E23" s="84">
        <v>300000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4">SUM(D37:D44)</f>
        <v>840000</v>
      </c>
      <c r="E36" s="12">
        <f t="shared" si="4"/>
        <v>1700000</v>
      </c>
    </row>
    <row r="37" spans="1:5" x14ac:dyDescent="0.25">
      <c r="A37" s="43">
        <v>22020401</v>
      </c>
      <c r="B37" s="44" t="s">
        <v>50</v>
      </c>
      <c r="C37" s="84">
        <v>1000000</v>
      </c>
      <c r="D37" s="85">
        <v>840000</v>
      </c>
      <c r="E37" s="84">
        <v>1200000</v>
      </c>
    </row>
    <row r="38" spans="1:5" x14ac:dyDescent="0.25">
      <c r="A38" s="43">
        <v>22020402</v>
      </c>
      <c r="B38" s="44" t="s">
        <v>51</v>
      </c>
      <c r="C38" s="84">
        <v>1000000</v>
      </c>
      <c r="D38" s="85">
        <v>0</v>
      </c>
      <c r="E38" s="84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1000000</v>
      </c>
      <c r="D70" s="12">
        <f t="shared" ref="D70:E70" si="10">SUM(D71:D83)</f>
        <v>538500</v>
      </c>
      <c r="E70" s="12">
        <f t="shared" si="10"/>
        <v>1500000</v>
      </c>
    </row>
    <row r="71" spans="1:5" ht="15.6" thickBot="1" x14ac:dyDescent="0.3">
      <c r="A71" s="43">
        <v>22021001</v>
      </c>
      <c r="B71" s="44" t="s">
        <v>84</v>
      </c>
      <c r="C71" s="84">
        <v>500000</v>
      </c>
      <c r="D71" s="85">
        <v>398500</v>
      </c>
      <c r="E71" s="84">
        <v>500000</v>
      </c>
    </row>
    <row r="72" spans="1:5" hidden="1" x14ac:dyDescent="0.25">
      <c r="A72" s="43">
        <v>22021002</v>
      </c>
      <c r="B72" s="44" t="s">
        <v>85</v>
      </c>
      <c r="C72" s="84"/>
      <c r="D72" s="85"/>
      <c r="E72" s="84"/>
    </row>
    <row r="73" spans="1:5" hidden="1" x14ac:dyDescent="0.25">
      <c r="A73" s="43">
        <v>22021003</v>
      </c>
      <c r="B73" s="44" t="s">
        <v>86</v>
      </c>
      <c r="C73" s="84"/>
      <c r="D73" s="85"/>
      <c r="E73" s="84"/>
    </row>
    <row r="74" spans="1:5" hidden="1" x14ac:dyDescent="0.25">
      <c r="A74" s="43">
        <v>22021004</v>
      </c>
      <c r="B74" s="44" t="s">
        <v>87</v>
      </c>
      <c r="C74" s="84"/>
      <c r="D74" s="85"/>
      <c r="E74" s="84"/>
    </row>
    <row r="75" spans="1:5" ht="15.6" hidden="1" thickBot="1" x14ac:dyDescent="0.3">
      <c r="A75" s="43">
        <v>22021006</v>
      </c>
      <c r="B75" s="44" t="s">
        <v>88</v>
      </c>
      <c r="C75" s="86"/>
      <c r="D75" s="87"/>
      <c r="E75" s="86"/>
    </row>
    <row r="76" spans="1:5" x14ac:dyDescent="0.25">
      <c r="A76" s="43">
        <v>22021007</v>
      </c>
      <c r="B76" s="44" t="s">
        <v>89</v>
      </c>
      <c r="C76" s="95">
        <v>500000</v>
      </c>
      <c r="D76" s="93">
        <v>140000</v>
      </c>
      <c r="E76" s="93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zoomScale="90" zoomScaleNormal="92" zoomScaleSheetLayoutView="90" workbookViewId="0">
      <selection activeCell="C21" sqref="C2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817</v>
      </c>
      <c r="B3" s="136"/>
      <c r="C3" s="136"/>
      <c r="D3" s="136"/>
      <c r="E3" s="136"/>
    </row>
    <row r="4" spans="1:5" x14ac:dyDescent="0.25">
      <c r="A4" s="135" t="s">
        <v>762</v>
      </c>
      <c r="B4" s="135"/>
      <c r="C4" s="135"/>
      <c r="D4" s="135"/>
      <c r="E4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77553756</v>
      </c>
      <c r="D7" s="12">
        <f t="shared" ref="D7:E7" si="0">D8+D13+D20</f>
        <v>31702190</v>
      </c>
      <c r="E7" s="12">
        <f t="shared" si="0"/>
        <v>31702190</v>
      </c>
    </row>
    <row r="8" spans="1:5" s="1" customFormat="1" x14ac:dyDescent="0.25">
      <c r="A8" s="3">
        <v>2101</v>
      </c>
      <c r="B8" s="3" t="s">
        <v>5</v>
      </c>
      <c r="C8" s="12">
        <f>C9</f>
        <v>31702190</v>
      </c>
      <c r="D8" s="12">
        <f t="shared" ref="D8:E8" si="1">D9</f>
        <v>31702190</v>
      </c>
      <c r="E8" s="12">
        <f t="shared" si="1"/>
        <v>31702190</v>
      </c>
    </row>
    <row r="9" spans="1:5" s="1" customFormat="1" x14ac:dyDescent="0.25">
      <c r="A9" s="3">
        <v>210101</v>
      </c>
      <c r="B9" s="3" t="s">
        <v>6</v>
      </c>
      <c r="C9" s="12">
        <f>SUM(C10:C12)</f>
        <v>31702190</v>
      </c>
      <c r="D9" s="12">
        <f t="shared" ref="D9:E9" si="2">SUM(D10:D12)</f>
        <v>31702190</v>
      </c>
      <c r="E9" s="12">
        <f t="shared" si="2"/>
        <v>31702190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84">
        <v>31702190</v>
      </c>
      <c r="D12" s="84">
        <v>31702190</v>
      </c>
      <c r="E12" s="84">
        <v>31702190</v>
      </c>
    </row>
    <row r="13" spans="1:5" s="1" customFormat="1" x14ac:dyDescent="0.25">
      <c r="A13" s="3">
        <v>2102</v>
      </c>
      <c r="B13" s="3" t="s">
        <v>9</v>
      </c>
      <c r="C13" s="12">
        <f>C14+C18</f>
        <v>22925783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22925783</v>
      </c>
      <c r="D14" s="12">
        <f t="shared" ref="D14:E14" si="4">SUM(D15:D17)</f>
        <v>0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84">
        <v>22925783</v>
      </c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22925783</v>
      </c>
      <c r="D20" s="12">
        <f t="shared" ref="D20:E20" si="6">SUM(D21:D23)</f>
        <v>0</v>
      </c>
      <c r="E20" s="12">
        <f t="shared" si="6"/>
        <v>0</v>
      </c>
    </row>
    <row r="21" spans="1:5" x14ac:dyDescent="0.25">
      <c r="A21" s="59">
        <v>21030101</v>
      </c>
      <c r="B21" s="48" t="s">
        <v>17</v>
      </c>
      <c r="C21" s="84">
        <v>22925783</v>
      </c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topLeftCell="A5" zoomScale="90" zoomScaleNormal="94" zoomScaleSheetLayoutView="90" workbookViewId="0">
      <selection activeCell="F5" sqref="F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818</v>
      </c>
      <c r="B4" s="136"/>
      <c r="C4" s="136"/>
      <c r="D4" s="136"/>
      <c r="E4" s="136"/>
    </row>
    <row r="5" spans="1:5" x14ac:dyDescent="0.25">
      <c r="A5" s="135" t="s">
        <v>762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23500000</v>
      </c>
      <c r="D7" s="12">
        <f t="shared" ref="D7:E7" si="0">D8+D84+D88+D93</f>
        <v>3599000</v>
      </c>
      <c r="E7" s="12">
        <f t="shared" si="0"/>
        <v>10500000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23500000</v>
      </c>
      <c r="D8" s="12">
        <f t="shared" ref="D8:E8" si="1">D9+D14+D22+D36+D45+D48+D54+D63+D67+D70</f>
        <v>3599000</v>
      </c>
      <c r="E8" s="12">
        <f t="shared" si="1"/>
        <v>10500000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960000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5">
        <v>4000000</v>
      </c>
      <c r="D11" s="84">
        <v>960000</v>
      </c>
      <c r="E11" s="84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2500000</v>
      </c>
      <c r="D22" s="12">
        <f t="shared" ref="D22:E22" si="3">SUM(D23:D35)</f>
        <v>299000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85">
        <v>2500000</v>
      </c>
      <c r="D23" s="84">
        <v>299000</v>
      </c>
      <c r="E23" s="84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1140000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85">
        <v>2000000</v>
      </c>
      <c r="D37" s="84">
        <v>460000</v>
      </c>
      <c r="E37" s="84">
        <v>1000000</v>
      </c>
    </row>
    <row r="38" spans="1:5" x14ac:dyDescent="0.25">
      <c r="A38" s="43">
        <v>22020402</v>
      </c>
      <c r="B38" s="44" t="s">
        <v>51</v>
      </c>
      <c r="C38" s="85">
        <v>5000000</v>
      </c>
      <c r="D38" s="84">
        <v>680000</v>
      </c>
      <c r="E38" s="84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10000000</v>
      </c>
      <c r="D70" s="12">
        <f t="shared" ref="D70:E70" si="10">SUM(D71:D83)</f>
        <v>1200000</v>
      </c>
      <c r="E70" s="12">
        <f t="shared" si="10"/>
        <v>4500000</v>
      </c>
    </row>
    <row r="71" spans="1:5" x14ac:dyDescent="0.25">
      <c r="A71" s="43">
        <v>22021001</v>
      </c>
      <c r="B71" s="44" t="s">
        <v>84</v>
      </c>
      <c r="C71" s="85">
        <v>2000000</v>
      </c>
      <c r="D71" s="84">
        <v>300000</v>
      </c>
      <c r="E71" s="84">
        <v>1000000</v>
      </c>
    </row>
    <row r="72" spans="1:5" x14ac:dyDescent="0.25">
      <c r="A72" s="43">
        <v>22021002</v>
      </c>
      <c r="B72" s="44" t="s">
        <v>85</v>
      </c>
      <c r="C72" s="85">
        <v>5000000</v>
      </c>
      <c r="D72" s="84">
        <v>900000</v>
      </c>
      <c r="E72" s="84">
        <v>2000000</v>
      </c>
    </row>
    <row r="73" spans="1:5" hidden="1" x14ac:dyDescent="0.25">
      <c r="A73" s="43">
        <v>22021003</v>
      </c>
      <c r="B73" s="44" t="s">
        <v>86</v>
      </c>
      <c r="C73" s="96"/>
      <c r="D73" s="97"/>
      <c r="E73" s="97"/>
    </row>
    <row r="74" spans="1:5" hidden="1" x14ac:dyDescent="0.25">
      <c r="A74" s="43">
        <v>22021004</v>
      </c>
      <c r="B74" s="44" t="s">
        <v>87</v>
      </c>
      <c r="C74" s="88"/>
      <c r="D74" s="89"/>
      <c r="E74" s="88"/>
    </row>
    <row r="75" spans="1:5" hidden="1" x14ac:dyDescent="0.25">
      <c r="A75" s="43">
        <v>22021006</v>
      </c>
      <c r="B75" s="44" t="s">
        <v>88</v>
      </c>
      <c r="C75" s="97"/>
      <c r="D75" s="97"/>
      <c r="E75" s="97"/>
    </row>
    <row r="76" spans="1:5" x14ac:dyDescent="0.25">
      <c r="A76" s="43">
        <v>22021007</v>
      </c>
      <c r="B76" s="44" t="s">
        <v>89</v>
      </c>
      <c r="C76" s="88">
        <v>3000000</v>
      </c>
      <c r="D76" s="89"/>
      <c r="E76" s="88">
        <v>1500000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zoomScale="90" zoomScaleNormal="98" zoomScaleSheetLayoutView="90" workbookViewId="0">
      <selection activeCell="E10" sqref="E1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819</v>
      </c>
      <c r="B3" s="136"/>
      <c r="C3" s="136"/>
      <c r="D3" s="136"/>
      <c r="E3" s="136"/>
    </row>
    <row r="4" spans="1:5" x14ac:dyDescent="0.25">
      <c r="A4" s="135" t="s">
        <v>764</v>
      </c>
      <c r="B4" s="135"/>
      <c r="C4" s="135"/>
      <c r="D4" s="135"/>
      <c r="E4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81914822</v>
      </c>
      <c r="D7" s="12">
        <f t="shared" ref="D7:E7" si="0">D8+D13+D20</f>
        <v>79914822</v>
      </c>
      <c r="E7" s="12">
        <f t="shared" si="0"/>
        <v>50087288</v>
      </c>
    </row>
    <row r="8" spans="1:5" s="1" customFormat="1" x14ac:dyDescent="0.25">
      <c r="A8" s="3">
        <v>2101</v>
      </c>
      <c r="B8" s="3" t="s">
        <v>5</v>
      </c>
      <c r="C8" s="12">
        <f>C9</f>
        <v>81914822</v>
      </c>
      <c r="D8" s="12">
        <f t="shared" ref="D8:E8" si="1">D9</f>
        <v>79914822</v>
      </c>
      <c r="E8" s="12">
        <f t="shared" si="1"/>
        <v>50087288</v>
      </c>
    </row>
    <row r="9" spans="1:5" s="1" customFormat="1" x14ac:dyDescent="0.25">
      <c r="A9" s="3">
        <v>210101</v>
      </c>
      <c r="B9" s="3" t="s">
        <v>6</v>
      </c>
      <c r="C9" s="12">
        <f>SUM(C10:C12)</f>
        <v>81914822</v>
      </c>
      <c r="D9" s="12">
        <f t="shared" ref="D9:E9" si="2">SUM(D10:D12)</f>
        <v>79914822</v>
      </c>
      <c r="E9" s="12">
        <f t="shared" si="2"/>
        <v>50087288</v>
      </c>
    </row>
    <row r="10" spans="1:5" x14ac:dyDescent="0.25">
      <c r="A10" s="59">
        <v>21010101</v>
      </c>
      <c r="B10" s="48" t="s">
        <v>5</v>
      </c>
      <c r="C10" s="84">
        <v>81914822</v>
      </c>
      <c r="D10" s="85">
        <v>79914822</v>
      </c>
      <c r="E10" s="84">
        <v>50087288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zoomScale="40" zoomScaleNormal="140" zoomScaleSheetLayoutView="40" workbookViewId="0">
      <selection activeCell="E19" sqref="E19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820</v>
      </c>
      <c r="B4" s="136"/>
      <c r="C4" s="136"/>
      <c r="D4" s="136"/>
      <c r="E4" s="136"/>
    </row>
    <row r="5" spans="1:5" x14ac:dyDescent="0.25">
      <c r="A5" s="135" t="s">
        <v>764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89000000</v>
      </c>
      <c r="D7" s="12">
        <f t="shared" ref="D7:E7" si="0">D8+D84+D88+D93</f>
        <v>52492000</v>
      </c>
      <c r="E7" s="12">
        <f t="shared" si="0"/>
        <v>16500000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89000000</v>
      </c>
      <c r="D8" s="12">
        <f t="shared" ref="D8:E8" si="1">D9+D14+D22+D36+D45+D48+D54+D63+D67+D70</f>
        <v>52492000</v>
      </c>
      <c r="E8" s="12">
        <f t="shared" si="1"/>
        <v>16500000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1500000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5">
        <v>1500000</v>
      </c>
      <c r="D11" s="84">
        <v>1500000</v>
      </c>
      <c r="E11" s="84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252000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85">
        <v>1500000</v>
      </c>
      <c r="D23" s="84">
        <v>252000</v>
      </c>
      <c r="E23" s="84">
        <v>1500000</v>
      </c>
    </row>
    <row r="24" spans="1:5" hidden="1" x14ac:dyDescent="0.25">
      <c r="A24" s="43">
        <v>22020302</v>
      </c>
      <c r="B24" s="44" t="s">
        <v>37</v>
      </c>
      <c r="C24" s="85"/>
      <c r="D24" s="84"/>
      <c r="E24" s="84"/>
    </row>
    <row r="25" spans="1:5" hidden="1" x14ac:dyDescent="0.25">
      <c r="A25" s="43">
        <v>22020303</v>
      </c>
      <c r="B25" s="44" t="s">
        <v>38</v>
      </c>
      <c r="C25" s="85"/>
      <c r="D25" s="84"/>
      <c r="E25" s="84"/>
    </row>
    <row r="26" spans="1:5" hidden="1" x14ac:dyDescent="0.25">
      <c r="A26" s="43">
        <v>22020304</v>
      </c>
      <c r="B26" s="44" t="s">
        <v>39</v>
      </c>
      <c r="C26" s="85"/>
      <c r="D26" s="84"/>
      <c r="E26" s="84"/>
    </row>
    <row r="27" spans="1:5" ht="15.6" thickBot="1" x14ac:dyDescent="0.3">
      <c r="A27" s="43">
        <v>22020305</v>
      </c>
      <c r="B27" s="44" t="s">
        <v>40</v>
      </c>
      <c r="C27" s="87">
        <v>500000</v>
      </c>
      <c r="D27" s="86"/>
      <c r="E27" s="86">
        <v>500000</v>
      </c>
    </row>
    <row r="28" spans="1:5" hidden="1" x14ac:dyDescent="0.25">
      <c r="A28" s="43">
        <v>22020306</v>
      </c>
      <c r="B28" s="44" t="s">
        <v>41</v>
      </c>
      <c r="C28" s="89"/>
      <c r="D28" s="88"/>
      <c r="E28" s="88"/>
    </row>
    <row r="29" spans="1:5" hidden="1" x14ac:dyDescent="0.25">
      <c r="A29" s="43">
        <v>22020307</v>
      </c>
      <c r="B29" s="44" t="s">
        <v>42</v>
      </c>
      <c r="C29" s="85"/>
      <c r="D29" s="84"/>
      <c r="E29" s="84"/>
    </row>
    <row r="30" spans="1:5" hidden="1" x14ac:dyDescent="0.25">
      <c r="A30" s="43">
        <v>22020308</v>
      </c>
      <c r="B30" s="44" t="s">
        <v>43</v>
      </c>
      <c r="C30" s="85"/>
      <c r="D30" s="84"/>
      <c r="E30" s="84"/>
    </row>
    <row r="31" spans="1:5" hidden="1" x14ac:dyDescent="0.25">
      <c r="A31" s="43">
        <v>22020309</v>
      </c>
      <c r="B31" s="44" t="s">
        <v>44</v>
      </c>
      <c r="C31" s="85"/>
      <c r="D31" s="84"/>
      <c r="E31" s="84"/>
    </row>
    <row r="32" spans="1:5" hidden="1" x14ac:dyDescent="0.25">
      <c r="A32" s="43">
        <v>22020310</v>
      </c>
      <c r="B32" s="44" t="s">
        <v>45</v>
      </c>
      <c r="C32" s="85"/>
      <c r="D32" s="84"/>
      <c r="E32" s="84"/>
    </row>
    <row r="33" spans="1:5" hidden="1" x14ac:dyDescent="0.25">
      <c r="A33" s="43">
        <v>22020311</v>
      </c>
      <c r="B33" s="44" t="s">
        <v>46</v>
      </c>
      <c r="C33" s="85"/>
      <c r="D33" s="84"/>
      <c r="E33" s="84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4">SUM(D37:D44)</f>
        <v>1000000</v>
      </c>
      <c r="E36" s="12">
        <f t="shared" si="4"/>
        <v>4500000</v>
      </c>
    </row>
    <row r="37" spans="1:5" x14ac:dyDescent="0.25">
      <c r="A37" s="43">
        <v>22020401</v>
      </c>
      <c r="B37" s="44" t="s">
        <v>50</v>
      </c>
      <c r="C37" s="85">
        <v>1000000</v>
      </c>
      <c r="D37" s="84">
        <v>1000000</v>
      </c>
      <c r="E37" s="84">
        <v>2000000</v>
      </c>
    </row>
    <row r="38" spans="1:5" x14ac:dyDescent="0.25">
      <c r="A38" s="43">
        <v>22020402</v>
      </c>
      <c r="B38" s="44" t="s">
        <v>51</v>
      </c>
      <c r="C38" s="85">
        <v>1500000</v>
      </c>
      <c r="D38" s="84"/>
      <c r="E38" s="84">
        <v>2000000</v>
      </c>
    </row>
    <row r="39" spans="1:5" hidden="1" x14ac:dyDescent="0.25">
      <c r="A39" s="43">
        <v>22020403</v>
      </c>
      <c r="B39" s="44" t="s">
        <v>52</v>
      </c>
      <c r="C39" s="85"/>
      <c r="D39" s="84"/>
      <c r="E39" s="84"/>
    </row>
    <row r="40" spans="1:5" hidden="1" x14ac:dyDescent="0.25">
      <c r="A40" s="43">
        <v>22020404</v>
      </c>
      <c r="B40" s="44" t="s">
        <v>53</v>
      </c>
      <c r="C40" s="85"/>
      <c r="D40" s="84"/>
      <c r="E40" s="84"/>
    </row>
    <row r="41" spans="1:5" hidden="1" x14ac:dyDescent="0.25">
      <c r="A41" s="43">
        <v>22020405</v>
      </c>
      <c r="B41" s="44" t="s">
        <v>54</v>
      </c>
      <c r="C41" s="85"/>
      <c r="D41" s="84"/>
      <c r="E41" s="84"/>
    </row>
    <row r="42" spans="1:5" x14ac:dyDescent="0.25">
      <c r="A42" s="43">
        <v>22020406</v>
      </c>
      <c r="B42" s="44" t="s">
        <v>55</v>
      </c>
      <c r="C42" s="85"/>
      <c r="D42" s="84"/>
      <c r="E42" s="84">
        <v>0</v>
      </c>
    </row>
    <row r="43" spans="1:5" x14ac:dyDescent="0.25">
      <c r="A43" s="43">
        <v>22020410</v>
      </c>
      <c r="B43" s="44" t="s">
        <v>56</v>
      </c>
      <c r="C43" s="85"/>
      <c r="D43" s="84"/>
      <c r="E43" s="84">
        <v>0</v>
      </c>
    </row>
    <row r="44" spans="1:5" x14ac:dyDescent="0.25">
      <c r="A44" s="43">
        <v>22020411</v>
      </c>
      <c r="B44" s="44" t="s">
        <v>57</v>
      </c>
      <c r="C44" s="85">
        <v>1000000</v>
      </c>
      <c r="D44" s="84"/>
      <c r="E44" s="84">
        <v>500000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2000000</v>
      </c>
      <c r="D45" s="12">
        <f t="shared" ref="D45:E45" si="5">SUM(D46:D47)</f>
        <v>540000</v>
      </c>
      <c r="E45" s="12">
        <f t="shared" si="5"/>
        <v>2000000</v>
      </c>
    </row>
    <row r="46" spans="1:5" x14ac:dyDescent="0.25">
      <c r="A46" s="43">
        <v>22020501</v>
      </c>
      <c r="B46" s="44" t="s">
        <v>59</v>
      </c>
      <c r="C46" s="41">
        <v>2000000</v>
      </c>
      <c r="D46" s="41">
        <v>540000</v>
      </c>
      <c r="E46" s="41">
        <v>2000000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2000000</v>
      </c>
      <c r="D54" s="12">
        <f t="shared" ref="D54:E54" si="7">SUM(D55:D62)</f>
        <v>0</v>
      </c>
      <c r="E54" s="12">
        <f t="shared" si="7"/>
        <v>1000000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x14ac:dyDescent="0.25">
      <c r="A57" s="43">
        <v>22020703</v>
      </c>
      <c r="B57" s="44" t="s">
        <v>70</v>
      </c>
      <c r="C57" s="41">
        <v>2000000</v>
      </c>
      <c r="D57" s="41"/>
      <c r="E57" s="41">
        <v>1000000</v>
      </c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78000000</v>
      </c>
      <c r="D70" s="12">
        <f t="shared" ref="D70:E70" si="10">SUM(D71:D83)</f>
        <v>49200000</v>
      </c>
      <c r="E70" s="12">
        <f t="shared" si="10"/>
        <v>5000000</v>
      </c>
    </row>
    <row r="71" spans="1:5" x14ac:dyDescent="0.25">
      <c r="A71" s="43">
        <v>22021001</v>
      </c>
      <c r="B71" s="44" t="s">
        <v>84</v>
      </c>
      <c r="C71" s="85">
        <v>2000000</v>
      </c>
      <c r="D71" s="84"/>
      <c r="E71" s="84">
        <v>1000000</v>
      </c>
    </row>
    <row r="72" spans="1:5" x14ac:dyDescent="0.25">
      <c r="A72" s="43">
        <v>22021002</v>
      </c>
      <c r="B72" s="44" t="s">
        <v>85</v>
      </c>
      <c r="C72" s="85">
        <v>1000000</v>
      </c>
      <c r="D72" s="84"/>
      <c r="E72" s="84"/>
    </row>
    <row r="73" spans="1:5" x14ac:dyDescent="0.25">
      <c r="A73" s="43">
        <v>22021003</v>
      </c>
      <c r="B73" s="44" t="s">
        <v>86</v>
      </c>
      <c r="C73" s="96">
        <v>0</v>
      </c>
      <c r="D73" s="97"/>
      <c r="E73" s="97"/>
    </row>
    <row r="74" spans="1:5" hidden="1" x14ac:dyDescent="0.25">
      <c r="A74" s="43">
        <v>22021004</v>
      </c>
      <c r="B74" s="44" t="s">
        <v>87</v>
      </c>
      <c r="C74" s="88"/>
      <c r="D74" s="89"/>
      <c r="E74" s="88"/>
    </row>
    <row r="75" spans="1:5" hidden="1" x14ac:dyDescent="0.25">
      <c r="A75" s="43">
        <v>22021006</v>
      </c>
      <c r="B75" s="44" t="s">
        <v>88</v>
      </c>
      <c r="C75" s="97"/>
      <c r="D75" s="97"/>
      <c r="E75" s="97"/>
    </row>
    <row r="76" spans="1:5" x14ac:dyDescent="0.25">
      <c r="A76" s="43">
        <v>22021007</v>
      </c>
      <c r="B76" s="44" t="s">
        <v>89</v>
      </c>
      <c r="C76" s="88">
        <v>5000000</v>
      </c>
      <c r="D76" s="89">
        <v>2200000</v>
      </c>
      <c r="E76" s="88">
        <v>4000000</v>
      </c>
    </row>
    <row r="77" spans="1:5" hidden="1" x14ac:dyDescent="0.25">
      <c r="A77" s="43">
        <v>22021008</v>
      </c>
      <c r="B77" s="44" t="s">
        <v>90</v>
      </c>
      <c r="C77" s="84"/>
      <c r="D77" s="85"/>
      <c r="E77" s="84"/>
    </row>
    <row r="78" spans="1:5" hidden="1" x14ac:dyDescent="0.25">
      <c r="A78" s="43">
        <v>22021009</v>
      </c>
      <c r="B78" s="44" t="s">
        <v>91</v>
      </c>
      <c r="C78" s="84"/>
      <c r="D78" s="85"/>
      <c r="E78" s="84"/>
    </row>
    <row r="79" spans="1:5" hidden="1" x14ac:dyDescent="0.25">
      <c r="A79" s="43">
        <v>22021010</v>
      </c>
      <c r="B79" s="44" t="s">
        <v>92</v>
      </c>
      <c r="C79" s="84"/>
      <c r="D79" s="85"/>
      <c r="E79" s="84"/>
    </row>
    <row r="80" spans="1:5" hidden="1" x14ac:dyDescent="0.25">
      <c r="A80" s="43">
        <v>22021014</v>
      </c>
      <c r="B80" s="44" t="s">
        <v>93</v>
      </c>
      <c r="C80" s="84"/>
      <c r="D80" s="85"/>
      <c r="E80" s="84"/>
    </row>
    <row r="81" spans="1:5" x14ac:dyDescent="0.25">
      <c r="A81" s="43">
        <v>22021020</v>
      </c>
      <c r="B81" s="44" t="s">
        <v>94</v>
      </c>
      <c r="C81" s="84">
        <v>70000000</v>
      </c>
      <c r="D81" s="85">
        <v>47000000</v>
      </c>
      <c r="E81" s="84">
        <v>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7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topLeftCell="A5" zoomScale="60" zoomScaleNormal="78" workbookViewId="0">
      <selection activeCell="A78" activeCellId="13" sqref="A8:XFD8 A18:XFD18 A29:XFD29 A41:XFD41 A57:XFD57 A59:XFD59 A61:XFD61 A65:XFD65 A69:XFD69 A71:XFD71 A73:XFD73 A76:XFD76 A77:XFD77 A78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134" t="s">
        <v>143</v>
      </c>
      <c r="B1" s="134"/>
      <c r="C1" s="134"/>
      <c r="D1" s="134"/>
      <c r="E1" s="134"/>
    </row>
    <row r="2" spans="1:6" x14ac:dyDescent="0.25">
      <c r="A2" s="135" t="s">
        <v>821</v>
      </c>
      <c r="B2" s="135"/>
      <c r="C2" s="135"/>
      <c r="D2" s="135"/>
      <c r="E2" s="135"/>
    </row>
    <row r="3" spans="1:6" x14ac:dyDescent="0.25">
      <c r="A3" s="135" t="s">
        <v>764</v>
      </c>
      <c r="B3" s="135"/>
      <c r="C3" s="135"/>
      <c r="D3" s="135"/>
      <c r="E3" s="13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603</v>
      </c>
      <c r="B6" s="4">
        <v>3</v>
      </c>
      <c r="C6" s="5" t="s">
        <v>113</v>
      </c>
      <c r="D6" s="11">
        <f>D7+D17+D28+D34+D40+D49+D56+D68+D75+D81</f>
        <v>617000000</v>
      </c>
      <c r="E6" s="11">
        <f>E7+E17+E28+E34+E40+E49+E56+E68+E75+E81</f>
        <v>394011800</v>
      </c>
      <c r="F6" s="11">
        <f>F7+F17+F28+F34+F40+F49+F56+F68+F75+F81</f>
        <v>391002180.77999997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180000000</v>
      </c>
      <c r="E7" s="11">
        <f>SUM(E8:E16)</f>
        <v>105211600</v>
      </c>
      <c r="F7" s="11">
        <f>SUM(F8:F16)</f>
        <v>134200000</v>
      </c>
    </row>
    <row r="8" spans="1:6" hidden="1" x14ac:dyDescent="0.25">
      <c r="A8" s="42" t="s">
        <v>604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98">
        <v>32010101</v>
      </c>
      <c r="C9" s="106" t="s">
        <v>847</v>
      </c>
      <c r="D9" s="84">
        <v>10000000</v>
      </c>
      <c r="E9" s="85">
        <v>6000000</v>
      </c>
      <c r="F9" s="84">
        <v>5000000</v>
      </c>
    </row>
    <row r="10" spans="1:6" x14ac:dyDescent="0.25">
      <c r="A10" s="44"/>
      <c r="B10" s="99">
        <v>32010102</v>
      </c>
      <c r="C10" s="106" t="s">
        <v>848</v>
      </c>
      <c r="D10" s="84">
        <v>75000000</v>
      </c>
      <c r="E10" s="85">
        <v>50211600</v>
      </c>
      <c r="F10" s="84">
        <v>10000000</v>
      </c>
    </row>
    <row r="11" spans="1:6" x14ac:dyDescent="0.25">
      <c r="A11" s="44"/>
      <c r="B11" s="98">
        <v>32010103</v>
      </c>
      <c r="C11" s="107" t="s">
        <v>849</v>
      </c>
      <c r="D11" s="84">
        <v>35000000</v>
      </c>
      <c r="E11" s="85">
        <v>27000000</v>
      </c>
      <c r="F11" s="84">
        <v>10000000</v>
      </c>
    </row>
    <row r="12" spans="1:6" x14ac:dyDescent="0.25">
      <c r="A12" s="44"/>
      <c r="B12" s="99">
        <v>32010104</v>
      </c>
      <c r="C12" s="107" t="s">
        <v>850</v>
      </c>
      <c r="D12" s="84">
        <v>30000000</v>
      </c>
      <c r="E12" s="85">
        <v>22000000</v>
      </c>
      <c r="F12" s="84">
        <v>8000000</v>
      </c>
    </row>
    <row r="13" spans="1:6" x14ac:dyDescent="0.25">
      <c r="A13" s="44"/>
      <c r="B13" s="98">
        <v>32010105</v>
      </c>
      <c r="C13" s="108" t="s">
        <v>851</v>
      </c>
      <c r="D13" s="84">
        <v>30000000</v>
      </c>
      <c r="E13" s="85"/>
      <c r="F13" s="84">
        <v>8000000</v>
      </c>
    </row>
    <row r="14" spans="1:6" x14ac:dyDescent="0.25">
      <c r="A14" s="44"/>
      <c r="B14" s="99">
        <v>32010106</v>
      </c>
      <c r="C14" s="109" t="s">
        <v>890</v>
      </c>
      <c r="D14" s="84">
        <v>0</v>
      </c>
      <c r="E14" s="85"/>
      <c r="F14" s="84">
        <v>80000000</v>
      </c>
    </row>
    <row r="15" spans="1:6" x14ac:dyDescent="0.25">
      <c r="A15" s="44"/>
      <c r="B15" s="98">
        <v>32010107</v>
      </c>
      <c r="C15" s="105" t="s">
        <v>852</v>
      </c>
      <c r="D15" s="99"/>
      <c r="E15" s="85"/>
      <c r="F15" s="84">
        <v>13200000</v>
      </c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70000000</v>
      </c>
      <c r="E17" s="11">
        <f t="shared" ref="E17:F17" si="0">SUM(E18:E27)</f>
        <v>20400200</v>
      </c>
      <c r="F17" s="11">
        <f t="shared" si="0"/>
        <v>19316136</v>
      </c>
    </row>
    <row r="18" spans="1:6" hidden="1" x14ac:dyDescent="0.25">
      <c r="A18" s="42" t="s">
        <v>605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110">
        <v>32010203</v>
      </c>
      <c r="C19" s="111" t="s">
        <v>853</v>
      </c>
      <c r="D19" s="110"/>
      <c r="E19" s="75"/>
      <c r="F19" s="74">
        <v>3316136</v>
      </c>
    </row>
    <row r="20" spans="1:6" x14ac:dyDescent="0.25">
      <c r="A20" s="46"/>
      <c r="B20" s="112">
        <v>32010204</v>
      </c>
      <c r="C20" s="113" t="s">
        <v>854</v>
      </c>
      <c r="D20" s="74">
        <v>40000000</v>
      </c>
      <c r="E20" s="75">
        <v>11200000</v>
      </c>
      <c r="F20" s="74">
        <v>8000000</v>
      </c>
    </row>
    <row r="21" spans="1:6" x14ac:dyDescent="0.25">
      <c r="A21" s="46"/>
      <c r="B21" s="110">
        <v>32010205</v>
      </c>
      <c r="C21" s="102" t="s">
        <v>855</v>
      </c>
      <c r="D21" s="74">
        <v>30000000</v>
      </c>
      <c r="E21" s="75">
        <v>9200200</v>
      </c>
      <c r="F21" s="74">
        <v>8000000</v>
      </c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624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342000000</v>
      </c>
      <c r="E34" s="11">
        <f t="shared" ref="E34:F34" si="2">SUM(E35:E39)</f>
        <v>248400000</v>
      </c>
      <c r="F34" s="11">
        <f t="shared" si="2"/>
        <v>172486044.78</v>
      </c>
    </row>
    <row r="35" spans="1:6" x14ac:dyDescent="0.25">
      <c r="A35" s="42" t="s">
        <v>625</v>
      </c>
      <c r="B35" s="112">
        <v>32010405</v>
      </c>
      <c r="C35" s="104" t="s">
        <v>262</v>
      </c>
      <c r="D35" s="74">
        <v>85000000</v>
      </c>
      <c r="E35" s="75">
        <v>50000000</v>
      </c>
      <c r="F35" s="74">
        <v>70000000</v>
      </c>
    </row>
    <row r="36" spans="1:6" x14ac:dyDescent="0.25">
      <c r="A36" s="42" t="s">
        <v>626</v>
      </c>
      <c r="B36" s="112">
        <v>32010406</v>
      </c>
      <c r="C36" s="104" t="s">
        <v>856</v>
      </c>
      <c r="D36" s="74">
        <v>50000000</v>
      </c>
      <c r="E36" s="75">
        <v>15900000</v>
      </c>
      <c r="F36" s="74">
        <v>20000000</v>
      </c>
    </row>
    <row r="37" spans="1:6" x14ac:dyDescent="0.25">
      <c r="A37" s="42" t="s">
        <v>627</v>
      </c>
      <c r="B37" s="112">
        <v>32010407</v>
      </c>
      <c r="C37" s="104" t="s">
        <v>857</v>
      </c>
      <c r="D37" s="74">
        <v>7000000</v>
      </c>
      <c r="E37" s="75">
        <v>3500000</v>
      </c>
      <c r="F37" s="74">
        <v>52486044.780000001</v>
      </c>
    </row>
    <row r="38" spans="1:6" ht="27.6" x14ac:dyDescent="0.25">
      <c r="A38" s="42"/>
      <c r="B38" s="112">
        <v>32010408</v>
      </c>
      <c r="C38" s="104" t="s">
        <v>891</v>
      </c>
      <c r="D38" s="74">
        <v>200000000</v>
      </c>
      <c r="E38" s="75">
        <v>179000000</v>
      </c>
      <c r="F38" s="74">
        <v>0</v>
      </c>
    </row>
    <row r="39" spans="1:6" ht="23.4" x14ac:dyDescent="0.25">
      <c r="A39" s="42" t="s">
        <v>628</v>
      </c>
      <c r="B39" s="112">
        <v>32010409</v>
      </c>
      <c r="C39" s="130" t="s">
        <v>892</v>
      </c>
      <c r="D39" s="74" t="s">
        <v>341</v>
      </c>
      <c r="E39" s="75" t="s">
        <v>341</v>
      </c>
      <c r="F39" s="74">
        <v>30000000</v>
      </c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25">
      <c r="A41" s="42" t="s">
        <v>629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25000000</v>
      </c>
      <c r="E49" s="11">
        <f t="shared" ref="E49:F49" si="4">SUM(E50:E55)</f>
        <v>20000000</v>
      </c>
      <c r="F49" s="11">
        <f t="shared" si="4"/>
        <v>65000000</v>
      </c>
    </row>
    <row r="50" spans="1:6" x14ac:dyDescent="0.25">
      <c r="A50" s="42" t="s">
        <v>630</v>
      </c>
      <c r="B50" s="98">
        <v>32010601</v>
      </c>
      <c r="C50" s="100" t="s">
        <v>268</v>
      </c>
      <c r="D50" s="84">
        <v>10000000</v>
      </c>
      <c r="E50" s="85">
        <v>8000000</v>
      </c>
      <c r="F50" s="84">
        <v>20000000</v>
      </c>
    </row>
    <row r="51" spans="1:6" x14ac:dyDescent="0.25">
      <c r="A51" s="42" t="s">
        <v>631</v>
      </c>
      <c r="B51" s="98">
        <v>32010602</v>
      </c>
      <c r="C51" s="100" t="s">
        <v>269</v>
      </c>
      <c r="D51" s="84">
        <v>15000000</v>
      </c>
      <c r="E51" s="85">
        <v>12000000</v>
      </c>
      <c r="F51" s="84">
        <v>30000000</v>
      </c>
    </row>
    <row r="52" spans="1:6" x14ac:dyDescent="0.25">
      <c r="A52" s="44"/>
      <c r="B52" s="99">
        <v>32010603</v>
      </c>
      <c r="C52" s="101" t="s">
        <v>858</v>
      </c>
      <c r="D52" s="84"/>
      <c r="E52" s="85"/>
      <c r="F52" s="84">
        <v>15000000</v>
      </c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idden="1" x14ac:dyDescent="0.25">
      <c r="A57" s="42" t="s">
        <v>632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633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634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635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6">SUM(E69:E74)</f>
        <v>0</v>
      </c>
      <c r="F68" s="11">
        <f t="shared" si="6"/>
        <v>0</v>
      </c>
    </row>
    <row r="69" spans="1:6" hidden="1" x14ac:dyDescent="0.25">
      <c r="A69" s="42" t="s">
        <v>636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637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638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7">SUM(E76:E80)</f>
        <v>0</v>
      </c>
      <c r="F75" s="11">
        <f t="shared" si="7"/>
        <v>0</v>
      </c>
    </row>
    <row r="76" spans="1:6" hidden="1" x14ac:dyDescent="0.25">
      <c r="A76" s="42" t="s">
        <v>639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640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641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8">SUM(E82:E83)</f>
        <v>0</v>
      </c>
      <c r="F81" s="11">
        <f t="shared" si="8"/>
        <v>0</v>
      </c>
    </row>
    <row r="82" spans="1:6" hidden="1" x14ac:dyDescent="0.25">
      <c r="A82" s="42" t="s">
        <v>642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zoomScale="90" zoomScaleNormal="98" zoomScaleSheetLayoutView="90" workbookViewId="0">
      <selection activeCell="E16" sqref="E1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822</v>
      </c>
      <c r="B3" s="136"/>
      <c r="C3" s="136"/>
      <c r="D3" s="136"/>
      <c r="E3" s="136"/>
    </row>
    <row r="4" spans="1:5" x14ac:dyDescent="0.25">
      <c r="A4" s="135" t="s">
        <v>765</v>
      </c>
      <c r="B4" s="135"/>
      <c r="C4" s="135"/>
      <c r="D4" s="135"/>
      <c r="E4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181244907</v>
      </c>
      <c r="D7" s="12">
        <f t="shared" ref="D7:E7" si="0">D8+D13+D20</f>
        <v>164958250</v>
      </c>
      <c r="E7" s="12">
        <f t="shared" si="0"/>
        <v>100605758</v>
      </c>
    </row>
    <row r="8" spans="1:5" s="1" customFormat="1" x14ac:dyDescent="0.25">
      <c r="A8" s="3">
        <v>2101</v>
      </c>
      <c r="B8" s="3" t="s">
        <v>5</v>
      </c>
      <c r="C8" s="12">
        <f>C9</f>
        <v>181244907</v>
      </c>
      <c r="D8" s="12">
        <f t="shared" ref="D8:E8" si="1">D9</f>
        <v>164958250</v>
      </c>
      <c r="E8" s="12">
        <f t="shared" si="1"/>
        <v>100605758</v>
      </c>
    </row>
    <row r="9" spans="1:5" s="1" customFormat="1" x14ac:dyDescent="0.25">
      <c r="A9" s="3">
        <v>210101</v>
      </c>
      <c r="B9" s="3" t="s">
        <v>6</v>
      </c>
      <c r="C9" s="12">
        <f>SUM(C10:C12)</f>
        <v>181244907</v>
      </c>
      <c r="D9" s="12">
        <f t="shared" ref="D9:E9" si="2">SUM(D10:D12)</f>
        <v>164958250</v>
      </c>
      <c r="E9" s="12">
        <f t="shared" si="2"/>
        <v>100605758</v>
      </c>
    </row>
    <row r="10" spans="1:5" x14ac:dyDescent="0.25">
      <c r="A10" s="59">
        <v>21010101</v>
      </c>
      <c r="B10" s="48" t="s">
        <v>5</v>
      </c>
      <c r="C10" s="84">
        <v>181244907</v>
      </c>
      <c r="D10" s="85">
        <v>164958250</v>
      </c>
      <c r="E10" s="84">
        <v>100605758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zoomScale="60" zoomScaleNormal="115" workbookViewId="0">
      <selection activeCell="E6" sqref="E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823</v>
      </c>
      <c r="B4" s="136"/>
      <c r="C4" s="136"/>
      <c r="D4" s="136"/>
      <c r="E4" s="136"/>
    </row>
    <row r="5" spans="1:5" x14ac:dyDescent="0.25">
      <c r="A5" s="135" t="s">
        <v>765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32000000</v>
      </c>
      <c r="D7" s="12">
        <f t="shared" ref="D7:E7" si="0">D8+D84+D88+D93</f>
        <v>8318000</v>
      </c>
      <c r="E7" s="12">
        <f t="shared" si="0"/>
        <v>16000000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32000000</v>
      </c>
      <c r="D8" s="12">
        <f t="shared" ref="D8:E8" si="1">D9+D14+D22+D36+D45+D48+D54+D63+D67+D70</f>
        <v>8318000</v>
      </c>
      <c r="E8" s="12">
        <f t="shared" si="1"/>
        <v>15500000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638000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5">
        <v>4000000</v>
      </c>
      <c r="D11" s="84">
        <v>638000</v>
      </c>
      <c r="E11" s="84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7000000</v>
      </c>
      <c r="D22" s="12">
        <f t="shared" ref="D22:E22" si="3">SUM(D23:D35)</f>
        <v>5000000</v>
      </c>
      <c r="E22" s="12">
        <f t="shared" si="3"/>
        <v>4500000</v>
      </c>
    </row>
    <row r="23" spans="1:5" x14ac:dyDescent="0.25">
      <c r="A23" s="43">
        <v>22020301</v>
      </c>
      <c r="B23" s="44" t="s">
        <v>36</v>
      </c>
      <c r="C23" s="85">
        <v>1000000</v>
      </c>
      <c r="D23" s="84"/>
      <c r="E23" s="84">
        <v>500000</v>
      </c>
    </row>
    <row r="24" spans="1:5" hidden="1" x14ac:dyDescent="0.25">
      <c r="A24" s="43">
        <v>22020302</v>
      </c>
      <c r="B24" s="44" t="s">
        <v>37</v>
      </c>
      <c r="C24" s="85"/>
      <c r="D24" s="84"/>
      <c r="E24" s="84"/>
    </row>
    <row r="25" spans="1:5" hidden="1" x14ac:dyDescent="0.25">
      <c r="A25" s="43">
        <v>22020303</v>
      </c>
      <c r="B25" s="44" t="s">
        <v>38</v>
      </c>
      <c r="C25" s="85"/>
      <c r="D25" s="84"/>
      <c r="E25" s="84"/>
    </row>
    <row r="26" spans="1:5" hidden="1" x14ac:dyDescent="0.25">
      <c r="A26" s="43">
        <v>22020304</v>
      </c>
      <c r="B26" s="44" t="s">
        <v>39</v>
      </c>
      <c r="C26" s="85"/>
      <c r="D26" s="84"/>
      <c r="E26" s="84"/>
    </row>
    <row r="27" spans="1:5" ht="15.6" hidden="1" thickBot="1" x14ac:dyDescent="0.3">
      <c r="A27" s="43">
        <v>22020305</v>
      </c>
      <c r="B27" s="44" t="s">
        <v>40</v>
      </c>
      <c r="C27" s="87"/>
      <c r="D27" s="86"/>
      <c r="E27" s="86"/>
    </row>
    <row r="28" spans="1:5" hidden="1" x14ac:dyDescent="0.25">
      <c r="A28" s="43">
        <v>22020306</v>
      </c>
      <c r="B28" s="44" t="s">
        <v>41</v>
      </c>
      <c r="C28" s="89"/>
      <c r="D28" s="88"/>
      <c r="E28" s="88"/>
    </row>
    <row r="29" spans="1:5" x14ac:dyDescent="0.25">
      <c r="A29" s="43">
        <v>22020307</v>
      </c>
      <c r="B29" s="44" t="s">
        <v>42</v>
      </c>
      <c r="C29" s="85">
        <v>6000000</v>
      </c>
      <c r="D29" s="84">
        <v>5000000</v>
      </c>
      <c r="E29" s="84">
        <v>4000000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3000000</v>
      </c>
      <c r="D54" s="12">
        <f t="shared" ref="D54:E54" si="7">SUM(D55:D62)</f>
        <v>0</v>
      </c>
      <c r="E54" s="12">
        <f t="shared" si="7"/>
        <v>500000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x14ac:dyDescent="0.25">
      <c r="A58" s="43">
        <v>22020707</v>
      </c>
      <c r="B58" s="44" t="s">
        <v>71</v>
      </c>
      <c r="C58" s="41">
        <v>3000000</v>
      </c>
      <c r="D58" s="41"/>
      <c r="E58" s="41">
        <v>500000</v>
      </c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9000000</v>
      </c>
      <c r="D63" s="12">
        <f t="shared" ref="D63:E63" si="8">SUM(D64:D66)</f>
        <v>580000</v>
      </c>
      <c r="E63" s="12">
        <f t="shared" si="8"/>
        <v>2500000</v>
      </c>
    </row>
    <row r="64" spans="1:5" x14ac:dyDescent="0.25">
      <c r="A64" s="43">
        <v>22020801</v>
      </c>
      <c r="B64" s="44" t="s">
        <v>77</v>
      </c>
      <c r="C64" s="85">
        <v>5000000</v>
      </c>
      <c r="D64" s="84">
        <v>460000</v>
      </c>
      <c r="E64" s="84">
        <v>1000000</v>
      </c>
    </row>
    <row r="65" spans="1:5" x14ac:dyDescent="0.25">
      <c r="A65" s="43">
        <v>22020802</v>
      </c>
      <c r="B65" s="44" t="s">
        <v>78</v>
      </c>
      <c r="C65" s="85">
        <v>3000000</v>
      </c>
      <c r="D65" s="84"/>
      <c r="E65" s="84">
        <v>1000000</v>
      </c>
    </row>
    <row r="66" spans="1:5" x14ac:dyDescent="0.25">
      <c r="A66" s="43">
        <v>22020803</v>
      </c>
      <c r="B66" s="44" t="s">
        <v>79</v>
      </c>
      <c r="C66" s="85">
        <v>1000000</v>
      </c>
      <c r="D66" s="84">
        <v>120000</v>
      </c>
      <c r="E66" s="84">
        <v>500000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9000000</v>
      </c>
      <c r="D70" s="12">
        <f t="shared" ref="D70:E70" si="10">SUM(D71:D83)</f>
        <v>2100000</v>
      </c>
      <c r="E70" s="12">
        <f t="shared" si="10"/>
        <v>6500000</v>
      </c>
    </row>
    <row r="71" spans="1:5" x14ac:dyDescent="0.25">
      <c r="A71" s="43">
        <v>22021001</v>
      </c>
      <c r="B71" s="44" t="s">
        <v>84</v>
      </c>
      <c r="C71" s="85">
        <v>1200000</v>
      </c>
      <c r="D71" s="84">
        <v>600000</v>
      </c>
      <c r="E71" s="84">
        <v>1500000</v>
      </c>
    </row>
    <row r="72" spans="1:5" x14ac:dyDescent="0.25">
      <c r="A72" s="43">
        <v>22021002</v>
      </c>
      <c r="B72" s="44" t="s">
        <v>85</v>
      </c>
      <c r="C72" s="85">
        <v>1300000</v>
      </c>
      <c r="D72" s="84"/>
      <c r="E72" s="84">
        <v>2000000</v>
      </c>
    </row>
    <row r="73" spans="1:5" hidden="1" x14ac:dyDescent="0.25">
      <c r="A73" s="43">
        <v>22021003</v>
      </c>
      <c r="B73" s="44" t="s">
        <v>86</v>
      </c>
      <c r="C73" s="96"/>
      <c r="D73" s="97"/>
      <c r="E73" s="97"/>
    </row>
    <row r="74" spans="1:5" hidden="1" x14ac:dyDescent="0.25">
      <c r="A74" s="43">
        <v>22021004</v>
      </c>
      <c r="B74" s="44" t="s">
        <v>87</v>
      </c>
      <c r="C74" s="88"/>
      <c r="D74" s="89"/>
      <c r="E74" s="88"/>
    </row>
    <row r="75" spans="1:5" hidden="1" x14ac:dyDescent="0.25">
      <c r="A75" s="43">
        <v>22021006</v>
      </c>
      <c r="B75" s="44" t="s">
        <v>88</v>
      </c>
      <c r="C75" s="97"/>
      <c r="D75" s="97"/>
      <c r="E75" s="97"/>
    </row>
    <row r="76" spans="1:5" x14ac:dyDescent="0.25">
      <c r="A76" s="43">
        <v>22021007</v>
      </c>
      <c r="B76" s="44" t="s">
        <v>89</v>
      </c>
      <c r="C76" s="88">
        <v>6500000</v>
      </c>
      <c r="D76" s="89">
        <v>1500000</v>
      </c>
      <c r="E76" s="88">
        <v>3000000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500000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500000</v>
      </c>
    </row>
    <row r="86" spans="1:5" x14ac:dyDescent="0.25">
      <c r="A86" s="43">
        <v>22040105</v>
      </c>
      <c r="B86" s="44" t="s">
        <v>99</v>
      </c>
      <c r="C86" s="41"/>
      <c r="D86" s="41"/>
      <c r="E86" s="41">
        <v>500000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zoomScale="60" zoomScaleNormal="100" workbookViewId="0">
      <selection activeCell="A76" activeCellId="18" sqref="F12 A8:XFD8 A18:XFD18 A29:XFD29 A35:XFD35 A36:XFD36 A37:XFD37 A38:XFD38 A41:XFD41 A50:XFD50 A51:XFD51 A57:XFD57 A59:XFD59 A61:XFD61 A65:XFD65 A69:XFD69 A71:XFD71 A73:XFD73 A76:XFD76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134" t="s">
        <v>143</v>
      </c>
      <c r="B1" s="134"/>
      <c r="C1" s="134"/>
      <c r="D1" s="134"/>
      <c r="E1" s="134"/>
    </row>
    <row r="2" spans="1:6" x14ac:dyDescent="0.25">
      <c r="A2" s="135" t="s">
        <v>824</v>
      </c>
      <c r="B2" s="135"/>
      <c r="C2" s="135"/>
      <c r="D2" s="135"/>
      <c r="E2" s="135"/>
    </row>
    <row r="3" spans="1:6" x14ac:dyDescent="0.25">
      <c r="A3" s="135" t="s">
        <v>765</v>
      </c>
      <c r="B3" s="135"/>
      <c r="C3" s="135"/>
      <c r="D3" s="135"/>
      <c r="E3" s="13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606</v>
      </c>
      <c r="B6" s="4">
        <v>3</v>
      </c>
      <c r="C6" s="5" t="s">
        <v>113</v>
      </c>
      <c r="D6" s="11">
        <f>D7+D17+D28+D34+D40+D49+D56+D68+D75+D81</f>
        <v>693000000</v>
      </c>
      <c r="E6" s="11">
        <f>E7+E17+E28+E34+E40+E49+E56+E68+E75+E81</f>
        <v>493316174</v>
      </c>
      <c r="F6" s="11">
        <f>F7+F17+F28+F34+F40+F49+F56+F68+F75+F81</f>
        <v>499000000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634000000</v>
      </c>
      <c r="E7" s="11">
        <f>SUM(E8:E16)</f>
        <v>486816174</v>
      </c>
      <c r="F7" s="11">
        <f>SUM(F8:F16)</f>
        <v>490000000</v>
      </c>
    </row>
    <row r="8" spans="1:6" hidden="1" x14ac:dyDescent="0.25">
      <c r="A8" s="42" t="s">
        <v>607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98">
        <v>32010935</v>
      </c>
      <c r="C9" s="110" t="s">
        <v>859</v>
      </c>
      <c r="D9" s="84">
        <v>95000000</v>
      </c>
      <c r="E9" s="85">
        <v>78500000</v>
      </c>
      <c r="F9" s="84">
        <v>40000000</v>
      </c>
    </row>
    <row r="10" spans="1:6" ht="27.6" x14ac:dyDescent="0.25">
      <c r="A10" s="44"/>
      <c r="B10" s="98">
        <v>32010935</v>
      </c>
      <c r="C10" s="105" t="s">
        <v>860</v>
      </c>
      <c r="D10" s="84">
        <v>277000000</v>
      </c>
      <c r="E10" s="85">
        <v>244016174</v>
      </c>
      <c r="F10" s="84">
        <v>300000000</v>
      </c>
    </row>
    <row r="11" spans="1:6" x14ac:dyDescent="0.25">
      <c r="A11" s="44"/>
      <c r="B11" s="98">
        <v>32010935</v>
      </c>
      <c r="C11" s="105" t="s">
        <v>861</v>
      </c>
      <c r="D11" s="84">
        <v>180000000</v>
      </c>
      <c r="E11" s="85">
        <v>117800000</v>
      </c>
      <c r="F11" s="84">
        <v>150000000</v>
      </c>
    </row>
    <row r="12" spans="1:6" hidden="1" x14ac:dyDescent="0.25">
      <c r="A12" s="44"/>
      <c r="B12" s="99">
        <v>32010208</v>
      </c>
      <c r="C12" s="105" t="s">
        <v>862</v>
      </c>
      <c r="D12" s="84">
        <v>82000000</v>
      </c>
      <c r="E12" s="85">
        <v>46500000</v>
      </c>
      <c r="F12" s="84">
        <v>0</v>
      </c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50500000</v>
      </c>
      <c r="E17" s="11">
        <f t="shared" ref="E17:F17" si="0">SUM(E18:E27)</f>
        <v>2500000</v>
      </c>
      <c r="F17" s="11">
        <f t="shared" si="0"/>
        <v>4000000</v>
      </c>
    </row>
    <row r="18" spans="1:6" hidden="1" x14ac:dyDescent="0.25">
      <c r="A18" s="42" t="s">
        <v>608</v>
      </c>
      <c r="B18" s="43">
        <v>32010202</v>
      </c>
      <c r="C18" s="44" t="s">
        <v>117</v>
      </c>
      <c r="D18" s="45"/>
      <c r="E18" s="45"/>
      <c r="F18" s="45"/>
    </row>
    <row r="19" spans="1:6" ht="27.6" x14ac:dyDescent="0.25">
      <c r="A19" s="46"/>
      <c r="B19" s="43">
        <v>32010202</v>
      </c>
      <c r="C19" s="110" t="s">
        <v>863</v>
      </c>
      <c r="D19" s="74">
        <v>20000000</v>
      </c>
      <c r="E19" s="75"/>
      <c r="F19" s="74">
        <v>0</v>
      </c>
    </row>
    <row r="20" spans="1:6" ht="27.6" x14ac:dyDescent="0.25">
      <c r="A20" s="46"/>
      <c r="B20" s="43">
        <v>32010202</v>
      </c>
      <c r="C20" s="105" t="s">
        <v>864</v>
      </c>
      <c r="D20" s="74">
        <v>2000000</v>
      </c>
      <c r="E20" s="75"/>
      <c r="F20" s="74">
        <v>0</v>
      </c>
    </row>
    <row r="21" spans="1:6" ht="27.6" x14ac:dyDescent="0.25">
      <c r="A21" s="46"/>
      <c r="B21" s="43">
        <v>32010202</v>
      </c>
      <c r="C21" s="105" t="s">
        <v>865</v>
      </c>
      <c r="D21" s="74">
        <v>2000000</v>
      </c>
      <c r="E21" s="75"/>
      <c r="F21" s="74">
        <v>0</v>
      </c>
    </row>
    <row r="22" spans="1:6" ht="27.6" x14ac:dyDescent="0.25">
      <c r="A22" s="46"/>
      <c r="B22" s="43">
        <v>32010202</v>
      </c>
      <c r="C22" s="105" t="s">
        <v>866</v>
      </c>
      <c r="D22" s="74">
        <v>8000000</v>
      </c>
      <c r="E22" s="75"/>
      <c r="F22" s="74">
        <v>0</v>
      </c>
    </row>
    <row r="23" spans="1:6" ht="27.6" x14ac:dyDescent="0.25">
      <c r="A23" s="46"/>
      <c r="B23" s="43">
        <v>32010202</v>
      </c>
      <c r="C23" s="105" t="s">
        <v>867</v>
      </c>
      <c r="D23" s="74">
        <v>10000000</v>
      </c>
      <c r="E23" s="75"/>
      <c r="F23" s="74">
        <v>0</v>
      </c>
    </row>
    <row r="24" spans="1:6" ht="30" x14ac:dyDescent="0.25">
      <c r="A24" s="46"/>
      <c r="B24" s="98">
        <v>32010205</v>
      </c>
      <c r="C24" s="101" t="s">
        <v>868</v>
      </c>
      <c r="D24" s="84">
        <v>7500000</v>
      </c>
      <c r="E24" s="85">
        <v>2000000</v>
      </c>
      <c r="F24" s="84">
        <v>3000000</v>
      </c>
    </row>
    <row r="25" spans="1:6" ht="30" x14ac:dyDescent="0.25">
      <c r="A25" s="46"/>
      <c r="B25" s="98">
        <v>32010205</v>
      </c>
      <c r="C25" s="101" t="s">
        <v>869</v>
      </c>
      <c r="D25" s="84">
        <v>1000000</v>
      </c>
      <c r="E25" s="85">
        <v>500000</v>
      </c>
      <c r="F25" s="84">
        <v>1000000</v>
      </c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643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2">SUM(E35:E39)</f>
        <v>0</v>
      </c>
      <c r="F34" s="11">
        <f t="shared" si="2"/>
        <v>0</v>
      </c>
    </row>
    <row r="35" spans="1:6" hidden="1" x14ac:dyDescent="0.25">
      <c r="A35" s="42" t="s">
        <v>644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645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646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647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25">
      <c r="A41" s="42" t="s">
        <v>648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25">
      <c r="A50" s="42" t="s">
        <v>649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650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idden="1" x14ac:dyDescent="0.25">
      <c r="A57" s="42" t="s">
        <v>651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652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653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654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6">SUM(E69:E74)</f>
        <v>0</v>
      </c>
      <c r="F68" s="11">
        <f t="shared" si="6"/>
        <v>0</v>
      </c>
    </row>
    <row r="69" spans="1:6" hidden="1" x14ac:dyDescent="0.25">
      <c r="A69" s="42" t="s">
        <v>655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656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657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8500000</v>
      </c>
      <c r="E75" s="11">
        <f t="shared" ref="E75:F75" si="7">SUM(E76:E80)</f>
        <v>4000000</v>
      </c>
      <c r="F75" s="11">
        <f t="shared" si="7"/>
        <v>5000000</v>
      </c>
    </row>
    <row r="76" spans="1:6" hidden="1" x14ac:dyDescent="0.25">
      <c r="A76" s="42" t="s">
        <v>658</v>
      </c>
      <c r="B76" s="43">
        <v>32030101</v>
      </c>
      <c r="C76" s="44" t="s">
        <v>139</v>
      </c>
      <c r="D76" s="45"/>
      <c r="E76" s="45"/>
      <c r="F76" s="45"/>
    </row>
    <row r="77" spans="1:6" x14ac:dyDescent="0.25">
      <c r="A77" s="42" t="s">
        <v>659</v>
      </c>
      <c r="B77" s="98">
        <v>32030110</v>
      </c>
      <c r="C77" s="100" t="s">
        <v>870</v>
      </c>
      <c r="D77" s="84">
        <v>5000000</v>
      </c>
      <c r="E77" s="85">
        <v>2500000</v>
      </c>
      <c r="F77" s="84">
        <v>2500000</v>
      </c>
    </row>
    <row r="78" spans="1:6" x14ac:dyDescent="0.25">
      <c r="A78" s="42" t="s">
        <v>660</v>
      </c>
      <c r="B78" s="98">
        <v>32030110</v>
      </c>
      <c r="C78" s="100" t="s">
        <v>871</v>
      </c>
      <c r="D78" s="84">
        <v>3500000</v>
      </c>
      <c r="E78" s="85">
        <v>1500000</v>
      </c>
      <c r="F78" s="84">
        <v>2500000</v>
      </c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661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zoomScale="90" zoomScaleNormal="98" zoomScaleSheetLayoutView="90" workbookViewId="0">
      <selection activeCell="F28" sqref="F28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825</v>
      </c>
      <c r="B3" s="136"/>
      <c r="C3" s="136"/>
      <c r="D3" s="136"/>
      <c r="E3" s="136"/>
    </row>
    <row r="4" spans="1:5" x14ac:dyDescent="0.25">
      <c r="A4" s="135" t="s">
        <v>766</v>
      </c>
      <c r="B4" s="135"/>
      <c r="C4" s="135"/>
      <c r="D4" s="135"/>
      <c r="E4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39">
        <f>C8+C13+C20</f>
        <v>499385748</v>
      </c>
      <c r="D7" s="39">
        <f t="shared" ref="D7:E7" si="0">D8+D13+D20</f>
        <v>275798763.5</v>
      </c>
      <c r="E7" s="39">
        <f t="shared" si="0"/>
        <v>558799259</v>
      </c>
    </row>
    <row r="8" spans="1:5" s="1" customFormat="1" x14ac:dyDescent="0.25">
      <c r="A8" s="3">
        <v>2101</v>
      </c>
      <c r="B8" s="3" t="s">
        <v>5</v>
      </c>
      <c r="C8" s="39">
        <f>C9</f>
        <v>63398547</v>
      </c>
      <c r="D8" s="39">
        <f t="shared" ref="D8:E8" si="1">D9</f>
        <v>63398547</v>
      </c>
      <c r="E8" s="39">
        <f t="shared" si="1"/>
        <v>40769119</v>
      </c>
    </row>
    <row r="9" spans="1:5" s="1" customFormat="1" x14ac:dyDescent="0.25">
      <c r="A9" s="3">
        <v>210101</v>
      </c>
      <c r="B9" s="3" t="s">
        <v>6</v>
      </c>
      <c r="C9" s="39">
        <f>SUM(C10:C12)</f>
        <v>63398547</v>
      </c>
      <c r="D9" s="39">
        <f t="shared" ref="D9:E9" si="2">SUM(D10:D12)</f>
        <v>63398547</v>
      </c>
      <c r="E9" s="39">
        <f t="shared" si="2"/>
        <v>40769119</v>
      </c>
    </row>
    <row r="10" spans="1:5" x14ac:dyDescent="0.25">
      <c r="A10" s="59">
        <v>21010101</v>
      </c>
      <c r="B10" s="48" t="s">
        <v>5</v>
      </c>
      <c r="C10" s="41">
        <v>63398547</v>
      </c>
      <c r="D10" s="41">
        <v>63398547</v>
      </c>
      <c r="E10" s="41">
        <v>40769119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435987201</v>
      </c>
      <c r="D20" s="39">
        <f t="shared" ref="D20:E20" si="6">D21+D22+D27</f>
        <v>212400216.5</v>
      </c>
      <c r="E20" s="39">
        <f t="shared" si="6"/>
        <v>518030140</v>
      </c>
    </row>
    <row r="21" spans="1:5" x14ac:dyDescent="0.25">
      <c r="A21" s="59">
        <v>21030101</v>
      </c>
      <c r="B21" s="48" t="s">
        <v>17</v>
      </c>
      <c r="C21" s="41"/>
      <c r="D21" s="41"/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435987201</v>
      </c>
      <c r="D22" s="40">
        <f t="shared" ref="D22:E22" si="7">SUM(D23:D26)</f>
        <v>212400216.5</v>
      </c>
      <c r="E22" s="40">
        <f t="shared" si="7"/>
        <v>296026623</v>
      </c>
    </row>
    <row r="23" spans="1:5" hidden="1" x14ac:dyDescent="0.25">
      <c r="A23" s="59">
        <v>21030102</v>
      </c>
      <c r="B23" s="48" t="s">
        <v>556</v>
      </c>
      <c r="C23" s="41"/>
      <c r="D23" s="41"/>
      <c r="E23" s="41"/>
    </row>
    <row r="24" spans="1:5" hidden="1" x14ac:dyDescent="0.25">
      <c r="A24" s="59">
        <v>21030102</v>
      </c>
      <c r="B24" s="48" t="s">
        <v>557</v>
      </c>
      <c r="C24" s="41"/>
      <c r="D24" s="41"/>
      <c r="E24" s="41"/>
    </row>
    <row r="25" spans="1:5" x14ac:dyDescent="0.25">
      <c r="A25" s="59">
        <v>21030102</v>
      </c>
      <c r="B25" s="48" t="s">
        <v>558</v>
      </c>
      <c r="C25" s="41">
        <v>435987201</v>
      </c>
      <c r="D25" s="41">
        <v>212400216.5</v>
      </c>
      <c r="E25" s="41">
        <v>149773434</v>
      </c>
    </row>
    <row r="26" spans="1:5" x14ac:dyDescent="0.25">
      <c r="A26" s="59">
        <v>21030102</v>
      </c>
      <c r="B26" s="48" t="s">
        <v>559</v>
      </c>
      <c r="C26" s="41"/>
      <c r="D26" s="41"/>
      <c r="E26" s="41">
        <v>146253189</v>
      </c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22003517</v>
      </c>
    </row>
    <row r="28" spans="1:5" x14ac:dyDescent="0.25">
      <c r="A28" s="59">
        <v>21030104</v>
      </c>
      <c r="B28" s="48" t="s">
        <v>775</v>
      </c>
      <c r="C28" s="41"/>
      <c r="D28" s="41"/>
      <c r="E28" s="41">
        <v>22003517</v>
      </c>
    </row>
    <row r="29" spans="1:5" hidden="1" x14ac:dyDescent="0.25">
      <c r="A29" s="59">
        <v>21030104</v>
      </c>
      <c r="B29" s="48" t="s">
        <v>774</v>
      </c>
      <c r="C29" s="41"/>
      <c r="D29" s="41"/>
      <c r="E29" s="41"/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47" zoomScale="60" zoomScaleNormal="98" workbookViewId="0">
      <selection activeCell="E47" sqref="E47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826</v>
      </c>
      <c r="B4" s="136"/>
      <c r="C4" s="136"/>
      <c r="D4" s="136"/>
      <c r="E4" s="136"/>
    </row>
    <row r="5" spans="1:5" x14ac:dyDescent="0.25">
      <c r="A5" s="135" t="s">
        <v>766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C8+C85+C89+C94</f>
        <v>555647061</v>
      </c>
      <c r="D7" s="12">
        <f>D8+D85+D89+D94</f>
        <v>539492545</v>
      </c>
      <c r="E7" s="12">
        <f>E8+E85+E89+E94</f>
        <v>754840529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227512500</v>
      </c>
      <c r="D8" s="12">
        <f t="shared" ref="D8:E8" si="0">D9+D14+D22+D36+D45+D48+D54+D63+D67+D70</f>
        <v>214515536</v>
      </c>
      <c r="E8" s="12">
        <f t="shared" si="0"/>
        <v>270967810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1">SUM(D10:D13)</f>
        <v>2310000</v>
      </c>
      <c r="E9" s="12">
        <f t="shared" si="1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4000000</v>
      </c>
      <c r="D11" s="84">
        <v>2310000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11550000</v>
      </c>
      <c r="D22" s="12">
        <f t="shared" ref="D22:E22" si="2">SUM(D23:D35)</f>
        <v>6740000</v>
      </c>
      <c r="E22" s="12">
        <f t="shared" si="2"/>
        <v>10050000</v>
      </c>
    </row>
    <row r="23" spans="1:5" x14ac:dyDescent="0.25">
      <c r="A23" s="43">
        <v>22020301</v>
      </c>
      <c r="B23" s="44" t="s">
        <v>36</v>
      </c>
      <c r="C23" s="41">
        <v>4000000</v>
      </c>
      <c r="D23" s="84">
        <v>2350000</v>
      </c>
      <c r="E23" s="41">
        <v>3500000</v>
      </c>
    </row>
    <row r="24" spans="1:5" ht="15.6" hidden="1" thickBot="1" x14ac:dyDescent="0.3">
      <c r="A24" s="43">
        <v>22020302</v>
      </c>
      <c r="B24" s="44" t="s">
        <v>37</v>
      </c>
      <c r="C24" s="41"/>
      <c r="D24" s="86"/>
      <c r="E24" s="41"/>
    </row>
    <row r="25" spans="1:5" hidden="1" x14ac:dyDescent="0.25">
      <c r="A25" s="43">
        <v>22020303</v>
      </c>
      <c r="B25" s="44" t="s">
        <v>38</v>
      </c>
      <c r="C25" s="41"/>
      <c r="D25" s="88"/>
      <c r="E25" s="41"/>
    </row>
    <row r="26" spans="1:5" hidden="1" x14ac:dyDescent="0.25">
      <c r="A26" s="43">
        <v>22020304</v>
      </c>
      <c r="B26" s="44" t="s">
        <v>39</v>
      </c>
      <c r="C26" s="41"/>
      <c r="D26" s="90"/>
      <c r="E26" s="41"/>
    </row>
    <row r="27" spans="1:5" x14ac:dyDescent="0.25">
      <c r="A27" s="43">
        <v>22020305</v>
      </c>
      <c r="B27" s="44" t="s">
        <v>40</v>
      </c>
      <c r="C27" s="41">
        <v>50000</v>
      </c>
      <c r="D27" s="91">
        <v>40000</v>
      </c>
      <c r="E27" s="41">
        <v>50000</v>
      </c>
    </row>
    <row r="28" spans="1:5" x14ac:dyDescent="0.25">
      <c r="A28" s="43">
        <v>22020306</v>
      </c>
      <c r="B28" s="44" t="s">
        <v>41</v>
      </c>
      <c r="C28" s="41">
        <v>2000000</v>
      </c>
      <c r="D28" s="88">
        <v>1500000</v>
      </c>
      <c r="E28" s="41">
        <v>2500000</v>
      </c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x14ac:dyDescent="0.25">
      <c r="A34" s="43">
        <v>22020312</v>
      </c>
      <c r="B34" s="44" t="s">
        <v>47</v>
      </c>
      <c r="C34" s="41">
        <v>5500000</v>
      </c>
      <c r="D34" s="84">
        <v>2850000</v>
      </c>
      <c r="E34" s="41">
        <v>4000000</v>
      </c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2550000</v>
      </c>
      <c r="D36" s="12">
        <f t="shared" ref="D36:E36" si="3">SUM(D37:D44)</f>
        <v>2195000</v>
      </c>
      <c r="E36" s="12">
        <f t="shared" si="3"/>
        <v>2750000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84">
        <v>2160000</v>
      </c>
      <c r="E37" s="41">
        <v>2500000</v>
      </c>
    </row>
    <row r="38" spans="1:5" x14ac:dyDescent="0.25">
      <c r="A38" s="43">
        <v>22020402</v>
      </c>
      <c r="B38" s="44" t="s">
        <v>51</v>
      </c>
      <c r="C38" s="41">
        <v>50000</v>
      </c>
      <c r="D38" s="84">
        <v>35000</v>
      </c>
      <c r="E38" s="41">
        <v>250000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12500</v>
      </c>
      <c r="D45" s="12">
        <f t="shared" ref="D45:E45" si="4">SUM(D46:D47)</f>
        <v>12410536</v>
      </c>
      <c r="E45" s="12">
        <f t="shared" si="4"/>
        <v>24667810</v>
      </c>
    </row>
    <row r="46" spans="1:5" x14ac:dyDescent="0.25">
      <c r="A46" s="43">
        <v>22020501</v>
      </c>
      <c r="B46" s="44" t="s">
        <v>59</v>
      </c>
      <c r="C46" s="41">
        <v>12500</v>
      </c>
      <c r="D46" s="84">
        <v>12410536</v>
      </c>
      <c r="E46" s="41">
        <v>4667810</v>
      </c>
    </row>
    <row r="47" spans="1:5" x14ac:dyDescent="0.25">
      <c r="A47" s="43">
        <v>22020502</v>
      </c>
      <c r="B47" s="44" t="s">
        <v>60</v>
      </c>
      <c r="C47" s="41"/>
      <c r="D47" s="41"/>
      <c r="E47" s="41">
        <v>20000000</v>
      </c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1500000</v>
      </c>
      <c r="D54" s="12">
        <f t="shared" ref="D54:E54" si="6">SUM(D55:D62)</f>
        <v>1200000</v>
      </c>
      <c r="E54" s="12">
        <f t="shared" si="6"/>
        <v>1500000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x14ac:dyDescent="0.25">
      <c r="A60" s="43">
        <v>22020709</v>
      </c>
      <c r="B60" s="44" t="s">
        <v>73</v>
      </c>
      <c r="C60" s="41">
        <v>1500000</v>
      </c>
      <c r="D60" s="41">
        <v>1200000</v>
      </c>
      <c r="E60" s="41">
        <v>1500000</v>
      </c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2500000</v>
      </c>
      <c r="D63" s="12">
        <f t="shared" ref="D63:E63" si="7">SUM(D64:D66)</f>
        <v>1635000</v>
      </c>
      <c r="E63" s="12">
        <f t="shared" si="7"/>
        <v>3500000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84">
        <v>700000</v>
      </c>
      <c r="E64" s="41">
        <v>1500000</v>
      </c>
    </row>
    <row r="65" spans="1:5" x14ac:dyDescent="0.25">
      <c r="A65" s="43">
        <v>22020802</v>
      </c>
      <c r="B65" s="44" t="s">
        <v>78</v>
      </c>
      <c r="C65" s="41">
        <v>1500000</v>
      </c>
      <c r="D65" s="84">
        <v>935000</v>
      </c>
      <c r="E65" s="41">
        <v>2000000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1400000</v>
      </c>
      <c r="D67" s="12">
        <f t="shared" ref="D67:E67" si="8">SUM(D68:D69)</f>
        <v>1200000</v>
      </c>
      <c r="E67" s="12">
        <f t="shared" si="8"/>
        <v>1500000</v>
      </c>
    </row>
    <row r="68" spans="1:5" x14ac:dyDescent="0.25">
      <c r="A68" s="43">
        <v>22020901</v>
      </c>
      <c r="B68" s="44" t="s">
        <v>81</v>
      </c>
      <c r="C68" s="41">
        <v>1400000</v>
      </c>
      <c r="D68" s="41">
        <v>1200000</v>
      </c>
      <c r="E68" s="41">
        <v>1500000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204000000</v>
      </c>
      <c r="D70" s="12">
        <f t="shared" ref="D70:E70" si="9">SUM(D71:D84)</f>
        <v>186825000</v>
      </c>
      <c r="E70" s="12">
        <f t="shared" si="9"/>
        <v>224000000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84">
        <v>1705000</v>
      </c>
      <c r="E71" s="41">
        <v>4000000</v>
      </c>
    </row>
    <row r="72" spans="1:5" ht="15.6" hidden="1" x14ac:dyDescent="0.3">
      <c r="A72" s="43">
        <v>22021002</v>
      </c>
      <c r="B72" s="44" t="s">
        <v>85</v>
      </c>
      <c r="C72" s="41"/>
      <c r="D72" s="81"/>
      <c r="E72" s="41"/>
    </row>
    <row r="73" spans="1:5" ht="15.6" hidden="1" x14ac:dyDescent="0.3">
      <c r="A73" s="43">
        <v>22021003</v>
      </c>
      <c r="B73" s="44" t="s">
        <v>86</v>
      </c>
      <c r="C73" s="41"/>
      <c r="D73" s="69"/>
      <c r="E73" s="41"/>
    </row>
    <row r="74" spans="1:5" ht="15.6" hidden="1" x14ac:dyDescent="0.3">
      <c r="A74" s="43">
        <v>22021004</v>
      </c>
      <c r="B74" s="44" t="s">
        <v>87</v>
      </c>
      <c r="C74" s="41"/>
      <c r="D74" s="69"/>
      <c r="E74" s="41"/>
    </row>
    <row r="75" spans="1:5" ht="15.6" hidden="1" x14ac:dyDescent="0.3">
      <c r="A75" s="43">
        <v>22021006</v>
      </c>
      <c r="B75" s="44" t="s">
        <v>88</v>
      </c>
      <c r="C75" s="41"/>
      <c r="D75" s="69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2700000</v>
      </c>
      <c r="E76" s="41">
        <v>10000000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x14ac:dyDescent="0.25">
      <c r="A80" s="43">
        <v>22021014</v>
      </c>
      <c r="B80" s="44" t="s">
        <v>93</v>
      </c>
      <c r="C80" s="41"/>
      <c r="D80" s="41"/>
      <c r="E80" s="41">
        <v>10000000</v>
      </c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797</v>
      </c>
      <c r="C83" s="41">
        <v>196000000</v>
      </c>
      <c r="D83" s="41">
        <v>182420000</v>
      </c>
      <c r="E83" s="4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328134561</v>
      </c>
      <c r="D85" s="12">
        <f t="shared" ref="D85:E85" si="10">D86</f>
        <v>324977009</v>
      </c>
      <c r="E85" s="12">
        <f t="shared" si="10"/>
        <v>483872719</v>
      </c>
    </row>
    <row r="86" spans="1:5" s="1" customFormat="1" x14ac:dyDescent="0.25">
      <c r="A86" s="4">
        <v>220401</v>
      </c>
      <c r="B86" s="5" t="s">
        <v>98</v>
      </c>
      <c r="C86" s="12">
        <f>C87+C88</f>
        <v>328134561</v>
      </c>
      <c r="D86" s="12">
        <f>D87+D88</f>
        <v>324977009</v>
      </c>
      <c r="E86" s="12">
        <f>E87+E88</f>
        <v>483872719</v>
      </c>
    </row>
    <row r="87" spans="1:5" s="38" customFormat="1" x14ac:dyDescent="0.25">
      <c r="A87" s="6">
        <v>22040105</v>
      </c>
      <c r="B87" s="7" t="s">
        <v>99</v>
      </c>
      <c r="C87" s="37">
        <f>SUM(C108:C126)</f>
        <v>328134561</v>
      </c>
      <c r="D87" s="37">
        <f>SUM(D108:D126)</f>
        <v>324977009</v>
      </c>
      <c r="E87" s="37">
        <f>SUM(E108:E126)</f>
        <v>454190394</v>
      </c>
    </row>
    <row r="88" spans="1:5" x14ac:dyDescent="0.25">
      <c r="A88" s="43">
        <v>22040109</v>
      </c>
      <c r="B88" s="44" t="s">
        <v>100</v>
      </c>
      <c r="C88" s="41"/>
      <c r="D88" s="41"/>
      <c r="E88" s="41">
        <v>29682325</v>
      </c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134" t="s">
        <v>795</v>
      </c>
      <c r="B104" s="134"/>
      <c r="C104" s="134"/>
      <c r="D104" s="134"/>
      <c r="E104" s="134"/>
    </row>
    <row r="105" spans="1:5" x14ac:dyDescent="0.25">
      <c r="A105" s="136" t="s">
        <v>827</v>
      </c>
      <c r="B105" s="136"/>
      <c r="C105" s="136"/>
      <c r="D105" s="136"/>
      <c r="E105" s="136"/>
    </row>
    <row r="106" spans="1:5" x14ac:dyDescent="0.25">
      <c r="A106" s="135" t="s">
        <v>766</v>
      </c>
      <c r="B106" s="135"/>
      <c r="C106" s="135"/>
      <c r="D106" s="135"/>
      <c r="E106" s="135"/>
    </row>
    <row r="107" spans="1:5" ht="45" x14ac:dyDescent="0.25">
      <c r="A107" s="58" t="s">
        <v>794</v>
      </c>
      <c r="B107" s="58" t="s">
        <v>1</v>
      </c>
      <c r="C107" s="50" t="s">
        <v>598</v>
      </c>
      <c r="D107" s="50" t="s">
        <v>599</v>
      </c>
      <c r="E107" s="50" t="s">
        <v>600</v>
      </c>
    </row>
    <row r="108" spans="1:5" x14ac:dyDescent="0.25">
      <c r="A108" s="60" t="s">
        <v>776</v>
      </c>
      <c r="B108" s="44" t="s">
        <v>562</v>
      </c>
      <c r="C108" s="41">
        <v>38725090</v>
      </c>
      <c r="D108" s="85">
        <v>35621895</v>
      </c>
      <c r="E108" s="41">
        <v>108614543</v>
      </c>
    </row>
    <row r="109" spans="1:5" x14ac:dyDescent="0.25">
      <c r="A109" s="60" t="s">
        <v>777</v>
      </c>
      <c r="B109" s="44" t="s">
        <v>563</v>
      </c>
      <c r="C109" s="41">
        <v>20000000</v>
      </c>
      <c r="D109" s="85">
        <v>17560203</v>
      </c>
      <c r="E109" s="41">
        <v>20000000</v>
      </c>
    </row>
    <row r="110" spans="1:5" x14ac:dyDescent="0.25">
      <c r="A110" s="60" t="s">
        <v>778</v>
      </c>
      <c r="B110" s="44" t="s">
        <v>561</v>
      </c>
      <c r="C110" s="41">
        <v>120000</v>
      </c>
      <c r="D110" s="84">
        <v>120000</v>
      </c>
      <c r="E110" s="41">
        <v>120000</v>
      </c>
    </row>
    <row r="111" spans="1:5" x14ac:dyDescent="0.25">
      <c r="A111" s="60" t="s">
        <v>779</v>
      </c>
      <c r="B111" s="44" t="s">
        <v>560</v>
      </c>
      <c r="C111" s="41">
        <v>360000</v>
      </c>
      <c r="D111" s="84">
        <v>360000</v>
      </c>
      <c r="E111" s="41">
        <v>360000</v>
      </c>
    </row>
    <row r="112" spans="1:5" x14ac:dyDescent="0.25">
      <c r="A112" s="60" t="s">
        <v>780</v>
      </c>
      <c r="B112" s="44" t="s">
        <v>592</v>
      </c>
      <c r="C112" s="41">
        <v>1290896</v>
      </c>
      <c r="D112" s="85">
        <v>1259607</v>
      </c>
      <c r="E112" s="41">
        <v>2530727</v>
      </c>
    </row>
    <row r="113" spans="1:5" x14ac:dyDescent="0.25">
      <c r="A113" s="60" t="s">
        <v>781</v>
      </c>
      <c r="B113" s="44" t="s">
        <v>564</v>
      </c>
      <c r="C113" s="41">
        <v>22181291</v>
      </c>
      <c r="D113" s="85">
        <v>12410536</v>
      </c>
      <c r="E113" s="41">
        <v>37960907</v>
      </c>
    </row>
    <row r="114" spans="1:5" x14ac:dyDescent="0.25">
      <c r="A114" s="60" t="s">
        <v>782</v>
      </c>
      <c r="B114" s="44" t="s">
        <v>565</v>
      </c>
      <c r="C114" s="41">
        <v>184057764</v>
      </c>
      <c r="D114" s="85">
        <v>180000000</v>
      </c>
      <c r="E114" s="41">
        <v>180000000</v>
      </c>
    </row>
    <row r="115" spans="1:5" x14ac:dyDescent="0.25">
      <c r="A115" s="60" t="s">
        <v>783</v>
      </c>
      <c r="B115" s="44" t="s">
        <v>566</v>
      </c>
      <c r="C115" s="41">
        <v>2300000</v>
      </c>
      <c r="D115" s="94">
        <v>2171276</v>
      </c>
      <c r="E115" s="41">
        <v>2171276</v>
      </c>
    </row>
    <row r="116" spans="1:5" x14ac:dyDescent="0.25">
      <c r="A116" s="60" t="s">
        <v>784</v>
      </c>
      <c r="B116" s="44" t="s">
        <v>567</v>
      </c>
      <c r="C116" s="41">
        <v>25500000</v>
      </c>
      <c r="D116" s="92">
        <v>24000000</v>
      </c>
      <c r="E116" s="41">
        <v>27000000</v>
      </c>
    </row>
    <row r="117" spans="1:5" x14ac:dyDescent="0.25">
      <c r="A117" s="60" t="s">
        <v>785</v>
      </c>
      <c r="B117" s="44" t="s">
        <v>568</v>
      </c>
      <c r="C117" s="41">
        <v>2160000</v>
      </c>
      <c r="D117" s="92">
        <v>2124696</v>
      </c>
      <c r="E117" s="41">
        <v>2124696</v>
      </c>
    </row>
    <row r="118" spans="1:5" x14ac:dyDescent="0.25">
      <c r="A118" s="60" t="s">
        <v>786</v>
      </c>
      <c r="B118" s="44" t="s">
        <v>569</v>
      </c>
      <c r="C118" s="41">
        <v>27086951</v>
      </c>
      <c r="D118" s="92">
        <v>44000000</v>
      </c>
      <c r="E118" s="41">
        <v>30000000</v>
      </c>
    </row>
    <row r="119" spans="1:5" x14ac:dyDescent="0.25">
      <c r="A119" s="60" t="s">
        <v>787</v>
      </c>
      <c r="B119" s="44" t="s">
        <v>570</v>
      </c>
      <c r="C119" s="41">
        <v>1290896</v>
      </c>
      <c r="D119" s="114">
        <v>2482108</v>
      </c>
      <c r="E119" s="41">
        <v>5061454</v>
      </c>
    </row>
    <row r="120" spans="1:5" x14ac:dyDescent="0.25">
      <c r="A120" s="60" t="s">
        <v>788</v>
      </c>
      <c r="B120" s="44" t="s">
        <v>571</v>
      </c>
      <c r="C120" s="41">
        <v>2581673</v>
      </c>
      <c r="D120" s="114">
        <v>2510215</v>
      </c>
      <c r="E120" s="41">
        <v>37960907</v>
      </c>
    </row>
    <row r="121" spans="1:5" hidden="1" x14ac:dyDescent="0.25">
      <c r="A121" s="60" t="s">
        <v>789</v>
      </c>
      <c r="B121" s="44" t="s">
        <v>593</v>
      </c>
      <c r="C121" s="41"/>
      <c r="D121" s="114"/>
      <c r="E121" s="41"/>
    </row>
    <row r="122" spans="1:5" x14ac:dyDescent="0.25">
      <c r="A122" s="60" t="s">
        <v>790</v>
      </c>
      <c r="B122" s="44" t="s">
        <v>594</v>
      </c>
      <c r="C122" s="41">
        <v>240000</v>
      </c>
      <c r="D122" s="114">
        <v>70589</v>
      </c>
      <c r="E122" s="41">
        <v>70589</v>
      </c>
    </row>
    <row r="123" spans="1:5" hidden="1" x14ac:dyDescent="0.25">
      <c r="A123" s="60"/>
      <c r="B123" s="44"/>
      <c r="C123" s="41"/>
      <c r="D123" s="114">
        <v>70589</v>
      </c>
      <c r="E123" s="41"/>
    </row>
    <row r="124" spans="1:5" x14ac:dyDescent="0.25">
      <c r="A124" s="60" t="s">
        <v>791</v>
      </c>
      <c r="B124" s="44" t="s">
        <v>595</v>
      </c>
      <c r="C124" s="41">
        <v>60000</v>
      </c>
      <c r="D124" s="115">
        <v>60000</v>
      </c>
      <c r="E124" s="41">
        <v>60000</v>
      </c>
    </row>
    <row r="125" spans="1:5" x14ac:dyDescent="0.25">
      <c r="A125" s="60" t="s">
        <v>792</v>
      </c>
      <c r="B125" s="44" t="s">
        <v>596</v>
      </c>
      <c r="C125" s="41">
        <v>120000</v>
      </c>
      <c r="D125" s="115">
        <v>120000</v>
      </c>
      <c r="E125" s="41">
        <v>120000</v>
      </c>
    </row>
    <row r="126" spans="1:5" x14ac:dyDescent="0.25">
      <c r="A126" s="60" t="s">
        <v>793</v>
      </c>
      <c r="B126" s="44" t="s">
        <v>597</v>
      </c>
      <c r="C126" s="41">
        <v>60000</v>
      </c>
      <c r="D126" s="114">
        <v>35295</v>
      </c>
      <c r="E126" s="41">
        <v>35295</v>
      </c>
    </row>
    <row r="127" spans="1:5" hidden="1" x14ac:dyDescent="0.25"/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71" orientation="landscape" r:id="rId1"/>
  <rowBreaks count="1" manualBreakCount="1">
    <brk id="9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A78" zoomScale="60" zoomScaleNormal="95" workbookViewId="0">
      <selection activeCell="A72" sqref="A72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134" t="s">
        <v>143</v>
      </c>
      <c r="B1" s="134"/>
      <c r="C1" s="134"/>
      <c r="D1" s="134"/>
      <c r="E1" s="134"/>
      <c r="F1" s="134"/>
    </row>
    <row r="2" spans="1:6" x14ac:dyDescent="0.25">
      <c r="A2" s="135" t="s">
        <v>828</v>
      </c>
      <c r="B2" s="135"/>
      <c r="C2" s="135"/>
      <c r="D2" s="135"/>
      <c r="E2" s="135"/>
      <c r="F2" s="135"/>
    </row>
    <row r="3" spans="1:6" x14ac:dyDescent="0.25">
      <c r="A3" s="135" t="s">
        <v>766</v>
      </c>
      <c r="B3" s="135"/>
      <c r="C3" s="135"/>
      <c r="D3" s="135"/>
      <c r="E3" s="135"/>
      <c r="F3" s="13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609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1717634898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610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798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1517634898</v>
      </c>
    </row>
    <row r="12" spans="1:6" hidden="1" x14ac:dyDescent="0.25">
      <c r="A12" s="42" t="s">
        <v>611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662</v>
      </c>
      <c r="B13" s="43">
        <v>32010220</v>
      </c>
      <c r="C13" s="44" t="s">
        <v>572</v>
      </c>
      <c r="D13" s="45"/>
      <c r="E13" s="45"/>
      <c r="F13" s="45">
        <v>400000000</v>
      </c>
    </row>
    <row r="14" spans="1:6" s="1" customFormat="1" x14ac:dyDescent="0.25">
      <c r="A14" s="65" t="s">
        <v>663</v>
      </c>
      <c r="B14" s="6">
        <v>32010221</v>
      </c>
      <c r="C14" s="7" t="s">
        <v>773</v>
      </c>
      <c r="D14" s="66">
        <f>SUM(D78:D98)</f>
        <v>0</v>
      </c>
      <c r="E14" s="66">
        <f>SUM(E78:E98)</f>
        <v>0</v>
      </c>
      <c r="F14" s="66">
        <f>SUM(F78:F98)</f>
        <v>1117634898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664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665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666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667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668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25">
      <c r="A29" s="42" t="s">
        <v>669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670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671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672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673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674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675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 t="s">
        <v>676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677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678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679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 t="s">
        <v>680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681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682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134" t="s">
        <v>795</v>
      </c>
      <c r="B73" s="134"/>
      <c r="C73" s="134"/>
      <c r="D73" s="134"/>
      <c r="E73" s="134"/>
      <c r="F73" s="134"/>
    </row>
    <row r="74" spans="1:6" x14ac:dyDescent="0.25">
      <c r="A74" s="135" t="s">
        <v>829</v>
      </c>
      <c r="B74" s="135"/>
      <c r="C74" s="135"/>
      <c r="D74" s="135"/>
      <c r="E74" s="135"/>
      <c r="F74" s="135"/>
    </row>
    <row r="75" spans="1:6" x14ac:dyDescent="0.25">
      <c r="A75" s="135" t="s">
        <v>766</v>
      </c>
      <c r="B75" s="135"/>
      <c r="C75" s="135"/>
      <c r="D75" s="135"/>
      <c r="E75" s="135"/>
      <c r="F75" s="135"/>
    </row>
    <row r="77" spans="1:6" ht="45" x14ac:dyDescent="0.25">
      <c r="A77" s="50"/>
      <c r="B77" s="50" t="s">
        <v>794</v>
      </c>
      <c r="C77" s="50" t="s">
        <v>112</v>
      </c>
      <c r="D77" s="50" t="s">
        <v>598</v>
      </c>
      <c r="E77" s="50" t="s">
        <v>599</v>
      </c>
      <c r="F77" s="50" t="s">
        <v>600</v>
      </c>
    </row>
    <row r="78" spans="1:6" ht="45" x14ac:dyDescent="0.25">
      <c r="A78" s="42"/>
      <c r="B78" s="43" t="s">
        <v>776</v>
      </c>
      <c r="C78" s="44" t="s">
        <v>573</v>
      </c>
      <c r="D78" s="45"/>
      <c r="E78" s="45"/>
      <c r="F78" s="45">
        <v>205882253</v>
      </c>
    </row>
    <row r="79" spans="1:6" ht="30" x14ac:dyDescent="0.25">
      <c r="A79" s="42"/>
      <c r="B79" s="43" t="s">
        <v>777</v>
      </c>
      <c r="C79" s="44" t="s">
        <v>574</v>
      </c>
      <c r="D79" s="45"/>
      <c r="E79" s="45"/>
      <c r="F79" s="45"/>
    </row>
    <row r="80" spans="1:6" ht="30" x14ac:dyDescent="0.25">
      <c r="A80" s="42"/>
      <c r="B80" s="43" t="s">
        <v>778</v>
      </c>
      <c r="C80" s="44" t="s">
        <v>575</v>
      </c>
      <c r="D80" s="45"/>
      <c r="E80" s="45"/>
      <c r="F80" s="45">
        <v>58823530</v>
      </c>
    </row>
    <row r="81" spans="1:6" ht="45" x14ac:dyDescent="0.25">
      <c r="A81" s="42"/>
      <c r="B81" s="43" t="s">
        <v>779</v>
      </c>
      <c r="C81" s="44" t="s">
        <v>577</v>
      </c>
      <c r="D81" s="45"/>
      <c r="E81" s="45"/>
      <c r="F81" s="45">
        <v>68627451</v>
      </c>
    </row>
    <row r="82" spans="1:6" ht="45" x14ac:dyDescent="0.25">
      <c r="A82" s="42"/>
      <c r="B82" s="43" t="s">
        <v>780</v>
      </c>
      <c r="C82" s="44" t="s">
        <v>576</v>
      </c>
      <c r="D82" s="45"/>
      <c r="E82" s="45"/>
      <c r="F82" s="45">
        <v>6862746</v>
      </c>
    </row>
    <row r="83" spans="1:6" ht="30" x14ac:dyDescent="0.25">
      <c r="A83" s="42"/>
      <c r="B83" s="43" t="s">
        <v>781</v>
      </c>
      <c r="C83" s="44" t="s">
        <v>578</v>
      </c>
      <c r="D83" s="45"/>
      <c r="E83" s="45"/>
      <c r="F83" s="45">
        <v>68627451</v>
      </c>
    </row>
    <row r="84" spans="1:6" ht="45" x14ac:dyDescent="0.25">
      <c r="A84" s="42"/>
      <c r="B84" s="43" t="s">
        <v>782</v>
      </c>
      <c r="C84" s="44" t="s">
        <v>579</v>
      </c>
      <c r="D84" s="45"/>
      <c r="E84" s="45"/>
      <c r="F84" s="45">
        <v>70058824</v>
      </c>
    </row>
    <row r="85" spans="1:6" ht="30" x14ac:dyDescent="0.25">
      <c r="A85" s="42"/>
      <c r="B85" s="43" t="s">
        <v>783</v>
      </c>
      <c r="C85" s="44" t="s">
        <v>580</v>
      </c>
      <c r="D85" s="45"/>
      <c r="E85" s="45"/>
      <c r="F85" s="45">
        <v>147058824</v>
      </c>
    </row>
    <row r="86" spans="1:6" ht="30" x14ac:dyDescent="0.25">
      <c r="A86" s="42"/>
      <c r="B86" s="43" t="s">
        <v>784</v>
      </c>
      <c r="C86" s="44" t="s">
        <v>581</v>
      </c>
      <c r="D86" s="45"/>
      <c r="E86" s="45"/>
      <c r="F86" s="45"/>
    </row>
    <row r="87" spans="1:6" ht="45" hidden="1" x14ac:dyDescent="0.25">
      <c r="A87" s="42"/>
      <c r="B87" s="43" t="s">
        <v>785</v>
      </c>
      <c r="C87" s="44" t="s">
        <v>582</v>
      </c>
      <c r="D87" s="45"/>
      <c r="E87" s="45"/>
      <c r="F87" s="45">
        <v>68627451</v>
      </c>
    </row>
    <row r="88" spans="1:6" ht="30" x14ac:dyDescent="0.25">
      <c r="A88" s="42"/>
      <c r="B88" s="43" t="s">
        <v>786</v>
      </c>
      <c r="C88" s="44" t="s">
        <v>583</v>
      </c>
      <c r="D88" s="45"/>
      <c r="E88" s="45"/>
      <c r="F88" s="45"/>
    </row>
    <row r="89" spans="1:6" ht="60" x14ac:dyDescent="0.25">
      <c r="A89" s="42"/>
      <c r="B89" s="43" t="s">
        <v>787</v>
      </c>
      <c r="C89" s="44" t="s">
        <v>584</v>
      </c>
      <c r="D89" s="45"/>
      <c r="E89" s="45"/>
      <c r="F89" s="45"/>
    </row>
    <row r="90" spans="1:6" ht="45" x14ac:dyDescent="0.25">
      <c r="A90" s="42"/>
      <c r="B90" s="43" t="s">
        <v>788</v>
      </c>
      <c r="C90" s="44" t="s">
        <v>585</v>
      </c>
      <c r="D90" s="45"/>
      <c r="E90" s="45"/>
      <c r="F90" s="45">
        <v>41176471</v>
      </c>
    </row>
    <row r="91" spans="1:6" ht="45" x14ac:dyDescent="0.25">
      <c r="A91" s="42"/>
      <c r="B91" s="43" t="s">
        <v>789</v>
      </c>
      <c r="C91" s="44" t="s">
        <v>586</v>
      </c>
      <c r="D91" s="45"/>
      <c r="E91" s="45"/>
      <c r="F91" s="45">
        <v>117647059</v>
      </c>
    </row>
    <row r="92" spans="1:6" ht="30" x14ac:dyDescent="0.25">
      <c r="A92" s="42"/>
      <c r="B92" s="43" t="s">
        <v>790</v>
      </c>
      <c r="C92" s="44" t="s">
        <v>587</v>
      </c>
      <c r="D92" s="45"/>
      <c r="E92" s="45"/>
      <c r="F92" s="45">
        <v>147058824</v>
      </c>
    </row>
    <row r="93" spans="1:6" ht="45" x14ac:dyDescent="0.25">
      <c r="A93" s="42"/>
      <c r="B93" s="43" t="s">
        <v>791</v>
      </c>
      <c r="C93" s="44" t="s">
        <v>588</v>
      </c>
      <c r="D93" s="45"/>
      <c r="E93" s="45"/>
      <c r="F93" s="45">
        <v>1166365</v>
      </c>
    </row>
    <row r="94" spans="1:6" x14ac:dyDescent="0.25">
      <c r="A94" s="42"/>
      <c r="B94" s="43" t="s">
        <v>792</v>
      </c>
      <c r="C94" s="44" t="s">
        <v>589</v>
      </c>
      <c r="D94" s="45"/>
      <c r="E94" s="45"/>
      <c r="F94" s="45">
        <v>65282353</v>
      </c>
    </row>
    <row r="95" spans="1:6" ht="30" x14ac:dyDescent="0.25">
      <c r="A95" s="42"/>
      <c r="B95" s="43" t="s">
        <v>793</v>
      </c>
      <c r="C95" s="44" t="s">
        <v>590</v>
      </c>
      <c r="D95" s="45"/>
      <c r="E95" s="45"/>
      <c r="F95" s="45">
        <v>44117648</v>
      </c>
    </row>
    <row r="96" spans="1:6" ht="45" x14ac:dyDescent="0.25">
      <c r="A96" s="42"/>
      <c r="B96" s="43" t="s">
        <v>796</v>
      </c>
      <c r="C96" s="44" t="s">
        <v>591</v>
      </c>
      <c r="D96" s="45"/>
      <c r="E96" s="45"/>
      <c r="F96" s="45">
        <v>6617648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62" orientation="landscape" r:id="rId1"/>
  <rowBreaks count="1" manualBreakCount="1"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zoomScale="90" zoomScaleNormal="95" zoomScaleSheetLayoutView="90" workbookViewId="0">
      <selection activeCell="E16" sqref="E1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830</v>
      </c>
      <c r="B3" s="136"/>
      <c r="C3" s="136"/>
      <c r="D3" s="136"/>
      <c r="E3" s="136"/>
    </row>
    <row r="4" spans="1:5" x14ac:dyDescent="0.25">
      <c r="A4" s="135" t="s">
        <v>767</v>
      </c>
      <c r="B4" s="135"/>
      <c r="C4" s="135"/>
      <c r="D4" s="135"/>
      <c r="E4" s="135"/>
    </row>
    <row r="6" spans="1:5" ht="51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61806614</v>
      </c>
      <c r="D7" s="12">
        <f t="shared" ref="D7:E7" si="0">D8+D13+D20</f>
        <v>61806614</v>
      </c>
      <c r="E7" s="12">
        <f t="shared" si="0"/>
        <v>39393749</v>
      </c>
    </row>
    <row r="8" spans="1:5" s="1" customFormat="1" x14ac:dyDescent="0.25">
      <c r="A8" s="3">
        <v>2101</v>
      </c>
      <c r="B8" s="3" t="s">
        <v>5</v>
      </c>
      <c r="C8" s="12">
        <f>C9</f>
        <v>61806614</v>
      </c>
      <c r="D8" s="12">
        <f t="shared" ref="D8:E8" si="1">D9</f>
        <v>61806614</v>
      </c>
      <c r="E8" s="12">
        <f t="shared" si="1"/>
        <v>39393749</v>
      </c>
    </row>
    <row r="9" spans="1:5" s="1" customFormat="1" x14ac:dyDescent="0.25">
      <c r="A9" s="3">
        <v>210101</v>
      </c>
      <c r="B9" s="3" t="s">
        <v>6</v>
      </c>
      <c r="C9" s="12">
        <f>SUM(C10:C12)</f>
        <v>61806614</v>
      </c>
      <c r="D9" s="12">
        <f t="shared" ref="D9:E9" si="2">SUM(D10:D12)</f>
        <v>61806614</v>
      </c>
      <c r="E9" s="12">
        <f t="shared" si="2"/>
        <v>39393749</v>
      </c>
    </row>
    <row r="10" spans="1:5" x14ac:dyDescent="0.25">
      <c r="A10" s="59">
        <v>21010101</v>
      </c>
      <c r="B10" s="48" t="s">
        <v>5</v>
      </c>
      <c r="C10" s="84">
        <v>61806614</v>
      </c>
      <c r="D10" s="85">
        <v>61806614</v>
      </c>
      <c r="E10" s="84">
        <v>39393749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zoomScale="40" zoomScaleNormal="117" zoomScaleSheetLayoutView="40" workbookViewId="0">
      <selection activeCell="E6" sqref="E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831</v>
      </c>
      <c r="B4" s="136"/>
      <c r="C4" s="136"/>
      <c r="D4" s="136"/>
      <c r="E4" s="136"/>
    </row>
    <row r="5" spans="1:5" x14ac:dyDescent="0.25">
      <c r="A5" s="135" t="s">
        <v>767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27912812</v>
      </c>
      <c r="D7" s="12">
        <f t="shared" ref="D7:E7" si="0">D8+D84+D88+D93</f>
        <v>22562812</v>
      </c>
      <c r="E7" s="12">
        <f t="shared" si="0"/>
        <v>23000000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27912812</v>
      </c>
      <c r="D8" s="12">
        <f t="shared" ref="D8:E8" si="1">D9+D14+D22+D36+D45+D48+D54+D63+D67+D70</f>
        <v>22562812</v>
      </c>
      <c r="E8" s="12">
        <f t="shared" si="1"/>
        <v>23000000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1500000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1500000</v>
      </c>
      <c r="E11" s="4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1500000</v>
      </c>
      <c r="D14" s="12">
        <f>SUM(D15:D21)</f>
        <v>200000</v>
      </c>
      <c r="E14" s="12">
        <f>SUM(E15:E21)</f>
        <v>500000</v>
      </c>
    </row>
    <row r="15" spans="1:5" x14ac:dyDescent="0.25">
      <c r="A15" s="43">
        <v>22020201</v>
      </c>
      <c r="B15" s="44" t="s">
        <v>28</v>
      </c>
      <c r="C15" s="85">
        <v>1500000</v>
      </c>
      <c r="D15" s="84">
        <v>200000</v>
      </c>
      <c r="E15" s="84">
        <v>500000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350000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350000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19000000</v>
      </c>
      <c r="D36" s="12">
        <f t="shared" ref="D36:E36" si="4">SUM(D37:D44)</f>
        <v>16200000</v>
      </c>
      <c r="E36" s="12">
        <f t="shared" si="4"/>
        <v>15500000</v>
      </c>
    </row>
    <row r="37" spans="1:5" x14ac:dyDescent="0.25">
      <c r="A37" s="43">
        <v>22020401</v>
      </c>
      <c r="B37" s="44" t="s">
        <v>50</v>
      </c>
      <c r="C37" s="85">
        <v>3000000</v>
      </c>
      <c r="D37" s="84">
        <v>3000000</v>
      </c>
      <c r="E37" s="84">
        <v>3500000</v>
      </c>
    </row>
    <row r="38" spans="1:5" x14ac:dyDescent="0.25">
      <c r="A38" s="43">
        <v>22020402</v>
      </c>
      <c r="B38" s="44" t="s">
        <v>51</v>
      </c>
      <c r="C38" s="85">
        <v>2000000</v>
      </c>
      <c r="D38" s="84">
        <v>1000000</v>
      </c>
      <c r="E38" s="84">
        <v>500000</v>
      </c>
    </row>
    <row r="39" spans="1:5" x14ac:dyDescent="0.25">
      <c r="A39" s="43">
        <v>22020403</v>
      </c>
      <c r="B39" s="44" t="s">
        <v>52</v>
      </c>
      <c r="C39" s="85">
        <v>5000000</v>
      </c>
      <c r="D39" s="84">
        <v>5000000</v>
      </c>
      <c r="E39" s="84">
        <v>4000000</v>
      </c>
    </row>
    <row r="40" spans="1:5" x14ac:dyDescent="0.25">
      <c r="A40" s="43">
        <v>22020404</v>
      </c>
      <c r="B40" s="44" t="s">
        <v>53</v>
      </c>
      <c r="C40" s="85"/>
      <c r="D40" s="84"/>
      <c r="E40" s="84">
        <v>0</v>
      </c>
    </row>
    <row r="41" spans="1:5" x14ac:dyDescent="0.25">
      <c r="A41" s="43">
        <v>22020405</v>
      </c>
      <c r="B41" s="44" t="s">
        <v>54</v>
      </c>
      <c r="C41" s="85">
        <v>3000000</v>
      </c>
      <c r="D41" s="84">
        <v>1200000</v>
      </c>
      <c r="E41" s="84">
        <v>500000</v>
      </c>
    </row>
    <row r="42" spans="1:5" x14ac:dyDescent="0.25">
      <c r="A42" s="43">
        <v>22020406</v>
      </c>
      <c r="B42" s="44" t="s">
        <v>55</v>
      </c>
      <c r="C42" s="85">
        <v>5000000</v>
      </c>
      <c r="D42" s="84">
        <v>5000000</v>
      </c>
      <c r="E42" s="84">
        <v>3000000</v>
      </c>
    </row>
    <row r="43" spans="1:5" x14ac:dyDescent="0.25">
      <c r="A43" s="43">
        <v>22020410</v>
      </c>
      <c r="B43" s="44" t="s">
        <v>56</v>
      </c>
      <c r="C43" s="85">
        <v>1000000</v>
      </c>
      <c r="D43" s="84">
        <v>1000000</v>
      </c>
      <c r="E43" s="84">
        <v>4000000</v>
      </c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1400000</v>
      </c>
      <c r="E63" s="12">
        <f t="shared" si="8"/>
        <v>2000000</v>
      </c>
    </row>
    <row r="64" spans="1:5" x14ac:dyDescent="0.25">
      <c r="A64" s="43">
        <v>22020801</v>
      </c>
      <c r="B64" s="44" t="s">
        <v>77</v>
      </c>
      <c r="C64" s="85">
        <v>1500000</v>
      </c>
      <c r="D64" s="84">
        <v>1000000</v>
      </c>
      <c r="E64" s="84">
        <v>1500000</v>
      </c>
    </row>
    <row r="65" spans="1:5" x14ac:dyDescent="0.25">
      <c r="A65" s="43">
        <v>22020802</v>
      </c>
      <c r="B65" s="44" t="s">
        <v>78</v>
      </c>
      <c r="C65" s="85">
        <v>500000</v>
      </c>
      <c r="D65" s="84">
        <v>400000</v>
      </c>
      <c r="E65" s="84">
        <v>500000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3412812</v>
      </c>
      <c r="D70" s="12">
        <f t="shared" ref="D70:E70" si="10">SUM(D71:D83)</f>
        <v>2912812</v>
      </c>
      <c r="E70" s="12">
        <f t="shared" si="10"/>
        <v>3000000</v>
      </c>
    </row>
    <row r="71" spans="1:5" x14ac:dyDescent="0.25">
      <c r="A71" s="43">
        <v>22021001</v>
      </c>
      <c r="B71" s="44" t="s">
        <v>84</v>
      </c>
      <c r="C71" s="85">
        <v>1000000</v>
      </c>
      <c r="D71" s="84">
        <v>500000</v>
      </c>
      <c r="E71" s="84">
        <v>1000000</v>
      </c>
    </row>
    <row r="72" spans="1:5" hidden="1" x14ac:dyDescent="0.25">
      <c r="A72" s="43">
        <v>22021002</v>
      </c>
      <c r="B72" s="44" t="s">
        <v>85</v>
      </c>
      <c r="C72" s="85"/>
      <c r="D72" s="84"/>
      <c r="E72" s="84"/>
    </row>
    <row r="73" spans="1:5" hidden="1" x14ac:dyDescent="0.25">
      <c r="A73" s="43">
        <v>22021003</v>
      </c>
      <c r="B73" s="44" t="s">
        <v>86</v>
      </c>
      <c r="C73" s="96"/>
      <c r="D73" s="97"/>
      <c r="E73" s="97"/>
    </row>
    <row r="74" spans="1:5" hidden="1" x14ac:dyDescent="0.25">
      <c r="A74" s="43">
        <v>22021004</v>
      </c>
      <c r="B74" s="44" t="s">
        <v>87</v>
      </c>
      <c r="C74" s="88"/>
      <c r="D74" s="89"/>
      <c r="E74" s="88"/>
    </row>
    <row r="75" spans="1:5" hidden="1" x14ac:dyDescent="0.25">
      <c r="A75" s="43">
        <v>22021006</v>
      </c>
      <c r="B75" s="44" t="s">
        <v>88</v>
      </c>
      <c r="C75" s="97"/>
      <c r="D75" s="97"/>
      <c r="E75" s="97"/>
    </row>
    <row r="76" spans="1:5" x14ac:dyDescent="0.25">
      <c r="A76" s="43">
        <v>22021007</v>
      </c>
      <c r="B76" s="44" t="s">
        <v>89</v>
      </c>
      <c r="C76" s="88">
        <v>2412812</v>
      </c>
      <c r="D76" s="89">
        <v>2412812</v>
      </c>
      <c r="E76" s="88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zoomScale="60" zoomScaleNormal="99" workbookViewId="0">
      <selection activeCell="A78" activeCellId="18" sqref="A29:XFD29 A29:XFD29 A35:XFD35 A36:XFD36 A37:XFD37 A38:XFD38 A41:XFD41 A50:XFD50 A51:XFD51 A57:XFD57 A59:XFD59 A61:XFD61 A65:XFD65 A69:XFD69 A71:XFD71 A73:XFD73 A76:XFD76 A77:XFD77 A78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134" t="s">
        <v>143</v>
      </c>
      <c r="B1" s="134"/>
      <c r="C1" s="134"/>
      <c r="D1" s="134"/>
      <c r="E1" s="134"/>
    </row>
    <row r="2" spans="1:6" x14ac:dyDescent="0.25">
      <c r="A2" s="135" t="s">
        <v>832</v>
      </c>
      <c r="B2" s="135"/>
      <c r="C2" s="135"/>
      <c r="D2" s="135"/>
      <c r="E2" s="135"/>
    </row>
    <row r="3" spans="1:6" x14ac:dyDescent="0.25">
      <c r="A3" s="135" t="s">
        <v>767</v>
      </c>
      <c r="B3" s="135"/>
      <c r="C3" s="135"/>
      <c r="D3" s="135"/>
      <c r="E3" s="13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612</v>
      </c>
      <c r="B6" s="4">
        <v>3</v>
      </c>
      <c r="C6" s="5" t="s">
        <v>113</v>
      </c>
      <c r="D6" s="11">
        <f>D7+D17+D28+D34+D40+D49+D56+D68+D75+D81</f>
        <v>538770544</v>
      </c>
      <c r="E6" s="11">
        <f t="shared" ref="E6:F6" si="0">E7+E17+E28+E34+E40+E49+E56+E68+E75+E81</f>
        <v>254486130</v>
      </c>
      <c r="F6" s="11">
        <f t="shared" si="0"/>
        <v>922514757.22000003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11000000</v>
      </c>
      <c r="E7" s="11">
        <f t="shared" ref="E7:F7" si="1">SUM(E8:E16)</f>
        <v>5191500</v>
      </c>
      <c r="F7" s="11">
        <f t="shared" si="1"/>
        <v>6000000</v>
      </c>
    </row>
    <row r="8" spans="1:6" ht="45" x14ac:dyDescent="0.25">
      <c r="A8" s="42" t="s">
        <v>613</v>
      </c>
      <c r="B8" s="43">
        <v>32010101</v>
      </c>
      <c r="C8" s="99" t="s">
        <v>872</v>
      </c>
      <c r="D8" s="84">
        <v>11000000</v>
      </c>
      <c r="E8" s="85">
        <v>5191500</v>
      </c>
      <c r="F8" s="84">
        <v>6000000</v>
      </c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527770544</v>
      </c>
      <c r="E17" s="11">
        <f t="shared" ref="E17:F17" si="2">SUM(E18:E27)</f>
        <v>249294630</v>
      </c>
      <c r="F17" s="11">
        <f t="shared" si="2"/>
        <v>766514757.22000003</v>
      </c>
    </row>
    <row r="18" spans="1:6" ht="30" x14ac:dyDescent="0.25">
      <c r="A18" s="42" t="s">
        <v>614</v>
      </c>
      <c r="B18" s="98">
        <v>32010202</v>
      </c>
      <c r="C18" s="101" t="s">
        <v>893</v>
      </c>
      <c r="D18" s="84">
        <v>247650772</v>
      </c>
      <c r="E18" s="85">
        <v>100000000</v>
      </c>
      <c r="F18" s="84">
        <v>0</v>
      </c>
    </row>
    <row r="19" spans="1:6" ht="30" x14ac:dyDescent="0.25">
      <c r="A19" s="46"/>
      <c r="B19" s="99">
        <v>32010114</v>
      </c>
      <c r="C19" s="101" t="s">
        <v>873</v>
      </c>
      <c r="D19" s="84">
        <v>200000000</v>
      </c>
      <c r="E19" s="85">
        <v>149294630</v>
      </c>
      <c r="F19" s="84">
        <v>230000000</v>
      </c>
    </row>
    <row r="20" spans="1:6" ht="30" x14ac:dyDescent="0.25">
      <c r="A20" s="46"/>
      <c r="B20" s="99">
        <v>32010114</v>
      </c>
      <c r="C20" s="101" t="s">
        <v>874</v>
      </c>
      <c r="D20" s="84">
        <v>80119772</v>
      </c>
      <c r="E20" s="85"/>
      <c r="F20" s="84">
        <v>401514757.22000003</v>
      </c>
    </row>
    <row r="21" spans="1:6" ht="45" x14ac:dyDescent="0.25">
      <c r="A21" s="46"/>
      <c r="B21" s="99">
        <v>32010202</v>
      </c>
      <c r="C21" s="101" t="s">
        <v>894</v>
      </c>
      <c r="D21" s="84"/>
      <c r="E21" s="101"/>
      <c r="F21" s="84">
        <v>135000000</v>
      </c>
    </row>
    <row r="22" spans="1:6" hidden="1" x14ac:dyDescent="0.25">
      <c r="A22" s="46"/>
      <c r="B22" s="47"/>
      <c r="C22" s="44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683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150000000</v>
      </c>
    </row>
    <row r="35" spans="1:6" hidden="1" x14ac:dyDescent="0.25">
      <c r="A35" s="42" t="s">
        <v>684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685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686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687</v>
      </c>
      <c r="B38" s="43">
        <v>32010408</v>
      </c>
      <c r="C38" s="44" t="s">
        <v>124</v>
      </c>
      <c r="D38" s="45"/>
      <c r="E38" s="45"/>
      <c r="F38" s="45"/>
    </row>
    <row r="39" spans="1:6" ht="39.6" x14ac:dyDescent="0.25">
      <c r="A39" s="44"/>
      <c r="B39" s="43">
        <v>32020103</v>
      </c>
      <c r="C39" s="131" t="s">
        <v>897</v>
      </c>
      <c r="D39" s="45"/>
      <c r="E39" s="45"/>
      <c r="F39" s="45">
        <v>150000000</v>
      </c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688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689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690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691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692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693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694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695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696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697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698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699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700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25">
      <c r="A82" s="42" t="s">
        <v>701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zoomScale="90" zoomScaleNormal="112" zoomScaleSheetLayoutView="90" workbookViewId="0">
      <selection activeCell="D18" sqref="D18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833</v>
      </c>
      <c r="B3" s="136"/>
      <c r="C3" s="136"/>
      <c r="D3" s="136"/>
      <c r="E3" s="136"/>
    </row>
    <row r="4" spans="1:5" x14ac:dyDescent="0.25">
      <c r="A4" s="135" t="s">
        <v>768</v>
      </c>
      <c r="B4" s="135"/>
      <c r="C4" s="135"/>
      <c r="D4" s="135"/>
      <c r="E4" s="135"/>
    </row>
    <row r="6" spans="1:5" ht="44.4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C8+C14+C21</f>
        <v>1185852582</v>
      </c>
      <c r="D7" s="12">
        <f t="shared" ref="D7:E7" si="0">D8+D14+D21</f>
        <v>986147353</v>
      </c>
      <c r="E7" s="12">
        <f t="shared" si="0"/>
        <v>846495025</v>
      </c>
    </row>
    <row r="8" spans="1:5" s="1" customFormat="1" x14ac:dyDescent="0.25">
      <c r="A8" s="3">
        <v>2101</v>
      </c>
      <c r="B8" s="3" t="s">
        <v>5</v>
      </c>
      <c r="C8" s="12">
        <f>C9</f>
        <v>1173852582</v>
      </c>
      <c r="D8" s="12">
        <f t="shared" ref="D8:E8" si="1">D9</f>
        <v>974147353</v>
      </c>
      <c r="E8" s="12">
        <f t="shared" si="1"/>
        <v>834495025</v>
      </c>
    </row>
    <row r="9" spans="1:5" s="1" customFormat="1" x14ac:dyDescent="0.25">
      <c r="A9" s="3">
        <v>210101</v>
      </c>
      <c r="B9" s="3" t="s">
        <v>6</v>
      </c>
      <c r="C9" s="12">
        <f>SUM(C10:C13)</f>
        <v>1173852582</v>
      </c>
      <c r="D9" s="12">
        <f t="shared" ref="D9:E9" si="2">SUM(D10:D13)</f>
        <v>974147353</v>
      </c>
      <c r="E9" s="12">
        <f t="shared" si="2"/>
        <v>834495025</v>
      </c>
    </row>
    <row r="10" spans="1:5" x14ac:dyDescent="0.25">
      <c r="A10" s="59">
        <v>21010101</v>
      </c>
      <c r="B10" s="48" t="s">
        <v>801</v>
      </c>
      <c r="C10" s="84">
        <v>120066708</v>
      </c>
      <c r="D10" s="85">
        <v>98526318</v>
      </c>
      <c r="E10" s="84">
        <v>77716768</v>
      </c>
    </row>
    <row r="11" spans="1:5" x14ac:dyDescent="0.25">
      <c r="A11" s="59">
        <v>21010101</v>
      </c>
      <c r="B11" s="48" t="s">
        <v>802</v>
      </c>
      <c r="C11" s="84">
        <v>1053785874</v>
      </c>
      <c r="D11" s="85">
        <v>875621035</v>
      </c>
      <c r="E11" s="84">
        <v>756778257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12000000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12000000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x14ac:dyDescent="0.25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zoomScale="70" zoomScaleNormal="98" zoomScaleSheetLayoutView="70" workbookViewId="0">
      <selection activeCell="E90" sqref="E9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834</v>
      </c>
      <c r="B4" s="136"/>
      <c r="C4" s="136"/>
      <c r="D4" s="136"/>
      <c r="E4" s="136"/>
    </row>
    <row r="5" spans="1:5" x14ac:dyDescent="0.25">
      <c r="A5" s="135" t="s">
        <v>768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325906099</v>
      </c>
      <c r="D7" s="12">
        <f t="shared" ref="D7:E7" si="0">D8+D84+D88+D93</f>
        <v>219300200</v>
      </c>
      <c r="E7" s="12">
        <f t="shared" si="0"/>
        <v>242000000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22300000</v>
      </c>
      <c r="D8" s="12">
        <f t="shared" ref="D8:E8" si="1">D9+D14+D22+D36+D45+D48+D54+D63+D67+D70</f>
        <v>15000000</v>
      </c>
      <c r="E8" s="12">
        <f t="shared" si="1"/>
        <v>12000000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1000000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5">
        <v>1000000</v>
      </c>
      <c r="D11" s="84">
        <v>1000000</v>
      </c>
      <c r="E11" s="84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4500000</v>
      </c>
      <c r="D22" s="12">
        <f t="shared" ref="D22:E22" si="3">SUM(D23:D35)</f>
        <v>3700000</v>
      </c>
      <c r="E22" s="12">
        <f t="shared" si="3"/>
        <v>5500000</v>
      </c>
    </row>
    <row r="23" spans="1:5" x14ac:dyDescent="0.25">
      <c r="A23" s="43">
        <v>22020301</v>
      </c>
      <c r="B23" s="44" t="s">
        <v>36</v>
      </c>
      <c r="C23" s="85">
        <v>1500000</v>
      </c>
      <c r="D23" s="84">
        <v>1000000</v>
      </c>
      <c r="E23" s="84">
        <v>1500000</v>
      </c>
    </row>
    <row r="24" spans="1:5" hidden="1" x14ac:dyDescent="0.25">
      <c r="A24" s="43">
        <v>22020302</v>
      </c>
      <c r="B24" s="44" t="s">
        <v>37</v>
      </c>
      <c r="C24" s="85"/>
      <c r="D24" s="84"/>
      <c r="E24" s="84"/>
    </row>
    <row r="25" spans="1:5" hidden="1" x14ac:dyDescent="0.25">
      <c r="A25" s="43">
        <v>22020303</v>
      </c>
      <c r="B25" s="44" t="s">
        <v>38</v>
      </c>
      <c r="C25" s="85"/>
      <c r="D25" s="84"/>
      <c r="E25" s="84"/>
    </row>
    <row r="26" spans="1:5" hidden="1" x14ac:dyDescent="0.25">
      <c r="A26" s="43">
        <v>22020304</v>
      </c>
      <c r="B26" s="44" t="s">
        <v>39</v>
      </c>
      <c r="C26" s="85"/>
      <c r="D26" s="84"/>
      <c r="E26" s="84"/>
    </row>
    <row r="27" spans="1:5" hidden="1" x14ac:dyDescent="0.25">
      <c r="A27" s="43">
        <v>22020305</v>
      </c>
      <c r="B27" s="44" t="s">
        <v>40</v>
      </c>
      <c r="C27" s="96"/>
      <c r="D27" s="97"/>
      <c r="E27" s="97"/>
    </row>
    <row r="28" spans="1:5" hidden="1" x14ac:dyDescent="0.25">
      <c r="A28" s="43">
        <v>22020306</v>
      </c>
      <c r="B28" s="44" t="s">
        <v>41</v>
      </c>
      <c r="C28" s="89"/>
      <c r="D28" s="88"/>
      <c r="E28" s="88"/>
    </row>
    <row r="29" spans="1:5" hidden="1" x14ac:dyDescent="0.25">
      <c r="A29" s="43">
        <v>22020307</v>
      </c>
      <c r="B29" s="44" t="s">
        <v>42</v>
      </c>
      <c r="C29" s="85"/>
      <c r="D29" s="84"/>
      <c r="E29" s="84"/>
    </row>
    <row r="30" spans="1:5" hidden="1" x14ac:dyDescent="0.25">
      <c r="A30" s="43">
        <v>22020308</v>
      </c>
      <c r="B30" s="44" t="s">
        <v>43</v>
      </c>
      <c r="C30" s="85"/>
      <c r="D30" s="84"/>
      <c r="E30" s="84"/>
    </row>
    <row r="31" spans="1:5" x14ac:dyDescent="0.25">
      <c r="A31" s="43">
        <v>22020309</v>
      </c>
      <c r="B31" s="44" t="s">
        <v>44</v>
      </c>
      <c r="C31" s="85">
        <v>800000</v>
      </c>
      <c r="D31" s="84">
        <v>700000</v>
      </c>
      <c r="E31" s="84">
        <v>1500000</v>
      </c>
    </row>
    <row r="32" spans="1:5" x14ac:dyDescent="0.25">
      <c r="A32" s="43">
        <v>22020310</v>
      </c>
      <c r="B32" s="44" t="s">
        <v>45</v>
      </c>
      <c r="C32" s="85">
        <v>2200000</v>
      </c>
      <c r="D32" s="84">
        <v>2000000</v>
      </c>
      <c r="E32" s="84">
        <v>2500000</v>
      </c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800000</v>
      </c>
      <c r="D36" s="12">
        <f t="shared" ref="D36:E36" si="4">SUM(D37:D44)</f>
        <v>800000</v>
      </c>
      <c r="E36" s="12">
        <f t="shared" si="4"/>
        <v>1500000</v>
      </c>
    </row>
    <row r="37" spans="1:5" x14ac:dyDescent="0.25">
      <c r="A37" s="43">
        <v>22020401</v>
      </c>
      <c r="B37" s="44" t="s">
        <v>50</v>
      </c>
      <c r="C37" s="85"/>
      <c r="D37" s="84"/>
      <c r="E37" s="84">
        <v>700000</v>
      </c>
    </row>
    <row r="38" spans="1:5" x14ac:dyDescent="0.25">
      <c r="A38" s="43">
        <v>22020402</v>
      </c>
      <c r="B38" s="44" t="s">
        <v>51</v>
      </c>
      <c r="C38" s="85"/>
      <c r="D38" s="84"/>
      <c r="E38" s="84">
        <v>500000</v>
      </c>
    </row>
    <row r="39" spans="1:5" hidden="1" x14ac:dyDescent="0.25">
      <c r="A39" s="43">
        <v>22020403</v>
      </c>
      <c r="B39" s="44" t="s">
        <v>52</v>
      </c>
      <c r="C39" s="85"/>
      <c r="D39" s="84"/>
      <c r="E39" s="84"/>
    </row>
    <row r="40" spans="1:5" hidden="1" x14ac:dyDescent="0.25">
      <c r="A40" s="43">
        <v>22020404</v>
      </c>
      <c r="B40" s="44" t="s">
        <v>53</v>
      </c>
      <c r="C40" s="85"/>
      <c r="D40" s="84"/>
      <c r="E40" s="84"/>
    </row>
    <row r="41" spans="1:5" hidden="1" x14ac:dyDescent="0.25">
      <c r="A41" s="43">
        <v>22020405</v>
      </c>
      <c r="B41" s="44" t="s">
        <v>54</v>
      </c>
      <c r="C41" s="85"/>
      <c r="D41" s="84"/>
      <c r="E41" s="84"/>
    </row>
    <row r="42" spans="1:5" hidden="1" x14ac:dyDescent="0.25">
      <c r="A42" s="43">
        <v>22020406</v>
      </c>
      <c r="B42" s="44" t="s">
        <v>55</v>
      </c>
      <c r="C42" s="85"/>
      <c r="D42" s="84"/>
      <c r="E42" s="84"/>
    </row>
    <row r="43" spans="1:5" hidden="1" x14ac:dyDescent="0.25">
      <c r="A43" s="43">
        <v>22020410</v>
      </c>
      <c r="B43" s="44" t="s">
        <v>56</v>
      </c>
      <c r="C43" s="85"/>
      <c r="D43" s="84"/>
      <c r="E43" s="84"/>
    </row>
    <row r="44" spans="1:5" x14ac:dyDescent="0.25">
      <c r="A44" s="43">
        <v>22020411</v>
      </c>
      <c r="B44" s="44" t="s">
        <v>57</v>
      </c>
      <c r="C44" s="85">
        <v>800000</v>
      </c>
      <c r="D44" s="84">
        <v>800000</v>
      </c>
      <c r="E44" s="84">
        <v>300000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16000000</v>
      </c>
      <c r="D70" s="12">
        <f t="shared" ref="D70:E70" si="10">SUM(D71:D83)</f>
        <v>9500000</v>
      </c>
      <c r="E70" s="12">
        <f t="shared" si="10"/>
        <v>4000000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</v>
      </c>
      <c r="D76" s="41">
        <v>5000000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x14ac:dyDescent="0.25">
      <c r="A78" s="43">
        <v>22021009</v>
      </c>
      <c r="B78" s="44" t="s">
        <v>91</v>
      </c>
      <c r="C78" s="41">
        <v>6000000</v>
      </c>
      <c r="D78" s="41">
        <v>4500000</v>
      </c>
      <c r="E78" s="41">
        <v>2000000</v>
      </c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278606099</v>
      </c>
      <c r="D84" s="12">
        <f t="shared" ref="D84:E84" si="11">D85</f>
        <v>182300200</v>
      </c>
      <c r="E84" s="12">
        <f t="shared" si="11"/>
        <v>180000000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278606099</v>
      </c>
      <c r="D85" s="12">
        <f>SUM(D86:D87)</f>
        <v>182300200</v>
      </c>
      <c r="E85" s="12">
        <f>SUM(E86:E87)</f>
        <v>180000000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875</v>
      </c>
      <c r="C87" s="41">
        <v>278606099</v>
      </c>
      <c r="D87" s="41">
        <v>182300200</v>
      </c>
      <c r="E87" s="41">
        <v>180000000</v>
      </c>
    </row>
    <row r="88" spans="1:5" s="1" customFormat="1" x14ac:dyDescent="0.25">
      <c r="A88" s="4">
        <v>2205</v>
      </c>
      <c r="B88" s="5" t="s">
        <v>101</v>
      </c>
      <c r="C88" s="12">
        <f>C89</f>
        <v>25000000</v>
      </c>
      <c r="D88" s="12">
        <f t="shared" ref="D88:E88" si="12">D89</f>
        <v>22000000</v>
      </c>
      <c r="E88" s="12">
        <f t="shared" si="12"/>
        <v>50000000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25000000</v>
      </c>
      <c r="D89" s="12">
        <f t="shared" ref="D89:E89" si="13">SUM(D90:D92)</f>
        <v>22000000</v>
      </c>
      <c r="E89" s="12">
        <f t="shared" si="13"/>
        <v>50000000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x14ac:dyDescent="0.25">
      <c r="A91" s="43">
        <v>22050108</v>
      </c>
      <c r="B91" s="44" t="s">
        <v>104</v>
      </c>
      <c r="C91" s="41">
        <v>25000000</v>
      </c>
      <c r="D91" s="41">
        <v>22000000</v>
      </c>
      <c r="E91" s="41">
        <v>50000000</v>
      </c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zoomScale="70" zoomScaleNormal="95" zoomScaleSheetLayoutView="70" workbookViewId="0">
      <selection activeCell="A78" activeCellId="16" sqref="A8:XFD8 A29:XFD29 A35:XFD35 A36:XFD36 A37:XFD37 A38:XFD38 A50:XFD50 A51:XFD51 A57:XFD57 A59:XFD59 A61:XFD61 A65:XFD65 A71:XFD71 A73:XFD73 A76:XFD76 A77:XFD77 A78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134" t="s">
        <v>143</v>
      </c>
      <c r="B1" s="134"/>
      <c r="C1" s="134"/>
      <c r="D1" s="134"/>
      <c r="E1" s="134"/>
    </row>
    <row r="2" spans="1:6" x14ac:dyDescent="0.25">
      <c r="A2" s="135" t="s">
        <v>835</v>
      </c>
      <c r="B2" s="135"/>
      <c r="C2" s="135"/>
      <c r="D2" s="135"/>
      <c r="E2" s="135"/>
    </row>
    <row r="3" spans="1:6" x14ac:dyDescent="0.25">
      <c r="A3" s="135" t="s">
        <v>768</v>
      </c>
      <c r="B3" s="135"/>
      <c r="C3" s="135"/>
      <c r="D3" s="135"/>
      <c r="E3" s="13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615</v>
      </c>
      <c r="B6" s="4">
        <v>3</v>
      </c>
      <c r="C6" s="5" t="s">
        <v>113</v>
      </c>
      <c r="D6" s="11">
        <f>D7+D17+D28+D34+D40+D49+D56+D68+D75+D81</f>
        <v>237100000</v>
      </c>
      <c r="E6" s="11">
        <f t="shared" ref="E6:F6" si="0">E7+E17+E28+E34+E40+E49+E56+E68+E75+E81</f>
        <v>118198608</v>
      </c>
      <c r="F6" s="11">
        <f t="shared" si="0"/>
        <v>307500000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1">SUM(E8:E16)</f>
        <v>0</v>
      </c>
      <c r="F7" s="11">
        <f t="shared" si="1"/>
        <v>0</v>
      </c>
    </row>
    <row r="8" spans="1:6" hidden="1" x14ac:dyDescent="0.25">
      <c r="A8" s="42" t="s">
        <v>616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212600000</v>
      </c>
      <c r="E17" s="11">
        <f t="shared" ref="E17:F17" si="2">SUM(E18:E27)</f>
        <v>114998608</v>
      </c>
      <c r="F17" s="11">
        <f t="shared" si="2"/>
        <v>270000000</v>
      </c>
    </row>
    <row r="18" spans="1:6" hidden="1" x14ac:dyDescent="0.25">
      <c r="A18" s="42" t="s">
        <v>617</v>
      </c>
      <c r="B18" s="43">
        <v>32010202</v>
      </c>
      <c r="C18" s="44"/>
      <c r="D18" s="45"/>
      <c r="E18" s="45"/>
      <c r="F18" s="45"/>
    </row>
    <row r="19" spans="1:6" ht="27.6" x14ac:dyDescent="0.25">
      <c r="A19" s="46"/>
      <c r="B19" s="116">
        <v>32010202</v>
      </c>
      <c r="C19" s="120" t="s">
        <v>895</v>
      </c>
      <c r="D19" s="78">
        <v>106000000</v>
      </c>
      <c r="E19" s="77">
        <v>44506308</v>
      </c>
      <c r="F19" s="78" t="s">
        <v>341</v>
      </c>
    </row>
    <row r="20" spans="1:6" ht="41.4" x14ac:dyDescent="0.25">
      <c r="A20" s="46"/>
      <c r="B20" s="117">
        <v>32010203</v>
      </c>
      <c r="C20" s="118" t="s">
        <v>876</v>
      </c>
      <c r="D20" s="119">
        <v>78000000</v>
      </c>
      <c r="E20" s="119">
        <v>47892300</v>
      </c>
      <c r="F20" s="119">
        <v>100000000</v>
      </c>
    </row>
    <row r="21" spans="1:6" ht="27.6" x14ac:dyDescent="0.25">
      <c r="A21" s="46"/>
      <c r="B21" s="117">
        <v>32010204</v>
      </c>
      <c r="C21" s="118" t="s">
        <v>877</v>
      </c>
      <c r="D21" s="119">
        <v>28600000</v>
      </c>
      <c r="E21" s="119">
        <v>22600000</v>
      </c>
      <c r="F21" s="119">
        <v>50000000</v>
      </c>
    </row>
    <row r="22" spans="1:6" ht="66" x14ac:dyDescent="0.25">
      <c r="A22" s="46"/>
      <c r="B22" s="133">
        <v>32010202</v>
      </c>
      <c r="C22" s="131" t="s">
        <v>896</v>
      </c>
      <c r="D22" s="45"/>
      <c r="E22" s="45"/>
      <c r="F22" s="132">
        <v>120000000</v>
      </c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703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704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705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706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707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4500000</v>
      </c>
      <c r="E40" s="11">
        <f t="shared" ref="E40:F40" si="5">SUM(E41:E48)</f>
        <v>3200000</v>
      </c>
      <c r="F40" s="11">
        <f t="shared" si="5"/>
        <v>7500000</v>
      </c>
    </row>
    <row r="41" spans="1:6" ht="27.6" x14ac:dyDescent="0.25">
      <c r="A41" s="42" t="s">
        <v>708</v>
      </c>
      <c r="B41" s="121">
        <v>32010501</v>
      </c>
      <c r="C41" s="127" t="s">
        <v>878</v>
      </c>
      <c r="D41" s="123">
        <v>2000000</v>
      </c>
      <c r="E41" s="75"/>
      <c r="F41" s="74">
        <v>500000</v>
      </c>
    </row>
    <row r="42" spans="1:6" x14ac:dyDescent="0.25">
      <c r="A42" s="44"/>
      <c r="B42" s="124">
        <v>32010502</v>
      </c>
      <c r="C42" s="122" t="s">
        <v>879</v>
      </c>
      <c r="D42" s="125">
        <v>1500000</v>
      </c>
      <c r="E42" s="75"/>
      <c r="F42" s="74">
        <v>2000000</v>
      </c>
    </row>
    <row r="43" spans="1:6" x14ac:dyDescent="0.25">
      <c r="A43" s="44"/>
      <c r="B43" s="124">
        <v>32010503</v>
      </c>
      <c r="C43" s="126" t="s">
        <v>880</v>
      </c>
      <c r="D43" s="123">
        <v>1000000</v>
      </c>
      <c r="E43" s="75">
        <v>3200000</v>
      </c>
      <c r="F43" s="74">
        <v>5000000</v>
      </c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709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702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20000000</v>
      </c>
      <c r="E56" s="11">
        <f t="shared" ref="E56:F56" si="7">SUM(E57:E67)</f>
        <v>0</v>
      </c>
      <c r="F56" s="11">
        <f t="shared" si="7"/>
        <v>30000000</v>
      </c>
    </row>
    <row r="57" spans="1:6" hidden="1" x14ac:dyDescent="0.25">
      <c r="A57" s="42" t="s">
        <v>710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711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712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713</v>
      </c>
      <c r="B65" s="43">
        <v>32010936</v>
      </c>
      <c r="C65" s="44" t="s">
        <v>134</v>
      </c>
      <c r="D65" s="45"/>
      <c r="E65" s="45"/>
      <c r="F65" s="45"/>
    </row>
    <row r="66" spans="1:6" x14ac:dyDescent="0.25">
      <c r="A66" s="44"/>
      <c r="B66" s="110">
        <v>32010937</v>
      </c>
      <c r="C66" s="103" t="s">
        <v>866</v>
      </c>
      <c r="D66" s="74">
        <v>20000000</v>
      </c>
      <c r="E66" s="75"/>
      <c r="F66" s="74">
        <v>20000000</v>
      </c>
    </row>
    <row r="67" spans="1:6" x14ac:dyDescent="0.25">
      <c r="A67" s="44"/>
      <c r="B67" s="110">
        <v>32010938</v>
      </c>
      <c r="C67" s="103" t="s">
        <v>899</v>
      </c>
      <c r="D67" s="74"/>
      <c r="E67" s="75"/>
      <c r="F67" s="74">
        <v>10000000</v>
      </c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714</v>
      </c>
      <c r="B69" s="43">
        <v>32020101</v>
      </c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715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716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717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718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719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720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zoomScale="90" zoomScaleNormal="92" zoomScaleSheetLayoutView="90" workbookViewId="0">
      <selection activeCell="E15" sqref="E1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836</v>
      </c>
      <c r="B3" s="136"/>
      <c r="C3" s="136"/>
      <c r="D3" s="136"/>
      <c r="E3" s="136"/>
    </row>
    <row r="4" spans="1:5" x14ac:dyDescent="0.25">
      <c r="A4" s="135" t="s">
        <v>769</v>
      </c>
      <c r="B4" s="135"/>
      <c r="C4" s="135"/>
      <c r="D4" s="135"/>
      <c r="E4" s="135"/>
    </row>
    <row r="6" spans="1:5" ht="49.2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402870272</v>
      </c>
      <c r="D7" s="12">
        <f t="shared" ref="D7:E7" si="0">D8+D13+D20</f>
        <v>340297749</v>
      </c>
      <c r="E7" s="12">
        <f t="shared" si="0"/>
        <v>286347581</v>
      </c>
    </row>
    <row r="8" spans="1:5" s="1" customFormat="1" x14ac:dyDescent="0.25">
      <c r="A8" s="3">
        <v>2101</v>
      </c>
      <c r="B8" s="3" t="s">
        <v>5</v>
      </c>
      <c r="C8" s="12">
        <f>C9</f>
        <v>390870272</v>
      </c>
      <c r="D8" s="12">
        <f t="shared" ref="D8:E8" si="1">D9</f>
        <v>328297749</v>
      </c>
      <c r="E8" s="12">
        <f t="shared" si="1"/>
        <v>262347581</v>
      </c>
    </row>
    <row r="9" spans="1:5" s="1" customFormat="1" x14ac:dyDescent="0.25">
      <c r="A9" s="3">
        <v>210101</v>
      </c>
      <c r="B9" s="3" t="s">
        <v>6</v>
      </c>
      <c r="C9" s="12">
        <f>SUM(C10:C12)</f>
        <v>390870272</v>
      </c>
      <c r="D9" s="12">
        <f t="shared" ref="D9:E9" si="2">SUM(D10:D12)</f>
        <v>328297749</v>
      </c>
      <c r="E9" s="12">
        <f t="shared" si="2"/>
        <v>262347581</v>
      </c>
    </row>
    <row r="10" spans="1:5" x14ac:dyDescent="0.25">
      <c r="A10" s="59">
        <v>21010101</v>
      </c>
      <c r="B10" s="48" t="s">
        <v>5</v>
      </c>
      <c r="C10" s="84">
        <v>390870272</v>
      </c>
      <c r="D10" s="85">
        <v>328297749</v>
      </c>
      <c r="E10" s="84">
        <v>262347581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12000000</v>
      </c>
      <c r="D13" s="12">
        <f t="shared" ref="D13:E13" si="3">D14+D18</f>
        <v>12000000</v>
      </c>
      <c r="E13" s="12">
        <f t="shared" si="3"/>
        <v>24000000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12000000</v>
      </c>
      <c r="D14" s="12">
        <f t="shared" ref="D14:E14" si="4">SUM(D15:D17)</f>
        <v>12000000</v>
      </c>
      <c r="E14" s="12">
        <f t="shared" si="4"/>
        <v>24000000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13</v>
      </c>
      <c r="C17" s="128">
        <v>12000000</v>
      </c>
      <c r="D17" s="129">
        <v>12000000</v>
      </c>
      <c r="E17" s="128">
        <v>24000000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zoomScale="60" zoomScaleNormal="102" workbookViewId="0">
      <selection activeCell="M304" sqref="M30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837</v>
      </c>
      <c r="B4" s="136"/>
      <c r="C4" s="136"/>
      <c r="D4" s="136"/>
      <c r="E4" s="136"/>
    </row>
    <row r="5" spans="1:5" x14ac:dyDescent="0.25">
      <c r="A5" s="135" t="s">
        <v>769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64800000</v>
      </c>
      <c r="D7" s="12">
        <f t="shared" ref="D7:E7" si="0">D8+D84+D88+D93</f>
        <v>40964843</v>
      </c>
      <c r="E7" s="12">
        <f t="shared" si="0"/>
        <v>82700000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41300000</v>
      </c>
      <c r="D8" s="12">
        <f t="shared" ref="D8:E8" si="1">D9+D14+D22+D36+D45+D48+D54+D63+D67+D70</f>
        <v>28443491</v>
      </c>
      <c r="E8" s="12">
        <f t="shared" si="1"/>
        <v>62700000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100000</v>
      </c>
      <c r="E9" s="12">
        <f t="shared" si="2"/>
        <v>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5">
        <v>2000000</v>
      </c>
      <c r="D11" s="84">
        <v>100000</v>
      </c>
      <c r="E11" s="84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21000000</v>
      </c>
      <c r="D22" s="12">
        <f t="shared" ref="D22:E22" si="3">SUM(D23:D35)</f>
        <v>17293491</v>
      </c>
      <c r="E22" s="12">
        <f t="shared" si="3"/>
        <v>48500000</v>
      </c>
    </row>
    <row r="23" spans="1:5" x14ac:dyDescent="0.25">
      <c r="A23" s="43">
        <v>22020301</v>
      </c>
      <c r="B23" s="44" t="s">
        <v>36</v>
      </c>
      <c r="C23" s="85">
        <v>1000000</v>
      </c>
      <c r="D23" s="84">
        <v>220000</v>
      </c>
      <c r="E23" s="84">
        <v>500000</v>
      </c>
    </row>
    <row r="24" spans="1:5" hidden="1" x14ac:dyDescent="0.25">
      <c r="A24" s="43">
        <v>22020302</v>
      </c>
      <c r="B24" s="44" t="s">
        <v>37</v>
      </c>
      <c r="C24" s="85"/>
      <c r="D24" s="84"/>
      <c r="E24" s="84"/>
    </row>
    <row r="25" spans="1:5" hidden="1" x14ac:dyDescent="0.25">
      <c r="A25" s="43">
        <v>22020303</v>
      </c>
      <c r="B25" s="44" t="s">
        <v>38</v>
      </c>
      <c r="C25" s="85"/>
      <c r="D25" s="84"/>
      <c r="E25" s="84"/>
    </row>
    <row r="26" spans="1:5" hidden="1" x14ac:dyDescent="0.25">
      <c r="A26" s="43">
        <v>22020304</v>
      </c>
      <c r="B26" s="44" t="s">
        <v>39</v>
      </c>
      <c r="C26" s="85"/>
      <c r="D26" s="84"/>
      <c r="E26" s="84"/>
    </row>
    <row r="27" spans="1:5" hidden="1" x14ac:dyDescent="0.25">
      <c r="A27" s="43">
        <v>22020305</v>
      </c>
      <c r="B27" s="44" t="s">
        <v>40</v>
      </c>
      <c r="C27" s="96"/>
      <c r="D27" s="97"/>
      <c r="E27" s="97"/>
    </row>
    <row r="28" spans="1:5" hidden="1" x14ac:dyDescent="0.25">
      <c r="A28" s="43">
        <v>22020306</v>
      </c>
      <c r="B28" s="44" t="s">
        <v>41</v>
      </c>
      <c r="C28" s="89"/>
      <c r="D28" s="88"/>
      <c r="E28" s="88"/>
    </row>
    <row r="29" spans="1:5" x14ac:dyDescent="0.25">
      <c r="A29" s="43">
        <v>22020307</v>
      </c>
      <c r="B29" s="44" t="s">
        <v>42</v>
      </c>
      <c r="C29" s="85">
        <v>20000000</v>
      </c>
      <c r="D29" s="84">
        <v>17073491</v>
      </c>
      <c r="E29" s="84">
        <v>48000000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2330000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85">
        <v>2500000</v>
      </c>
      <c r="D37" s="84">
        <v>2330000</v>
      </c>
      <c r="E37" s="84">
        <v>1500000</v>
      </c>
    </row>
    <row r="38" spans="1:5" x14ac:dyDescent="0.25">
      <c r="A38" s="43">
        <v>22020402</v>
      </c>
      <c r="B38" s="44" t="s">
        <v>51</v>
      </c>
      <c r="C38" s="85">
        <v>500000</v>
      </c>
      <c r="D38" s="84"/>
      <c r="E38" s="84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</v>
      </c>
      <c r="D45" s="12">
        <f t="shared" ref="D45:E45" si="5">SUM(D46:D47)</f>
        <v>0</v>
      </c>
      <c r="E45" s="12">
        <f t="shared" si="5"/>
        <v>1000000</v>
      </c>
    </row>
    <row r="46" spans="1:5" x14ac:dyDescent="0.25">
      <c r="A46" s="43">
        <v>22020501</v>
      </c>
      <c r="B46" s="44" t="s">
        <v>59</v>
      </c>
      <c r="C46" s="41">
        <v>1000000</v>
      </c>
      <c r="D46" s="41"/>
      <c r="E46" s="41">
        <v>1000000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4800000</v>
      </c>
      <c r="D54" s="12">
        <f t="shared" ref="D54:E54" si="7">SUM(D55:D62)</f>
        <v>2800000</v>
      </c>
      <c r="E54" s="12">
        <f t="shared" si="7"/>
        <v>3000000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85">
        <v>4800000</v>
      </c>
      <c r="D59" s="84">
        <v>2800000</v>
      </c>
      <c r="E59" s="84">
        <v>3000000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0</v>
      </c>
      <c r="E63" s="12">
        <f t="shared" si="8"/>
        <v>700000</v>
      </c>
    </row>
    <row r="64" spans="1:5" x14ac:dyDescent="0.25">
      <c r="A64" s="43">
        <v>22020801</v>
      </c>
      <c r="B64" s="44" t="s">
        <v>77</v>
      </c>
      <c r="C64" s="85">
        <v>1000000</v>
      </c>
      <c r="D64" s="84"/>
      <c r="E64" s="84">
        <v>380000</v>
      </c>
    </row>
    <row r="65" spans="1:5" x14ac:dyDescent="0.25">
      <c r="A65" s="43">
        <v>22020802</v>
      </c>
      <c r="B65" s="44" t="s">
        <v>78</v>
      </c>
      <c r="C65" s="85">
        <v>500000</v>
      </c>
      <c r="D65" s="84"/>
      <c r="E65" s="84">
        <v>320000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8000000</v>
      </c>
      <c r="D70" s="12">
        <f t="shared" ref="D70:E70" si="10">SUM(D71:D83)</f>
        <v>5920000</v>
      </c>
      <c r="E70" s="12">
        <f t="shared" si="10"/>
        <v>7000000</v>
      </c>
    </row>
    <row r="71" spans="1:5" x14ac:dyDescent="0.25">
      <c r="A71" s="43">
        <v>22021001</v>
      </c>
      <c r="B71" s="44" t="s">
        <v>84</v>
      </c>
      <c r="C71" s="85">
        <v>1000000</v>
      </c>
      <c r="D71" s="84"/>
      <c r="E71" s="84">
        <v>500000</v>
      </c>
    </row>
    <row r="72" spans="1:5" x14ac:dyDescent="0.25">
      <c r="A72" s="43">
        <v>22021002</v>
      </c>
      <c r="B72" s="44" t="s">
        <v>85</v>
      </c>
      <c r="C72" s="85">
        <v>1000000</v>
      </c>
      <c r="D72" s="84">
        <v>385000</v>
      </c>
      <c r="E72" s="84">
        <v>1500000</v>
      </c>
    </row>
    <row r="73" spans="1:5" hidden="1" x14ac:dyDescent="0.25">
      <c r="A73" s="43">
        <v>22021003</v>
      </c>
      <c r="B73" s="44" t="s">
        <v>86</v>
      </c>
      <c r="C73" s="96"/>
      <c r="D73" s="97"/>
      <c r="E73" s="97"/>
    </row>
    <row r="74" spans="1:5" hidden="1" x14ac:dyDescent="0.25">
      <c r="A74" s="43">
        <v>22021004</v>
      </c>
      <c r="B74" s="44" t="s">
        <v>87</v>
      </c>
      <c r="C74" s="88"/>
      <c r="D74" s="89"/>
      <c r="E74" s="88"/>
    </row>
    <row r="75" spans="1:5" hidden="1" x14ac:dyDescent="0.25">
      <c r="A75" s="43">
        <v>22021006</v>
      </c>
      <c r="B75" s="44" t="s">
        <v>88</v>
      </c>
      <c r="C75" s="97"/>
      <c r="D75" s="97"/>
      <c r="E75" s="97"/>
    </row>
    <row r="76" spans="1:5" x14ac:dyDescent="0.25">
      <c r="A76" s="43">
        <v>22021007</v>
      </c>
      <c r="B76" s="44" t="s">
        <v>89</v>
      </c>
      <c r="C76" s="88">
        <v>6000000</v>
      </c>
      <c r="D76" s="89">
        <v>5535000</v>
      </c>
      <c r="E76" s="88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23500000</v>
      </c>
      <c r="D84" s="12">
        <f t="shared" ref="D84:E84" si="11">D85</f>
        <v>12521352</v>
      </c>
      <c r="E84" s="12">
        <f t="shared" si="11"/>
        <v>20000000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23500000</v>
      </c>
      <c r="D85" s="12">
        <f>SUM(D86:D87)</f>
        <v>12521352</v>
      </c>
      <c r="E85" s="12">
        <f>SUM(E86:E87)</f>
        <v>20000000</v>
      </c>
    </row>
    <row r="86" spans="1:5" hidden="1" x14ac:dyDescent="0.25">
      <c r="A86" s="43">
        <v>22040105</v>
      </c>
      <c r="B86" s="44" t="s">
        <v>881</v>
      </c>
      <c r="C86" s="41"/>
      <c r="D86" s="41"/>
      <c r="E86" s="41"/>
    </row>
    <row r="87" spans="1:5" x14ac:dyDescent="0.25">
      <c r="A87" s="43">
        <v>22040109</v>
      </c>
      <c r="B87" s="44" t="s">
        <v>882</v>
      </c>
      <c r="C87" s="84">
        <v>23500000</v>
      </c>
      <c r="D87" s="85">
        <v>12521352</v>
      </c>
      <c r="E87" s="84">
        <v>20000000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zoomScale="60" zoomScaleNormal="112" workbookViewId="0">
      <selection activeCell="F60" sqref="F60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134" t="s">
        <v>143</v>
      </c>
      <c r="B1" s="134"/>
      <c r="C1" s="134"/>
      <c r="D1" s="134"/>
      <c r="E1" s="134"/>
    </row>
    <row r="2" spans="1:6" x14ac:dyDescent="0.25">
      <c r="A2" s="135" t="s">
        <v>838</v>
      </c>
      <c r="B2" s="135"/>
      <c r="C2" s="135"/>
      <c r="D2" s="135"/>
      <c r="E2" s="135"/>
    </row>
    <row r="3" spans="1:6" x14ac:dyDescent="0.25">
      <c r="A3" s="135" t="s">
        <v>769</v>
      </c>
      <c r="B3" s="135"/>
      <c r="C3" s="135"/>
      <c r="D3" s="135"/>
      <c r="E3" s="13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618</v>
      </c>
      <c r="B6" s="4">
        <v>3</v>
      </c>
      <c r="C6" s="5" t="s">
        <v>113</v>
      </c>
      <c r="D6" s="11">
        <f>D7+D17+D28+D34+D40+D49+D56+D68+D75+D81</f>
        <v>243777157</v>
      </c>
      <c r="E6" s="11">
        <f>E7+E17+E28+E34+E40+E49+E56+E68+E75+E81</f>
        <v>120443336</v>
      </c>
      <c r="F6" s="11">
        <f>F7+F17+F28+F34+F40+F49+F56+F68+F75+F81</f>
        <v>145000000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206901186</v>
      </c>
      <c r="E7" s="11">
        <f>SUM(E8:E16)</f>
        <v>111793336</v>
      </c>
      <c r="F7" s="11">
        <f>SUM(F8:F16)</f>
        <v>100000000</v>
      </c>
    </row>
    <row r="8" spans="1:6" x14ac:dyDescent="0.25">
      <c r="A8" s="42" t="s">
        <v>619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99">
        <v>32010102</v>
      </c>
      <c r="C9" s="101" t="s">
        <v>883</v>
      </c>
      <c r="D9" s="84">
        <v>206901186</v>
      </c>
      <c r="E9" s="85">
        <v>111793336</v>
      </c>
      <c r="F9" s="84">
        <v>100000000</v>
      </c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x14ac:dyDescent="0.25">
      <c r="A18" s="42" t="s">
        <v>620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x14ac:dyDescent="0.25">
      <c r="A29" s="42" t="s">
        <v>724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10000000</v>
      </c>
      <c r="E34" s="11">
        <f t="shared" ref="E34:F34" si="2">SUM(E35:E39)</f>
        <v>0</v>
      </c>
      <c r="F34" s="11">
        <f t="shared" si="2"/>
        <v>5000000</v>
      </c>
    </row>
    <row r="35" spans="1:6" x14ac:dyDescent="0.25">
      <c r="A35" s="42" t="s">
        <v>725</v>
      </c>
      <c r="B35" s="43">
        <v>32010405</v>
      </c>
      <c r="C35" s="44" t="s">
        <v>121</v>
      </c>
      <c r="D35" s="45"/>
      <c r="E35" s="45"/>
      <c r="F35" s="45"/>
    </row>
    <row r="36" spans="1:6" x14ac:dyDescent="0.25">
      <c r="A36" s="42" t="s">
        <v>726</v>
      </c>
      <c r="B36" s="43">
        <v>32010406</v>
      </c>
      <c r="C36" s="44" t="s">
        <v>122</v>
      </c>
      <c r="D36" s="45"/>
      <c r="E36" s="45"/>
      <c r="F36" s="45"/>
    </row>
    <row r="37" spans="1:6" x14ac:dyDescent="0.25">
      <c r="A37" s="42" t="s">
        <v>727</v>
      </c>
      <c r="B37" s="43">
        <v>32010407</v>
      </c>
      <c r="C37" s="44" t="s">
        <v>123</v>
      </c>
      <c r="D37" s="45">
        <v>10000000</v>
      </c>
      <c r="E37" s="45"/>
      <c r="F37" s="45">
        <v>5000000</v>
      </c>
    </row>
    <row r="38" spans="1:6" x14ac:dyDescent="0.25">
      <c r="A38" s="42" t="s">
        <v>728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x14ac:dyDescent="0.25">
      <c r="A41" s="42" t="s">
        <v>729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x14ac:dyDescent="0.25">
      <c r="A50" s="42" t="s">
        <v>730</v>
      </c>
      <c r="B50" s="43">
        <v>32010601</v>
      </c>
      <c r="C50" s="44" t="s">
        <v>128</v>
      </c>
      <c r="D50" s="45"/>
      <c r="E50" s="45"/>
      <c r="F50" s="45"/>
    </row>
    <row r="51" spans="1:6" x14ac:dyDescent="0.25">
      <c r="A51" s="42" t="s">
        <v>721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26875971</v>
      </c>
      <c r="E56" s="11">
        <f>SUM(E57:E67)</f>
        <v>8650000</v>
      </c>
      <c r="F56" s="11">
        <f>SUM(F57:F67)</f>
        <v>40000000</v>
      </c>
    </row>
    <row r="57" spans="1:6" x14ac:dyDescent="0.25">
      <c r="A57" s="42" t="s">
        <v>731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x14ac:dyDescent="0.25">
      <c r="A59" s="42" t="s">
        <v>732</v>
      </c>
      <c r="B59" s="43">
        <v>32010904</v>
      </c>
      <c r="C59" s="44" t="s">
        <v>132</v>
      </c>
      <c r="D59" s="84">
        <v>26875971</v>
      </c>
      <c r="E59" s="85">
        <v>8650000</v>
      </c>
      <c r="F59" s="84">
        <v>10000000</v>
      </c>
    </row>
    <row r="60" spans="1:6" x14ac:dyDescent="0.25">
      <c r="A60" s="44"/>
      <c r="B60" s="43"/>
      <c r="C60" s="44" t="s">
        <v>898</v>
      </c>
      <c r="D60" s="45"/>
      <c r="E60" s="45"/>
      <c r="F60" s="45">
        <v>30000000</v>
      </c>
    </row>
    <row r="61" spans="1:6" x14ac:dyDescent="0.25">
      <c r="A61" s="42" t="s">
        <v>733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x14ac:dyDescent="0.25">
      <c r="A65" s="42" t="s">
        <v>734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5">SUM(E69:E74)</f>
        <v>0</v>
      </c>
      <c r="F68" s="11">
        <f t="shared" si="5"/>
        <v>0</v>
      </c>
    </row>
    <row r="69" spans="1:6" x14ac:dyDescent="0.25">
      <c r="A69" s="42" t="s">
        <v>735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x14ac:dyDescent="0.25">
      <c r="A71" s="42" t="s">
        <v>736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x14ac:dyDescent="0.25">
      <c r="A73" s="42" t="s">
        <v>737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6">SUM(E76:E80)</f>
        <v>0</v>
      </c>
      <c r="F75" s="11">
        <f t="shared" si="6"/>
        <v>0</v>
      </c>
    </row>
    <row r="76" spans="1:6" x14ac:dyDescent="0.25">
      <c r="A76" s="42" t="s">
        <v>738</v>
      </c>
      <c r="B76" s="43">
        <v>32030101</v>
      </c>
      <c r="C76" s="44" t="s">
        <v>139</v>
      </c>
      <c r="D76" s="45"/>
      <c r="E76" s="45"/>
      <c r="F76" s="45"/>
    </row>
    <row r="77" spans="1:6" x14ac:dyDescent="0.25">
      <c r="A77" s="42" t="s">
        <v>739</v>
      </c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723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722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zoomScale="90" zoomScaleNormal="112" zoomScaleSheetLayoutView="90" workbookViewId="0">
      <selection activeCell="E10" sqref="E1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839</v>
      </c>
      <c r="B3" s="136"/>
      <c r="C3" s="136"/>
      <c r="D3" s="136"/>
      <c r="E3" s="136"/>
    </row>
    <row r="4" spans="1:5" x14ac:dyDescent="0.25">
      <c r="A4" s="135" t="s">
        <v>771</v>
      </c>
      <c r="B4" s="135"/>
      <c r="C4" s="135"/>
      <c r="D4" s="135"/>
      <c r="E4" s="135"/>
    </row>
    <row r="6" spans="1:5" ht="49.2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155135766</v>
      </c>
      <c r="D7" s="12">
        <f t="shared" ref="D7:E7" si="0">D8+D13+D20</f>
        <v>102742315</v>
      </c>
      <c r="E7" s="12">
        <f t="shared" si="0"/>
        <v>90683248</v>
      </c>
    </row>
    <row r="8" spans="1:5" s="1" customFormat="1" x14ac:dyDescent="0.25">
      <c r="A8" s="3">
        <v>2101</v>
      </c>
      <c r="B8" s="3" t="s">
        <v>5</v>
      </c>
      <c r="C8" s="12">
        <f>C9</f>
        <v>155135766</v>
      </c>
      <c r="D8" s="12">
        <f t="shared" ref="D8:E8" si="1">D9</f>
        <v>102742315</v>
      </c>
      <c r="E8" s="12">
        <f t="shared" si="1"/>
        <v>90683248</v>
      </c>
    </row>
    <row r="9" spans="1:5" s="1" customFormat="1" x14ac:dyDescent="0.25">
      <c r="A9" s="3">
        <v>210101</v>
      </c>
      <c r="B9" s="3" t="s">
        <v>6</v>
      </c>
      <c r="C9" s="12">
        <f>SUM(C10:C12)</f>
        <v>155135766</v>
      </c>
      <c r="D9" s="12">
        <f t="shared" ref="D9:E9" si="2">SUM(D10:D12)</f>
        <v>102742315</v>
      </c>
      <c r="E9" s="12">
        <f t="shared" si="2"/>
        <v>90683248</v>
      </c>
    </row>
    <row r="10" spans="1:5" x14ac:dyDescent="0.25">
      <c r="A10" s="59">
        <v>21010101</v>
      </c>
      <c r="B10" s="48" t="s">
        <v>5</v>
      </c>
      <c r="C10" s="84">
        <v>155135766</v>
      </c>
      <c r="D10" s="85">
        <v>102742315</v>
      </c>
      <c r="E10" s="84">
        <v>90683248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zoomScale="60" zoomScaleNormal="112" workbookViewId="0">
      <selection activeCell="E20" sqref="E2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840</v>
      </c>
      <c r="B4" s="136"/>
      <c r="C4" s="136"/>
      <c r="D4" s="136"/>
      <c r="E4" s="136"/>
    </row>
    <row r="5" spans="1:5" x14ac:dyDescent="0.25">
      <c r="A5" s="135" t="s">
        <v>771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21500000</v>
      </c>
      <c r="D7" s="12">
        <f t="shared" ref="D7:E7" si="0">D8+D84+D88+D93</f>
        <v>5130000</v>
      </c>
      <c r="E7" s="12">
        <f t="shared" si="0"/>
        <v>33700000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17500000</v>
      </c>
      <c r="D8" s="12">
        <f t="shared" ref="D8:E8" si="1">D9+D14+D22+D36+D45+D48+D54+D63+D67+D70</f>
        <v>5130000</v>
      </c>
      <c r="E8" s="12">
        <f t="shared" si="1"/>
        <v>30700000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750000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5">
        <v>1000000</v>
      </c>
      <c r="D11" s="84">
        <v>750000</v>
      </c>
      <c r="E11" s="84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2000000</v>
      </c>
      <c r="D14" s="12">
        <f>SUM(D15:D21)</f>
        <v>525000</v>
      </c>
      <c r="E14" s="12">
        <f>SUM(E15:E21)</f>
        <v>20000000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x14ac:dyDescent="0.25">
      <c r="A19" s="43">
        <v>22020205</v>
      </c>
      <c r="B19" s="44" t="s">
        <v>32</v>
      </c>
      <c r="C19" s="85">
        <v>2000000</v>
      </c>
      <c r="D19" s="84">
        <v>525000</v>
      </c>
      <c r="E19" s="84">
        <v>20000000</v>
      </c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85">
        <v>800000</v>
      </c>
      <c r="D23" s="84"/>
      <c r="E23" s="84">
        <v>500000</v>
      </c>
    </row>
    <row r="24" spans="1:5" hidden="1" x14ac:dyDescent="0.25">
      <c r="A24" s="43">
        <v>22020302</v>
      </c>
      <c r="B24" s="44" t="s">
        <v>37</v>
      </c>
      <c r="C24" s="85"/>
      <c r="D24" s="84"/>
      <c r="E24" s="84"/>
    </row>
    <row r="25" spans="1:5" hidden="1" x14ac:dyDescent="0.25">
      <c r="A25" s="43">
        <v>22020303</v>
      </c>
      <c r="B25" s="44" t="s">
        <v>38</v>
      </c>
      <c r="C25" s="85"/>
      <c r="D25" s="84"/>
      <c r="E25" s="84"/>
    </row>
    <row r="26" spans="1:5" hidden="1" x14ac:dyDescent="0.25">
      <c r="A26" s="43">
        <v>22020304</v>
      </c>
      <c r="B26" s="44" t="s">
        <v>39</v>
      </c>
      <c r="C26" s="85"/>
      <c r="D26" s="84"/>
      <c r="E26" s="84"/>
    </row>
    <row r="27" spans="1:5" x14ac:dyDescent="0.25">
      <c r="A27" s="43">
        <v>22020305</v>
      </c>
      <c r="B27" s="44" t="s">
        <v>40</v>
      </c>
      <c r="C27" s="96">
        <v>0</v>
      </c>
      <c r="D27" s="97"/>
      <c r="E27" s="97"/>
    </row>
    <row r="28" spans="1:5" hidden="1" x14ac:dyDescent="0.25">
      <c r="A28" s="43">
        <v>22020306</v>
      </c>
      <c r="B28" s="44" t="s">
        <v>41</v>
      </c>
      <c r="C28" s="89"/>
      <c r="D28" s="88"/>
      <c r="E28" s="88"/>
    </row>
    <row r="29" spans="1:5" x14ac:dyDescent="0.25">
      <c r="A29" s="43">
        <v>22020307</v>
      </c>
      <c r="B29" s="44" t="s">
        <v>42</v>
      </c>
      <c r="C29" s="85">
        <v>1200000</v>
      </c>
      <c r="D29" s="84">
        <v>0</v>
      </c>
      <c r="E29" s="84">
        <v>1000000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1500000</v>
      </c>
      <c r="D36" s="12">
        <f t="shared" ref="D36:E36" si="4">SUM(D37:D44)</f>
        <v>0</v>
      </c>
      <c r="E36" s="12">
        <f t="shared" si="4"/>
        <v>1500000</v>
      </c>
    </row>
    <row r="37" spans="1:5" x14ac:dyDescent="0.25">
      <c r="A37" s="43">
        <v>22020401</v>
      </c>
      <c r="B37" s="44" t="s">
        <v>50</v>
      </c>
      <c r="C37" s="85">
        <v>500000</v>
      </c>
      <c r="D37" s="84"/>
      <c r="E37" s="84">
        <v>500000</v>
      </c>
    </row>
    <row r="38" spans="1:5" x14ac:dyDescent="0.25">
      <c r="A38" s="43">
        <v>22020402</v>
      </c>
      <c r="B38" s="44" t="s">
        <v>51</v>
      </c>
      <c r="C38" s="85">
        <v>1000000</v>
      </c>
      <c r="D38" s="84"/>
      <c r="E38" s="84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7500000</v>
      </c>
      <c r="D48" s="12">
        <f t="shared" ref="D48:E48" si="6">SUM(D49:D53)</f>
        <v>3500000</v>
      </c>
      <c r="E48" s="12">
        <f t="shared" si="6"/>
        <v>3700000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85">
        <v>7500000</v>
      </c>
      <c r="D53" s="84">
        <v>3500000</v>
      </c>
      <c r="E53" s="84">
        <v>3700000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</v>
      </c>
      <c r="D63" s="12">
        <f t="shared" ref="D63:E63" si="8">SUM(D64:D66)</f>
        <v>100000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100000</v>
      </c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2500000</v>
      </c>
      <c r="D70" s="12">
        <f t="shared" ref="D70:E70" si="10">SUM(D71:D83)</f>
        <v>255000</v>
      </c>
      <c r="E70" s="12">
        <f t="shared" si="10"/>
        <v>2000000</v>
      </c>
    </row>
    <row r="71" spans="1:5" x14ac:dyDescent="0.25">
      <c r="A71" s="43">
        <v>22021001</v>
      </c>
      <c r="B71" s="44" t="s">
        <v>84</v>
      </c>
      <c r="C71" s="85">
        <v>500000</v>
      </c>
      <c r="D71" s="84"/>
      <c r="E71" s="84">
        <v>500000</v>
      </c>
    </row>
    <row r="72" spans="1:5" x14ac:dyDescent="0.25">
      <c r="A72" s="43">
        <v>22021002</v>
      </c>
      <c r="B72" s="44" t="s">
        <v>85</v>
      </c>
      <c r="C72" s="85">
        <v>500000</v>
      </c>
      <c r="D72" s="84"/>
      <c r="E72" s="84">
        <v>500000</v>
      </c>
    </row>
    <row r="73" spans="1:5" hidden="1" x14ac:dyDescent="0.25">
      <c r="A73" s="43">
        <v>22021003</v>
      </c>
      <c r="B73" s="44" t="s">
        <v>86</v>
      </c>
      <c r="C73" s="96"/>
      <c r="D73" s="97"/>
      <c r="E73" s="97"/>
    </row>
    <row r="74" spans="1:5" hidden="1" x14ac:dyDescent="0.25">
      <c r="A74" s="43">
        <v>22021004</v>
      </c>
      <c r="B74" s="44" t="s">
        <v>87</v>
      </c>
      <c r="C74" s="88"/>
      <c r="D74" s="89"/>
      <c r="E74" s="88"/>
    </row>
    <row r="75" spans="1:5" hidden="1" x14ac:dyDescent="0.25">
      <c r="A75" s="43">
        <v>22021006</v>
      </c>
      <c r="B75" s="44" t="s">
        <v>88</v>
      </c>
      <c r="C75" s="97"/>
      <c r="D75" s="97"/>
      <c r="E75" s="97"/>
    </row>
    <row r="76" spans="1:5" x14ac:dyDescent="0.25">
      <c r="A76" s="43">
        <v>22021007</v>
      </c>
      <c r="B76" s="44" t="s">
        <v>89</v>
      </c>
      <c r="C76" s="88">
        <v>1500000</v>
      </c>
      <c r="D76" s="89">
        <v>255000</v>
      </c>
      <c r="E76" s="88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4000000</v>
      </c>
      <c r="D84" s="12">
        <f t="shared" ref="D84:E84" si="11">D85</f>
        <v>0</v>
      </c>
      <c r="E84" s="12">
        <f t="shared" si="11"/>
        <v>3000000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4000000</v>
      </c>
      <c r="D85" s="12">
        <f>SUM(D86:D87)</f>
        <v>0</v>
      </c>
      <c r="E85" s="12">
        <f>SUM(E86:E87)</f>
        <v>3000000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884</v>
      </c>
      <c r="C87" s="84">
        <v>4000000</v>
      </c>
      <c r="D87" s="85"/>
      <c r="E87" s="84">
        <v>3000000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1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zoomScale="60" zoomScaleNormal="99" workbookViewId="0">
      <selection activeCell="A78" activeCellId="17" sqref="A8:XFD8 A29:XFD29 A35:XFD35 A36:XFD36 A37:XFD37 A38:XFD38 A42:XFD42 A43:XFD43 A57:XFD57 A59:XFD59 A61:XFD61 A65:XFD65 A69:XFD69 A71:XFD71 A73:XFD73 A76:XFD76 A77:XFD77 A78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134" t="s">
        <v>143</v>
      </c>
      <c r="B1" s="134"/>
      <c r="C1" s="134"/>
      <c r="D1" s="134"/>
      <c r="E1" s="134"/>
    </row>
    <row r="2" spans="1:6" x14ac:dyDescent="0.25">
      <c r="A2" s="135" t="s">
        <v>841</v>
      </c>
      <c r="B2" s="135"/>
      <c r="C2" s="135"/>
      <c r="D2" s="135"/>
      <c r="E2" s="135"/>
    </row>
    <row r="3" spans="1:6" x14ac:dyDescent="0.25">
      <c r="A3" s="135" t="s">
        <v>771</v>
      </c>
      <c r="B3" s="135"/>
      <c r="C3" s="135"/>
      <c r="D3" s="135"/>
      <c r="E3" s="135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621</v>
      </c>
      <c r="B6" s="4">
        <v>3</v>
      </c>
      <c r="C6" s="5" t="s">
        <v>113</v>
      </c>
      <c r="D6" s="11">
        <f>D7+D17+D28+D34+D40+D49+D56+D68+D75+D81</f>
        <v>119400000</v>
      </c>
      <c r="E6" s="11">
        <f>E7+E17+E28+E34+E40+E49+E56+E68+E75+E81</f>
        <v>51375046</v>
      </c>
      <c r="F6" s="11">
        <f>F7+F17+F28+F34+F40+F49+F56+F68+F75+F81</f>
        <v>222348118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hidden="1" x14ac:dyDescent="0.25">
      <c r="A8" s="42" t="s">
        <v>622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119400000</v>
      </c>
      <c r="E17" s="11">
        <f t="shared" ref="E17:F17" si="1">SUM(E18:E27)</f>
        <v>51375046</v>
      </c>
      <c r="F17" s="11">
        <f t="shared" si="1"/>
        <v>218848118</v>
      </c>
    </row>
    <row r="18" spans="1:6" x14ac:dyDescent="0.25">
      <c r="A18" s="42" t="s">
        <v>623</v>
      </c>
      <c r="B18" s="112">
        <v>32010208</v>
      </c>
      <c r="C18" s="105" t="s">
        <v>250</v>
      </c>
      <c r="D18" s="67"/>
      <c r="E18" s="75"/>
      <c r="F18" s="74">
        <v>4000000</v>
      </c>
    </row>
    <row r="19" spans="1:6" x14ac:dyDescent="0.25">
      <c r="A19" s="46"/>
      <c r="B19" s="110">
        <v>32010209</v>
      </c>
      <c r="C19" s="105" t="s">
        <v>885</v>
      </c>
      <c r="D19" s="67">
        <v>10000000</v>
      </c>
      <c r="E19" s="75"/>
      <c r="F19" s="74">
        <v>4000000</v>
      </c>
    </row>
    <row r="20" spans="1:6" x14ac:dyDescent="0.25">
      <c r="A20" s="46"/>
      <c r="B20" s="110">
        <v>32010210</v>
      </c>
      <c r="C20" s="105" t="s">
        <v>900</v>
      </c>
      <c r="D20" s="67"/>
      <c r="E20" s="75"/>
      <c r="F20" s="74">
        <v>135000000</v>
      </c>
    </row>
    <row r="21" spans="1:6" x14ac:dyDescent="0.25">
      <c r="A21" s="46"/>
      <c r="B21" s="110">
        <v>32010214</v>
      </c>
      <c r="C21" s="105" t="s">
        <v>256</v>
      </c>
      <c r="D21" s="67">
        <v>109400000</v>
      </c>
      <c r="E21" s="75">
        <v>51375046</v>
      </c>
      <c r="F21" s="74">
        <v>70000000</v>
      </c>
    </row>
    <row r="22" spans="1:6" x14ac:dyDescent="0.25">
      <c r="A22" s="46"/>
      <c r="B22" s="110">
        <v>32010215</v>
      </c>
      <c r="C22" s="105" t="s">
        <v>257</v>
      </c>
      <c r="D22" s="67"/>
      <c r="E22" s="75"/>
      <c r="F22" s="74">
        <v>5848118</v>
      </c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743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5">
      <c r="A35" s="42" t="s">
        <v>744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745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746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747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1000000</v>
      </c>
    </row>
    <row r="41" spans="1:6" x14ac:dyDescent="0.25">
      <c r="A41" s="42" t="s">
        <v>748</v>
      </c>
      <c r="B41" s="98">
        <v>32010501</v>
      </c>
      <c r="C41" s="100" t="s">
        <v>264</v>
      </c>
      <c r="D41" s="84"/>
      <c r="E41" s="85"/>
      <c r="F41" s="84">
        <v>500000</v>
      </c>
    </row>
    <row r="42" spans="1:6" hidden="1" x14ac:dyDescent="0.25">
      <c r="A42" s="44"/>
      <c r="B42" s="99">
        <v>32010502</v>
      </c>
      <c r="C42" s="101" t="s">
        <v>886</v>
      </c>
      <c r="D42" s="84"/>
      <c r="E42" s="85"/>
      <c r="F42" s="84">
        <v>0</v>
      </c>
    </row>
    <row r="43" spans="1:6" hidden="1" x14ac:dyDescent="0.25">
      <c r="A43" s="44"/>
      <c r="B43" s="98">
        <v>32010503</v>
      </c>
      <c r="C43" s="101" t="s">
        <v>887</v>
      </c>
      <c r="D43" s="84"/>
      <c r="E43" s="85"/>
      <c r="F43" s="84">
        <v>0</v>
      </c>
    </row>
    <row r="44" spans="1:6" x14ac:dyDescent="0.25">
      <c r="A44" s="44"/>
      <c r="B44" s="99">
        <v>32010505</v>
      </c>
      <c r="C44" s="101" t="s">
        <v>888</v>
      </c>
      <c r="D44" s="84"/>
      <c r="E44" s="85"/>
      <c r="F44" s="84">
        <v>500000</v>
      </c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2500000</v>
      </c>
    </row>
    <row r="50" spans="1:6" x14ac:dyDescent="0.25">
      <c r="A50" s="42" t="s">
        <v>749</v>
      </c>
      <c r="B50" s="43">
        <v>32010601</v>
      </c>
      <c r="C50" s="44" t="s">
        <v>128</v>
      </c>
      <c r="D50" s="45"/>
      <c r="E50" s="45"/>
      <c r="F50" s="45">
        <v>1000000</v>
      </c>
    </row>
    <row r="51" spans="1:6" x14ac:dyDescent="0.25">
      <c r="A51" s="42" t="s">
        <v>740</v>
      </c>
      <c r="B51" s="43">
        <v>32010602</v>
      </c>
      <c r="C51" s="44" t="s">
        <v>129</v>
      </c>
      <c r="D51" s="45"/>
      <c r="E51" s="45"/>
      <c r="F51" s="45">
        <v>1500000</v>
      </c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25">
      <c r="A57" s="42" t="s">
        <v>750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751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752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753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754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755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756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757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758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742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741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117" zoomScaleSheetLayoutView="90" workbookViewId="0">
      <selection activeCell="C10" sqref="C10:E1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134" t="s">
        <v>530</v>
      </c>
      <c r="B2" s="134"/>
      <c r="C2" s="134"/>
      <c r="D2" s="134"/>
      <c r="E2" s="134"/>
    </row>
    <row r="3" spans="1:5" ht="26.4" customHeight="1" x14ac:dyDescent="0.25">
      <c r="A3" s="136" t="s">
        <v>842</v>
      </c>
      <c r="B3" s="136"/>
      <c r="C3" s="136"/>
      <c r="D3" s="136"/>
      <c r="E3" s="136"/>
    </row>
    <row r="4" spans="1:5" x14ac:dyDescent="0.25">
      <c r="A4" s="135" t="s">
        <v>772</v>
      </c>
      <c r="B4" s="135"/>
      <c r="C4" s="135"/>
      <c r="D4" s="135"/>
      <c r="E4" s="135"/>
    </row>
    <row r="6" spans="1:5" ht="51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19213215</v>
      </c>
      <c r="D7" s="12">
        <f t="shared" ref="D7:E7" si="0">D8+D13+D20</f>
        <v>19213215</v>
      </c>
      <c r="E7" s="12">
        <f t="shared" si="0"/>
        <v>19213215</v>
      </c>
    </row>
    <row r="8" spans="1:5" s="1" customFormat="1" x14ac:dyDescent="0.25">
      <c r="A8" s="3">
        <v>2101</v>
      </c>
      <c r="B8" s="3" t="s">
        <v>5</v>
      </c>
      <c r="C8" s="12">
        <f>C9</f>
        <v>19213215</v>
      </c>
      <c r="D8" s="12">
        <f t="shared" ref="D8:E8" si="1">D9</f>
        <v>19213215</v>
      </c>
      <c r="E8" s="12">
        <f t="shared" si="1"/>
        <v>19213215</v>
      </c>
    </row>
    <row r="9" spans="1:5" s="1" customFormat="1" x14ac:dyDescent="0.25">
      <c r="A9" s="3">
        <v>210101</v>
      </c>
      <c r="B9" s="3" t="s">
        <v>6</v>
      </c>
      <c r="C9" s="12">
        <f>SUM(C10:C12)</f>
        <v>19213215</v>
      </c>
      <c r="D9" s="12">
        <f t="shared" ref="D9:E9" si="2">SUM(D10:D12)</f>
        <v>19213215</v>
      </c>
      <c r="E9" s="12">
        <f t="shared" si="2"/>
        <v>19213215</v>
      </c>
    </row>
    <row r="10" spans="1:5" x14ac:dyDescent="0.25">
      <c r="A10" s="59">
        <v>21010101</v>
      </c>
      <c r="B10" s="48" t="s">
        <v>5</v>
      </c>
      <c r="C10" s="84">
        <v>19213215</v>
      </c>
      <c r="D10" s="85">
        <v>19213215</v>
      </c>
      <c r="E10" s="84">
        <v>19213215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view="pageBreakPreview" zoomScale="60" zoomScaleNormal="95" workbookViewId="0">
      <selection activeCell="A64" sqref="A6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134" t="s">
        <v>531</v>
      </c>
      <c r="B3" s="134"/>
      <c r="C3" s="134"/>
      <c r="D3" s="134"/>
      <c r="E3" s="134"/>
    </row>
    <row r="4" spans="1:5" ht="28.95" customHeight="1" x14ac:dyDescent="0.25">
      <c r="A4" s="136" t="s">
        <v>843</v>
      </c>
      <c r="B4" s="136"/>
      <c r="C4" s="136"/>
      <c r="D4" s="136"/>
      <c r="E4" s="136"/>
    </row>
    <row r="5" spans="1:5" x14ac:dyDescent="0.25">
      <c r="A5" s="135" t="s">
        <v>772</v>
      </c>
      <c r="B5" s="135"/>
      <c r="C5" s="135"/>
      <c r="D5" s="135"/>
      <c r="E5" s="135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5300000</v>
      </c>
      <c r="D7" s="12">
        <f t="shared" ref="D7:E7" si="0">D8+D84+D88+D93</f>
        <v>2405000</v>
      </c>
      <c r="E7" s="12">
        <f t="shared" si="0"/>
        <v>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5300000</v>
      </c>
      <c r="D8" s="12">
        <f t="shared" ref="D8:E8" si="1">D9+D14+D22+D36+D45+D48+D54+D63+D67+D70</f>
        <v>2405000</v>
      </c>
      <c r="E8" s="12">
        <f t="shared" si="1"/>
        <v>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</v>
      </c>
      <c r="D9" s="12">
        <f t="shared" ref="D9:E9" si="2">SUM(D10:D13)</f>
        <v>120000</v>
      </c>
      <c r="E9" s="12">
        <f t="shared" si="2"/>
        <v>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85">
        <v>500000</v>
      </c>
      <c r="D11" s="84">
        <v>120000</v>
      </c>
      <c r="E11" s="84">
        <v>500000</v>
      </c>
    </row>
    <row r="12" spans="1:5" hidden="1" x14ac:dyDescent="0.25">
      <c r="A12" s="43">
        <v>22020103</v>
      </c>
      <c r="B12" s="44" t="s">
        <v>25</v>
      </c>
      <c r="C12" s="85"/>
      <c r="D12" s="84"/>
      <c r="E12" s="84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</v>
      </c>
      <c r="D36" s="12">
        <f t="shared" ref="D36:E36" si="4">SUM(D37:D44)</f>
        <v>500000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85">
        <v>1000000</v>
      </c>
      <c r="D37" s="84">
        <v>500000</v>
      </c>
      <c r="E37" s="84">
        <v>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1300000</v>
      </c>
      <c r="D63" s="12">
        <f t="shared" ref="D63:E63" si="8">SUM(D64:D66)</f>
        <v>450000</v>
      </c>
      <c r="E63" s="12">
        <f t="shared" si="8"/>
        <v>500000</v>
      </c>
    </row>
    <row r="64" spans="1:5" x14ac:dyDescent="0.25">
      <c r="A64" s="43">
        <v>22020801</v>
      </c>
      <c r="B64" s="44" t="s">
        <v>77</v>
      </c>
      <c r="C64" s="85">
        <v>1000000</v>
      </c>
      <c r="D64" s="84">
        <v>450000</v>
      </c>
      <c r="E64" s="84">
        <v>500000</v>
      </c>
    </row>
    <row r="65" spans="1:5" x14ac:dyDescent="0.25">
      <c r="A65" s="43">
        <v>22020802</v>
      </c>
      <c r="B65" s="44" t="s">
        <v>78</v>
      </c>
      <c r="C65" s="85">
        <v>300000</v>
      </c>
      <c r="D65" s="84"/>
      <c r="E65" s="84">
        <v>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2500000</v>
      </c>
      <c r="D70" s="12">
        <f t="shared" ref="D70:E70" si="10">SUM(D71:D83)</f>
        <v>1335000</v>
      </c>
      <c r="E70" s="12">
        <f t="shared" si="10"/>
        <v>2000000</v>
      </c>
    </row>
    <row r="71" spans="1:5" x14ac:dyDescent="0.25">
      <c r="A71" s="43">
        <v>22021001</v>
      </c>
      <c r="B71" s="44" t="s">
        <v>84</v>
      </c>
      <c r="C71" s="85">
        <v>2000000</v>
      </c>
      <c r="D71" s="84">
        <v>1235000</v>
      </c>
      <c r="E71" s="84">
        <v>1500000</v>
      </c>
    </row>
    <row r="72" spans="1:5" hidden="1" x14ac:dyDescent="0.25">
      <c r="A72" s="43">
        <v>22021002</v>
      </c>
      <c r="B72" s="44" t="s">
        <v>85</v>
      </c>
      <c r="C72" s="85"/>
      <c r="D72" s="84"/>
      <c r="E72" s="84"/>
    </row>
    <row r="73" spans="1:5" hidden="1" x14ac:dyDescent="0.25">
      <c r="A73" s="43">
        <v>22021003</v>
      </c>
      <c r="B73" s="44" t="s">
        <v>86</v>
      </c>
      <c r="C73" s="96"/>
      <c r="D73" s="97"/>
      <c r="E73" s="97"/>
    </row>
    <row r="74" spans="1:5" hidden="1" x14ac:dyDescent="0.25">
      <c r="A74" s="43">
        <v>22021004</v>
      </c>
      <c r="B74" s="44" t="s">
        <v>87</v>
      </c>
      <c r="C74" s="88"/>
      <c r="D74" s="89"/>
      <c r="E74" s="88"/>
    </row>
    <row r="75" spans="1:5" hidden="1" x14ac:dyDescent="0.25">
      <c r="A75" s="43">
        <v>22021006</v>
      </c>
      <c r="B75" s="44" t="s">
        <v>88</v>
      </c>
      <c r="C75" s="97"/>
      <c r="D75" s="97"/>
      <c r="E75" s="97"/>
    </row>
    <row r="76" spans="1:5" x14ac:dyDescent="0.25">
      <c r="A76" s="43">
        <v>22021007</v>
      </c>
      <c r="B76" s="44" t="s">
        <v>89</v>
      </c>
      <c r="C76" s="88">
        <v>500000</v>
      </c>
      <c r="D76" s="89">
        <v>100000</v>
      </c>
      <c r="E76" s="88">
        <v>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1</vt:i4>
      </vt:variant>
    </vt:vector>
  </HeadingPairs>
  <TitlesOfParts>
    <vt:vector size="39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'FINANCE OVERHEAD COST F.xi'!Print_Area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2026-07-11T22:34:36Z</cp:lastPrinted>
  <dcterms:created xsi:type="dcterms:W3CDTF">2025-11-07T19:59:01Z</dcterms:created>
  <dcterms:modified xsi:type="dcterms:W3CDTF">2026-07-11T22:34:41Z</dcterms:modified>
</cp:coreProperties>
</file>