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0" yWindow="0" windowWidth="22940" windowHeight="9350" firstSheet="36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52511"/>
</workbook>
</file>

<file path=xl/calcChain.xml><?xml version="1.0" encoding="utf-8"?>
<calcChain xmlns="http://schemas.openxmlformats.org/spreadsheetml/2006/main">
  <c r="E96" i="22" l="1"/>
  <c r="D96" i="22"/>
  <c r="C96" i="22"/>
  <c r="E94" i="22"/>
  <c r="D94" i="22"/>
  <c r="D93" i="22" s="1"/>
  <c r="C94" i="22"/>
  <c r="C93" i="22" s="1"/>
  <c r="E93" i="22"/>
  <c r="E89" i="22"/>
  <c r="E88" i="22" s="1"/>
  <c r="D89" i="22"/>
  <c r="D88" i="22" s="1"/>
  <c r="C89" i="22"/>
  <c r="C88" i="22" s="1"/>
  <c r="E85" i="22"/>
  <c r="D85" i="22"/>
  <c r="C85" i="22"/>
  <c r="E84" i="22"/>
  <c r="D84" i="22"/>
  <c r="C84" i="22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E20" i="21"/>
  <c r="D20" i="21"/>
  <c r="C20" i="21"/>
  <c r="E18" i="21"/>
  <c r="D18" i="21"/>
  <c r="C18" i="21"/>
  <c r="E14" i="21"/>
  <c r="D14" i="21"/>
  <c r="C14" i="21"/>
  <c r="D13" i="21"/>
  <c r="C13" i="21"/>
  <c r="E9" i="21"/>
  <c r="E8" i="21" s="1"/>
  <c r="D9" i="21"/>
  <c r="D8" i="21" s="1"/>
  <c r="C9" i="21"/>
  <c r="C8" i="21" s="1"/>
  <c r="F91" i="40"/>
  <c r="E91" i="40"/>
  <c r="D91" i="40"/>
  <c r="F85" i="40"/>
  <c r="E85" i="40"/>
  <c r="D85" i="40"/>
  <c r="F78" i="40"/>
  <c r="E78" i="40"/>
  <c r="D78" i="40"/>
  <c r="F66" i="40"/>
  <c r="E66" i="40"/>
  <c r="D66" i="40"/>
  <c r="F59" i="40"/>
  <c r="E59" i="40"/>
  <c r="D59" i="40"/>
  <c r="F50" i="40"/>
  <c r="E50" i="40"/>
  <c r="D50" i="40"/>
  <c r="F44" i="40"/>
  <c r="E44" i="40"/>
  <c r="D44" i="40"/>
  <c r="F38" i="40"/>
  <c r="E38" i="40"/>
  <c r="D38" i="40"/>
  <c r="F17" i="40"/>
  <c r="E17" i="40"/>
  <c r="D17" i="40"/>
  <c r="F7" i="40"/>
  <c r="E7" i="40"/>
  <c r="D7" i="40"/>
  <c r="E96" i="39"/>
  <c r="D96" i="39"/>
  <c r="C96" i="39"/>
  <c r="C93" i="39" s="1"/>
  <c r="E94" i="39"/>
  <c r="D94" i="39"/>
  <c r="C94" i="39"/>
  <c r="D93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E20" i="38"/>
  <c r="D20" i="38"/>
  <c r="C20" i="38"/>
  <c r="E18" i="38"/>
  <c r="D18" i="38"/>
  <c r="C18" i="38"/>
  <c r="E14" i="38"/>
  <c r="E13" i="38" s="1"/>
  <c r="D14" i="38"/>
  <c r="D13" i="38" s="1"/>
  <c r="D7" i="38" s="1"/>
  <c r="C14" i="38"/>
  <c r="C13" i="38" s="1"/>
  <c r="E9" i="38"/>
  <c r="E8" i="38" s="1"/>
  <c r="D9" i="38"/>
  <c r="D8" i="38" s="1"/>
  <c r="C9" i="38"/>
  <c r="C8" i="38" s="1"/>
  <c r="F102" i="37"/>
  <c r="E102" i="37"/>
  <c r="D102" i="37"/>
  <c r="F96" i="37"/>
  <c r="E96" i="37"/>
  <c r="D96" i="37"/>
  <c r="F89" i="37"/>
  <c r="E89" i="37"/>
  <c r="D89" i="37"/>
  <c r="F77" i="37"/>
  <c r="E77" i="37"/>
  <c r="D77" i="37"/>
  <c r="F70" i="37"/>
  <c r="E70" i="37"/>
  <c r="D70" i="37"/>
  <c r="F61" i="37"/>
  <c r="E61" i="37"/>
  <c r="D61" i="37"/>
  <c r="F55" i="37"/>
  <c r="E55" i="37"/>
  <c r="D55" i="37"/>
  <c r="F49" i="37"/>
  <c r="E49" i="37"/>
  <c r="D49" i="37"/>
  <c r="F38" i="37"/>
  <c r="E38" i="37"/>
  <c r="D38" i="37"/>
  <c r="F7" i="37"/>
  <c r="E7" i="37"/>
  <c r="D7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E20" i="35"/>
  <c r="D20" i="35"/>
  <c r="C20" i="35"/>
  <c r="E18" i="35"/>
  <c r="D18" i="35"/>
  <c r="C18" i="35"/>
  <c r="E14" i="35"/>
  <c r="E13" i="35" s="1"/>
  <c r="D14" i="35"/>
  <c r="C14" i="35"/>
  <c r="E9" i="35"/>
  <c r="D9" i="35"/>
  <c r="C9" i="35"/>
  <c r="E8" i="35"/>
  <c r="E7" i="35" s="1"/>
  <c r="D8" i="35"/>
  <c r="C8" i="35"/>
  <c r="F81" i="34"/>
  <c r="E81" i="34"/>
  <c r="D81" i="34"/>
  <c r="F75" i="34"/>
  <c r="E75" i="34"/>
  <c r="D75" i="34"/>
  <c r="F68" i="34"/>
  <c r="E68" i="34"/>
  <c r="D68" i="34"/>
  <c r="F56" i="34"/>
  <c r="E56" i="34"/>
  <c r="D56" i="34"/>
  <c r="F49" i="34"/>
  <c r="E49" i="34"/>
  <c r="D49" i="34"/>
  <c r="F40" i="34"/>
  <c r="E40" i="34"/>
  <c r="D40" i="34"/>
  <c r="F34" i="34"/>
  <c r="E34" i="34"/>
  <c r="D34" i="34"/>
  <c r="F28" i="34"/>
  <c r="E28" i="34"/>
  <c r="D28" i="34"/>
  <c r="F17" i="34"/>
  <c r="E17" i="34"/>
  <c r="D17" i="34"/>
  <c r="F7" i="34"/>
  <c r="E7" i="34"/>
  <c r="D7" i="34"/>
  <c r="E97" i="33"/>
  <c r="D97" i="33"/>
  <c r="C97" i="33"/>
  <c r="E95" i="33"/>
  <c r="D95" i="33"/>
  <c r="C95" i="33"/>
  <c r="E90" i="33"/>
  <c r="D90" i="33"/>
  <c r="C90" i="33"/>
  <c r="C89" i="33" s="1"/>
  <c r="E89" i="33"/>
  <c r="D89" i="33"/>
  <c r="E86" i="33"/>
  <c r="E85" i="33" s="1"/>
  <c r="D86" i="33"/>
  <c r="D85" i="33" s="1"/>
  <c r="C86" i="33"/>
  <c r="C85" i="33" s="1"/>
  <c r="E71" i="33"/>
  <c r="D71" i="33"/>
  <c r="C71" i="33"/>
  <c r="E68" i="33"/>
  <c r="D68" i="33"/>
  <c r="C68" i="33"/>
  <c r="E64" i="33"/>
  <c r="D64" i="33"/>
  <c r="C64" i="33"/>
  <c r="E55" i="33"/>
  <c r="D55" i="33"/>
  <c r="C55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E21" i="32"/>
  <c r="D21" i="32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75" i="31"/>
  <c r="E75" i="31"/>
  <c r="D75" i="31"/>
  <c r="F68" i="31"/>
  <c r="E68" i="31"/>
  <c r="D68" i="31"/>
  <c r="F56" i="31"/>
  <c r="E56" i="31"/>
  <c r="D56" i="31"/>
  <c r="F49" i="31"/>
  <c r="E49" i="31"/>
  <c r="D49" i="31"/>
  <c r="F40" i="31"/>
  <c r="E40" i="31"/>
  <c r="D40" i="31"/>
  <c r="F34" i="31"/>
  <c r="E34" i="31"/>
  <c r="D34" i="31"/>
  <c r="F28" i="31"/>
  <c r="E28" i="31"/>
  <c r="D28" i="31"/>
  <c r="F17" i="31"/>
  <c r="E17" i="31"/>
  <c r="D17" i="31"/>
  <c r="F7" i="31"/>
  <c r="E7" i="31"/>
  <c r="D7" i="31"/>
  <c r="E96" i="30"/>
  <c r="E93" i="30" s="1"/>
  <c r="D96" i="30"/>
  <c r="D93" i="30" s="1"/>
  <c r="C96" i="30"/>
  <c r="C93" i="30" s="1"/>
  <c r="E94" i="30"/>
  <c r="D94" i="30"/>
  <c r="C94" i="30"/>
  <c r="E89" i="30"/>
  <c r="E88" i="30" s="1"/>
  <c r="D89" i="30"/>
  <c r="D88" i="30" s="1"/>
  <c r="C89" i="30"/>
  <c r="C88" i="30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E20" i="29"/>
  <c r="D20" i="29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/>
  <c r="F69" i="28"/>
  <c r="E69" i="28"/>
  <c r="D69" i="28"/>
  <c r="F63" i="28"/>
  <c r="E63" i="28"/>
  <c r="D63" i="28"/>
  <c r="F56" i="28"/>
  <c r="E56" i="28"/>
  <c r="D56" i="28"/>
  <c r="F44" i="28"/>
  <c r="E44" i="28"/>
  <c r="D44" i="28"/>
  <c r="F37" i="28"/>
  <c r="E37" i="28"/>
  <c r="D37" i="28"/>
  <c r="F28" i="28"/>
  <c r="E28" i="28"/>
  <c r="D28" i="28"/>
  <c r="F22" i="28"/>
  <c r="E22" i="28"/>
  <c r="D22" i="28"/>
  <c r="F16" i="28"/>
  <c r="E16" i="28"/>
  <c r="D16" i="28"/>
  <c r="F14" i="28"/>
  <c r="F11" i="28" s="1"/>
  <c r="E14" i="28"/>
  <c r="E11" i="28" s="1"/>
  <c r="D14" i="28"/>
  <c r="D11" i="28" s="1"/>
  <c r="F7" i="28"/>
  <c r="E7" i="28"/>
  <c r="D7" i="28"/>
  <c r="E97" i="27"/>
  <c r="D97" i="27"/>
  <c r="C97" i="27"/>
  <c r="E95" i="27"/>
  <c r="D95" i="27"/>
  <c r="D94" i="27" s="1"/>
  <c r="C95" i="27"/>
  <c r="C94" i="27" s="1"/>
  <c r="E90" i="27"/>
  <c r="E89" i="27" s="1"/>
  <c r="D90" i="27"/>
  <c r="D89" i="27" s="1"/>
  <c r="C90" i="27"/>
  <c r="C89" i="27" s="1"/>
  <c r="E87" i="27"/>
  <c r="D87" i="27"/>
  <c r="C87" i="27"/>
  <c r="C86" i="27"/>
  <c r="C85" i="27" s="1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27" i="26"/>
  <c r="E23" i="6" s="1"/>
  <c r="D27" i="26"/>
  <c r="D23" i="6" s="1"/>
  <c r="C27" i="26"/>
  <c r="C23" i="6" s="1"/>
  <c r="E22" i="26"/>
  <c r="D22" i="26"/>
  <c r="C22" i="26"/>
  <c r="E18" i="26"/>
  <c r="D18" i="26"/>
  <c r="C18" i="26"/>
  <c r="E14" i="26"/>
  <c r="D14" i="26"/>
  <c r="C14" i="26"/>
  <c r="C13" i="26" s="1"/>
  <c r="E9" i="26"/>
  <c r="D9" i="26"/>
  <c r="D8" i="26" s="1"/>
  <c r="C9" i="26"/>
  <c r="C8" i="26" s="1"/>
  <c r="E8" i="26"/>
  <c r="F81" i="25"/>
  <c r="E81" i="25"/>
  <c r="D81" i="25"/>
  <c r="F75" i="25"/>
  <c r="E75" i="25"/>
  <c r="D75" i="25"/>
  <c r="F68" i="25"/>
  <c r="E68" i="25"/>
  <c r="D68" i="25"/>
  <c r="F56" i="25"/>
  <c r="E56" i="25"/>
  <c r="D56" i="25"/>
  <c r="F49" i="25"/>
  <c r="E49" i="25"/>
  <c r="D49" i="25"/>
  <c r="F40" i="25"/>
  <c r="E40" i="25"/>
  <c r="D40" i="25"/>
  <c r="F34" i="25"/>
  <c r="E34" i="25"/>
  <c r="D34" i="25"/>
  <c r="F28" i="25"/>
  <c r="E28" i="25"/>
  <c r="D28" i="25"/>
  <c r="F17" i="25"/>
  <c r="E17" i="25"/>
  <c r="D17" i="25"/>
  <c r="F7" i="25"/>
  <c r="E7" i="25"/>
  <c r="D7" i="25"/>
  <c r="E97" i="24"/>
  <c r="D97" i="24"/>
  <c r="C97" i="24"/>
  <c r="E95" i="24"/>
  <c r="D95" i="24"/>
  <c r="D94" i="24" s="1"/>
  <c r="C95" i="24"/>
  <c r="E90" i="24"/>
  <c r="E89" i="24" s="1"/>
  <c r="D90" i="24"/>
  <c r="D89" i="24" s="1"/>
  <c r="C90" i="24"/>
  <c r="C89" i="24" s="1"/>
  <c r="E86" i="24"/>
  <c r="E85" i="24" s="1"/>
  <c r="D86" i="24"/>
  <c r="D85" i="24" s="1"/>
  <c r="C86" i="24"/>
  <c r="C85" i="24"/>
  <c r="E71" i="24"/>
  <c r="D71" i="24"/>
  <c r="C71" i="24"/>
  <c r="E68" i="24"/>
  <c r="D68" i="24"/>
  <c r="C68" i="24"/>
  <c r="E64" i="24"/>
  <c r="D64" i="24"/>
  <c r="C64" i="24"/>
  <c r="E55" i="24"/>
  <c r="D55" i="24"/>
  <c r="C55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E20" i="23"/>
  <c r="D20" i="23"/>
  <c r="C20" i="23"/>
  <c r="E18" i="23"/>
  <c r="D18" i="23"/>
  <c r="C18" i="23"/>
  <c r="E14" i="23"/>
  <c r="E13" i="23" s="1"/>
  <c r="D14" i="23"/>
  <c r="C14" i="23"/>
  <c r="C13" i="23" s="1"/>
  <c r="E9" i="23"/>
  <c r="E8" i="23" s="1"/>
  <c r="D9" i="23"/>
  <c r="D8" i="23" s="1"/>
  <c r="C9" i="23"/>
  <c r="C8" i="23"/>
  <c r="F83" i="3"/>
  <c r="E83" i="3"/>
  <c r="D83" i="3"/>
  <c r="F77" i="3"/>
  <c r="E77" i="3"/>
  <c r="D77" i="3"/>
  <c r="F70" i="3"/>
  <c r="E70" i="3"/>
  <c r="D70" i="3"/>
  <c r="F58" i="3"/>
  <c r="E58" i="3"/>
  <c r="D58" i="3"/>
  <c r="F51" i="3"/>
  <c r="E51" i="3"/>
  <c r="D51" i="3"/>
  <c r="F42" i="3"/>
  <c r="E42" i="3"/>
  <c r="D42" i="3"/>
  <c r="F34" i="3"/>
  <c r="E34" i="3"/>
  <c r="D34" i="3"/>
  <c r="F28" i="3"/>
  <c r="E28" i="3"/>
  <c r="D28" i="3"/>
  <c r="F17" i="3"/>
  <c r="E17" i="3"/>
  <c r="D17" i="3"/>
  <c r="F7" i="3"/>
  <c r="E7" i="3"/>
  <c r="D7" i="3"/>
  <c r="E96" i="16"/>
  <c r="E93" i="16" s="1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D85" i="16"/>
  <c r="D84" i="16" s="1"/>
  <c r="C85" i="16"/>
  <c r="C84" i="16" s="1"/>
  <c r="E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E20" i="15"/>
  <c r="D20" i="15"/>
  <c r="C20" i="15"/>
  <c r="E18" i="15"/>
  <c r="E13" i="15" s="1"/>
  <c r="D18" i="15"/>
  <c r="C18" i="15"/>
  <c r="E14" i="15"/>
  <c r="D14" i="15"/>
  <c r="C14" i="15"/>
  <c r="E9" i="15"/>
  <c r="E8" i="15" s="1"/>
  <c r="D9" i="15"/>
  <c r="D8" i="15" s="1"/>
  <c r="C9" i="15"/>
  <c r="C8" i="15" s="1"/>
  <c r="E96" i="20"/>
  <c r="E93" i="20" s="1"/>
  <c r="D96" i="20"/>
  <c r="C96" i="20"/>
  <c r="E94" i="20"/>
  <c r="D94" i="20"/>
  <c r="C94" i="20"/>
  <c r="E89" i="20"/>
  <c r="D89" i="20"/>
  <c r="D88" i="20" s="1"/>
  <c r="C89" i="20"/>
  <c r="C88" i="20" s="1"/>
  <c r="E88" i="20"/>
  <c r="E85" i="20"/>
  <c r="E84" i="20" s="1"/>
  <c r="D85" i="20"/>
  <c r="C85" i="20"/>
  <c r="C84" i="20" s="1"/>
  <c r="D84" i="20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E20" i="19"/>
  <c r="D20" i="19"/>
  <c r="C20" i="19"/>
  <c r="E18" i="19"/>
  <c r="D18" i="19"/>
  <c r="C18" i="19"/>
  <c r="E14" i="19"/>
  <c r="E13" i="19" s="1"/>
  <c r="D14" i="19"/>
  <c r="D13" i="19" s="1"/>
  <c r="C14" i="19"/>
  <c r="E9" i="19"/>
  <c r="E8" i="19" s="1"/>
  <c r="D9" i="19"/>
  <c r="D8" i="19" s="1"/>
  <c r="C9" i="19"/>
  <c r="C8" i="19" s="1"/>
  <c r="E96" i="18"/>
  <c r="E93" i="18" s="1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E20" i="17"/>
  <c r="D20" i="17"/>
  <c r="C20" i="17"/>
  <c r="E18" i="17"/>
  <c r="D18" i="17"/>
  <c r="C18" i="17"/>
  <c r="E14" i="17"/>
  <c r="D14" i="17"/>
  <c r="C14" i="17"/>
  <c r="E9" i="17"/>
  <c r="D9" i="17"/>
  <c r="D8" i="17" s="1"/>
  <c r="C9" i="17"/>
  <c r="C8" i="17" s="1"/>
  <c r="E96" i="5"/>
  <c r="D96" i="5"/>
  <c r="C96" i="5"/>
  <c r="E94" i="5"/>
  <c r="E93" i="5" s="1"/>
  <c r="D94" i="5"/>
  <c r="D93" i="5" s="1"/>
  <c r="C94" i="5"/>
  <c r="E89" i="5"/>
  <c r="D89" i="5"/>
  <c r="D88" i="5" s="1"/>
  <c r="C89" i="5"/>
  <c r="C88" i="5" s="1"/>
  <c r="E88" i="5"/>
  <c r="E85" i="5"/>
  <c r="E84" i="5" s="1"/>
  <c r="D85" i="5"/>
  <c r="D84" i="5" s="1"/>
  <c r="C85" i="5"/>
  <c r="C84" i="5"/>
  <c r="E70" i="5"/>
  <c r="D70" i="5"/>
  <c r="C70" i="5"/>
  <c r="E67" i="5"/>
  <c r="D67" i="5"/>
  <c r="C67" i="5"/>
  <c r="E63" i="5"/>
  <c r="D63" i="5"/>
  <c r="C63" i="5"/>
  <c r="E54" i="5"/>
  <c r="D54" i="5"/>
  <c r="C54" i="5"/>
  <c r="E48" i="5"/>
  <c r="D48" i="5"/>
  <c r="C48" i="5"/>
  <c r="E45" i="5"/>
  <c r="D45" i="5"/>
  <c r="C45" i="5"/>
  <c r="E36" i="5"/>
  <c r="D36" i="5"/>
  <c r="C36" i="5"/>
  <c r="E22" i="5"/>
  <c r="D22" i="5"/>
  <c r="C22" i="5"/>
  <c r="E14" i="5"/>
  <c r="D14" i="5"/>
  <c r="C14" i="5"/>
  <c r="E9" i="5"/>
  <c r="D9" i="5"/>
  <c r="C9" i="5"/>
  <c r="E20" i="4"/>
  <c r="D20" i="4"/>
  <c r="C20" i="4"/>
  <c r="E18" i="4"/>
  <c r="D18" i="4"/>
  <c r="C18" i="4"/>
  <c r="E14" i="4"/>
  <c r="D14" i="4"/>
  <c r="D13" i="4" s="1"/>
  <c r="C14" i="4"/>
  <c r="C13" i="4"/>
  <c r="E9" i="4"/>
  <c r="D9" i="4"/>
  <c r="D8" i="4" s="1"/>
  <c r="C9" i="4"/>
  <c r="C8" i="4" s="1"/>
  <c r="E8" i="4"/>
  <c r="G8" i="10"/>
  <c r="E8" i="10"/>
  <c r="E7" i="10"/>
  <c r="G7" i="10" s="1"/>
  <c r="E116" i="6"/>
  <c r="E115" i="6" s="1"/>
  <c r="D116" i="6"/>
  <c r="D115" i="6" s="1"/>
  <c r="C116" i="6"/>
  <c r="C115" i="6" s="1"/>
  <c r="E114" i="6"/>
  <c r="E113" i="6" s="1"/>
  <c r="D114" i="6"/>
  <c r="D113" i="6" s="1"/>
  <c r="C114" i="6"/>
  <c r="C113" i="6" s="1"/>
  <c r="E111" i="6"/>
  <c r="D111" i="6"/>
  <c r="C111" i="6"/>
  <c r="E110" i="6"/>
  <c r="D110" i="6"/>
  <c r="C110" i="6"/>
  <c r="E109" i="6"/>
  <c r="D109" i="6"/>
  <c r="C109" i="6"/>
  <c r="E106" i="6"/>
  <c r="D106" i="6"/>
  <c r="C106" i="6"/>
  <c r="C105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7" i="6"/>
  <c r="D87" i="6"/>
  <c r="C87" i="6"/>
  <c r="E86" i="6"/>
  <c r="D86" i="6"/>
  <c r="C86" i="6"/>
  <c r="E84" i="6"/>
  <c r="D84" i="6"/>
  <c r="C84" i="6"/>
  <c r="E83" i="6"/>
  <c r="D83" i="6"/>
  <c r="C83" i="6"/>
  <c r="E82" i="6"/>
  <c r="D82" i="6"/>
  <c r="C82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5" i="6"/>
  <c r="D65" i="6"/>
  <c r="C65" i="6"/>
  <c r="E64" i="6"/>
  <c r="D64" i="6"/>
  <c r="C64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1" i="6"/>
  <c r="D31" i="6"/>
  <c r="C31" i="6"/>
  <c r="E30" i="6"/>
  <c r="D30" i="6"/>
  <c r="C30" i="6"/>
  <c r="E29" i="6"/>
  <c r="D29" i="6"/>
  <c r="C29" i="6"/>
  <c r="E28" i="6"/>
  <c r="D28" i="6"/>
  <c r="C28" i="6"/>
  <c r="E21" i="6"/>
  <c r="D21" i="6"/>
  <c r="C21" i="6"/>
  <c r="E19" i="6"/>
  <c r="E18" i="6" s="1"/>
  <c r="D19" i="6"/>
  <c r="D18" i="6" s="1"/>
  <c r="C19" i="6"/>
  <c r="C18" i="6" s="1"/>
  <c r="E17" i="6"/>
  <c r="D17" i="6"/>
  <c r="C17" i="6"/>
  <c r="E16" i="6"/>
  <c r="D16" i="6"/>
  <c r="C16" i="6"/>
  <c r="E15" i="6"/>
  <c r="D15" i="6"/>
  <c r="C15" i="6"/>
  <c r="E12" i="6"/>
  <c r="D12" i="6"/>
  <c r="C12" i="6"/>
  <c r="E11" i="6"/>
  <c r="D11" i="6"/>
  <c r="C11" i="6"/>
  <c r="E10" i="6"/>
  <c r="D10" i="6"/>
  <c r="C10" i="6"/>
  <c r="E128" i="9"/>
  <c r="D128" i="9"/>
  <c r="C128" i="9"/>
  <c r="E126" i="9"/>
  <c r="E125" i="9" s="1"/>
  <c r="D126" i="9"/>
  <c r="D125" i="9" s="1"/>
  <c r="C126" i="9"/>
  <c r="C125" i="9" s="1"/>
  <c r="E123" i="9"/>
  <c r="D123" i="9"/>
  <c r="C123" i="9"/>
  <c r="E120" i="9"/>
  <c r="E119" i="9" s="1"/>
  <c r="D120" i="9"/>
  <c r="D119" i="9" s="1"/>
  <c r="C120" i="9"/>
  <c r="E116" i="9"/>
  <c r="D116" i="9"/>
  <c r="C116" i="9"/>
  <c r="E113" i="9"/>
  <c r="D113" i="9"/>
  <c r="C113" i="9"/>
  <c r="E111" i="9"/>
  <c r="D111" i="9"/>
  <c r="C111" i="9"/>
  <c r="E109" i="9"/>
  <c r="D109" i="9"/>
  <c r="C109" i="9"/>
  <c r="E105" i="9"/>
  <c r="D105" i="9"/>
  <c r="C105" i="9"/>
  <c r="E95" i="9"/>
  <c r="D95" i="9"/>
  <c r="C95" i="9"/>
  <c r="E81" i="9"/>
  <c r="D81" i="9"/>
  <c r="C81" i="9"/>
  <c r="E79" i="9"/>
  <c r="D79" i="9"/>
  <c r="C79" i="9"/>
  <c r="E53" i="9"/>
  <c r="D53" i="9"/>
  <c r="C53" i="9"/>
  <c r="E24" i="9"/>
  <c r="D24" i="9"/>
  <c r="C24" i="9"/>
  <c r="E18" i="9"/>
  <c r="E17" i="9" s="1"/>
  <c r="D18" i="9"/>
  <c r="D17" i="9" s="1"/>
  <c r="C18" i="9"/>
  <c r="C17" i="9" s="1"/>
  <c r="E13" i="9"/>
  <c r="D13" i="9"/>
  <c r="C13" i="9"/>
  <c r="E11" i="9"/>
  <c r="E7" i="9" s="1"/>
  <c r="E6" i="9" s="1"/>
  <c r="D11" i="9"/>
  <c r="C11" i="9"/>
  <c r="E8" i="9"/>
  <c r="D8" i="9"/>
  <c r="C8" i="9"/>
  <c r="E32" i="7"/>
  <c r="C32" i="7"/>
  <c r="E17" i="7"/>
  <c r="D17" i="7"/>
  <c r="C17" i="7"/>
  <c r="E11" i="7"/>
  <c r="E20" i="8" s="1"/>
  <c r="D11" i="7"/>
  <c r="D20" i="8" s="1"/>
  <c r="C11" i="7"/>
  <c r="C20" i="8" s="1"/>
  <c r="E7" i="8"/>
  <c r="C7" i="8"/>
  <c r="C8" i="13" l="1"/>
  <c r="C141" i="6" s="1"/>
  <c r="C8" i="22"/>
  <c r="C7" i="22" s="1"/>
  <c r="D8" i="22"/>
  <c r="D7" i="22" s="1"/>
  <c r="E13" i="21"/>
  <c r="E7" i="21"/>
  <c r="F6" i="40"/>
  <c r="E14" i="14" s="1"/>
  <c r="D6" i="40"/>
  <c r="C14" i="14" s="1"/>
  <c r="E6" i="40"/>
  <c r="D14" i="14" s="1"/>
  <c r="E93" i="39"/>
  <c r="C8" i="39"/>
  <c r="C7" i="39" s="1"/>
  <c r="D8" i="39"/>
  <c r="D7" i="39" s="1"/>
  <c r="D14" i="11" s="1"/>
  <c r="E8" i="39"/>
  <c r="E7" i="38"/>
  <c r="E93" i="36"/>
  <c r="E8" i="36"/>
  <c r="E7" i="36" s="1"/>
  <c r="E13" i="11" s="1"/>
  <c r="C8" i="36"/>
  <c r="D8" i="36"/>
  <c r="C13" i="35"/>
  <c r="C7" i="35" s="1"/>
  <c r="E6" i="34"/>
  <c r="D12" i="14" s="1"/>
  <c r="F6" i="34"/>
  <c r="D6" i="34"/>
  <c r="C12" i="14" s="1"/>
  <c r="E94" i="33"/>
  <c r="C8" i="33"/>
  <c r="D8" i="33"/>
  <c r="E8" i="33"/>
  <c r="E7" i="33" s="1"/>
  <c r="C14" i="32"/>
  <c r="C7" i="32" s="1"/>
  <c r="D14" i="32"/>
  <c r="D7" i="32" s="1"/>
  <c r="E14" i="32"/>
  <c r="E7" i="32" s="1"/>
  <c r="D6" i="31"/>
  <c r="C11" i="14" s="1"/>
  <c r="E6" i="31"/>
  <c r="D11" i="14" s="1"/>
  <c r="F6" i="31"/>
  <c r="E11" i="14" s="1"/>
  <c r="E20" i="12"/>
  <c r="E8" i="30"/>
  <c r="E7" i="30" s="1"/>
  <c r="D13" i="29"/>
  <c r="D7" i="29" s="1"/>
  <c r="E13" i="29"/>
  <c r="E7" i="29" s="1"/>
  <c r="C13" i="29"/>
  <c r="C7" i="29" s="1"/>
  <c r="C13" i="13"/>
  <c r="C162" i="6" s="1"/>
  <c r="C161" i="6" s="1"/>
  <c r="C12" i="13"/>
  <c r="C157" i="6" s="1"/>
  <c r="C156" i="6" s="1"/>
  <c r="C11" i="13"/>
  <c r="C151" i="6" s="1"/>
  <c r="D11" i="13"/>
  <c r="D151" i="6" s="1"/>
  <c r="C9" i="13"/>
  <c r="C143" i="6" s="1"/>
  <c r="D8" i="13"/>
  <c r="D141" i="6" s="1"/>
  <c r="E8" i="13"/>
  <c r="E141" i="6" s="1"/>
  <c r="D7" i="13"/>
  <c r="D138" i="6" s="1"/>
  <c r="F6" i="28"/>
  <c r="E10" i="14" s="1"/>
  <c r="E94" i="27"/>
  <c r="E63" i="6"/>
  <c r="D8" i="27"/>
  <c r="C8" i="27"/>
  <c r="C7" i="27" s="1"/>
  <c r="E20" i="26"/>
  <c r="D13" i="26"/>
  <c r="E13" i="26"/>
  <c r="E7" i="26" s="1"/>
  <c r="C14" i="13"/>
  <c r="C171" i="6" s="1"/>
  <c r="C10" i="13"/>
  <c r="C147" i="6" s="1"/>
  <c r="E6" i="25"/>
  <c r="D9" i="14" s="1"/>
  <c r="C7" i="13"/>
  <c r="C138" i="6" s="1"/>
  <c r="C94" i="24"/>
  <c r="C16" i="12"/>
  <c r="E8" i="24"/>
  <c r="C8" i="24"/>
  <c r="D8" i="24"/>
  <c r="D7" i="24" s="1"/>
  <c r="C27" i="6"/>
  <c r="D13" i="23"/>
  <c r="E7" i="23"/>
  <c r="C7" i="23"/>
  <c r="D7" i="23"/>
  <c r="D12" i="13"/>
  <c r="D157" i="6" s="1"/>
  <c r="D156" i="6" s="1"/>
  <c r="E12" i="13"/>
  <c r="E157" i="6" s="1"/>
  <c r="E156" i="6" s="1"/>
  <c r="E11" i="13"/>
  <c r="E151" i="6" s="1"/>
  <c r="D6" i="3"/>
  <c r="C24" i="7" s="1"/>
  <c r="F6" i="3"/>
  <c r="E8" i="14" s="1"/>
  <c r="E6" i="3"/>
  <c r="D24" i="7" s="1"/>
  <c r="C93" i="16"/>
  <c r="D93" i="16"/>
  <c r="C104" i="6"/>
  <c r="C103" i="6" s="1"/>
  <c r="C85" i="6"/>
  <c r="D20" i="12"/>
  <c r="C8" i="16"/>
  <c r="C7" i="16" s="1"/>
  <c r="D13" i="12"/>
  <c r="E7" i="15"/>
  <c r="D93" i="20"/>
  <c r="D16" i="12"/>
  <c r="E16" i="12"/>
  <c r="C8" i="20"/>
  <c r="D8" i="20"/>
  <c r="D7" i="20" s="1"/>
  <c r="E8" i="20"/>
  <c r="E7" i="20" s="1"/>
  <c r="D9" i="12"/>
  <c r="E9" i="12"/>
  <c r="D7" i="19"/>
  <c r="E7" i="19"/>
  <c r="C112" i="6"/>
  <c r="C93" i="18"/>
  <c r="E108" i="6"/>
  <c r="E107" i="6" s="1"/>
  <c r="C108" i="6"/>
  <c r="C107" i="6" s="1"/>
  <c r="D108" i="6"/>
  <c r="D107" i="6" s="1"/>
  <c r="C19" i="12"/>
  <c r="E18" i="12"/>
  <c r="E72" i="6"/>
  <c r="C18" i="12"/>
  <c r="D18" i="12"/>
  <c r="C66" i="6"/>
  <c r="C63" i="6"/>
  <c r="D63" i="6"/>
  <c r="C15" i="12"/>
  <c r="C14" i="12"/>
  <c r="D14" i="12"/>
  <c r="E14" i="12"/>
  <c r="C8" i="18"/>
  <c r="D27" i="6"/>
  <c r="C13" i="17"/>
  <c r="C7" i="17" s="1"/>
  <c r="D13" i="17"/>
  <c r="D7" i="17" s="1"/>
  <c r="C9" i="12"/>
  <c r="E13" i="17"/>
  <c r="E8" i="12"/>
  <c r="C9" i="6"/>
  <c r="C8" i="6" s="1"/>
  <c r="E112" i="6"/>
  <c r="D112" i="6"/>
  <c r="E88" i="6"/>
  <c r="D21" i="12"/>
  <c r="C88" i="6"/>
  <c r="C21" i="12"/>
  <c r="C20" i="12"/>
  <c r="E85" i="6"/>
  <c r="C72" i="6"/>
  <c r="D66" i="6"/>
  <c r="E66" i="6"/>
  <c r="D17" i="12"/>
  <c r="C54" i="6"/>
  <c r="D54" i="6"/>
  <c r="C40" i="6"/>
  <c r="E8" i="5"/>
  <c r="E7" i="5" s="1"/>
  <c r="E40" i="6"/>
  <c r="D40" i="6"/>
  <c r="C8" i="5"/>
  <c r="D8" i="5"/>
  <c r="D7" i="5" s="1"/>
  <c r="E32" i="6"/>
  <c r="E13" i="12"/>
  <c r="C13" i="12"/>
  <c r="E27" i="6"/>
  <c r="C7" i="4"/>
  <c r="E10" i="12"/>
  <c r="E14" i="6"/>
  <c r="E13" i="6" s="1"/>
  <c r="C14" i="6"/>
  <c r="C13" i="6" s="1"/>
  <c r="D9" i="6"/>
  <c r="D8" i="6" s="1"/>
  <c r="E7" i="12"/>
  <c r="D7" i="4"/>
  <c r="C119" i="9"/>
  <c r="C118" i="9" s="1"/>
  <c r="E118" i="9"/>
  <c r="E10" i="7" s="1"/>
  <c r="D118" i="9"/>
  <c r="D23" i="9"/>
  <c r="D16" i="9" s="1"/>
  <c r="E23" i="9"/>
  <c r="E16" i="9" s="1"/>
  <c r="C7" i="9"/>
  <c r="C6" i="9" s="1"/>
  <c r="C8" i="7" s="1"/>
  <c r="D19" i="8"/>
  <c r="D10" i="7"/>
  <c r="C10" i="7"/>
  <c r="C19" i="8"/>
  <c r="C18" i="8" s="1"/>
  <c r="C20" i="26"/>
  <c r="C7" i="26" s="1"/>
  <c r="C22" i="6"/>
  <c r="C20" i="6" s="1"/>
  <c r="E8" i="7"/>
  <c r="E9" i="8"/>
  <c r="C7" i="12"/>
  <c r="C8" i="12"/>
  <c r="C17" i="12"/>
  <c r="E17" i="12"/>
  <c r="C13" i="19"/>
  <c r="C7" i="19" s="1"/>
  <c r="D20" i="26"/>
  <c r="D10" i="12" s="1"/>
  <c r="D22" i="6"/>
  <c r="D20" i="6" s="1"/>
  <c r="C7" i="38"/>
  <c r="D8" i="12"/>
  <c r="C93" i="5"/>
  <c r="C93" i="20"/>
  <c r="E21" i="12"/>
  <c r="E7" i="13"/>
  <c r="E138" i="6" s="1"/>
  <c r="D14" i="6"/>
  <c r="D13" i="6" s="1"/>
  <c r="C22" i="12"/>
  <c r="D7" i="9"/>
  <c r="D6" i="9" s="1"/>
  <c r="E13" i="4"/>
  <c r="E7" i="4" s="1"/>
  <c r="D15" i="12"/>
  <c r="D19" i="12"/>
  <c r="C23" i="12"/>
  <c r="D72" i="6"/>
  <c r="E8" i="18"/>
  <c r="E7" i="18" s="1"/>
  <c r="E12" i="12"/>
  <c r="D6" i="25"/>
  <c r="C5" i="13"/>
  <c r="D88" i="6"/>
  <c r="C32" i="6"/>
  <c r="C6" i="13"/>
  <c r="C125" i="6" s="1"/>
  <c r="D32" i="6"/>
  <c r="C23" i="9"/>
  <c r="C16" i="9" s="1"/>
  <c r="C81" i="6"/>
  <c r="E15" i="12"/>
  <c r="E19" i="12"/>
  <c r="D8" i="18"/>
  <c r="D12" i="12"/>
  <c r="E23" i="12"/>
  <c r="D86" i="27"/>
  <c r="D85" i="27" s="1"/>
  <c r="D22" i="12" s="1"/>
  <c r="D105" i="6"/>
  <c r="D104" i="6" s="1"/>
  <c r="D103" i="6" s="1"/>
  <c r="D13" i="13"/>
  <c r="D162" i="6" s="1"/>
  <c r="D161" i="6" s="1"/>
  <c r="E86" i="27"/>
  <c r="E85" i="27" s="1"/>
  <c r="E22" i="12" s="1"/>
  <c r="E105" i="6"/>
  <c r="E104" i="6" s="1"/>
  <c r="E103" i="6" s="1"/>
  <c r="E5" i="13"/>
  <c r="D6" i="37"/>
  <c r="C13" i="14" s="1"/>
  <c r="E54" i="6"/>
  <c r="D9" i="13"/>
  <c r="D143" i="6" s="1"/>
  <c r="C12" i="12"/>
  <c r="D23" i="12"/>
  <c r="D10" i="13"/>
  <c r="D147" i="6" s="1"/>
  <c r="C94" i="33"/>
  <c r="E6" i="37"/>
  <c r="E8" i="22"/>
  <c r="E7" i="22" s="1"/>
  <c r="D93" i="18"/>
  <c r="E6" i="13"/>
  <c r="E125" i="6" s="1"/>
  <c r="F6" i="25"/>
  <c r="E10" i="13"/>
  <c r="E147" i="6" s="1"/>
  <c r="E14" i="13"/>
  <c r="E171" i="6" s="1"/>
  <c r="D6" i="28"/>
  <c r="C10" i="14" s="1"/>
  <c r="D94" i="33"/>
  <c r="C7" i="21"/>
  <c r="E22" i="6"/>
  <c r="E20" i="6" s="1"/>
  <c r="D85" i="6"/>
  <c r="D6" i="13"/>
  <c r="D125" i="6" s="1"/>
  <c r="D14" i="13"/>
  <c r="D171" i="6" s="1"/>
  <c r="E9" i="6"/>
  <c r="E8" i="6" s="1"/>
  <c r="D81" i="6"/>
  <c r="E8" i="17"/>
  <c r="E6" i="28"/>
  <c r="D10" i="14" s="1"/>
  <c r="D13" i="35"/>
  <c r="D7" i="35" s="1"/>
  <c r="D7" i="21"/>
  <c r="D7" i="12"/>
  <c r="D8" i="16"/>
  <c r="D7" i="16" s="1"/>
  <c r="E94" i="24"/>
  <c r="E8" i="27"/>
  <c r="F6" i="37"/>
  <c r="E13" i="14" s="1"/>
  <c r="C13" i="15"/>
  <c r="C7" i="15" s="1"/>
  <c r="E8" i="16"/>
  <c r="E7" i="16" s="1"/>
  <c r="C8" i="30"/>
  <c r="C7" i="30" s="1"/>
  <c r="C93" i="36"/>
  <c r="E81" i="6"/>
  <c r="D13" i="15"/>
  <c r="D7" i="15" s="1"/>
  <c r="E9" i="13"/>
  <c r="E143" i="6" s="1"/>
  <c r="E13" i="13"/>
  <c r="E162" i="6" s="1"/>
  <c r="E161" i="6" s="1"/>
  <c r="D8" i="30"/>
  <c r="D7" i="30" s="1"/>
  <c r="D93" i="36"/>
  <c r="D5" i="13"/>
  <c r="D8" i="14" l="1"/>
  <c r="D15" i="11"/>
  <c r="C15" i="11"/>
  <c r="E15" i="11"/>
  <c r="E7" i="39"/>
  <c r="E14" i="11" s="1"/>
  <c r="C9" i="10"/>
  <c r="F9" i="10"/>
  <c r="C7" i="36"/>
  <c r="C13" i="11" s="1"/>
  <c r="D7" i="36"/>
  <c r="E12" i="14"/>
  <c r="C7" i="33"/>
  <c r="C12" i="11" s="1"/>
  <c r="D7" i="33"/>
  <c r="D12" i="11" s="1"/>
  <c r="E11" i="11"/>
  <c r="D11" i="11"/>
  <c r="E24" i="12"/>
  <c r="E11" i="12" s="1"/>
  <c r="D7" i="27"/>
  <c r="C10" i="11"/>
  <c r="D7" i="26"/>
  <c r="D25" i="7"/>
  <c r="C7" i="24"/>
  <c r="C9" i="11" s="1"/>
  <c r="D9" i="11"/>
  <c r="C8" i="14"/>
  <c r="E24" i="7"/>
  <c r="F5" i="10"/>
  <c r="C8" i="11"/>
  <c r="D8" i="11"/>
  <c r="E8" i="11"/>
  <c r="D24" i="12"/>
  <c r="D11" i="12" s="1"/>
  <c r="C7" i="20"/>
  <c r="C7" i="11" s="1"/>
  <c r="E7" i="11"/>
  <c r="D7" i="11"/>
  <c r="C7" i="18"/>
  <c r="C24" i="12"/>
  <c r="C11" i="12" s="1"/>
  <c r="D7" i="18"/>
  <c r="C6" i="11"/>
  <c r="E7" i="17"/>
  <c r="E6" i="11" s="1"/>
  <c r="C26" i="6"/>
  <c r="C25" i="6" s="1"/>
  <c r="C20" i="7" s="1"/>
  <c r="C14" i="8" s="1"/>
  <c r="D26" i="6"/>
  <c r="D25" i="6" s="1"/>
  <c r="D20" i="7" s="1"/>
  <c r="D14" i="8" s="1"/>
  <c r="E26" i="6"/>
  <c r="E25" i="6" s="1"/>
  <c r="E20" i="7" s="1"/>
  <c r="E14" i="8" s="1"/>
  <c r="E6" i="12"/>
  <c r="D5" i="11"/>
  <c r="C7" i="6"/>
  <c r="C19" i="7" s="1"/>
  <c r="D7" i="6"/>
  <c r="E19" i="8"/>
  <c r="E18" i="8" s="1"/>
  <c r="C9" i="8"/>
  <c r="C9" i="7"/>
  <c r="C12" i="7" s="1"/>
  <c r="C13" i="7" s="1"/>
  <c r="C10" i="8"/>
  <c r="C9" i="14"/>
  <c r="C25" i="7"/>
  <c r="C6" i="10"/>
  <c r="D9" i="8"/>
  <c r="D8" i="7"/>
  <c r="D5" i="9"/>
  <c r="C14" i="11"/>
  <c r="C7" i="5"/>
  <c r="C5" i="11" s="1"/>
  <c r="C11" i="11"/>
  <c r="E5" i="11"/>
  <c r="D10" i="8"/>
  <c r="D9" i="7"/>
  <c r="D121" i="6"/>
  <c r="D120" i="6" s="1"/>
  <c r="D119" i="6" s="1"/>
  <c r="D118" i="6" s="1"/>
  <c r="D28" i="13"/>
  <c r="E7" i="6"/>
  <c r="D5" i="10"/>
  <c r="E7" i="24"/>
  <c r="E12" i="11"/>
  <c r="D6" i="11"/>
  <c r="E7" i="27"/>
  <c r="E10" i="11" s="1"/>
  <c r="F6" i="10"/>
  <c r="E9" i="14"/>
  <c r="E25" i="7"/>
  <c r="E9" i="7"/>
  <c r="E12" i="7" s="1"/>
  <c r="E13" i="7" s="1"/>
  <c r="E10" i="8"/>
  <c r="E8" i="8" s="1"/>
  <c r="E5" i="9"/>
  <c r="C10" i="12"/>
  <c r="C6" i="12" s="1"/>
  <c r="C26" i="7"/>
  <c r="D13" i="14"/>
  <c r="D26" i="7"/>
  <c r="C28" i="13"/>
  <c r="C121" i="6"/>
  <c r="C120" i="6" s="1"/>
  <c r="C119" i="6" s="1"/>
  <c r="C118" i="6" s="1"/>
  <c r="D13" i="11"/>
  <c r="D6" i="12"/>
  <c r="E28" i="13"/>
  <c r="E121" i="6"/>
  <c r="E120" i="6" s="1"/>
  <c r="E119" i="6" s="1"/>
  <c r="E118" i="6" s="1"/>
  <c r="E26" i="7"/>
  <c r="C5" i="9"/>
  <c r="D18" i="8"/>
  <c r="F18" i="8" s="1"/>
  <c r="F19" i="8"/>
  <c r="D25" i="14" l="1"/>
  <c r="E25" i="14"/>
  <c r="D9" i="10"/>
  <c r="E9" i="10" s="1"/>
  <c r="G9" i="10" s="1"/>
  <c r="D27" i="7"/>
  <c r="D22" i="8" s="1"/>
  <c r="D10" i="11"/>
  <c r="D28" i="11" s="1"/>
  <c r="C25" i="14"/>
  <c r="F23" i="10"/>
  <c r="C5" i="10"/>
  <c r="C23" i="10" s="1"/>
  <c r="E5" i="12"/>
  <c r="E27" i="12" s="1"/>
  <c r="D5" i="12"/>
  <c r="D27" i="12" s="1"/>
  <c r="F14" i="8"/>
  <c r="D6" i="6"/>
  <c r="D5" i="6" s="1"/>
  <c r="C5" i="12"/>
  <c r="C27" i="12" s="1"/>
  <c r="C6" i="6"/>
  <c r="C5" i="6" s="1"/>
  <c r="D19" i="7"/>
  <c r="D13" i="8" s="1"/>
  <c r="C8" i="8"/>
  <c r="C24" i="8" s="1"/>
  <c r="E24" i="8"/>
  <c r="D8" i="8"/>
  <c r="F9" i="8"/>
  <c r="D6" i="10"/>
  <c r="E9" i="11"/>
  <c r="E28" i="11" s="1"/>
  <c r="C27" i="7"/>
  <c r="C22" i="8" s="1"/>
  <c r="E19" i="7"/>
  <c r="E6" i="6"/>
  <c r="E5" i="6" s="1"/>
  <c r="C28" i="11"/>
  <c r="E27" i="7"/>
  <c r="E22" i="8" s="1"/>
  <c r="C21" i="7"/>
  <c r="C22" i="7" s="1"/>
  <c r="C13" i="8"/>
  <c r="C12" i="8" s="1"/>
  <c r="F10" i="8"/>
  <c r="D12" i="7"/>
  <c r="D13" i="7" s="1"/>
  <c r="D23" i="10" l="1"/>
  <c r="F22" i="8"/>
  <c r="E5" i="10"/>
  <c r="G5" i="10" s="1"/>
  <c r="D21" i="7"/>
  <c r="D22" i="7" s="1"/>
  <c r="D28" i="7" s="1"/>
  <c r="D12" i="8"/>
  <c r="F13" i="8"/>
  <c r="E6" i="10"/>
  <c r="G6" i="10" s="1"/>
  <c r="C25" i="8"/>
  <c r="C28" i="7"/>
  <c r="D24" i="8"/>
  <c r="F24" i="8" s="1"/>
  <c r="F8" i="8"/>
  <c r="E21" i="7"/>
  <c r="E22" i="7" s="1"/>
  <c r="E28" i="7" s="1"/>
  <c r="E13" i="8"/>
  <c r="E12" i="8" s="1"/>
  <c r="G23" i="10" l="1"/>
  <c r="E25" i="8"/>
  <c r="E26" i="8"/>
  <c r="E33" i="7"/>
  <c r="E29" i="7"/>
  <c r="E23" i="10"/>
  <c r="F12" i="8"/>
  <c r="D25" i="8"/>
  <c r="F25" i="8" s="1"/>
  <c r="C33" i="7"/>
  <c r="C29" i="7"/>
</calcChain>
</file>

<file path=xl/sharedStrings.xml><?xml version="1.0" encoding="utf-8"?>
<sst xmlns="http://schemas.openxmlformats.org/spreadsheetml/2006/main" count="2617" uniqueCount="943">
  <si>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</t>
    </r>
  </si>
  <si>
    <t>FASKARI LOCAL GOVERNMENT COUNCIL – 2026 PROPOSED BUDGET SUMMARY</t>
  </si>
  <si>
    <t xml:space="preserve">Item </t>
  </si>
  <si>
    <t>2025 Revised
Budget
N</t>
  </si>
  <si>
    <t>2025 Budget
Performance
N</t>
  </si>
  <si>
    <t>2026 Proposed
Budget
N</t>
  </si>
  <si>
    <t>%</t>
  </si>
  <si>
    <t>A</t>
  </si>
  <si>
    <t>Opening Balance</t>
  </si>
  <si>
    <t>B</t>
  </si>
  <si>
    <t>Recurrent Revenue</t>
  </si>
  <si>
    <r>
      <rPr>
        <b/>
        <sz val="12"/>
        <color theme="1"/>
        <rFont val="Tahoma"/>
        <charset val="134"/>
      </rPr>
      <t>1100</t>
    </r>
    <r>
      <rPr>
        <sz val="12"/>
        <color theme="1"/>
        <rFont val="Tahoma"/>
        <charset val="134"/>
      </rPr>
      <t xml:space="preserve"> -LOCAL GOVERNMENT SHARE OF FAAC</t>
    </r>
  </si>
  <si>
    <r>
      <rPr>
        <b/>
        <sz val="12"/>
        <color theme="1"/>
        <rFont val="Tahoma"/>
        <charset val="134"/>
      </rPr>
      <t>1200</t>
    </r>
    <r>
      <rPr>
        <sz val="12"/>
        <color theme="1"/>
        <rFont val="Tahoma"/>
        <charset val="134"/>
      </rPr>
      <t>-INDEPENDENT REVENUE</t>
    </r>
  </si>
  <si>
    <t>D</t>
  </si>
  <si>
    <t>Recurrent Expenditure</t>
  </si>
  <si>
    <r>
      <rPr>
        <b/>
        <sz val="12"/>
        <color theme="1"/>
        <rFont val="Tahoma"/>
        <charset val="134"/>
      </rPr>
      <t>2100</t>
    </r>
    <r>
      <rPr>
        <sz val="12"/>
        <color theme="1"/>
        <rFont val="Tahoma"/>
        <charset val="134"/>
      </rPr>
      <t xml:space="preserve"> - PERSONNEL COST</t>
    </r>
  </si>
  <si>
    <r>
      <rPr>
        <b/>
        <sz val="12"/>
        <color theme="1"/>
        <rFont val="Tahoma"/>
        <charset val="134"/>
      </rPr>
      <t>2200</t>
    </r>
    <r>
      <rPr>
        <sz val="12"/>
        <color theme="1"/>
        <rFont val="Tahoma"/>
        <charset val="134"/>
      </rPr>
      <t xml:space="preserve"> - OTHER RECURRENT COST</t>
    </r>
  </si>
  <si>
    <t>Transfer to Capital Account</t>
  </si>
  <si>
    <t>C</t>
  </si>
  <si>
    <t>Capital Receipts</t>
  </si>
  <si>
    <r>
      <rPr>
        <b/>
        <sz val="12"/>
        <color theme="1"/>
        <rFont val="Tahoma"/>
        <charset val="134"/>
      </rPr>
      <t>1300</t>
    </r>
    <r>
      <rPr>
        <sz val="12"/>
        <color theme="1"/>
        <rFont val="Tahoma"/>
        <charset val="134"/>
      </rPr>
      <t xml:space="preserve"> - AID AND GRANTS</t>
    </r>
  </si>
  <si>
    <r>
      <rPr>
        <b/>
        <sz val="12"/>
        <color theme="1"/>
        <rFont val="Tahoma"/>
        <charset val="134"/>
      </rPr>
      <t>1400</t>
    </r>
    <r>
      <rPr>
        <sz val="12"/>
        <color theme="1"/>
        <rFont val="Tahoma"/>
        <charset val="134"/>
      </rPr>
      <t>- OTHER CAPITAL RECEIPTS</t>
    </r>
  </si>
  <si>
    <t>E</t>
  </si>
  <si>
    <t>3200 - ASSETS (CAPITAL EXPENDITURE)</t>
  </si>
  <si>
    <t>F</t>
  </si>
  <si>
    <t xml:space="preserve">Total Revenue </t>
  </si>
  <si>
    <t>G</t>
  </si>
  <si>
    <t>Total Expenditure</t>
  </si>
  <si>
    <t>Budget Surplus /(Deficit) =A+B+C-D-E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</si>
  <si>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F.ii</t>
    </r>
  </si>
  <si>
    <t>FASKARI LOCAL GOVERNMENT COUNCIL – 2026 CONSOLIDATED MASTER BUDGET SUMMARY</t>
  </si>
  <si>
    <t>S/N</t>
  </si>
  <si>
    <t>DETAILS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</si>
  <si>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</si>
  <si>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</si>
  <si>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</si>
  <si>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</si>
  <si>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</si>
  <si>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</si>
  <si>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</si>
  <si>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</si>
  <si>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</si>
  <si>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</si>
  <si>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</si>
  <si>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</si>
  <si>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</si>
  <si>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</si>
  <si>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</si>
  <si>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</si>
  <si>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</si>
  <si>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</si>
  <si>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</si>
  <si>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</si>
  <si>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</si>
  <si>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</si>
  <si>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</si>
  <si>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</si>
  <si>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</si>
  <si>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</si>
  <si>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</si>
  <si>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</si>
  <si>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F.iii</t>
    </r>
  </si>
  <si>
    <t>FASKARI LOCAL GOVERNMENT COUNCIL – 2026 BUDGET - SUMMARY OF REVENUE</t>
  </si>
  <si>
    <t>Code</t>
  </si>
  <si>
    <t>Economic</t>
  </si>
  <si>
    <r>
      <rPr>
        <b/>
        <sz val="11"/>
        <color rgb="FF000000"/>
        <rFont val="Tahoma"/>
        <charset val="134"/>
      </rPr>
      <t>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</si>
  <si>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GOVERNMENT SHARE OF FAAC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</si>
  <si>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LG GOVERNMENT SHARE OF STATUTORY REVENUE</t>
    </r>
    <r>
      <rPr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</si>
  <si>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 xml:space="preserve">STATUTORY ALLOCATION: </t>
    </r>
    <r>
      <rPr>
        <b/>
        <sz val="11"/>
        <color rgb="FF000000"/>
        <rFont val="Tahoma"/>
        <charset val="134"/>
      </rPr>
      <t>FAAC</t>
    </r>
  </si>
  <si>
    <r>
      <rPr>
        <sz val="11"/>
        <color rgb="FF000000"/>
        <rFont val="Tahoma"/>
        <charset val="134"/>
      </rPr>
      <t xml:space="preserve">STATUTORY ALLOCATION: </t>
    </r>
    <r>
      <rPr>
        <b/>
        <sz val="11"/>
        <color rgb="FF000000"/>
        <rFont val="Tahoma"/>
        <charset val="134"/>
      </rPr>
      <t>STATE IGR</t>
    </r>
  </si>
  <si>
    <r>
      <rPr>
        <b/>
        <sz val="11"/>
        <color rgb="FF000000"/>
        <rFont val="Tahoma"/>
        <charset val="134"/>
      </rPr>
      <t>LG GOVERNMENT SHARE OF VAT</t>
    </r>
    <r>
      <rPr>
        <sz val="11"/>
        <color rgb="FF000000"/>
        <rFont val="Tahoma"/>
        <charset val="134"/>
      </rPr>
      <t xml:space="preserve"> </t>
    </r>
  </si>
  <si>
    <t xml:space="preserve">LG SHARE OF VAT </t>
  </si>
  <si>
    <r>
      <rPr>
        <b/>
        <sz val="11"/>
        <color rgb="FF000000"/>
        <rFont val="Tahoma"/>
        <charset val="134"/>
      </rPr>
      <t>LG GOVERNMENT SHARE OF OTHER REVENUE</t>
    </r>
    <r>
      <rPr>
        <sz val="11"/>
        <color rgb="FF000000"/>
        <rFont val="Tahoma"/>
        <charset val="134"/>
      </rPr>
      <t xml:space="preserve"> </t>
    </r>
  </si>
  <si>
    <t xml:space="preserve">EXCESS CRUDE </t>
  </si>
  <si>
    <t xml:space="preserve">LG SPECIAL ALLOCATIONS </t>
  </si>
  <si>
    <r>
      <rPr>
        <b/>
        <sz val="11"/>
        <color rgb="FF000000"/>
        <rFont val="Tahoma"/>
        <charset val="134"/>
      </rPr>
      <t>INDEPENDENT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</si>
  <si>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TAX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</si>
  <si>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OTHER TAXES</t>
    </r>
    <r>
      <rPr>
        <sz val="11"/>
        <color rgb="FF000000"/>
        <rFont val="Tahoma"/>
        <charset val="134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</si>
  <si>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</si>
  <si>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</si>
  <si>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</si>
  <si>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</si>
  <si>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rPr>
        <b/>
        <sz val="11"/>
        <color rgb="FF000000"/>
        <rFont val="Tahoma"/>
        <charset val="134"/>
      </rPr>
      <t>NON-TAX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</si>
  <si>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LICENCES – GENERAL</t>
    </r>
    <r>
      <rPr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</si>
  <si>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RADIO/TELEVISION STATION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</si>
  <si>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REGISTATION OF VOLUNTARY ORGANIZATIONS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</si>
  <si>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BAKE HOUSE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</si>
  <si>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BRICKMAKING, ETC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</si>
  <si>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CART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</si>
  <si>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DANE GUN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</si>
  <si>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CATTLE DEALER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</si>
  <si>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DRIED FISH &amp; MEAT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</si>
  <si>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PET (DOG)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</si>
  <si>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FISHING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</si>
  <si>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HAWKER'S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</si>
  <si>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HUNTING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</si>
  <si>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PRODUCE BUYING LICENCES</t>
    </r>
    <r>
      <rPr>
        <b/>
        <sz val="11"/>
        <color rgb="FF000000"/>
        <rFont val="Tahoma"/>
        <charset val="134"/>
      </rPr>
      <t xml:space="preserve"> </t>
    </r>
  </si>
  <si>
    <t xml:space="preserve">ABBATOIR/SLAUGHTER LICENSES </t>
  </si>
  <si>
    <r>
      <rPr>
        <sz val="11"/>
        <color rgb="FF000000"/>
        <rFont val="Tahoma"/>
        <charset val="134"/>
      </rPr>
      <t>TRACTOR HIRING SERVICES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</si>
  <si>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BOREHOLE DRILLING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</si>
  <si>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POOL BETTING &amp; CASINO LICENCES/GAMING</t>
    </r>
    <r>
      <rPr>
        <b/>
        <sz val="11"/>
        <color rgb="FF000000"/>
        <rFont val="Tahoma"/>
        <charset val="134"/>
      </rPr>
      <t xml:space="preserve"> </t>
    </r>
  </si>
  <si>
    <t xml:space="preserve">CINEMATOGRAPH LICENCES </t>
  </si>
  <si>
    <r>
      <rPr>
        <sz val="11"/>
        <color rgb="FF000000"/>
        <rFont val="Tahoma"/>
        <charset val="134"/>
      </rPr>
      <t>MOTOR VEHICLE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</si>
  <si>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PATENT MEDICINE &amp; DRUG STORES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</si>
  <si>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PRIVATE SCHOOLS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</si>
  <si>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HEALTH FACILITIES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</si>
  <si>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TRADE PERMIT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</si>
  <si>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FORESTRY/TIMBER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</si>
  <si>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TRICYCLE DEALERSHIP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</si>
  <si>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MOTORCYCLE DEALERSHIP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</si>
  <si>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HIDES AND SKIN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</si>
  <si>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RENEWAL OF LICENCES</t>
    </r>
    <r>
      <rPr>
        <b/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</si>
  <si>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FEES – GENERAL</t>
    </r>
    <r>
      <rPr>
        <sz val="11"/>
        <color rgb="FF000000"/>
        <rFont val="Tahoma"/>
        <charset val="134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</si>
  <si>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</si>
  <si>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</si>
  <si>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</si>
  <si>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</si>
  <si>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</si>
  <si>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</si>
  <si>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</si>
  <si>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</si>
  <si>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</si>
  <si>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</si>
  <si>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</si>
  <si>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</si>
  <si>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</si>
  <si>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</si>
  <si>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</si>
  <si>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</si>
  <si>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</si>
  <si>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</si>
  <si>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</si>
  <si>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</si>
  <si>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</si>
  <si>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</si>
  <si>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</si>
  <si>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</si>
  <si>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>PROCESSING FEE {2.5% Of Budgeted Capital Project}</t>
  </si>
  <si>
    <r>
      <rPr>
        <b/>
        <sz val="11"/>
        <color rgb="FF000000"/>
        <rFont val="Tahoma"/>
        <charset val="134"/>
      </rPr>
      <t>FINES – GENERAL</t>
    </r>
    <r>
      <rPr>
        <sz val="11"/>
        <color rgb="FF000000"/>
        <rFont val="Tahoma"/>
        <charset val="134"/>
      </rPr>
      <t xml:space="preserve"> </t>
    </r>
  </si>
  <si>
    <t xml:space="preserve">FINES/PENALTIES </t>
  </si>
  <si>
    <r>
      <rPr>
        <b/>
        <sz val="11"/>
        <color rgb="FF000000"/>
        <rFont val="Tahoma"/>
        <charset val="134"/>
      </rPr>
      <t>SALES – GENERAL</t>
    </r>
    <r>
      <rPr>
        <sz val="11"/>
        <color rgb="FF000000"/>
        <rFont val="Tahoma"/>
        <charset val="134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</si>
  <si>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</si>
  <si>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</si>
  <si>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</si>
  <si>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</si>
  <si>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</si>
  <si>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</si>
  <si>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</si>
  <si>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</si>
  <si>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</si>
  <si>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</si>
  <si>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</si>
  <si>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</si>
  <si>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</si>
  <si>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rPr>
        <b/>
        <sz val="11"/>
        <color rgb="FF000000"/>
        <rFont val="Tahoma"/>
        <charset val="134"/>
      </rPr>
      <t>EARNINGS – GENERAL</t>
    </r>
    <r>
      <rPr>
        <sz val="11"/>
        <color rgb="FF000000"/>
        <rFont val="Tahoma"/>
        <charset val="134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</si>
  <si>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</si>
  <si>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</si>
  <si>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</si>
  <si>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</si>
  <si>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</si>
  <si>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</si>
  <si>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</si>
  <si>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</si>
  <si>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</si>
  <si>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rPr>
        <b/>
        <sz val="11"/>
        <color rgb="FF000000"/>
        <rFont val="Tahoma"/>
        <charset val="134"/>
      </rPr>
      <t>RENT ON GOVERNMENT BUILDINGS – GENERAL</t>
    </r>
    <r>
      <rPr>
        <sz val="11"/>
        <color rgb="FF000000"/>
        <rFont val="Tahoma"/>
        <charset val="134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</si>
  <si>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</si>
  <si>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</si>
  <si>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</si>
  <si>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rPr>
        <b/>
        <sz val="11"/>
        <color rgb="FF000000"/>
        <rFont val="Tahoma"/>
        <charset val="134"/>
      </rPr>
      <t>RENT ON LAND &amp; OTHERS – GENERAL</t>
    </r>
    <r>
      <rPr>
        <sz val="11"/>
        <color rgb="FF000000"/>
        <rFont val="Tahoma"/>
        <charset val="134"/>
      </rPr>
      <t xml:space="preserve"> </t>
    </r>
  </si>
  <si>
    <t xml:space="preserve">RENT ON GOVT. LAND </t>
  </si>
  <si>
    <r>
      <rPr>
        <b/>
        <sz val="11"/>
        <color rgb="FF000000"/>
        <rFont val="Tahoma"/>
        <charset val="134"/>
      </rPr>
      <t>REPAYMENTS – GENERAL</t>
    </r>
    <r>
      <rPr>
        <sz val="11"/>
        <color rgb="FF000000"/>
        <rFont val="Tahoma"/>
        <charset val="134"/>
      </rPr>
      <t xml:space="preserve"> </t>
    </r>
  </si>
  <si>
    <t xml:space="preserve">OTHER REPAYMENTS </t>
  </si>
  <si>
    <r>
      <rPr>
        <b/>
        <sz val="11"/>
        <color rgb="FF000000"/>
        <rFont val="Tahoma"/>
        <charset val="134"/>
      </rPr>
      <t>INVESTMENT INCOME</t>
    </r>
    <r>
      <rPr>
        <sz val="11"/>
        <color rgb="FF000000"/>
        <rFont val="Tahoma"/>
        <charset val="134"/>
      </rPr>
      <t xml:space="preserve"> </t>
    </r>
  </si>
  <si>
    <t xml:space="preserve">DIVIDEND RECEIVED </t>
  </si>
  <si>
    <t xml:space="preserve">OTHER INVESTMENT INCOME </t>
  </si>
  <si>
    <r>
      <rPr>
        <b/>
        <sz val="11"/>
        <color rgb="FF000000"/>
        <rFont val="Tahoma"/>
        <charset val="134"/>
      </rPr>
      <t>INTEREST EARNED</t>
    </r>
    <r>
      <rPr>
        <sz val="11"/>
        <color rgb="FF000000"/>
        <rFont val="Tahoma"/>
        <charset val="134"/>
      </rPr>
      <t xml:space="preserve"> </t>
    </r>
  </si>
  <si>
    <t xml:space="preserve">BANK INTEREST </t>
  </si>
  <si>
    <r>
      <rPr>
        <b/>
        <sz val="11"/>
        <color rgb="FF000000"/>
        <rFont val="Tahoma"/>
        <charset val="134"/>
      </rPr>
      <t>AID AND GRANTS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</si>
  <si>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AID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</si>
  <si>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DOMESTIC AIDS</t>
    </r>
    <r>
      <rPr>
        <sz val="11"/>
        <color rgb="FF000000"/>
        <rFont val="Tahoma"/>
        <charset val="134"/>
      </rPr>
      <t xml:space="preserve"> </t>
    </r>
  </si>
  <si>
    <t xml:space="preserve">CURRENT DOMESTIC AIDS </t>
  </si>
  <si>
    <t xml:space="preserve">CAPITAL DOMESTIC AIDS </t>
  </si>
  <si>
    <r>
      <rPr>
        <b/>
        <sz val="11"/>
        <color rgb="FF000000"/>
        <rFont val="Tahoma"/>
        <charset val="134"/>
      </rPr>
      <t>FOREIGN AIDS</t>
    </r>
    <r>
      <rPr>
        <sz val="11"/>
        <color rgb="FF000000"/>
        <rFont val="Tahoma"/>
        <charset val="134"/>
      </rPr>
      <t xml:space="preserve"> </t>
    </r>
  </si>
  <si>
    <t xml:space="preserve">CAPITAL FOREIGN AIDS </t>
  </si>
  <si>
    <t>GRANTS</t>
  </si>
  <si>
    <r>
      <rPr>
        <b/>
        <sz val="11"/>
        <color rgb="FF000000"/>
        <rFont val="Tahoma"/>
        <charset val="134"/>
      </rPr>
      <t>DOMESTIC GRANTS</t>
    </r>
    <r>
      <rPr>
        <sz val="11"/>
        <color rgb="FF000000"/>
        <rFont val="Tahoma"/>
        <charset val="134"/>
      </rPr>
      <t xml:space="preserve"> </t>
    </r>
  </si>
  <si>
    <t xml:space="preserve">CAPITAL GRANTS FROM OTHER SOURCES </t>
  </si>
  <si>
    <t>LOANS AND BORROWINGS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</si>
  <si>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F.iv</t>
    </r>
  </si>
  <si>
    <t>FASKARI LOCAL GOVERNMENT COUNCIL – 2026 BUDGET - SUMMARY OF EXPENDITURE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</si>
  <si>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</si>
  <si>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</si>
  <si>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</si>
  <si>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</si>
  <si>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</si>
  <si>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</si>
  <si>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</si>
  <si>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</si>
  <si>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</si>
  <si>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</si>
  <si>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</si>
  <si>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</si>
  <si>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</si>
  <si>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</si>
  <si>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</si>
  <si>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</si>
  <si>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BENEFITS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</si>
  <si>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</si>
  <si>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</si>
  <si>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</si>
  <si>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</si>
  <si>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</si>
  <si>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</si>
  <si>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</si>
  <si>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</si>
  <si>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</si>
  <si>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</si>
  <si>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</si>
  <si>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</si>
  <si>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</si>
  <si>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</si>
  <si>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</si>
  <si>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</si>
  <si>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</si>
  <si>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</si>
  <si>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</si>
  <si>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</si>
  <si>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</si>
  <si>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</si>
  <si>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</si>
  <si>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</si>
  <si>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</si>
  <si>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</si>
  <si>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</si>
  <si>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</si>
  <si>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</si>
  <si>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</si>
  <si>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</si>
  <si>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</si>
  <si>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</si>
  <si>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</si>
  <si>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</si>
  <si>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</si>
  <si>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</si>
  <si>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</si>
  <si>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</si>
  <si>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</si>
  <si>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</si>
  <si>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</si>
  <si>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</si>
  <si>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</si>
  <si>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</si>
  <si>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</si>
  <si>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</si>
  <si>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</si>
  <si>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</si>
  <si>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</si>
  <si>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</si>
  <si>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</si>
  <si>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</si>
  <si>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</si>
  <si>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</si>
  <si>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</si>
  <si>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</si>
  <si>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</si>
  <si>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</si>
  <si>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</si>
  <si>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</si>
  <si>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</si>
  <si>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</si>
  <si>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</si>
  <si>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</si>
  <si>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</si>
  <si>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</si>
  <si>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</si>
  <si>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</si>
  <si>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</si>
  <si>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</si>
  <si>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</si>
  <si>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</si>
  <si>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</si>
  <si>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</si>
  <si>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MEDICAL EXPENSES-INTERNATIONAL</t>
  </si>
  <si>
    <t>RECURRENT ADJUSTMENT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</si>
  <si>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</si>
  <si>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</si>
  <si>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</si>
  <si>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</si>
  <si>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</si>
  <si>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SUBSIDIES GENERAL</t>
  </si>
  <si>
    <t>SUBSIDY TO PUBLIC/PUBLIC INSTITUTION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</si>
  <si>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</si>
  <si>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</si>
  <si>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</si>
  <si>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</si>
  <si>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</si>
  <si>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</si>
  <si>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</si>
  <si>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</si>
  <si>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</si>
  <si>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</si>
  <si>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</si>
  <si>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</si>
  <si>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</si>
  <si>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</si>
  <si>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</si>
  <si>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</si>
  <si>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</si>
  <si>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</si>
  <si>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</si>
  <si>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</si>
  <si>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</si>
  <si>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</si>
  <si>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</si>
  <si>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</si>
  <si>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</si>
  <si>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</si>
  <si>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</si>
  <si>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</si>
  <si>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</si>
  <si>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</si>
  <si>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</si>
  <si>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</si>
  <si>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</si>
  <si>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</si>
  <si>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</si>
  <si>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</si>
  <si>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</si>
  <si>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</si>
  <si>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</si>
  <si>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</si>
  <si>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</si>
  <si>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</si>
  <si>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</si>
  <si>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</si>
  <si>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</si>
  <si>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</si>
  <si>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</si>
  <si>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</si>
  <si>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</si>
  <si>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</si>
  <si>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</si>
  <si>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</si>
  <si>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</si>
  <si>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</si>
  <si>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</si>
  <si>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</si>
  <si>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</si>
  <si>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</si>
  <si>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</si>
  <si>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</si>
  <si>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ASSET UNDER CONSTRUCTION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</si>
  <si>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</t>
    </r>
  </si>
  <si>
    <t>FASKARI LOCAL GOVERNMENT COUNCIL – 2026 BUDGET - SUMMARY OF EXPENDITURE BY SECTOR</t>
  </si>
  <si>
    <t xml:space="preserve">Code </t>
  </si>
  <si>
    <t xml:space="preserve">Sector </t>
  </si>
  <si>
    <t>Personnel cost
N</t>
  </si>
  <si>
    <t>Overhead cost
N</t>
  </si>
  <si>
    <t>Total
Recurrent
N</t>
  </si>
  <si>
    <t>Capital
Expenditure
N</t>
  </si>
  <si>
    <t>Total
Expenditure
N</t>
  </si>
  <si>
    <t>01000000000</t>
  </si>
  <si>
    <t xml:space="preserve">Administrative sector </t>
  </si>
  <si>
    <t>02000000000</t>
  </si>
  <si>
    <t xml:space="preserve">Economic sector </t>
  </si>
  <si>
    <t>03000000000</t>
  </si>
  <si>
    <t xml:space="preserve">Law and Justice </t>
  </si>
  <si>
    <t>04000000000</t>
  </si>
  <si>
    <t xml:space="preserve">Regional Sector </t>
  </si>
  <si>
    <t>05000000000</t>
  </si>
  <si>
    <t xml:space="preserve">Social Sector </t>
  </si>
  <si>
    <t xml:space="preserve"> </t>
  </si>
  <si>
    <t xml:space="preserve">TOTAL 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</si>
  <si>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F.vi</t>
    </r>
  </si>
  <si>
    <t>FASKARI LOCAL GOVERNMENT COUNCIL – 2026 PROPOSED BUDGET - SUMMARY OF RECURRENT EXPENDITURE BY DEPARTMENT</t>
  </si>
  <si>
    <t>Department</t>
  </si>
  <si>
    <t>011100100100</t>
  </si>
  <si>
    <t xml:space="preserve">OFFICE OF THE LG CHAIRMAN </t>
  </si>
  <si>
    <t>011101300100</t>
  </si>
  <si>
    <t xml:space="preserve">OFFICE OF THE LG SECRETARY </t>
  </si>
  <si>
    <t>011200300100</t>
  </si>
  <si>
    <t xml:space="preserve">THE COUNCIL </t>
  </si>
  <si>
    <t>012500100100</t>
  </si>
  <si>
    <t xml:space="preserve">PERSONNEL MANAGEMENT DEPARTMENT </t>
  </si>
  <si>
    <t>021500100100</t>
  </si>
  <si>
    <t xml:space="preserve">AGRICULTURE AND NATURAL RESOURCES </t>
  </si>
  <si>
    <t>022000100100</t>
  </si>
  <si>
    <t xml:space="preserve">FINANCE DEPARTMENT </t>
  </si>
  <si>
    <t>023400100100</t>
  </si>
  <si>
    <t xml:space="preserve">WORKS DEPARTMENT </t>
  </si>
  <si>
    <t>051700100100</t>
  </si>
  <si>
    <t xml:space="preserve">EDUCATION AND SOCIAL SERVICES </t>
  </si>
  <si>
    <t>052100100100</t>
  </si>
  <si>
    <t xml:space="preserve">PRIMARY HEALTH CARE DEPARTMENT </t>
  </si>
  <si>
    <t>053500100100</t>
  </si>
  <si>
    <t xml:space="preserve">WATER AND SANITATION DEPARTMENT </t>
  </si>
  <si>
    <t>055100200100</t>
  </si>
  <si>
    <t xml:space="preserve">TRADITIONAL RULERS OFFICE 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</si>
  <si>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F.vii</t>
    </r>
  </si>
  <si>
    <t>FASKARI LOCAL GOVERNMENT COUNCIL – 2026 BUDGET - SUMMARY OF RECURRENT EXPENDITURE</t>
  </si>
  <si>
    <t>Economic Items</t>
  </si>
  <si>
    <r>
      <rPr>
        <b/>
        <sz val="12"/>
        <color rgb="FF000000"/>
        <rFont val="Tahoma"/>
        <charset val="134"/>
      </rPr>
      <t>PERSONNEL COST</t>
    </r>
    <r>
      <rPr>
        <sz val="12"/>
        <color rgb="FF000000"/>
        <rFont val="Tahoma"/>
        <charset val="134"/>
      </rPr>
      <t xml:space="preserve"> </t>
    </r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</si>
  <si>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</si>
  <si>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</si>
  <si>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</si>
  <si>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</si>
  <si>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</si>
  <si>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</si>
  <si>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</si>
  <si>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</si>
  <si>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</si>
  <si>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</si>
  <si>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</si>
  <si>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</si>
  <si>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</si>
  <si>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</si>
  <si>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</si>
  <si>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</si>
  <si>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>SUBSIDIES - GENERAL</t>
  </si>
  <si>
    <t>FASKARI LOCAL GOVERNMENT COUNCIL – 2026 PROPOSED BUDGET - SUMMARY OF CAPITAL EXPENDITURE</t>
  </si>
  <si>
    <t xml:space="preserve">LAND AND BUILDINGS GENERAL </t>
  </si>
  <si>
    <t xml:space="preserve">INFRASTRUCTURE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</si>
  <si>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</si>
  <si>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</si>
  <si>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</si>
  <si>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</si>
  <si>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</si>
  <si>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</si>
  <si>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t xml:space="preserve">INTANGIBLE ASSETS </t>
  </si>
  <si>
    <r>
      <rPr>
        <b/>
        <sz val="12"/>
        <color rgb="FF000000"/>
        <rFont val="Tahoma"/>
        <charset val="134"/>
      </rPr>
      <t>TOTAL</t>
    </r>
    <r>
      <rPr>
        <sz val="12"/>
        <color rgb="FF000000"/>
        <rFont val="Tahoma"/>
        <charset val="134"/>
      </rPr>
      <t xml:space="preserve"> </t>
    </r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</si>
  <si>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F.ix</t>
    </r>
  </si>
  <si>
    <t>FASKARI LOCAL GOVERNMENT COUNCIL – 2026 BUDGET - SUMMARY OF CAPITAL EXPENDITURE BY DEPARTMENT</t>
  </si>
  <si>
    <t>PERSONNEL MANAGEMENT DEPARTMENT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</si>
  <si>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</t>
    </r>
  </si>
  <si>
    <t>FASKARI LOCAL GOVERNMENT COUNCIL – OFFICE OF THE CHAIRMAN PERSONNEL COST BUDGET</t>
  </si>
  <si>
    <t>ADMIN CODE: 011100100100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</si>
  <si>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</si>
  <si>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</si>
  <si>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</si>
  <si>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</si>
  <si>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</si>
  <si>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</si>
  <si>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</si>
  <si>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</si>
  <si>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</si>
  <si>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</si>
  <si>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</si>
  <si>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</si>
  <si>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</si>
  <si>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</si>
  <si>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</si>
  <si>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</si>
  <si>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F.xi</t>
    </r>
  </si>
  <si>
    <t>FASKARI LOCAL GOVERNMENT COUNCIL – OFFICE OF THE CHAIRMAN OVERHEAD COST BUDGET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</si>
  <si>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</si>
  <si>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</si>
  <si>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</si>
  <si>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</si>
  <si>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</si>
  <si>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</si>
  <si>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</si>
  <si>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</si>
  <si>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</si>
  <si>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</si>
  <si>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</si>
  <si>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</si>
  <si>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</si>
  <si>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</si>
  <si>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</si>
  <si>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</si>
  <si>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</si>
  <si>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</si>
  <si>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</si>
  <si>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</si>
  <si>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</si>
  <si>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</si>
  <si>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</si>
  <si>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</si>
  <si>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</si>
  <si>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</si>
  <si>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</si>
  <si>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</si>
  <si>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</si>
  <si>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</si>
  <si>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</si>
  <si>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</si>
  <si>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</si>
  <si>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</si>
  <si>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</si>
  <si>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</si>
  <si>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</si>
  <si>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</si>
  <si>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</si>
  <si>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</si>
  <si>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</si>
  <si>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</si>
  <si>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</si>
  <si>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</si>
  <si>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</si>
  <si>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</si>
  <si>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</si>
  <si>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</si>
  <si>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</si>
  <si>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</si>
  <si>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</si>
  <si>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</si>
  <si>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</si>
  <si>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</si>
  <si>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</si>
  <si>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</si>
  <si>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</si>
  <si>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</si>
  <si>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</si>
  <si>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</si>
  <si>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</si>
  <si>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</si>
  <si>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</si>
  <si>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</si>
  <si>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</si>
  <si>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</si>
  <si>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</si>
  <si>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</si>
  <si>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</si>
  <si>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</si>
  <si>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</si>
  <si>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</si>
  <si>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</si>
  <si>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</si>
  <si>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</si>
  <si>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</si>
  <si>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</si>
  <si>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</si>
  <si>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</si>
  <si>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</si>
  <si>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</si>
  <si>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</si>
  <si>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</si>
  <si>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</si>
  <si>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</si>
  <si>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</si>
  <si>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</si>
  <si>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</si>
  <si>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</si>
  <si>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</si>
  <si>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</si>
  <si>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FASKARI LOCAL GOVERNMENT COUNCIL – OFFICE OF THE LG SECRETARY PERSONNEL COST BUDGET</t>
  </si>
  <si>
    <t>ADMIN CODE: 011101300100</t>
  </si>
  <si>
    <t>FASKARI LOCAL GOVERNMENT COUNCIL – OFFICE OF THE LG SECRETARY OVERHEAD COST BUDGET</t>
  </si>
  <si>
    <t>FASKARI LOCAL GOVERNMENT COUNCIL – THE COUNCIL PERSONNEL COST BUDGET</t>
  </si>
  <si>
    <t>ADMIN CODE: 011200300100</t>
  </si>
  <si>
    <t>FASKARI LOCAL GOVERNMENT COUNCIL – THE COUNCIL OVERHEAD COST BUDGET</t>
  </si>
  <si>
    <t>FASKARI LOCAL GOVERNMENT COUNCIL – PMD PERSONNEL COST BUDGET</t>
  </si>
  <si>
    <t>PERSONNEL MANAGEMENT DEPARTMENT - ADMIN CODE: 012500100100</t>
  </si>
  <si>
    <t>FASKARI LOCAL GOVERNMENT COUNCIL – PMD OVERHEAD COST BUDGET</t>
  </si>
  <si>
    <t>Maintenance Of Market &amp; Public Places</t>
  </si>
  <si>
    <t>KATSINA STATE MINISTRY FOR LOCAL GOVERNMENT AND CHIEFTANCY AFFAIRS                F.xii</t>
  </si>
  <si>
    <t>FASKARI LOCAL GOVERNMENT COUNCIL – PMD CAPITAL EXPENDITURE</t>
  </si>
  <si>
    <t>Program
Code</t>
  </si>
  <si>
    <t>Economic
Code</t>
  </si>
  <si>
    <t>Details</t>
  </si>
  <si>
    <t>13250000000000</t>
  </si>
  <si>
    <t>Assets (Capital Expenditure)</t>
  </si>
  <si>
    <t>Land &amp; Building – General</t>
  </si>
  <si>
    <t>13250000000001</t>
  </si>
  <si>
    <t>Land And Buildings - Office</t>
  </si>
  <si>
    <t>Rehabilitation Of Mairua Market</t>
  </si>
  <si>
    <t>Renovation Of 2no. District Head Houses</t>
  </si>
  <si>
    <t>Construction Of New Market Stall @ Ynkr</t>
  </si>
  <si>
    <t>Construction Of Ddw Police Out Post Off.</t>
  </si>
  <si>
    <t>Improv. Of Existing Mkt.Stall @ Ynk</t>
  </si>
  <si>
    <t>Rehab.Of 18no Village Head Houses</t>
  </si>
  <si>
    <t>Constr. Of Budget &amp; Economic Planing Office @ LG Headquarter</t>
  </si>
  <si>
    <t>Infrastructure – General</t>
  </si>
  <si>
    <t>13250000000002</t>
  </si>
  <si>
    <t>Roads And Drainages</t>
  </si>
  <si>
    <t>Plant &amp; Machinery – General</t>
  </si>
  <si>
    <t>13250000000003</t>
  </si>
  <si>
    <t>Earthmoving Equipment – Tractors</t>
  </si>
  <si>
    <t>Fixed Assets – General</t>
  </si>
  <si>
    <t>13250000000004</t>
  </si>
  <si>
    <t>Motor Vehicles{Purchase Of Official V.}</t>
  </si>
  <si>
    <t>Head Of Local Govt.Administration</t>
  </si>
  <si>
    <t>Director Education &amp; Social Service Dept.</t>
  </si>
  <si>
    <t>Purchase Of District Head Vehicles 2no.</t>
  </si>
  <si>
    <t>13250000000005</t>
  </si>
  <si>
    <t>Tricycles</t>
  </si>
  <si>
    <t>13250000000006</t>
  </si>
  <si>
    <t>Motor Cycles{Purch.Of Motor Cycles For Security}</t>
  </si>
  <si>
    <t>13250000000007</t>
  </si>
  <si>
    <t xml:space="preserve">Bicycles </t>
  </si>
  <si>
    <t>Office Equipment – General</t>
  </si>
  <si>
    <t>13250000000008</t>
  </si>
  <si>
    <t>Computers</t>
  </si>
  <si>
    <t>Purchase Of Office Equipment For LG</t>
  </si>
  <si>
    <t>Furniture &amp; Fittings – General</t>
  </si>
  <si>
    <t>13250000000009</t>
  </si>
  <si>
    <t>Chairs</t>
  </si>
  <si>
    <t>13250000000010</t>
  </si>
  <si>
    <t>Tables</t>
  </si>
  <si>
    <t>Purchase Of Furniture &amp; Fittings For LG</t>
  </si>
  <si>
    <t>Other Specialised Assets-Gen</t>
  </si>
  <si>
    <t>13250000000011</t>
  </si>
  <si>
    <t>Biological Assets/Livestock</t>
  </si>
  <si>
    <t>13250000000012</t>
  </si>
  <si>
    <t>Laboratory/Medical Equipment</t>
  </si>
  <si>
    <t>13250000000013</t>
  </si>
  <si>
    <t>Agricultural Equipment</t>
  </si>
  <si>
    <t>13250000000014</t>
  </si>
  <si>
    <t>Educational Materials/Equipment</t>
  </si>
  <si>
    <t>Investment - Land &amp; Building - Gen</t>
  </si>
  <si>
    <t>13250000000015</t>
  </si>
  <si>
    <t>Land &amp; Buildings – Administrative</t>
  </si>
  <si>
    <t>13250000000016</t>
  </si>
  <si>
    <t>Land &amp; Buildings – Residential</t>
  </si>
  <si>
    <t>13250000000017</t>
  </si>
  <si>
    <t>Other Investment Property</t>
  </si>
  <si>
    <t>Intangible Assets</t>
  </si>
  <si>
    <t>13250000000018</t>
  </si>
  <si>
    <t>Goodwill (Acquired)</t>
  </si>
  <si>
    <t>13250000000019</t>
  </si>
  <si>
    <t>Research &amp; Development</t>
  </si>
  <si>
    <t>13250000000020</t>
  </si>
  <si>
    <t>Trade fair and Exhibitions</t>
  </si>
  <si>
    <t>Asset Under Construction</t>
  </si>
  <si>
    <t>13250000000021</t>
  </si>
  <si>
    <t>FASKARI LOCAL GOVERNMENT COUNCIL – AGRIC PERSONNEL COST BUDGET</t>
  </si>
  <si>
    <t>AGRICULTURE AND NATURAL RESOURCES DEPARTMENT - ADMIN CODE: 021500100100</t>
  </si>
  <si>
    <t>FASKARI LOCAL GOVERNMENT COUNCIL – AGRIC OVERHEAD COST BUDGET</t>
  </si>
  <si>
    <t>Purchase Of Drugs</t>
  </si>
  <si>
    <t>Cleaning &amp; Fumigation Services{Control Of Animal Disease}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</si>
  <si>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F.xii</t>
    </r>
  </si>
  <si>
    <t>FASKARI LOCAL GOVERNMENT COUNCIL – AGRIC CAPITAL EXPENDITURE</t>
  </si>
  <si>
    <t>01150000000000</t>
  </si>
  <si>
    <t>1150000000001</t>
  </si>
  <si>
    <t>Renovation Of Slaughter Slab @ Fsk,Ykr,Sheme,Mrw &amp; Kadisau</t>
  </si>
  <si>
    <t>Construction Of Women Center @ Ddw</t>
  </si>
  <si>
    <t>Repairs Of Women Center @ Fsk &amp; Ynkr</t>
  </si>
  <si>
    <t>Improvement Of Vet. Clinic @ Ymalamai</t>
  </si>
  <si>
    <t>1150000000002</t>
  </si>
  <si>
    <t>Improvement Of Area Nursery @ Faskari</t>
  </si>
  <si>
    <t>Constr. Of Large Irrigation Scheme @ Sheme</t>
  </si>
  <si>
    <t>Irrigation Activities Across 10no. Wards</t>
  </si>
  <si>
    <t>Renovation Of Kamfanin Ddw Earth Dam</t>
  </si>
  <si>
    <t>1150000000003</t>
  </si>
  <si>
    <t>1150000000004</t>
  </si>
  <si>
    <t>Motor Vehicles</t>
  </si>
  <si>
    <t>1150000000005</t>
  </si>
  <si>
    <t>1150000000006</t>
  </si>
  <si>
    <t>Motor Cycles</t>
  </si>
  <si>
    <t>1150000000007</t>
  </si>
  <si>
    <t>1150000000008</t>
  </si>
  <si>
    <t>1150000000009</t>
  </si>
  <si>
    <t>1150000000010</t>
  </si>
  <si>
    <t>1150000000011</t>
  </si>
  <si>
    <t>Purchase Of Rams/Cattles</t>
  </si>
  <si>
    <t>1150000000012</t>
  </si>
  <si>
    <t>1150000000013</t>
  </si>
  <si>
    <t>Purchase Of Improved Seeds @ 10no.Wards</t>
  </si>
  <si>
    <t>Purchase Of Grains</t>
  </si>
  <si>
    <t>Purchase Of Fertilizer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</si>
  <si>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</si>
  <si>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</si>
  <si>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</si>
  <si>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</si>
  <si>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</si>
  <si>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</si>
  <si>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</si>
  <si>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Ifad/Casp Sustainability</t>
  </si>
  <si>
    <t>1150000000021</t>
  </si>
  <si>
    <t>FASKARI LOCAL GOVERNMENT COUNCIL – FINANCE PERSONNEL COST BUDGET</t>
  </si>
  <si>
    <t>FINANCE DEPARTMENT - ADMIN CODE: 022000100100</t>
  </si>
  <si>
    <t>Pension: Employer Contribution LGC</t>
  </si>
  <si>
    <t>Pension: Employer Contribution LEA</t>
  </si>
  <si>
    <t>Pension: Accrued Rights LGC</t>
  </si>
  <si>
    <t>Pension: Accrued Rights LEA</t>
  </si>
  <si>
    <t>KATCHIMA LGC Contribution</t>
  </si>
  <si>
    <t>KATCHIMA LGEA</t>
  </si>
  <si>
    <t>FASKARI LOCAL GOVERNMENT COUNCIL – FINANCE OVERHEAD COST BUDGET</t>
  </si>
  <si>
    <t>Recurrent Adjustment</t>
  </si>
  <si>
    <t>KATSINA STATE MINISTRY FOR LOCAL GOVERNMENT AND CHIEFTANCY AFFAIRS</t>
  </si>
  <si>
    <t>FASKARI LOCAL GOVERNMENT COUNCIL  –  GRANTS AND CONTRIBUTIONS TO GOVERNMENT AGENCIES  -  22040105</t>
  </si>
  <si>
    <t>Serial No</t>
  </si>
  <si>
    <t>01</t>
  </si>
  <si>
    <t>Emirate Council</t>
  </si>
  <si>
    <t>02</t>
  </si>
  <si>
    <t>LEA</t>
  </si>
  <si>
    <t>03</t>
  </si>
  <si>
    <t>Katsina StateTelevision Authority</t>
  </si>
  <si>
    <t>04</t>
  </si>
  <si>
    <t>Katsina State Radio</t>
  </si>
  <si>
    <t>05</t>
  </si>
  <si>
    <t>Office of the Auditor General</t>
  </si>
  <si>
    <t>06</t>
  </si>
  <si>
    <t>Local Govt Service Commission</t>
  </si>
  <si>
    <t>07</t>
  </si>
  <si>
    <t>Security Contribution</t>
  </si>
  <si>
    <t>08</t>
  </si>
  <si>
    <t>Islamic &amp; Arabic Education Bureau</t>
  </si>
  <si>
    <t>09</t>
  </si>
  <si>
    <t>MBASE-WAEC/NECO</t>
  </si>
  <si>
    <t>10</t>
  </si>
  <si>
    <t>KYCV-School Feeding</t>
  </si>
  <si>
    <t>11</t>
  </si>
  <si>
    <t>KSTSB-Local Scholarship</t>
  </si>
  <si>
    <t>12</t>
  </si>
  <si>
    <t>SPHCA-Training Fund</t>
  </si>
  <si>
    <t>13</t>
  </si>
  <si>
    <t>MFLGA-Administrative Expenses</t>
  </si>
  <si>
    <t>14</t>
  </si>
  <si>
    <t>Katsina State Water Board</t>
  </si>
  <si>
    <t>15</t>
  </si>
  <si>
    <t>Companion FM Radio Katsina</t>
  </si>
  <si>
    <t>16</t>
  </si>
  <si>
    <t>TBL Control Unit</t>
  </si>
  <si>
    <t>17</t>
  </si>
  <si>
    <t>Othman Fodio Institute Katsina</t>
  </si>
  <si>
    <t>18</t>
  </si>
  <si>
    <t>Madarasatu Luwa'ul Islam</t>
  </si>
  <si>
    <t>FASKARI LOCAL GOVERNMENT COUNCIL – FINANCE CAPITAL EXPENDITURE</t>
  </si>
  <si>
    <t>13200000000000</t>
  </si>
  <si>
    <t>13200000000001</t>
  </si>
  <si>
    <t>Building of Chairman office</t>
  </si>
  <si>
    <t>13200000000002</t>
  </si>
  <si>
    <t>13200000000003</t>
  </si>
  <si>
    <t>Capital Augmentation</t>
  </si>
  <si>
    <t>13200000000004</t>
  </si>
  <si>
    <t>Joint/ Common Capital Project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</si>
  <si>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</si>
  <si>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</si>
  <si>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</si>
  <si>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</si>
  <si>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</si>
  <si>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</si>
  <si>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</si>
  <si>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</si>
  <si>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</si>
  <si>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</si>
  <si>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</si>
  <si>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</si>
  <si>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</si>
  <si>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</si>
  <si>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</si>
  <si>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</si>
  <si>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</si>
  <si>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</si>
  <si>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</si>
  <si>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FASKARI LOCAL GOVERNMENT COUNCIL   –   JOINT / COMMON CAPITAL PROJECTS  -  32010221</t>
  </si>
  <si>
    <t>KASEDA: KASEDA MSME CORIDOR MAPPING EMPOWEMENT PROGRAMME SUPPORT</t>
  </si>
  <si>
    <t>KASEDA: GRADUATE ENTERPRENURSHIP FUND(GKEF)</t>
  </si>
  <si>
    <t>CDP: 34 LGAS CONTRIBUTION FOR CDP PROGRAMME</t>
  </si>
  <si>
    <t>MIN. FOR RELIGIOUS AFFAIRS: FEEDING PROGRAMME COUNTER PART FUNDING FROM LGAS</t>
  </si>
  <si>
    <t>HISBAH BOARD: PURCHASE &amp; DISTRIBUTION OF ONE CUP/FULL MEASURES HISBAH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</si>
  <si>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</si>
  <si>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</si>
  <si>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</si>
  <si>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</si>
  <si>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</si>
  <si>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</si>
  <si>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</si>
  <si>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</si>
  <si>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</si>
  <si>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</si>
  <si>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</si>
  <si>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</si>
  <si>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</si>
  <si>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19</t>
  </si>
  <si>
    <t>DEPT OF COMMUNITY DEVELOPMENT: COMMUNITY DEVT PROJECT (KTSG 40%, COMMUNITY 40%, &amp; LGAS 20%)</t>
  </si>
  <si>
    <t>FASKARI LOCAL GOVERNMENT COUNCIL – WORKS PERSONNEL COST BUDGET</t>
  </si>
  <si>
    <t>WORKS DEPARTMENT - ADMIN CODE: 023400100100</t>
  </si>
  <si>
    <t>FASKARI LOCAL GOVERNMENT COUNCIL – WORKS OVERHEAD COST BUDGET</t>
  </si>
  <si>
    <t>FASKARI LOCAL GOVERNMENT COUNCIL – WORKS CAPITAL EXPENDITURE</t>
  </si>
  <si>
    <t>17340000000000</t>
  </si>
  <si>
    <t>17340000000001</t>
  </si>
  <si>
    <t>Land Compensation</t>
  </si>
  <si>
    <t>17340000000002</t>
  </si>
  <si>
    <t>Rural Electrification</t>
  </si>
  <si>
    <t>Construction Of Culvert &amp; Drainages @ 10no. Wards</t>
  </si>
  <si>
    <t>Litrite Filling @ 10no.Wards</t>
  </si>
  <si>
    <t>Construction Of Rural Feeder Roads</t>
  </si>
  <si>
    <t>Provision Of Security Light</t>
  </si>
  <si>
    <t>Provision Of 2no Transformer to Mrw Town</t>
  </si>
  <si>
    <t>Construction Of Daudawa Bridge</t>
  </si>
  <si>
    <t>Provision Of Solar System Light to 20no Juma,at Mosque {Ward H/Quarters}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</si>
  <si>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</si>
  <si>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</si>
  <si>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</si>
  <si>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</si>
  <si>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</si>
  <si>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</si>
  <si>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</si>
  <si>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</si>
  <si>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</si>
  <si>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</si>
  <si>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</si>
  <si>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</si>
  <si>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</si>
  <si>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Land &amp; Building</t>
  </si>
  <si>
    <t>17340000000016</t>
  </si>
  <si>
    <t>17340000000017</t>
  </si>
  <si>
    <t>17340000000018</t>
  </si>
  <si>
    <t>17340000000019</t>
  </si>
  <si>
    <t>17340000000020</t>
  </si>
  <si>
    <t>17340000000021</t>
  </si>
  <si>
    <t>FASKARI LOCAL GOVERNMENT COUNCIL – ESD PERSONNEL COST BUDGET</t>
  </si>
  <si>
    <t>EDUCATION AND SOCIAL SERVICES DEPARTMENT - ADMIN CODE: 051700100100</t>
  </si>
  <si>
    <r>
      <rPr>
        <sz val="12"/>
        <color theme="1"/>
        <rFont val="Tahoma"/>
        <charset val="134"/>
      </rPr>
      <t xml:space="preserve">Salary: </t>
    </r>
    <r>
      <rPr>
        <b/>
        <sz val="12"/>
        <color theme="1"/>
        <rFont val="Tahoma"/>
        <charset val="134"/>
      </rPr>
      <t>ESD</t>
    </r>
  </si>
  <si>
    <r>
      <rPr>
        <sz val="12"/>
        <color theme="1"/>
        <rFont val="Tahoma"/>
        <charset val="134"/>
      </rPr>
      <t xml:space="preserve">Salary: </t>
    </r>
    <r>
      <rPr>
        <b/>
        <sz val="12"/>
        <color theme="1"/>
        <rFont val="Tahoma"/>
        <charset val="134"/>
      </rPr>
      <t>LEA</t>
    </r>
  </si>
  <si>
    <t>FASKARI LOCAL GOVERNMENT COUNCIL – ESD OVERHEAD COST BUDGET</t>
  </si>
  <si>
    <t>Rescue Services</t>
  </si>
  <si>
    <t>FASKARI LOCAL GOVERNMENT COUNCIL – ESD CAPITAL EXPENDITURE</t>
  </si>
  <si>
    <t>05170000000000</t>
  </si>
  <si>
    <t>05170000000001</t>
  </si>
  <si>
    <t>Ren.Of Primary School @ 10no. Wards</t>
  </si>
  <si>
    <t>Constr. &amp; Dev. Of Sport Center For Youth Engagement @ Yankara</t>
  </si>
  <si>
    <t>Construction Of Primary School Classes Across 10no. Ward</t>
  </si>
  <si>
    <t>Construction Of Mosque &amp; Islamiyya School Across 10no.Wards</t>
  </si>
  <si>
    <t>Provision Of Grave Yard &amp; Fencing Of Old Ones</t>
  </si>
  <si>
    <t>05170000000002</t>
  </si>
  <si>
    <t>Purchase Of Sporting Equipment</t>
  </si>
  <si>
    <t>Purchase Of Fire Fighting Equipment</t>
  </si>
  <si>
    <t>Provision Of Jamb Screening Center @ Fsk</t>
  </si>
  <si>
    <t>Purchase Of Chairs &amp; Tables For Primary Schools Across The LG Council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</si>
  <si>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</si>
  <si>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</si>
  <si>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</si>
  <si>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</si>
  <si>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</si>
  <si>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</si>
  <si>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</si>
  <si>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05170000000010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</si>
  <si>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</si>
  <si>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</si>
  <si>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</si>
  <si>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</si>
  <si>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</si>
  <si>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</si>
  <si>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</si>
  <si>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</si>
  <si>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</si>
  <si>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</si>
  <si>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</si>
  <si>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FASKARI LOCAL GOVERNMENT COUNCIL – PHC PERSONNEL COST BUDGET</t>
  </si>
  <si>
    <t>PRIMARY HEALTH CARE DEPARTMENT - ADMIN CODE: 052100100100</t>
  </si>
  <si>
    <t>FASKARI LOCAL GOVERNMENT COUNCIL – PHC OVERHEAD COST BUDGET</t>
  </si>
  <si>
    <t>FASKARI LOCAL GOVERNMENT COUNCIL – PHC CAPITAL EXPENDITURE</t>
  </si>
  <si>
    <t>04210000000000</t>
  </si>
  <si>
    <t>04210000000001</t>
  </si>
  <si>
    <t>Construction Of New Health Post @ Following Villages:</t>
  </si>
  <si>
    <t>Constr. Of 3Blocks Staff Quarters@ Fsk</t>
  </si>
  <si>
    <t>Constr. Of 3Blocks Staff Quarters@ Sheme</t>
  </si>
  <si>
    <t>Constr. Of 3Blocks Staff Quarters@ Mrw</t>
  </si>
  <si>
    <t>Constr. Of 3Blocks Staff Quarters@ Ddw</t>
  </si>
  <si>
    <t>Unguwar Malam Musa {Mairua Ward}</t>
  </si>
  <si>
    <t>Unguwar Ali Kere {Yankara Ward}</t>
  </si>
  <si>
    <t>Bangori {Sheme Ward}</t>
  </si>
  <si>
    <t>Unguwar Namande{Sabon Layi Ward}</t>
  </si>
  <si>
    <t>Rehabilitation Of Health Clinic @ Following Villages:</t>
  </si>
  <si>
    <t>Kwakware A{Ruwan godia Ward}</t>
  </si>
  <si>
    <t>Kwakware B{Ruwan godia Ward}</t>
  </si>
  <si>
    <t>Mununu,Dan aji,&amp; Maisabo{Ymalamai W.}</t>
  </si>
  <si>
    <t>Unguwar Barau</t>
  </si>
  <si>
    <t xml:space="preserve">Gobirawa </t>
  </si>
  <si>
    <t>Yarmalamai</t>
  </si>
  <si>
    <t>Ung Maje</t>
  </si>
  <si>
    <t>Ung Kosau</t>
  </si>
  <si>
    <t>Bilbis</t>
  </si>
  <si>
    <t>Unguwar Tsamiya{Sabon Layi Ward}</t>
  </si>
  <si>
    <t>Unguwar Miko{Tafoki Ward}</t>
  </si>
  <si>
    <t>Unguwar Gago</t>
  </si>
  <si>
    <t>Unguwar Doka</t>
  </si>
  <si>
    <t>Upgrading Of Dispensaries @ Following Villages:</t>
  </si>
  <si>
    <t>Unguwar Sakkai</t>
  </si>
  <si>
    <t>Bele{Mairua Ward}</t>
  </si>
  <si>
    <t>Unguwar Samanja{Daudawa Ward}</t>
  </si>
  <si>
    <t>Rehabilitation Of Sabon Layi Phc</t>
  </si>
  <si>
    <t>04210000000002</t>
  </si>
  <si>
    <t>Provision Of Hospital Beds,Matrasses &amp; Bedsheet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</si>
  <si>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</si>
  <si>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</si>
  <si>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</si>
  <si>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</si>
  <si>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</si>
  <si>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</si>
  <si>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</si>
  <si>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04210000000010</t>
  </si>
  <si>
    <t>04210000000011</t>
  </si>
  <si>
    <t>04210000000012</t>
  </si>
  <si>
    <t>Prov. Of Lab. &amp; Maternity Eqpt.@GGSS Ddw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</si>
  <si>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</si>
  <si>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</si>
  <si>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</si>
  <si>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</si>
  <si>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</si>
  <si>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</si>
  <si>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</si>
  <si>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04210000000020</t>
  </si>
  <si>
    <t>04210000000021</t>
  </si>
  <si>
    <t>FASKARI LOCAL GOVERNMENT COUNCIL – WATSAN PERSONNEL COST BUDGET</t>
  </si>
  <si>
    <t>WATER AND SANITATION DEPARTMENT - ADMIN CODE: 053500100100</t>
  </si>
  <si>
    <t>FASKARI LOCAL GOVERNMENT COUNCIL – WATSAN OVERHEAD COST BUDGET</t>
  </si>
  <si>
    <t>Medical Consulting:{Slaughter Inspection}</t>
  </si>
  <si>
    <t>FASKARI LOCAL GOVERNMENT COUNCIL – WATSAN CAPITAL EXPENDITURE</t>
  </si>
  <si>
    <t>10350000000000</t>
  </si>
  <si>
    <t>10350000000001</t>
  </si>
  <si>
    <t>Construction Of VIP &amp; Public Toilets@ Lg Head Quarter &amp; Out Of HQT{Govt.Offices}</t>
  </si>
  <si>
    <t>10350000000002</t>
  </si>
  <si>
    <t>Construction Of Motorised Boreholes Across 10no.Wards</t>
  </si>
  <si>
    <t>Rehabilition Of Handpump Boreholes &amp; Motorised @ 10no.Wards</t>
  </si>
  <si>
    <t>REHABILITATION OF H/PUMP B.HOLE@ FFL.VILLAGES</t>
  </si>
  <si>
    <t>Ung. Barau,Ung.Dankaya &amp;Yantuwaru</t>
  </si>
  <si>
    <t>Shawu,Tudun Markabu &amp; B Makabarta Fs</t>
  </si>
  <si>
    <t>Doma A.,Yartasha,Ung. Kosau &amp; S/Gari Dddw</t>
  </si>
  <si>
    <t>Ung. Yar Burga,Kamfani, &amp; Ung Samanja</t>
  </si>
  <si>
    <t>Ung. Maikanwa Road Fs,Infront Of Yusuf Bala House Fs</t>
  </si>
  <si>
    <t>Ung Doka 1 &amp; 2 And Ruwan Dukiya</t>
  </si>
  <si>
    <t>Rehabilitation Of Yankara Semi Urban Water System</t>
  </si>
  <si>
    <t>Extension Of Water System Wiring @ Mairua Ung. Masallachin Olando</t>
  </si>
  <si>
    <t>Provision &amp; Rehabilitation Of Waste Disposal Site @ Mairua</t>
  </si>
  <si>
    <t>Provision Of Town Waste Disposal Site @ Tafoki</t>
  </si>
  <si>
    <t>Prov. Of New &amp; Ren.Existing Waste Disposal @ 8no Wards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</si>
  <si>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</si>
  <si>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</si>
  <si>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</si>
  <si>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</si>
  <si>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</si>
  <si>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</si>
  <si>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</si>
  <si>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10350000000010</t>
  </si>
  <si>
    <t>10350000000011</t>
  </si>
  <si>
    <t>10350000000012</t>
  </si>
  <si>
    <t>Purchase Of Sanitation Equipment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</si>
  <si>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</si>
  <si>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</si>
  <si>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</si>
  <si>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</si>
  <si>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</si>
  <si>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</si>
  <si>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</si>
  <si>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>10350000000020</t>
  </si>
  <si>
    <t>10350000000021</t>
  </si>
  <si>
    <t>FASKARI LOCAL GOVERNMENT COUNCIL – TRAD PERSONNEL COST BUDGET</t>
  </si>
  <si>
    <t>TRADITIONAL RULERS OFFICE - ADMIN CODE: 055100200100</t>
  </si>
  <si>
    <t>FASKARI LOCAL GOVERNMENT COUNCIL – TRAD OVERHEAD COST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</si>
</sst>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7">
    <font>
      <sz val="11"/>
      <color theme="1"/>
      <name val="Calibri"/>
      <charset val="134"/>
      <scheme val="minor"/>
    </font>
    <font>
      <sz val="12"/>
      <color theme="1"/>
      <name val="Tahoma"/>
      <charset val="134"/>
    </font>
    <font>
      <b/>
      <sz val="12"/>
      <color theme="1"/>
      <name val="Tahoma"/>
      <charset val="134"/>
    </font>
    <font>
      <sz val="11"/>
      <color theme="1"/>
      <name val="Tahoma"/>
      <charset val="134"/>
    </font>
    <font>
      <b/>
      <sz val="8"/>
      <color theme="1"/>
      <name val="Tahoma"/>
      <charset val="134"/>
    </font>
    <font>
      <sz val="10"/>
      <color theme="1"/>
      <name val="Tahoma"/>
      <charset val="134"/>
    </font>
    <font>
      <i/>
      <sz val="12"/>
      <color theme="1"/>
      <name val="Tahoma"/>
      <charset val="134"/>
    </font>
    <font>
      <b/>
      <i/>
      <sz val="12"/>
      <color theme="1"/>
      <name val="Tahoma"/>
      <charset val="134"/>
    </font>
    <font>
      <sz val="12"/>
      <color rgb="FF000000"/>
      <name val="Tahoma"/>
      <charset val="134"/>
    </font>
    <font>
      <sz val="12"/>
      <name val="Tahoma"/>
      <charset val="134"/>
    </font>
    <font>
      <b/>
      <sz val="12"/>
      <color rgb="FF000000"/>
      <name val="Tahoma"/>
      <charset val="134"/>
    </font>
    <font>
      <b/>
      <sz val="14"/>
      <color rgb="FF000000"/>
      <name val="Tahoma"/>
      <charset val="134"/>
    </font>
    <font>
      <sz val="14"/>
      <color rgb="FF000000"/>
      <name val="Tahoma"/>
      <charset val="134"/>
    </font>
    <font>
      <b/>
      <sz val="11"/>
      <color rgb="FF000000"/>
      <name val="Tahoma"/>
      <charset val="134"/>
    </font>
    <font>
      <sz val="11"/>
      <color rgb="FF000000"/>
      <name val="Tahoma"/>
      <charset val="134"/>
    </font>
    <font>
      <b/>
      <u/>
      <sz val="12"/>
      <color theme="1"/>
      <name val="Tahoma"/>
      <charset val="13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43" fontId="2" fillId="0" borderId="1" xfId="1" applyFont="1" applyBorder="1" applyAlignment="1">
      <alignment vertical="center" wrapText="1"/>
    </xf>
    <xf numFmtId="43" fontId="1" fillId="0" borderId="1" xfId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3" fontId="2" fillId="0" borderId="1" xfId="1" applyFont="1" applyBorder="1" applyAlignment="1" applyProtection="1">
      <alignment vertical="center" wrapText="1"/>
    </xf>
    <xf numFmtId="0" fontId="6" fillId="0" borderId="0" xfId="0" applyFont="1"/>
    <xf numFmtId="43" fontId="7" fillId="0" borderId="1" xfId="1" applyFont="1" applyBorder="1"/>
    <xf numFmtId="43" fontId="2" fillId="0" borderId="1" xfId="1" applyFont="1" applyBorder="1" applyProtection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43" fontId="7" fillId="0" borderId="1" xfId="1" applyFont="1" applyBorder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0" xfId="0" applyFont="1" applyAlignment="1" applyProtection="1">
      <alignment vertical="center" wrapText="1"/>
      <protection locked="0"/>
    </xf>
    <xf numFmtId="43" fontId="1" fillId="0" borderId="0" xfId="1" applyFont="1" applyAlignment="1" applyProtection="1">
      <alignment vertical="center" wrapText="1"/>
      <protection locked="0"/>
    </xf>
    <xf numFmtId="3" fontId="1" fillId="0" borderId="0" xfId="0" applyNumberFormat="1" applyFont="1" applyProtection="1">
      <protection locked="0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3" fontId="1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3" fontId="10" fillId="0" borderId="1" xfId="1" applyFont="1" applyBorder="1" applyAlignment="1">
      <alignment vertical="center" wrapText="1"/>
    </xf>
    <xf numFmtId="43" fontId="8" fillId="0" borderId="1" xfId="1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3" fontId="9" fillId="0" borderId="1" xfId="1" applyFont="1" applyBorder="1" applyAlignment="1">
      <alignment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vertical="center" wrapText="1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 applyProtection="1">
      <alignment vertical="center" wrapText="1"/>
      <protection locked="0"/>
    </xf>
    <xf numFmtId="43" fontId="14" fillId="0" borderId="1" xfId="1" applyFont="1" applyBorder="1" applyAlignment="1" applyProtection="1">
      <alignment vertical="center" wrapText="1"/>
      <protection locked="0"/>
    </xf>
    <xf numFmtId="43" fontId="13" fillId="0" borderId="1" xfId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  <protection locked="0"/>
    </xf>
    <xf numFmtId="0" fontId="15" fillId="0" borderId="1" xfId="0" applyFont="1" applyBorder="1" applyAlignment="1">
      <alignment vertical="center" wrapText="1"/>
    </xf>
    <xf numFmtId="43" fontId="12" fillId="0" borderId="1" xfId="0" applyNumberFormat="1" applyFont="1" applyBorder="1" applyAlignment="1">
      <alignment vertical="center" wrapText="1"/>
    </xf>
    <xf numFmtId="43" fontId="12" fillId="0" borderId="1" xfId="1" applyFont="1" applyBorder="1" applyAlignment="1">
      <alignment vertical="center" wrapText="1"/>
    </xf>
    <xf numFmtId="43" fontId="1" fillId="0" borderId="1" xfId="1" applyFont="1" applyBorder="1"/>
    <xf numFmtId="0" fontId="1" fillId="0" borderId="1" xfId="0" applyFont="1" applyBorder="1"/>
    <xf numFmtId="0" fontId="12" fillId="0" borderId="1" xfId="0" quotePrefix="1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78" zoomScaleNormal="107" zoomScaleSheetLayoutView="78" workbookViewId="0">
      <selection sqref="A1:E1"/>
    </sheetView>
  </sheetViews>
  <sheetFormatPr defaultColWidth="8.90625" defaultRowHeight="15"/>
  <cols>
    <col min="1" max="1" width="10.6328125" style="1" customWidth="1"/>
    <col min="2" max="2" width="52" style="1" customWidth="1"/>
    <col min="3" max="4" width="26" style="1" customWidth="1"/>
    <col min="5" max="5" width="26.36328125" style="1" customWidth="1"/>
    <col min="6" max="6" width="9.1796875" style="1" customWidth="1"/>
    <col min="7" max="16384" width="8.90625" style="1"/>
  </cols>
  <sheetData>
    <row r="1" spans="1:6">
      <c r="A1" s="2"/>
      <c r="B1" s="2"/>
      <c r="C1" s="2"/>
      <c r="D1" s="2"/>
      <c r="E1" s="2"/>
      <c r="F1" s="2"/>
    </row>
    <row r="2" spans="1:6">
      <c r="A2" s="73" t="s">
        <v>0</v>
      </c>
      <c r="B2" s="73"/>
      <c r="C2" s="73"/>
      <c r="D2" s="73"/>
      <c r="E2" s="73"/>
      <c r="F2" s="2"/>
    </row>
    <row r="3" spans="1:6">
      <c r="A3" s="74" t="s">
        <v>1</v>
      </c>
      <c r="B3" s="74"/>
      <c r="C3" s="74"/>
      <c r="D3" s="74"/>
      <c r="E3" s="74"/>
      <c r="F3" s="2"/>
    </row>
    <row r="4" spans="1:6">
      <c r="A4" s="2"/>
      <c r="B4" s="2"/>
      <c r="C4" s="2"/>
      <c r="D4" s="2"/>
      <c r="E4" s="2"/>
      <c r="F4" s="2"/>
    </row>
    <row r="5" spans="1:6" ht="45">
      <c r="A5" s="9"/>
      <c r="B5" s="17" t="s">
        <v>2</v>
      </c>
      <c r="C5" s="4" t="s">
        <v>3</v>
      </c>
      <c r="D5" s="4" t="s">
        <v>4</v>
      </c>
      <c r="E5" s="4" t="s">
        <v>5</v>
      </c>
      <c r="F5" s="9" t="s">
        <v>6</v>
      </c>
    </row>
    <row r="6" spans="1:6" hidden="1">
      <c r="A6" s="21"/>
      <c r="B6" s="6"/>
      <c r="C6" s="38"/>
      <c r="D6" s="65"/>
      <c r="E6" s="65"/>
      <c r="F6" s="66"/>
    </row>
    <row r="7" spans="1:6">
      <c r="A7" s="6" t="s">
        <v>7</v>
      </c>
      <c r="B7" s="6" t="s">
        <v>8</v>
      </c>
      <c r="C7" s="14">
        <f>'CONS. MASTER B. SUMMARY F.ii'!C6</f>
        <v>157777069</v>
      </c>
      <c r="D7" s="14"/>
      <c r="E7" s="14">
        <f>'CONS. MASTER B. SUMMARY F.ii'!E6</f>
        <v>99592056</v>
      </c>
      <c r="F7" s="21"/>
    </row>
    <row r="8" spans="1:6">
      <c r="A8" s="6" t="s">
        <v>9</v>
      </c>
      <c r="B8" s="6" t="s">
        <v>10</v>
      </c>
      <c r="C8" s="14">
        <f>SUM(C9:C10)</f>
        <v>7974821549</v>
      </c>
      <c r="D8" s="14">
        <f t="shared" ref="D8:E8" si="0">SUM(D9:D10)</f>
        <v>29375933</v>
      </c>
      <c r="E8" s="14">
        <f t="shared" si="0"/>
        <v>8939961098.1999989</v>
      </c>
      <c r="F8" s="21">
        <f>D8/C8*100</f>
        <v>0.36835849955393152</v>
      </c>
    </row>
    <row r="9" spans="1:6">
      <c r="A9" s="21"/>
      <c r="B9" s="6" t="s">
        <v>11</v>
      </c>
      <c r="C9" s="38">
        <f>'SUMMARY OF REVENUE F.iii'!C6</f>
        <v>7934238704</v>
      </c>
      <c r="D9" s="38">
        <f>'SUMMARY OF REVENUE F.iii'!D6</f>
        <v>0</v>
      </c>
      <c r="E9" s="38">
        <f>'SUMMARY OF REVENUE F.iii'!E6</f>
        <v>8729617293.5099983</v>
      </c>
      <c r="F9" s="21">
        <f t="shared" ref="F9:F25" si="1">D9/C9*100</f>
        <v>0</v>
      </c>
    </row>
    <row r="10" spans="1:6">
      <c r="A10" s="21"/>
      <c r="B10" s="6" t="s">
        <v>12</v>
      </c>
      <c r="C10" s="38">
        <f>'SUMMARY OF REVENUE F.iii'!C16</f>
        <v>40582845</v>
      </c>
      <c r="D10" s="38">
        <f>'SUMMARY OF REVENUE F.iii'!D16</f>
        <v>29375933</v>
      </c>
      <c r="E10" s="38">
        <f>'SUMMARY OF REVENUE F.iii'!E16</f>
        <v>210343804.69</v>
      </c>
      <c r="F10" s="21">
        <f t="shared" si="1"/>
        <v>72.385100157468017</v>
      </c>
    </row>
    <row r="11" spans="1:6" hidden="1">
      <c r="A11" s="21"/>
      <c r="B11" s="21"/>
      <c r="C11" s="38"/>
      <c r="D11" s="38"/>
      <c r="E11" s="38"/>
      <c r="F11" s="21"/>
    </row>
    <row r="12" spans="1:6">
      <c r="A12" s="6" t="s">
        <v>13</v>
      </c>
      <c r="B12" s="6" t="s">
        <v>14</v>
      </c>
      <c r="C12" s="14">
        <f>SUM(C13:C14)</f>
        <v>4018348543</v>
      </c>
      <c r="D12" s="14">
        <f t="shared" ref="D12:E12" si="2">SUM(D13:D14)</f>
        <v>3170656054</v>
      </c>
      <c r="E12" s="14">
        <f t="shared" si="2"/>
        <v>5015330162.4899998</v>
      </c>
      <c r="F12" s="21">
        <f t="shared" si="1"/>
        <v>78.90445589950906</v>
      </c>
    </row>
    <row r="13" spans="1:6">
      <c r="A13" s="21"/>
      <c r="B13" s="6" t="s">
        <v>15</v>
      </c>
      <c r="C13" s="38">
        <f>'CONS. MASTER B. SUMMARY F.ii'!C19</f>
        <v>2628855793</v>
      </c>
      <c r="D13" s="38">
        <f>'CONS. MASTER B. SUMMARY F.ii'!D19</f>
        <v>2359978153</v>
      </c>
      <c r="E13" s="38">
        <f>'CONS. MASTER B. SUMMARY F.ii'!E19</f>
        <v>3499933315.46</v>
      </c>
      <c r="F13" s="21">
        <f t="shared" si="1"/>
        <v>89.77206582742366</v>
      </c>
    </row>
    <row r="14" spans="1:6">
      <c r="A14" s="21"/>
      <c r="B14" s="6" t="s">
        <v>16</v>
      </c>
      <c r="C14" s="38">
        <f>'CONS. MASTER B. SUMMARY F.ii'!C20</f>
        <v>1389492750</v>
      </c>
      <c r="D14" s="38">
        <f>'CONS. MASTER B. SUMMARY F.ii'!D20</f>
        <v>810677901</v>
      </c>
      <c r="E14" s="38">
        <f>'CONS. MASTER B. SUMMARY F.ii'!E20</f>
        <v>1515396847.03</v>
      </c>
      <c r="F14" s="21">
        <f t="shared" si="1"/>
        <v>58.34344231015239</v>
      </c>
    </row>
    <row r="15" spans="1:6" hidden="1">
      <c r="A15" s="21"/>
      <c r="B15" s="21"/>
      <c r="C15" s="38"/>
      <c r="D15" s="38"/>
      <c r="E15" s="38"/>
      <c r="F15" s="21"/>
    </row>
    <row r="16" spans="1:6" hidden="1">
      <c r="A16" s="21"/>
      <c r="B16" s="6" t="s">
        <v>17</v>
      </c>
      <c r="C16" s="38"/>
      <c r="D16" s="38"/>
      <c r="E16" s="38"/>
      <c r="F16" s="21"/>
    </row>
    <row r="17" spans="1:6" hidden="1">
      <c r="A17" s="21"/>
      <c r="B17" s="21"/>
      <c r="C17" s="38"/>
      <c r="D17" s="38"/>
      <c r="E17" s="38"/>
      <c r="F17" s="21"/>
    </row>
    <row r="18" spans="1:6">
      <c r="A18" s="6" t="s">
        <v>18</v>
      </c>
      <c r="B18" s="6" t="s">
        <v>19</v>
      </c>
      <c r="C18" s="14">
        <f>SUM(C19:C20)</f>
        <v>0</v>
      </c>
      <c r="D18" s="14">
        <f t="shared" ref="D18:E18" si="3">SUM(D19:D20)</f>
        <v>0</v>
      </c>
      <c r="E18" s="14">
        <f t="shared" si="3"/>
        <v>0</v>
      </c>
      <c r="F18" s="21" t="e">
        <f t="shared" si="1"/>
        <v>#DIV/0!</v>
      </c>
    </row>
    <row r="19" spans="1:6">
      <c r="A19" s="21"/>
      <c r="B19" s="6" t="s">
        <v>20</v>
      </c>
      <c r="C19" s="38">
        <f>'SUMMARY OF REVENUE F.iii'!C118</f>
        <v>0</v>
      </c>
      <c r="D19" s="38">
        <f>'SUMMARY OF REVENUE F.iii'!D118</f>
        <v>0</v>
      </c>
      <c r="E19" s="38">
        <f>'SUMMARY OF REVENUE F.iii'!E118</f>
        <v>0</v>
      </c>
      <c r="F19" s="21" t="e">
        <f t="shared" si="1"/>
        <v>#DIV/0!</v>
      </c>
    </row>
    <row r="20" spans="1:6">
      <c r="A20" s="21"/>
      <c r="B20" s="6" t="s">
        <v>21</v>
      </c>
      <c r="C20" s="38">
        <f>'CONS. MASTER B. SUMMARY F.ii'!C11</f>
        <v>0</v>
      </c>
      <c r="D20" s="38">
        <f>'CONS. MASTER B. SUMMARY F.ii'!D11</f>
        <v>0</v>
      </c>
      <c r="E20" s="38">
        <f>'CONS. MASTER B. SUMMARY F.ii'!E11</f>
        <v>0</v>
      </c>
      <c r="F20" s="21"/>
    </row>
    <row r="21" spans="1:6" hidden="1">
      <c r="A21" s="21"/>
      <c r="B21" s="21"/>
      <c r="C21" s="38"/>
      <c r="D21" s="38"/>
      <c r="E21" s="38"/>
      <c r="F21" s="21"/>
    </row>
    <row r="22" spans="1:6">
      <c r="A22" s="6" t="s">
        <v>22</v>
      </c>
      <c r="B22" s="6" t="s">
        <v>23</v>
      </c>
      <c r="C22" s="14">
        <f>'CONS. MASTER B. SUMMARY F.ii'!C27</f>
        <v>2162541910</v>
      </c>
      <c r="D22" s="14">
        <f>'CONS. MASTER B. SUMMARY F.ii'!D27</f>
        <v>1022806041</v>
      </c>
      <c r="E22" s="14">
        <f>'CONS. MASTER B. SUMMARY F.ii'!E27</f>
        <v>4024222991.71</v>
      </c>
      <c r="F22" s="21">
        <f t="shared" si="1"/>
        <v>47.296472557149194</v>
      </c>
    </row>
    <row r="23" spans="1:6" hidden="1">
      <c r="A23" s="21"/>
      <c r="B23" s="21"/>
      <c r="C23" s="38"/>
      <c r="D23" s="38"/>
      <c r="E23" s="38"/>
      <c r="F23" s="21"/>
    </row>
    <row r="24" spans="1:6">
      <c r="A24" s="6" t="s">
        <v>24</v>
      </c>
      <c r="B24" s="6" t="s">
        <v>25</v>
      </c>
      <c r="C24" s="14">
        <f>C7+C8+C18</f>
        <v>8132598618</v>
      </c>
      <c r="D24" s="14">
        <f t="shared" ref="D24:E24" si="4">D7+D8+D18</f>
        <v>29375933</v>
      </c>
      <c r="E24" s="14">
        <f t="shared" si="4"/>
        <v>9039553154.1999989</v>
      </c>
      <c r="F24" s="21">
        <f t="shared" si="1"/>
        <v>0.3612121337819601</v>
      </c>
    </row>
    <row r="25" spans="1:6">
      <c r="A25" s="6" t="s">
        <v>26</v>
      </c>
      <c r="B25" s="6" t="s">
        <v>27</v>
      </c>
      <c r="C25" s="14">
        <f>C12+C22</f>
        <v>6180890453</v>
      </c>
      <c r="D25" s="14">
        <f t="shared" ref="D25:E25" si="5">D12+D22</f>
        <v>4193462095</v>
      </c>
      <c r="E25" s="14">
        <f t="shared" si="5"/>
        <v>9039553154.2000008</v>
      </c>
      <c r="F25" s="21">
        <f t="shared" si="1"/>
        <v>67.845598087968568</v>
      </c>
    </row>
    <row r="26" spans="1:6">
      <c r="A26" s="21"/>
      <c r="B26" s="6" t="s">
        <v>28</v>
      </c>
      <c r="C26" s="14"/>
      <c r="D26" s="14"/>
      <c r="E26" s="14">
        <f t="shared" ref="E26" si="6">E7+E8+E18-E12-E22</f>
        <v>0</v>
      </c>
      <c r="F26" s="21"/>
    </row>
    <row r="27" spans="1:6" hidden="1">
      <c r="A27" s="66"/>
      <c r="B27" s="66"/>
      <c r="C27" s="65"/>
      <c r="D27" s="65"/>
      <c r="E27" s="65"/>
      <c r="F27" s="66"/>
    </row>
    <row r="28" spans="1:6" hidden="1"/>
    <row r="29" spans="1:6" hidden="1"/>
    <row r="30" spans="1:6" hidden="1"/>
    <row r="31" spans="1:6" hidden="1"/>
    <row r="32" spans="1:6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DgMqpTiB3VFzupj7A72fHDnD4+WM49EKNuilpSHqr2xgDf7u2ClGoR9NCr0nBPZpY/cdNlz4UcU15arLLdhaQg==" saltValue="OxL4ufVrRw1LsGUECxKMJg==" spinCount="100000" sheet="1" objects="1" scenarios="1" formatColumns="0" formatRows="0" selectLockedCells="1"/>
  <mergeCells count="2">
    <mergeCell ref="A2:E2"/>
    <mergeCell ref="A3:E3"/>
  </mergeCells>
  <pageMargins left="0.51180555555555596" right="0.51180555555555596" top="0.74791666666666701" bottom="0.74791666666666701" header="0.31388888888888899" footer="0.31388888888888899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2" zoomScale="60" zoomScaleNormal="80" workbookViewId="0">
      <selection sqref="A1:E1"/>
    </sheetView>
  </sheetViews>
  <sheetFormatPr defaultColWidth="8.90625" defaultRowHeight="15"/>
  <cols>
    <col min="1" max="1" width="15" style="1" customWidth="1"/>
    <col min="2" max="2" width="52" style="1" customWidth="1"/>
    <col min="3" max="3" width="26.1796875" style="1" customWidth="1"/>
    <col min="4" max="4" width="25.90625" style="1" customWidth="1"/>
    <col min="5" max="5" width="26.1796875" style="1" customWidth="1"/>
    <col min="6" max="16384" width="8.90625" style="1"/>
  </cols>
  <sheetData>
    <row r="1" spans="1:5">
      <c r="A1" s="2">
        <v>5</v>
      </c>
      <c r="B1" s="2"/>
      <c r="C1" s="2"/>
      <c r="D1" s="2"/>
      <c r="E1" s="2"/>
    </row>
    <row r="2" spans="1:5">
      <c r="A2" s="73" t="s">
        <v>29</v>
      </c>
      <c r="B2" s="73"/>
      <c r="C2" s="73"/>
      <c r="D2" s="73"/>
      <c r="E2" s="73"/>
    </row>
    <row r="3" spans="1:5">
      <c r="A3" s="74" t="s">
        <v>30</v>
      </c>
      <c r="B3" s="74"/>
      <c r="C3" s="74"/>
      <c r="D3" s="74"/>
      <c r="E3" s="74"/>
    </row>
    <row r="4" spans="1:5">
      <c r="A4" s="2"/>
      <c r="B4" s="2"/>
      <c r="C4" s="2"/>
      <c r="D4" s="2"/>
      <c r="E4" s="2"/>
    </row>
    <row r="5" spans="1:5" ht="45">
      <c r="A5" s="17" t="s">
        <v>31</v>
      </c>
      <c r="B5" s="17" t="s">
        <v>32</v>
      </c>
      <c r="C5" s="4" t="s">
        <v>3</v>
      </c>
      <c r="D5" s="4" t="s">
        <v>4</v>
      </c>
      <c r="E5" s="4" t="s">
        <v>5</v>
      </c>
    </row>
    <row r="6" spans="1:5">
      <c r="A6" s="9">
        <v>1</v>
      </c>
      <c r="B6" s="17" t="s">
        <v>33</v>
      </c>
      <c r="C6" s="61">
        <v>157777069</v>
      </c>
      <c r="D6" s="61"/>
      <c r="E6" s="61">
        <v>99592056</v>
      </c>
    </row>
    <row r="7" spans="1:5" hidden="1">
      <c r="A7" s="21">
        <v>2</v>
      </c>
      <c r="B7" s="62" t="s">
        <v>34</v>
      </c>
      <c r="C7" s="38"/>
      <c r="D7" s="38"/>
      <c r="E7" s="38"/>
    </row>
    <row r="8" spans="1:5">
      <c r="A8" s="21">
        <v>3</v>
      </c>
      <c r="B8" s="21" t="s">
        <v>35</v>
      </c>
      <c r="C8" s="38">
        <f>'SUMMARY OF REVENUE F.iii'!C6</f>
        <v>7934238704</v>
      </c>
      <c r="D8" s="38">
        <f>'SUMMARY OF REVENUE F.iii'!D6</f>
        <v>0</v>
      </c>
      <c r="E8" s="38">
        <f>'SUMMARY OF REVENUE F.iii'!E6</f>
        <v>8729617293.5099983</v>
      </c>
    </row>
    <row r="9" spans="1:5">
      <c r="A9" s="21">
        <v>4</v>
      </c>
      <c r="B9" s="21" t="s">
        <v>36</v>
      </c>
      <c r="C9" s="38">
        <f>'SUMMARY OF REVENUE F.iii'!C16</f>
        <v>40582845</v>
      </c>
      <c r="D9" s="38">
        <f>'SUMMARY OF REVENUE F.iii'!D16</f>
        <v>29375933</v>
      </c>
      <c r="E9" s="38">
        <f>'SUMMARY OF REVENUE F.iii'!E16</f>
        <v>210343804.69</v>
      </c>
    </row>
    <row r="10" spans="1:5">
      <c r="A10" s="21">
        <v>5</v>
      </c>
      <c r="B10" s="21" t="s">
        <v>37</v>
      </c>
      <c r="C10" s="38">
        <f>'SUMMARY OF REVENUE F.iii'!C118</f>
        <v>0</v>
      </c>
      <c r="D10" s="38">
        <f>'SUMMARY OF REVENUE F.iii'!D118</f>
        <v>0</v>
      </c>
      <c r="E10" s="38">
        <f>'SUMMARY OF REVENUE F.iii'!E118</f>
        <v>0</v>
      </c>
    </row>
    <row r="11" spans="1:5">
      <c r="A11" s="21">
        <v>6</v>
      </c>
      <c r="B11" s="21" t="s">
        <v>38</v>
      </c>
      <c r="C11" s="38">
        <f>'SUMMARY OF REVENUE F.iii'!C128</f>
        <v>0</v>
      </c>
      <c r="D11" s="38">
        <f>'SUMMARY OF REVENUE F.iii'!D128</f>
        <v>0</v>
      </c>
      <c r="E11" s="38">
        <f>'SUMMARY OF REVENUE F.iii'!E128</f>
        <v>0</v>
      </c>
    </row>
    <row r="12" spans="1:5">
      <c r="A12" s="6">
        <v>7</v>
      </c>
      <c r="B12" s="6" t="s">
        <v>39</v>
      </c>
      <c r="C12" s="14">
        <f>SUM(C8:C11)</f>
        <v>7974821549</v>
      </c>
      <c r="D12" s="14">
        <f t="shared" ref="D12:E12" si="0">SUM(D8:D11)</f>
        <v>29375933</v>
      </c>
      <c r="E12" s="14">
        <f t="shared" si="0"/>
        <v>8939961098.1999989</v>
      </c>
    </row>
    <row r="13" spans="1:5">
      <c r="A13" s="6">
        <v>8</v>
      </c>
      <c r="B13" s="6" t="s">
        <v>40</v>
      </c>
      <c r="C13" s="14">
        <f>C6+C12</f>
        <v>8132598618</v>
      </c>
      <c r="D13" s="14">
        <f t="shared" ref="D13:E13" si="1">D6+D12</f>
        <v>29375933</v>
      </c>
      <c r="E13" s="14">
        <f t="shared" si="1"/>
        <v>9039553154.1999989</v>
      </c>
    </row>
    <row r="14" spans="1:5" hidden="1">
      <c r="A14" s="21">
        <v>9</v>
      </c>
      <c r="B14" s="62" t="s">
        <v>41</v>
      </c>
      <c r="C14" s="38"/>
      <c r="D14" s="38"/>
      <c r="E14" s="38"/>
    </row>
    <row r="15" spans="1:5" hidden="1">
      <c r="A15" s="21">
        <v>10</v>
      </c>
      <c r="B15" s="6" t="s">
        <v>42</v>
      </c>
      <c r="C15" s="14"/>
      <c r="D15" s="14"/>
      <c r="E15" s="14"/>
    </row>
    <row r="16" spans="1:5">
      <c r="A16" s="21">
        <v>11</v>
      </c>
      <c r="B16" s="21" t="s">
        <v>43</v>
      </c>
      <c r="C16" s="38">
        <v>0</v>
      </c>
      <c r="D16" s="38">
        <v>0</v>
      </c>
      <c r="E16" s="38">
        <v>0</v>
      </c>
    </row>
    <row r="17" spans="1:5">
      <c r="A17" s="6">
        <v>12</v>
      </c>
      <c r="B17" s="6" t="s">
        <v>44</v>
      </c>
      <c r="C17" s="14">
        <f>C16</f>
        <v>0</v>
      </c>
      <c r="D17" s="14">
        <f t="shared" ref="D17:E17" si="2">D16</f>
        <v>0</v>
      </c>
      <c r="E17" s="14">
        <f t="shared" si="2"/>
        <v>0</v>
      </c>
    </row>
    <row r="18" spans="1:5" hidden="1">
      <c r="A18" s="21">
        <v>13</v>
      </c>
      <c r="B18" s="6" t="s">
        <v>45</v>
      </c>
      <c r="C18" s="14"/>
      <c r="D18" s="14"/>
      <c r="E18" s="14"/>
    </row>
    <row r="19" spans="1:5">
      <c r="A19" s="21">
        <v>14</v>
      </c>
      <c r="B19" s="21" t="s">
        <v>46</v>
      </c>
      <c r="C19" s="38">
        <f>'SUMMARY OF EXP F.iv'!C7</f>
        <v>2628855793</v>
      </c>
      <c r="D19" s="38">
        <f>'SUMMARY OF EXP F.iv'!D7</f>
        <v>2359978153</v>
      </c>
      <c r="E19" s="38">
        <f>'SUMMARY OF EXP F.iv'!E7</f>
        <v>3499933315.46</v>
      </c>
    </row>
    <row r="20" spans="1:5">
      <c r="A20" s="21">
        <v>15</v>
      </c>
      <c r="B20" s="21" t="s">
        <v>47</v>
      </c>
      <c r="C20" s="38">
        <f>'SUMMARY OF EXP F.iv'!C25</f>
        <v>1389492750</v>
      </c>
      <c r="D20" s="38">
        <f>'SUMMARY OF EXP F.iv'!D25</f>
        <v>810677901</v>
      </c>
      <c r="E20" s="38">
        <f>'SUMMARY OF EXP F.iv'!E25</f>
        <v>1515396847.03</v>
      </c>
    </row>
    <row r="21" spans="1:5">
      <c r="A21" s="6">
        <v>16</v>
      </c>
      <c r="B21" s="6" t="s">
        <v>48</v>
      </c>
      <c r="C21" s="14">
        <f>SUM(C19:C20)</f>
        <v>4018348543</v>
      </c>
      <c r="D21" s="14">
        <f t="shared" ref="D21:E21" si="3">SUM(D19:D20)</f>
        <v>3170656054</v>
      </c>
      <c r="E21" s="14">
        <f t="shared" si="3"/>
        <v>5015330162.4899998</v>
      </c>
    </row>
    <row r="22" spans="1:5">
      <c r="A22" s="6">
        <v>17</v>
      </c>
      <c r="B22" s="6" t="s">
        <v>49</v>
      </c>
      <c r="C22" s="14">
        <f>C17+C21</f>
        <v>4018348543</v>
      </c>
      <c r="D22" s="14">
        <f t="shared" ref="D22:E22" si="4">D17+D21</f>
        <v>3170656054</v>
      </c>
      <c r="E22" s="14">
        <f t="shared" si="4"/>
        <v>5015330162.4899998</v>
      </c>
    </row>
    <row r="23" spans="1:5" hidden="1">
      <c r="A23" s="21">
        <v>18</v>
      </c>
      <c r="B23" s="6" t="s">
        <v>50</v>
      </c>
      <c r="C23" s="14"/>
      <c r="D23" s="14"/>
      <c r="E23" s="14"/>
    </row>
    <row r="24" spans="1:5" ht="17.5">
      <c r="A24" s="21">
        <v>19</v>
      </c>
      <c r="B24" s="21" t="s">
        <v>51</v>
      </c>
      <c r="C24" s="63">
        <f>'PMD CAPITAL EXP F.xii'!D6</f>
        <v>327700000</v>
      </c>
      <c r="D24" s="63">
        <f>'PMD CAPITAL EXP F.xii'!E6</f>
        <v>133805174</v>
      </c>
      <c r="E24" s="63">
        <f>'PMD CAPITAL EXP F.xii'!F6</f>
        <v>231000000</v>
      </c>
    </row>
    <row r="25" spans="1:5" ht="17.5">
      <c r="A25" s="21">
        <v>20</v>
      </c>
      <c r="B25" s="21" t="s">
        <v>52</v>
      </c>
      <c r="C25" s="64">
        <f>'AGRIC CAPITAL EXP F.xii'!D6+'FINANCE CAPITAL EXP F.xii'!D6+'WORKS CAPITAL EXP F.xii'!D6</f>
        <v>1221514410</v>
      </c>
      <c r="D25" s="64">
        <f>'AGRIC CAPITAL EXP F.xii'!E6+'FINANCE CAPITAL EXP F.xii'!E6+'WORKS CAPITAL EXP F.xii'!E6</f>
        <v>556704047</v>
      </c>
      <c r="E25" s="64">
        <f>'AGRIC CAPITAL EXP F.xii'!F6+'FINANCE CAPITAL EXP F.xii'!F6+'WORKS CAPITAL EXP F.xii'!F6</f>
        <v>3141577791.71</v>
      </c>
    </row>
    <row r="26" spans="1:5" ht="17.5">
      <c r="A26" s="21">
        <v>21</v>
      </c>
      <c r="B26" s="21" t="s">
        <v>53</v>
      </c>
      <c r="C26" s="64">
        <f>'ESD CAPITAL EXP F.xii'!D6+'PHC CAPITAL EXP F.xii'!D6+'WATSAN CAPITAL EXP F.xii'!D6</f>
        <v>613327500</v>
      </c>
      <c r="D26" s="64">
        <f>'ESD CAPITAL EXP F.xii'!E6+'PHC CAPITAL EXP F.xii'!E6+'WATSAN CAPITAL EXP F.xii'!E6</f>
        <v>332296820</v>
      </c>
      <c r="E26" s="64">
        <f>'ESD CAPITAL EXP F.xii'!F6+'PHC CAPITAL EXP F.xii'!F6+'WATSAN CAPITAL EXP F.xii'!F6</f>
        <v>651645200</v>
      </c>
    </row>
    <row r="27" spans="1:5">
      <c r="A27" s="6">
        <v>22</v>
      </c>
      <c r="B27" s="6" t="s">
        <v>54</v>
      </c>
      <c r="C27" s="14">
        <f>SUM(C24:C26)</f>
        <v>2162541910</v>
      </c>
      <c r="D27" s="14">
        <f t="shared" ref="D27:E27" si="5">SUM(D24:D26)</f>
        <v>1022806041</v>
      </c>
      <c r="E27" s="14">
        <f t="shared" si="5"/>
        <v>4024222991.71</v>
      </c>
    </row>
    <row r="28" spans="1:5">
      <c r="A28" s="6">
        <v>23</v>
      </c>
      <c r="B28" s="6" t="s">
        <v>55</v>
      </c>
      <c r="C28" s="14">
        <f>C22+C27</f>
        <v>6180890453</v>
      </c>
      <c r="D28" s="14">
        <f t="shared" ref="D28:E28" si="6">D22+D27</f>
        <v>4193462095</v>
      </c>
      <c r="E28" s="14">
        <f t="shared" si="6"/>
        <v>9039553154.2000008</v>
      </c>
    </row>
    <row r="29" spans="1:5">
      <c r="A29" s="21">
        <v>24</v>
      </c>
      <c r="B29" s="6" t="s">
        <v>56</v>
      </c>
      <c r="C29" s="14">
        <f>C13-C28</f>
        <v>1951708165</v>
      </c>
      <c r="D29" s="14"/>
      <c r="E29" s="14">
        <f t="shared" ref="E29" si="7">E13-E28</f>
        <v>0</v>
      </c>
    </row>
    <row r="30" spans="1:5" hidden="1">
      <c r="A30" s="21">
        <v>25</v>
      </c>
      <c r="B30" s="6" t="s">
        <v>57</v>
      </c>
      <c r="C30" s="38"/>
      <c r="D30" s="38"/>
      <c r="E30" s="38"/>
    </row>
    <row r="31" spans="1:5" hidden="1">
      <c r="A31" s="21">
        <v>26</v>
      </c>
      <c r="B31" s="21" t="s">
        <v>58</v>
      </c>
      <c r="C31" s="38"/>
      <c r="D31" s="38"/>
      <c r="E31" s="38"/>
    </row>
    <row r="32" spans="1:5">
      <c r="A32" s="21">
        <v>27</v>
      </c>
      <c r="B32" s="6" t="s">
        <v>59</v>
      </c>
      <c r="C32" s="14">
        <f>C31</f>
        <v>0</v>
      </c>
      <c r="D32" s="14"/>
      <c r="E32" s="14">
        <f t="shared" ref="E32" si="8">E31</f>
        <v>0</v>
      </c>
    </row>
    <row r="33" spans="1:5">
      <c r="A33" s="6">
        <v>28</v>
      </c>
      <c r="B33" s="6" t="s">
        <v>60</v>
      </c>
      <c r="C33" s="14">
        <f t="shared" ref="C33:E33" si="9">C13+C32-C28</f>
        <v>1951708165</v>
      </c>
      <c r="D33" s="14"/>
      <c r="E33" s="14">
        <f t="shared" si="9"/>
        <v>0</v>
      </c>
    </row>
    <row r="34" spans="1:5" hidden="1"/>
    <row r="35" spans="1:5" hidden="1"/>
    <row r="36" spans="1:5" hidden="1"/>
    <row r="37" spans="1:5" hidden="1"/>
    <row r="38" spans="1:5" hidden="1"/>
    <row r="39" spans="1:5" hidden="1"/>
    <row r="40" spans="1:5" hidden="1"/>
    <row r="41" spans="1:5" hidden="1"/>
    <row r="42" spans="1:5" hidden="1"/>
    <row r="43" spans="1:5" hidden="1"/>
    <row r="44" spans="1:5" hidden="1"/>
    <row r="45" spans="1:5" hidden="1"/>
    <row r="46" spans="1:5" hidden="1"/>
    <row r="47" spans="1:5" hidden="1"/>
    <row r="48" spans="1:5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EeR6KeLDAe9Sp2ZKgK/XZlmg99EPLn9rfl5FTR0oJ2mSD1VJpl9h08a0mv7tc0VKAoyD36+lRw2sdlKaZ5q6Xg==" saltValue="okHg94uvBr7PobxMsiu6dg==" spinCount="100000" sheet="1" objects="1" scenarios="1" formatColumns="0" formatRows="0" selectLockedCells="1"/>
  <mergeCells count="2">
    <mergeCell ref="A2:E2"/>
    <mergeCell ref="A3:E3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zoomScale="60" zoomScaleNormal="140" workbookViewId="0">
      <selection sqref="A1:E1"/>
    </sheetView>
  </sheetViews>
  <sheetFormatPr defaultColWidth="8.90625" defaultRowHeight="15"/>
  <cols>
    <col min="1" max="1" width="15" style="2" customWidth="1"/>
    <col min="2" max="2" width="52" style="2" customWidth="1"/>
    <col min="3" max="5" width="24.36328125" style="2" customWidth="1"/>
    <col min="6" max="16384" width="8.90625" style="2"/>
  </cols>
  <sheetData>
    <row r="1" spans="1:5">
      <c r="A1" s="73" t="s">
        <v>61</v>
      </c>
      <c r="B1" s="73"/>
      <c r="C1" s="73"/>
      <c r="D1" s="73"/>
      <c r="E1" s="73"/>
    </row>
    <row r="2" spans="1:5">
      <c r="A2" s="74" t="s">
        <v>62</v>
      </c>
      <c r="B2" s="74"/>
      <c r="C2" s="74"/>
      <c r="D2" s="74"/>
      <c r="E2" s="74"/>
    </row>
    <row r="4" spans="1:5" ht="45">
      <c r="A4" s="17" t="s">
        <v>63</v>
      </c>
      <c r="B4" s="19" t="s">
        <v>64</v>
      </c>
      <c r="C4" s="4" t="s">
        <v>3</v>
      </c>
      <c r="D4" s="4" t="s">
        <v>4</v>
      </c>
      <c r="E4" s="4" t="s">
        <v>5</v>
      </c>
    </row>
    <row r="5" spans="1:5" s="1" customFormat="1">
      <c r="A5" s="56">
        <v>1</v>
      </c>
      <c r="B5" s="56" t="s">
        <v>65</v>
      </c>
      <c r="C5" s="14">
        <f>C6+C16+C118+C128</f>
        <v>7974821549</v>
      </c>
      <c r="D5" s="14">
        <f t="shared" ref="D5:E5" si="0">D6+D16+D118+D128</f>
        <v>29375933</v>
      </c>
      <c r="E5" s="14">
        <f t="shared" si="0"/>
        <v>8939961098.1999989</v>
      </c>
    </row>
    <row r="6" spans="1:5" s="1" customFormat="1">
      <c r="A6" s="56">
        <v>11</v>
      </c>
      <c r="B6" s="56" t="s">
        <v>66</v>
      </c>
      <c r="C6" s="14">
        <f>C7</f>
        <v>7934238704</v>
      </c>
      <c r="D6" s="14">
        <f t="shared" ref="D6:E6" si="1">D7</f>
        <v>0</v>
      </c>
      <c r="E6" s="14">
        <f t="shared" si="1"/>
        <v>8729617293.5099983</v>
      </c>
    </row>
    <row r="7" spans="1:5" s="1" customFormat="1">
      <c r="A7" s="56">
        <v>1101</v>
      </c>
      <c r="B7" s="56" t="s">
        <v>66</v>
      </c>
      <c r="C7" s="14">
        <f>C8+C11+C13</f>
        <v>7934238704</v>
      </c>
      <c r="D7" s="14">
        <f t="shared" ref="D7:E7" si="2">D8+D11+D13</f>
        <v>0</v>
      </c>
      <c r="E7" s="14">
        <f t="shared" si="2"/>
        <v>8729617293.5099983</v>
      </c>
    </row>
    <row r="8" spans="1:5" s="1" customFormat="1" ht="28">
      <c r="A8" s="56">
        <v>110101</v>
      </c>
      <c r="B8" s="57" t="s">
        <v>67</v>
      </c>
      <c r="C8" s="14">
        <f>SUM(C9:C10)</f>
        <v>5548772773</v>
      </c>
      <c r="D8" s="14">
        <f>SUM(D9:D10)</f>
        <v>0</v>
      </c>
      <c r="E8" s="14">
        <f>SUM(E9:E10)</f>
        <v>8729617293.5099983</v>
      </c>
    </row>
    <row r="9" spans="1:5">
      <c r="A9" s="58">
        <v>11010101</v>
      </c>
      <c r="B9" s="58" t="s">
        <v>68</v>
      </c>
      <c r="C9" s="59">
        <v>5464388520</v>
      </c>
      <c r="D9" s="59"/>
      <c r="E9" s="59">
        <v>8670896039.2099991</v>
      </c>
    </row>
    <row r="10" spans="1:5">
      <c r="A10" s="58">
        <v>11010101</v>
      </c>
      <c r="B10" s="58" t="s">
        <v>69</v>
      </c>
      <c r="C10" s="59">
        <v>84384253</v>
      </c>
      <c r="D10" s="59"/>
      <c r="E10" s="59">
        <v>58721254.299999997</v>
      </c>
    </row>
    <row r="11" spans="1:5" s="1" customFormat="1">
      <c r="A11" s="56">
        <v>110102</v>
      </c>
      <c r="B11" s="56" t="s">
        <v>70</v>
      </c>
      <c r="C11" s="14">
        <f>C12</f>
        <v>2385465931</v>
      </c>
      <c r="D11" s="14">
        <f t="shared" ref="D11:E11" si="3">D12</f>
        <v>0</v>
      </c>
      <c r="E11" s="14">
        <f t="shared" si="3"/>
        <v>0</v>
      </c>
    </row>
    <row r="12" spans="1:5">
      <c r="A12" s="58">
        <v>11010201</v>
      </c>
      <c r="B12" s="58" t="s">
        <v>71</v>
      </c>
      <c r="C12" s="59">
        <v>2385465931</v>
      </c>
      <c r="D12" s="59"/>
      <c r="E12" s="59"/>
    </row>
    <row r="13" spans="1:5" s="1" customFormat="1">
      <c r="A13" s="56">
        <v>110103</v>
      </c>
      <c r="B13" s="56" t="s">
        <v>72</v>
      </c>
      <c r="C13" s="14">
        <f>SUM(C14:C15)</f>
        <v>0</v>
      </c>
      <c r="D13" s="14">
        <f t="shared" ref="D13:E13" si="4">SUM(D14:D15)</f>
        <v>0</v>
      </c>
      <c r="E13" s="14">
        <f t="shared" si="4"/>
        <v>0</v>
      </c>
    </row>
    <row r="14" spans="1:5" hidden="1">
      <c r="A14" s="58">
        <v>11010301</v>
      </c>
      <c r="B14" s="58" t="s">
        <v>73</v>
      </c>
      <c r="C14" s="59"/>
      <c r="D14" s="59"/>
      <c r="E14" s="59"/>
    </row>
    <row r="15" spans="1:5" hidden="1">
      <c r="A15" s="58">
        <v>11010304</v>
      </c>
      <c r="B15" s="58" t="s">
        <v>74</v>
      </c>
      <c r="C15" s="59"/>
      <c r="D15" s="59"/>
      <c r="E15" s="59"/>
    </row>
    <row r="16" spans="1:5" s="1" customFormat="1">
      <c r="A16" s="56">
        <v>12</v>
      </c>
      <c r="B16" s="56" t="s">
        <v>75</v>
      </c>
      <c r="C16" s="14">
        <f>C17+C23</f>
        <v>40582845</v>
      </c>
      <c r="D16" s="14">
        <f t="shared" ref="D16:E16" si="5">D17+D23</f>
        <v>29375933</v>
      </c>
      <c r="E16" s="14">
        <f t="shared" si="5"/>
        <v>210343804.69</v>
      </c>
    </row>
    <row r="17" spans="1:5" s="1" customFormat="1">
      <c r="A17" s="56">
        <v>1201</v>
      </c>
      <c r="B17" s="56" t="s">
        <v>76</v>
      </c>
      <c r="C17" s="14">
        <f>C18</f>
        <v>0</v>
      </c>
      <c r="D17" s="14">
        <f t="shared" ref="D17:E17" si="6">D18</f>
        <v>0</v>
      </c>
      <c r="E17" s="14">
        <f t="shared" si="6"/>
        <v>0</v>
      </c>
    </row>
    <row r="18" spans="1:5" s="1" customFormat="1">
      <c r="A18" s="56">
        <v>120103</v>
      </c>
      <c r="B18" s="56" t="s">
        <v>77</v>
      </c>
      <c r="C18" s="14">
        <f>SUM(C19:C22)</f>
        <v>0</v>
      </c>
      <c r="D18" s="14">
        <f t="shared" ref="D18:E18" si="7">SUM(D19:D22)</f>
        <v>0</v>
      </c>
      <c r="E18" s="14">
        <f t="shared" si="7"/>
        <v>0</v>
      </c>
    </row>
    <row r="19" spans="1:5" hidden="1">
      <c r="A19" s="58">
        <v>12010301</v>
      </c>
      <c r="B19" s="58" t="s">
        <v>78</v>
      </c>
      <c r="C19" s="59"/>
      <c r="D19" s="59"/>
      <c r="E19" s="59"/>
    </row>
    <row r="20" spans="1:5" hidden="1">
      <c r="A20" s="58">
        <v>12010303</v>
      </c>
      <c r="B20" s="58" t="s">
        <v>79</v>
      </c>
      <c r="C20" s="59"/>
      <c r="D20" s="59"/>
      <c r="E20" s="59"/>
    </row>
    <row r="21" spans="1:5" hidden="1">
      <c r="A21" s="58">
        <v>12010305</v>
      </c>
      <c r="B21" s="58" t="s">
        <v>80</v>
      </c>
      <c r="C21" s="59"/>
      <c r="D21" s="59"/>
      <c r="E21" s="59"/>
    </row>
    <row r="22" spans="1:5" hidden="1">
      <c r="A22" s="58">
        <v>12010306</v>
      </c>
      <c r="B22" s="58" t="s">
        <v>81</v>
      </c>
      <c r="C22" s="59"/>
      <c r="D22" s="59"/>
      <c r="E22" s="59"/>
    </row>
    <row r="23" spans="1:5" s="1" customFormat="1">
      <c r="A23" s="56">
        <v>12020000</v>
      </c>
      <c r="B23" s="56" t="s">
        <v>82</v>
      </c>
      <c r="C23" s="14">
        <f>C24+C53+C79+C81+C95+C105+C109+C111+C113+C116</f>
        <v>40582845</v>
      </c>
      <c r="D23" s="14">
        <f t="shared" ref="D23:E23" si="8">D24+D53+D79+D81+D95+D105+D109+D111+D113+D116</f>
        <v>29375933</v>
      </c>
      <c r="E23" s="14">
        <f t="shared" si="8"/>
        <v>210343804.69</v>
      </c>
    </row>
    <row r="24" spans="1:5" s="1" customFormat="1">
      <c r="A24" s="56">
        <v>12020100</v>
      </c>
      <c r="B24" s="56" t="s">
        <v>83</v>
      </c>
      <c r="C24" s="14">
        <f>SUM(C25:C52)</f>
        <v>1028933</v>
      </c>
      <c r="D24" s="14">
        <f>SUM(D25:D52)</f>
        <v>1538933</v>
      </c>
      <c r="E24" s="14">
        <f>SUM(E25:E52)</f>
        <v>10364000</v>
      </c>
    </row>
    <row r="25" spans="1:5" hidden="1">
      <c r="A25" s="58">
        <v>12020105</v>
      </c>
      <c r="B25" s="58" t="s">
        <v>84</v>
      </c>
      <c r="C25" s="59"/>
      <c r="D25" s="59"/>
      <c r="E25" s="59"/>
    </row>
    <row r="26" spans="1:5">
      <c r="A26" s="58">
        <v>12020109</v>
      </c>
      <c r="B26" s="58" t="s">
        <v>85</v>
      </c>
      <c r="C26" s="59"/>
      <c r="D26" s="59"/>
      <c r="E26" s="59">
        <v>200000</v>
      </c>
    </row>
    <row r="27" spans="1:5">
      <c r="A27" s="58">
        <v>12020111</v>
      </c>
      <c r="B27" s="58" t="s">
        <v>86</v>
      </c>
      <c r="C27" s="59"/>
      <c r="D27" s="59"/>
      <c r="E27" s="59">
        <v>200000</v>
      </c>
    </row>
    <row r="28" spans="1:5">
      <c r="A28" s="58">
        <v>12020113</v>
      </c>
      <c r="B28" s="58" t="s">
        <v>87</v>
      </c>
      <c r="C28" s="59"/>
      <c r="D28" s="59"/>
      <c r="E28" s="59">
        <v>150000</v>
      </c>
    </row>
    <row r="29" spans="1:5" hidden="1">
      <c r="A29" s="58">
        <v>12020114</v>
      </c>
      <c r="B29" s="58" t="s">
        <v>88</v>
      </c>
      <c r="C29" s="59"/>
      <c r="D29" s="59"/>
      <c r="E29" s="59"/>
    </row>
    <row r="30" spans="1:5" hidden="1">
      <c r="A30" s="58">
        <v>12020115</v>
      </c>
      <c r="B30" s="58" t="s">
        <v>89</v>
      </c>
      <c r="C30" s="59"/>
      <c r="D30" s="59"/>
      <c r="E30" s="59"/>
    </row>
    <row r="31" spans="1:5">
      <c r="A31" s="58">
        <v>12020116</v>
      </c>
      <c r="B31" s="58" t="s">
        <v>90</v>
      </c>
      <c r="C31" s="59"/>
      <c r="D31" s="59"/>
      <c r="E31" s="59">
        <v>864000</v>
      </c>
    </row>
    <row r="32" spans="1:5" hidden="1">
      <c r="A32" s="58">
        <v>12020117</v>
      </c>
      <c r="B32" s="58" t="s">
        <v>91</v>
      </c>
      <c r="C32" s="59"/>
      <c r="D32" s="59"/>
      <c r="E32" s="59"/>
    </row>
    <row r="33" spans="1:5" hidden="1">
      <c r="A33" s="58">
        <v>12020118</v>
      </c>
      <c r="B33" s="58" t="s">
        <v>92</v>
      </c>
      <c r="C33" s="59"/>
      <c r="D33" s="59"/>
      <c r="E33" s="59"/>
    </row>
    <row r="34" spans="1:5" hidden="1">
      <c r="A34" s="58">
        <v>12020119</v>
      </c>
      <c r="B34" s="58" t="s">
        <v>93</v>
      </c>
      <c r="C34" s="59"/>
      <c r="D34" s="59"/>
      <c r="E34" s="59"/>
    </row>
    <row r="35" spans="1:5">
      <c r="A35" s="58">
        <v>12020120</v>
      </c>
      <c r="B35" s="58" t="s">
        <v>94</v>
      </c>
      <c r="C35" s="59"/>
      <c r="D35" s="59"/>
      <c r="E35" s="59">
        <v>100000</v>
      </c>
    </row>
    <row r="36" spans="1:5" hidden="1">
      <c r="A36" s="58">
        <v>12020121</v>
      </c>
      <c r="B36" s="58" t="s">
        <v>95</v>
      </c>
      <c r="C36" s="59"/>
      <c r="D36" s="59"/>
      <c r="E36" s="59"/>
    </row>
    <row r="37" spans="1:5">
      <c r="A37" s="58">
        <v>12020122</v>
      </c>
      <c r="B37" s="58" t="s">
        <v>96</v>
      </c>
      <c r="C37" s="59">
        <v>860933</v>
      </c>
      <c r="D37" s="59">
        <v>740933</v>
      </c>
      <c r="E37" s="59">
        <v>800000</v>
      </c>
    </row>
    <row r="38" spans="1:5">
      <c r="A38" s="58">
        <v>12020124</v>
      </c>
      <c r="B38" s="58" t="s">
        <v>97</v>
      </c>
      <c r="C38" s="59">
        <v>168000</v>
      </c>
      <c r="D38" s="59">
        <v>78000</v>
      </c>
      <c r="E38" s="59">
        <v>200000</v>
      </c>
    </row>
    <row r="39" spans="1:5">
      <c r="A39" s="58">
        <v>12020126</v>
      </c>
      <c r="B39" s="58" t="s">
        <v>98</v>
      </c>
      <c r="C39" s="59"/>
      <c r="D39" s="59">
        <v>720000</v>
      </c>
      <c r="E39" s="59">
        <v>5000000</v>
      </c>
    </row>
    <row r="40" spans="1:5" hidden="1">
      <c r="A40" s="58">
        <v>12020128</v>
      </c>
      <c r="B40" s="58" t="s">
        <v>99</v>
      </c>
      <c r="C40" s="59"/>
      <c r="D40" s="59"/>
      <c r="E40" s="59"/>
    </row>
    <row r="41" spans="1:5" hidden="1">
      <c r="A41" s="58">
        <v>12020129</v>
      </c>
      <c r="B41" s="58" t="s">
        <v>100</v>
      </c>
      <c r="C41" s="59"/>
      <c r="D41" s="59"/>
      <c r="E41" s="59"/>
    </row>
    <row r="42" spans="1:5">
      <c r="A42" s="58">
        <v>12020130</v>
      </c>
      <c r="B42" s="58" t="s">
        <v>101</v>
      </c>
      <c r="C42" s="59"/>
      <c r="D42" s="59"/>
      <c r="E42" s="59">
        <v>800000</v>
      </c>
    </row>
    <row r="43" spans="1:5" hidden="1">
      <c r="A43" s="58">
        <v>12020132</v>
      </c>
      <c r="B43" s="58" t="s">
        <v>102</v>
      </c>
      <c r="C43" s="59"/>
      <c r="D43" s="59"/>
      <c r="E43" s="59"/>
    </row>
    <row r="44" spans="1:5">
      <c r="A44" s="58">
        <v>12020134</v>
      </c>
      <c r="B44" s="58" t="s">
        <v>103</v>
      </c>
      <c r="C44" s="59"/>
      <c r="D44" s="59"/>
      <c r="E44" s="59">
        <v>500000</v>
      </c>
    </row>
    <row r="45" spans="1:5">
      <c r="A45" s="58">
        <v>12020135</v>
      </c>
      <c r="B45" s="58" t="s">
        <v>104</v>
      </c>
      <c r="C45" s="59"/>
      <c r="D45" s="59"/>
      <c r="E45" s="59">
        <v>300000</v>
      </c>
    </row>
    <row r="46" spans="1:5" hidden="1">
      <c r="A46" s="58">
        <v>12020136</v>
      </c>
      <c r="B46" s="58" t="s">
        <v>105</v>
      </c>
      <c r="C46" s="59"/>
      <c r="D46" s="59"/>
      <c r="E46" s="59"/>
    </row>
    <row r="47" spans="1:5">
      <c r="A47" s="58">
        <v>12020137</v>
      </c>
      <c r="B47" s="58" t="s">
        <v>106</v>
      </c>
      <c r="C47" s="59"/>
      <c r="D47" s="59"/>
      <c r="E47" s="59">
        <v>250000</v>
      </c>
    </row>
    <row r="48" spans="1:5">
      <c r="A48" s="58">
        <v>12020138</v>
      </c>
      <c r="B48" s="58" t="s">
        <v>107</v>
      </c>
      <c r="C48" s="59"/>
      <c r="D48" s="59"/>
      <c r="E48" s="59">
        <v>500000</v>
      </c>
    </row>
    <row r="49" spans="1:5" hidden="1">
      <c r="A49" s="58">
        <v>12020141</v>
      </c>
      <c r="B49" s="58" t="s">
        <v>108</v>
      </c>
      <c r="C49" s="59"/>
      <c r="D49" s="59"/>
      <c r="E49" s="59"/>
    </row>
    <row r="50" spans="1:5">
      <c r="A50" s="58">
        <v>12020142</v>
      </c>
      <c r="B50" s="58" t="s">
        <v>109</v>
      </c>
      <c r="C50" s="59"/>
      <c r="D50" s="59"/>
      <c r="E50" s="59">
        <v>500000</v>
      </c>
    </row>
    <row r="51" spans="1:5" hidden="1">
      <c r="A51" s="58">
        <v>12020143</v>
      </c>
      <c r="B51" s="58" t="s">
        <v>110</v>
      </c>
      <c r="C51" s="59"/>
      <c r="D51" s="59"/>
      <c r="E51" s="59"/>
    </row>
    <row r="52" spans="1:5" hidden="1">
      <c r="A52" s="58">
        <v>12020145</v>
      </c>
      <c r="B52" s="58" t="s">
        <v>111</v>
      </c>
      <c r="C52" s="59"/>
      <c r="D52" s="59"/>
      <c r="E52" s="59"/>
    </row>
    <row r="53" spans="1:5" s="1" customFormat="1">
      <c r="A53" s="56">
        <v>12020400</v>
      </c>
      <c r="B53" s="56" t="s">
        <v>112</v>
      </c>
      <c r="C53" s="14">
        <f>SUM(C54:C78)</f>
        <v>28025000</v>
      </c>
      <c r="D53" s="14">
        <f>SUM(D54:D78)</f>
        <v>22337000</v>
      </c>
      <c r="E53" s="14">
        <f>SUM(E54:E78)</f>
        <v>166279804.69</v>
      </c>
    </row>
    <row r="54" spans="1:5">
      <c r="A54" s="58">
        <v>12020409</v>
      </c>
      <c r="B54" s="58" t="s">
        <v>113</v>
      </c>
      <c r="C54" s="59"/>
      <c r="D54" s="59"/>
      <c r="E54" s="59">
        <v>100000</v>
      </c>
    </row>
    <row r="55" spans="1:5">
      <c r="A55" s="58">
        <v>12020417</v>
      </c>
      <c r="B55" s="58" t="s">
        <v>114</v>
      </c>
      <c r="C55" s="59">
        <v>14500000</v>
      </c>
      <c r="D55" s="59">
        <v>1490000</v>
      </c>
      <c r="E55" s="59">
        <v>14500000</v>
      </c>
    </row>
    <row r="56" spans="1:5" hidden="1">
      <c r="A56" s="58">
        <v>12020419</v>
      </c>
      <c r="B56" s="58" t="s">
        <v>115</v>
      </c>
      <c r="C56" s="59"/>
      <c r="D56" s="59"/>
      <c r="E56" s="59"/>
    </row>
    <row r="57" spans="1:5">
      <c r="A57" s="58">
        <v>12020427</v>
      </c>
      <c r="B57" s="58" t="s">
        <v>116</v>
      </c>
      <c r="C57" s="59"/>
      <c r="D57" s="59"/>
      <c r="E57" s="59">
        <v>38742229.909999996</v>
      </c>
    </row>
    <row r="58" spans="1:5" hidden="1">
      <c r="A58" s="58">
        <v>12020428</v>
      </c>
      <c r="B58" s="58" t="s">
        <v>117</v>
      </c>
      <c r="C58" s="59"/>
      <c r="D58" s="59"/>
      <c r="E58" s="59"/>
    </row>
    <row r="59" spans="1:5" hidden="1">
      <c r="A59" s="58">
        <v>12020430</v>
      </c>
      <c r="B59" s="58" t="s">
        <v>118</v>
      </c>
      <c r="C59" s="59"/>
      <c r="D59" s="59"/>
      <c r="E59" s="59"/>
    </row>
    <row r="60" spans="1:5">
      <c r="A60" s="58">
        <v>12020436</v>
      </c>
      <c r="B60" s="58" t="s">
        <v>119</v>
      </c>
      <c r="C60" s="59"/>
      <c r="D60" s="59"/>
      <c r="E60" s="59">
        <v>500000</v>
      </c>
    </row>
    <row r="61" spans="1:5" hidden="1">
      <c r="A61" s="58">
        <v>12020438</v>
      </c>
      <c r="B61" s="58" t="s">
        <v>120</v>
      </c>
      <c r="C61" s="59"/>
      <c r="D61" s="59"/>
      <c r="E61" s="59"/>
    </row>
    <row r="62" spans="1:5" hidden="1">
      <c r="A62" s="58">
        <v>12020441</v>
      </c>
      <c r="B62" s="58" t="s">
        <v>121</v>
      </c>
      <c r="C62" s="59"/>
      <c r="D62" s="59"/>
      <c r="E62" s="59"/>
    </row>
    <row r="63" spans="1:5" hidden="1">
      <c r="A63" s="58">
        <v>12020442</v>
      </c>
      <c r="B63" s="58" t="s">
        <v>122</v>
      </c>
      <c r="C63" s="59"/>
      <c r="D63" s="59"/>
      <c r="E63" s="59"/>
    </row>
    <row r="64" spans="1:5">
      <c r="A64" s="58">
        <v>12020443</v>
      </c>
      <c r="B64" s="58" t="s">
        <v>123</v>
      </c>
      <c r="C64" s="59">
        <v>500000</v>
      </c>
      <c r="D64" s="59">
        <v>60000</v>
      </c>
      <c r="E64" s="59">
        <v>500000</v>
      </c>
    </row>
    <row r="65" spans="1:5" hidden="1">
      <c r="A65" s="58">
        <v>12020445</v>
      </c>
      <c r="B65" s="58" t="s">
        <v>124</v>
      </c>
      <c r="C65" s="59"/>
      <c r="D65" s="59"/>
      <c r="E65" s="59"/>
    </row>
    <row r="66" spans="1:5">
      <c r="A66" s="58">
        <v>12020446</v>
      </c>
      <c r="B66" s="58" t="s">
        <v>125</v>
      </c>
      <c r="C66" s="59"/>
      <c r="D66" s="59"/>
      <c r="E66" s="59">
        <v>20000</v>
      </c>
    </row>
    <row r="67" spans="1:5">
      <c r="A67" s="58">
        <v>12020447</v>
      </c>
      <c r="B67" s="58" t="s">
        <v>126</v>
      </c>
      <c r="C67" s="59"/>
      <c r="D67" s="59"/>
      <c r="E67" s="59">
        <v>2500000</v>
      </c>
    </row>
    <row r="68" spans="1:5" hidden="1">
      <c r="A68" s="58">
        <v>12020448</v>
      </c>
      <c r="B68" s="58" t="s">
        <v>127</v>
      </c>
      <c r="C68" s="59"/>
      <c r="D68" s="59"/>
      <c r="E68" s="59"/>
    </row>
    <row r="69" spans="1:5">
      <c r="A69" s="58">
        <v>12020449</v>
      </c>
      <c r="B69" s="58" t="s">
        <v>128</v>
      </c>
      <c r="C69" s="59">
        <v>6000000</v>
      </c>
      <c r="D69" s="59">
        <v>5112000</v>
      </c>
      <c r="E69" s="59">
        <v>9312000</v>
      </c>
    </row>
    <row r="70" spans="1:5">
      <c r="A70" s="58">
        <v>12020450</v>
      </c>
      <c r="B70" s="58" t="s">
        <v>129</v>
      </c>
      <c r="C70" s="59"/>
      <c r="D70" s="59"/>
      <c r="E70" s="59">
        <v>500000</v>
      </c>
    </row>
    <row r="71" spans="1:5">
      <c r="A71" s="58">
        <v>12020451</v>
      </c>
      <c r="B71" s="58" t="s">
        <v>130</v>
      </c>
      <c r="C71" s="59"/>
      <c r="D71" s="59"/>
      <c r="E71" s="59">
        <v>500000</v>
      </c>
    </row>
    <row r="72" spans="1:5" hidden="1">
      <c r="A72" s="58">
        <v>12020453</v>
      </c>
      <c r="B72" s="58" t="s">
        <v>131</v>
      </c>
      <c r="C72" s="59"/>
      <c r="D72" s="59"/>
      <c r="E72" s="59"/>
    </row>
    <row r="73" spans="1:5">
      <c r="A73" s="58">
        <v>12020463</v>
      </c>
      <c r="B73" s="58" t="s">
        <v>132</v>
      </c>
      <c r="C73" s="59"/>
      <c r="D73" s="59"/>
      <c r="E73" s="59">
        <v>200000</v>
      </c>
    </row>
    <row r="74" spans="1:5" hidden="1">
      <c r="A74" s="58">
        <v>12020464</v>
      </c>
      <c r="B74" s="58" t="s">
        <v>133</v>
      </c>
      <c r="C74" s="59"/>
      <c r="D74" s="59"/>
      <c r="E74" s="59"/>
    </row>
    <row r="75" spans="1:5">
      <c r="A75" s="58">
        <v>12020465</v>
      </c>
      <c r="B75" s="58" t="s">
        <v>134</v>
      </c>
      <c r="C75" s="59"/>
      <c r="D75" s="59"/>
      <c r="E75" s="59">
        <v>50000</v>
      </c>
    </row>
    <row r="76" spans="1:5">
      <c r="A76" s="58">
        <v>12020466</v>
      </c>
      <c r="B76" s="58" t="s">
        <v>135</v>
      </c>
      <c r="C76" s="59"/>
      <c r="D76" s="59"/>
      <c r="E76" s="59">
        <v>2000000</v>
      </c>
    </row>
    <row r="77" spans="1:5" hidden="1">
      <c r="A77" s="58">
        <v>12020470</v>
      </c>
      <c r="B77" s="58" t="s">
        <v>136</v>
      </c>
      <c r="C77" s="59"/>
      <c r="D77" s="59"/>
      <c r="E77" s="59"/>
    </row>
    <row r="78" spans="1:5">
      <c r="A78" s="58">
        <v>12020480</v>
      </c>
      <c r="B78" s="58" t="s">
        <v>137</v>
      </c>
      <c r="C78" s="59">
        <v>7025000</v>
      </c>
      <c r="D78" s="59">
        <v>15675000</v>
      </c>
      <c r="E78" s="59">
        <v>96855574.780000001</v>
      </c>
    </row>
    <row r="79" spans="1:5" s="1" customFormat="1">
      <c r="A79" s="56">
        <v>12020500</v>
      </c>
      <c r="B79" s="56" t="s">
        <v>138</v>
      </c>
      <c r="C79" s="14">
        <f>C80</f>
        <v>0</v>
      </c>
      <c r="D79" s="14">
        <f t="shared" ref="D79:E79" si="9">D80</f>
        <v>0</v>
      </c>
      <c r="E79" s="14">
        <f t="shared" si="9"/>
        <v>0</v>
      </c>
    </row>
    <row r="80" spans="1:5" hidden="1">
      <c r="A80" s="58">
        <v>12020501</v>
      </c>
      <c r="B80" s="58" t="s">
        <v>139</v>
      </c>
      <c r="C80" s="59"/>
      <c r="D80" s="59"/>
      <c r="E80" s="59"/>
    </row>
    <row r="81" spans="1:5" s="1" customFormat="1">
      <c r="A81" s="56">
        <v>12020600</v>
      </c>
      <c r="B81" s="56" t="s">
        <v>140</v>
      </c>
      <c r="C81" s="14">
        <f>SUM(C82:C94)</f>
        <v>2028912</v>
      </c>
      <c r="D81" s="14">
        <f t="shared" ref="D81:E81" si="10">SUM(D82:D94)</f>
        <v>500000</v>
      </c>
      <c r="E81" s="14">
        <f t="shared" si="10"/>
        <v>10000000</v>
      </c>
    </row>
    <row r="82" spans="1:5" hidden="1">
      <c r="A82" s="58">
        <v>12020601</v>
      </c>
      <c r="B82" s="58" t="s">
        <v>141</v>
      </c>
      <c r="C82" s="59"/>
      <c r="D82" s="59"/>
      <c r="E82" s="59"/>
    </row>
    <row r="83" spans="1:5" hidden="1">
      <c r="A83" s="58">
        <v>12020602</v>
      </c>
      <c r="B83" s="58" t="s">
        <v>142</v>
      </c>
      <c r="C83" s="59"/>
      <c r="D83" s="59"/>
      <c r="E83" s="59"/>
    </row>
    <row r="84" spans="1:5" hidden="1">
      <c r="A84" s="58">
        <v>12020603</v>
      </c>
      <c r="B84" s="58" t="s">
        <v>143</v>
      </c>
      <c r="C84" s="59"/>
      <c r="D84" s="59"/>
      <c r="E84" s="59"/>
    </row>
    <row r="85" spans="1:5">
      <c r="A85" s="58">
        <v>12020604</v>
      </c>
      <c r="B85" s="58" t="s">
        <v>144</v>
      </c>
      <c r="C85" s="59">
        <v>2028912</v>
      </c>
      <c r="D85" s="59">
        <v>500000</v>
      </c>
      <c r="E85" s="59">
        <v>2000000</v>
      </c>
    </row>
    <row r="86" spans="1:5" hidden="1">
      <c r="A86" s="58">
        <v>12020608</v>
      </c>
      <c r="B86" s="58" t="s">
        <v>145</v>
      </c>
      <c r="C86" s="59"/>
      <c r="D86" s="59"/>
      <c r="E86" s="59"/>
    </row>
    <row r="87" spans="1:5" hidden="1">
      <c r="A87" s="58">
        <v>12020609</v>
      </c>
      <c r="B87" s="58" t="s">
        <v>146</v>
      </c>
      <c r="C87" s="59"/>
      <c r="D87" s="59"/>
      <c r="E87" s="59"/>
    </row>
    <row r="88" spans="1:5" hidden="1">
      <c r="A88" s="58">
        <v>12020611</v>
      </c>
      <c r="B88" s="58" t="s">
        <v>147</v>
      </c>
      <c r="C88" s="59"/>
      <c r="D88" s="59"/>
      <c r="E88" s="59"/>
    </row>
    <row r="89" spans="1:5" ht="28" hidden="1">
      <c r="A89" s="58">
        <v>12020612</v>
      </c>
      <c r="B89" s="58" t="s">
        <v>148</v>
      </c>
      <c r="C89" s="59"/>
      <c r="D89" s="59"/>
      <c r="E89" s="59"/>
    </row>
    <row r="90" spans="1:5">
      <c r="A90" s="58">
        <v>12020614</v>
      </c>
      <c r="B90" s="58" t="s">
        <v>149</v>
      </c>
      <c r="C90" s="59"/>
      <c r="D90" s="59"/>
      <c r="E90" s="59">
        <v>8000000</v>
      </c>
    </row>
    <row r="91" spans="1:5" hidden="1">
      <c r="A91" s="58">
        <v>12020615</v>
      </c>
      <c r="B91" s="58" t="s">
        <v>150</v>
      </c>
      <c r="C91" s="59"/>
      <c r="D91" s="59"/>
      <c r="E91" s="59"/>
    </row>
    <row r="92" spans="1:5" hidden="1">
      <c r="A92" s="58">
        <v>12020616</v>
      </c>
      <c r="B92" s="58" t="s">
        <v>151</v>
      </c>
      <c r="C92" s="59"/>
      <c r="D92" s="59"/>
      <c r="E92" s="59"/>
    </row>
    <row r="93" spans="1:5" hidden="1">
      <c r="A93" s="58">
        <v>12020617</v>
      </c>
      <c r="B93" s="58" t="s">
        <v>152</v>
      </c>
      <c r="C93" s="59"/>
      <c r="D93" s="59"/>
      <c r="E93" s="59"/>
    </row>
    <row r="94" spans="1:5" hidden="1">
      <c r="A94" s="58">
        <v>12020618</v>
      </c>
      <c r="B94" s="58" t="s">
        <v>153</v>
      </c>
      <c r="C94" s="59"/>
      <c r="D94" s="59"/>
      <c r="E94" s="59"/>
    </row>
    <row r="95" spans="1:5" s="1" customFormat="1">
      <c r="A95" s="56">
        <v>12020700</v>
      </c>
      <c r="B95" s="56" t="s">
        <v>154</v>
      </c>
      <c r="C95" s="14">
        <f>SUM(C96:C104)</f>
        <v>3000000</v>
      </c>
      <c r="D95" s="14">
        <f t="shared" ref="D95:E95" si="11">SUM(D96:D104)</f>
        <v>3000000</v>
      </c>
      <c r="E95" s="14">
        <f t="shared" si="11"/>
        <v>15200000</v>
      </c>
    </row>
    <row r="96" spans="1:5" hidden="1">
      <c r="A96" s="58">
        <v>12020701</v>
      </c>
      <c r="B96" s="58" t="s">
        <v>155</v>
      </c>
      <c r="C96" s="59"/>
      <c r="D96" s="59"/>
      <c r="E96" s="59"/>
    </row>
    <row r="97" spans="1:5" hidden="1">
      <c r="A97" s="58">
        <v>12020702</v>
      </c>
      <c r="B97" s="58" t="s">
        <v>156</v>
      </c>
      <c r="C97" s="59"/>
      <c r="D97" s="59"/>
      <c r="E97" s="59"/>
    </row>
    <row r="98" spans="1:5">
      <c r="A98" s="58">
        <v>12020703</v>
      </c>
      <c r="B98" s="58" t="s">
        <v>157</v>
      </c>
      <c r="C98" s="59">
        <v>3000000</v>
      </c>
      <c r="D98" s="59">
        <v>3000000</v>
      </c>
      <c r="E98" s="59">
        <v>15000000</v>
      </c>
    </row>
    <row r="99" spans="1:5">
      <c r="A99" s="58">
        <v>12020704</v>
      </c>
      <c r="B99" s="58" t="s">
        <v>158</v>
      </c>
      <c r="C99" s="59"/>
      <c r="D99" s="59"/>
      <c r="E99" s="59">
        <v>200000</v>
      </c>
    </row>
    <row r="100" spans="1:5" hidden="1">
      <c r="A100" s="58">
        <v>12020705</v>
      </c>
      <c r="B100" s="58" t="s">
        <v>159</v>
      </c>
      <c r="C100" s="59"/>
      <c r="D100" s="59"/>
      <c r="E100" s="59"/>
    </row>
    <row r="101" spans="1:5" hidden="1">
      <c r="A101" s="58">
        <v>12020707</v>
      </c>
      <c r="B101" s="58" t="s">
        <v>160</v>
      </c>
      <c r="C101" s="59"/>
      <c r="D101" s="59"/>
      <c r="E101" s="59"/>
    </row>
    <row r="102" spans="1:5" hidden="1">
      <c r="A102" s="58">
        <v>12020708</v>
      </c>
      <c r="B102" s="58" t="s">
        <v>161</v>
      </c>
      <c r="C102" s="59"/>
      <c r="D102" s="59"/>
      <c r="E102" s="59"/>
    </row>
    <row r="103" spans="1:5" hidden="1">
      <c r="A103" s="58">
        <v>12020709</v>
      </c>
      <c r="B103" s="58" t="s">
        <v>162</v>
      </c>
      <c r="C103" s="59"/>
      <c r="D103" s="59"/>
      <c r="E103" s="59"/>
    </row>
    <row r="104" spans="1:5" hidden="1">
      <c r="A104" s="58">
        <v>12020711</v>
      </c>
      <c r="B104" s="58" t="s">
        <v>163</v>
      </c>
      <c r="C104" s="59"/>
      <c r="D104" s="59"/>
      <c r="E104" s="59"/>
    </row>
    <row r="105" spans="1:5" s="1" customFormat="1">
      <c r="A105" s="56">
        <v>12020800</v>
      </c>
      <c r="B105" s="56" t="s">
        <v>164</v>
      </c>
      <c r="C105" s="14">
        <f>SUM(C106:C108)</f>
        <v>500000</v>
      </c>
      <c r="D105" s="14">
        <f t="shared" ref="D105:E105" si="12">SUM(D106:D108)</f>
        <v>500000</v>
      </c>
      <c r="E105" s="14">
        <f t="shared" si="12"/>
        <v>500000</v>
      </c>
    </row>
    <row r="106" spans="1:5">
      <c r="A106" s="58">
        <v>12020801</v>
      </c>
      <c r="B106" s="58" t="s">
        <v>165</v>
      </c>
      <c r="C106" s="59">
        <v>500000</v>
      </c>
      <c r="D106" s="59">
        <v>500000</v>
      </c>
      <c r="E106" s="59">
        <v>500000</v>
      </c>
    </row>
    <row r="107" spans="1:5" hidden="1">
      <c r="A107" s="58">
        <v>12020803</v>
      </c>
      <c r="B107" s="58" t="s">
        <v>166</v>
      </c>
      <c r="C107" s="59"/>
      <c r="D107" s="59"/>
      <c r="E107" s="59"/>
    </row>
    <row r="108" spans="1:5" hidden="1">
      <c r="A108" s="58">
        <v>12020804</v>
      </c>
      <c r="B108" s="58" t="s">
        <v>167</v>
      </c>
      <c r="C108" s="59"/>
      <c r="D108" s="59"/>
      <c r="E108" s="59"/>
    </row>
    <row r="109" spans="1:5" s="1" customFormat="1">
      <c r="A109" s="56">
        <v>12020900</v>
      </c>
      <c r="B109" s="56" t="s">
        <v>168</v>
      </c>
      <c r="C109" s="14">
        <f>C110</f>
        <v>1000000</v>
      </c>
      <c r="D109" s="14">
        <f t="shared" ref="D109:E109" si="13">D110</f>
        <v>1500000</v>
      </c>
      <c r="E109" s="14">
        <f t="shared" si="13"/>
        <v>3000000</v>
      </c>
    </row>
    <row r="110" spans="1:5">
      <c r="A110" s="58">
        <v>12020901</v>
      </c>
      <c r="B110" s="58" t="s">
        <v>169</v>
      </c>
      <c r="C110" s="59">
        <v>1000000</v>
      </c>
      <c r="D110" s="59">
        <v>1500000</v>
      </c>
      <c r="E110" s="59">
        <v>3000000</v>
      </c>
    </row>
    <row r="111" spans="1:5" s="1" customFormat="1">
      <c r="A111" s="56">
        <v>12021000</v>
      </c>
      <c r="B111" s="56" t="s">
        <v>170</v>
      </c>
      <c r="C111" s="14">
        <f>C112</f>
        <v>0</v>
      </c>
      <c r="D111" s="14">
        <f t="shared" ref="D111:E111" si="14">D112</f>
        <v>0</v>
      </c>
      <c r="E111" s="14">
        <f t="shared" si="14"/>
        <v>0</v>
      </c>
    </row>
    <row r="112" spans="1:5" hidden="1">
      <c r="A112" s="58">
        <v>12021004</v>
      </c>
      <c r="B112" s="58" t="s">
        <v>171</v>
      </c>
      <c r="C112" s="59"/>
      <c r="D112" s="59"/>
      <c r="E112" s="59"/>
    </row>
    <row r="113" spans="1:5" s="1" customFormat="1">
      <c r="A113" s="56">
        <v>12021100</v>
      </c>
      <c r="B113" s="56" t="s">
        <v>172</v>
      </c>
      <c r="C113" s="14">
        <f>SUM(C114:C115)</f>
        <v>5000000</v>
      </c>
      <c r="D113" s="14">
        <f t="shared" ref="D113:E113" si="15">SUM(D114:D115)</f>
        <v>0</v>
      </c>
      <c r="E113" s="14">
        <f t="shared" si="15"/>
        <v>5000000</v>
      </c>
    </row>
    <row r="114" spans="1:5">
      <c r="A114" s="58">
        <v>12021102</v>
      </c>
      <c r="B114" s="58" t="s">
        <v>173</v>
      </c>
      <c r="C114" s="59">
        <v>5000000</v>
      </c>
      <c r="D114" s="59"/>
      <c r="E114" s="59">
        <v>5000000</v>
      </c>
    </row>
    <row r="115" spans="1:5" hidden="1">
      <c r="A115" s="58">
        <v>12021103</v>
      </c>
      <c r="B115" s="58" t="s">
        <v>174</v>
      </c>
      <c r="C115" s="59"/>
      <c r="D115" s="59"/>
      <c r="E115" s="59"/>
    </row>
    <row r="116" spans="1:5" s="1" customFormat="1">
      <c r="A116" s="56">
        <v>12021200</v>
      </c>
      <c r="B116" s="56" t="s">
        <v>175</v>
      </c>
      <c r="C116" s="14">
        <f>C117</f>
        <v>0</v>
      </c>
      <c r="D116" s="14">
        <f t="shared" ref="D116:E116" si="16">D117</f>
        <v>0</v>
      </c>
      <c r="E116" s="14">
        <f t="shared" si="16"/>
        <v>0</v>
      </c>
    </row>
    <row r="117" spans="1:5" hidden="1">
      <c r="A117" s="58">
        <v>12021210</v>
      </c>
      <c r="B117" s="58" t="s">
        <v>176</v>
      </c>
      <c r="C117" s="59"/>
      <c r="D117" s="59"/>
      <c r="E117" s="59"/>
    </row>
    <row r="118" spans="1:5" s="1" customFormat="1">
      <c r="A118" s="56">
        <v>13000000</v>
      </c>
      <c r="B118" s="56" t="s">
        <v>177</v>
      </c>
      <c r="C118" s="14">
        <f>C119+C125</f>
        <v>0</v>
      </c>
      <c r="D118" s="60">
        <f t="shared" ref="D118:E118" si="17">D119+D125</f>
        <v>0</v>
      </c>
      <c r="E118" s="60">
        <f t="shared" si="17"/>
        <v>0</v>
      </c>
    </row>
    <row r="119" spans="1:5" s="1" customFormat="1">
      <c r="A119" s="56">
        <v>13010000</v>
      </c>
      <c r="B119" s="56" t="s">
        <v>178</v>
      </c>
      <c r="C119" s="14">
        <f>C120+C123</f>
        <v>0</v>
      </c>
      <c r="D119" s="60">
        <f t="shared" ref="D119:E119" si="18">D120+D123</f>
        <v>0</v>
      </c>
      <c r="E119" s="60">
        <f t="shared" si="18"/>
        <v>0</v>
      </c>
    </row>
    <row r="120" spans="1:5" s="1" customFormat="1">
      <c r="A120" s="56">
        <v>13010100</v>
      </c>
      <c r="B120" s="56" t="s">
        <v>179</v>
      </c>
      <c r="C120" s="14">
        <f>SUM(C121:C122)</f>
        <v>0</v>
      </c>
      <c r="D120" s="14">
        <f t="shared" ref="D120:E120" si="19">SUM(D121:D122)</f>
        <v>0</v>
      </c>
      <c r="E120" s="14">
        <f t="shared" si="19"/>
        <v>0</v>
      </c>
    </row>
    <row r="121" spans="1:5" hidden="1">
      <c r="A121" s="58">
        <v>13010101</v>
      </c>
      <c r="B121" s="58" t="s">
        <v>180</v>
      </c>
      <c r="C121" s="59"/>
      <c r="D121" s="59"/>
      <c r="E121" s="59"/>
    </row>
    <row r="122" spans="1:5" hidden="1">
      <c r="A122" s="58">
        <v>13010102</v>
      </c>
      <c r="B122" s="58" t="s">
        <v>181</v>
      </c>
      <c r="C122" s="59"/>
      <c r="D122" s="59"/>
      <c r="E122" s="59"/>
    </row>
    <row r="123" spans="1:5" s="1" customFormat="1">
      <c r="A123" s="56">
        <v>13010200</v>
      </c>
      <c r="B123" s="56" t="s">
        <v>182</v>
      </c>
      <c r="C123" s="14">
        <f>C124</f>
        <v>0</v>
      </c>
      <c r="D123" s="14">
        <f t="shared" ref="D123:E123" si="20">D124</f>
        <v>0</v>
      </c>
      <c r="E123" s="14">
        <f t="shared" si="20"/>
        <v>0</v>
      </c>
    </row>
    <row r="124" spans="1:5" hidden="1">
      <c r="A124" s="58">
        <v>13010202</v>
      </c>
      <c r="B124" s="58" t="s">
        <v>183</v>
      </c>
      <c r="C124" s="59"/>
      <c r="D124" s="59"/>
      <c r="E124" s="59"/>
    </row>
    <row r="125" spans="1:5" s="1" customFormat="1">
      <c r="A125" s="56">
        <v>13020000</v>
      </c>
      <c r="B125" s="56" t="s">
        <v>184</v>
      </c>
      <c r="C125" s="14">
        <f>C126</f>
        <v>0</v>
      </c>
      <c r="D125" s="14">
        <f t="shared" ref="D125:E128" si="21">D126</f>
        <v>0</v>
      </c>
      <c r="E125" s="14">
        <f t="shared" si="21"/>
        <v>0</v>
      </c>
    </row>
    <row r="126" spans="1:5" s="1" customFormat="1">
      <c r="A126" s="56">
        <v>13020100</v>
      </c>
      <c r="B126" s="56" t="s">
        <v>185</v>
      </c>
      <c r="C126" s="14">
        <f>C127</f>
        <v>0</v>
      </c>
      <c r="D126" s="14">
        <f t="shared" si="21"/>
        <v>0</v>
      </c>
      <c r="E126" s="14">
        <f t="shared" si="21"/>
        <v>0</v>
      </c>
    </row>
    <row r="127" spans="1:5" hidden="1">
      <c r="A127" s="58">
        <v>13020106</v>
      </c>
      <c r="B127" s="58" t="s">
        <v>186</v>
      </c>
      <c r="C127" s="59"/>
      <c r="D127" s="59"/>
      <c r="E127" s="59"/>
    </row>
    <row r="128" spans="1:5" s="1" customFormat="1">
      <c r="A128" s="56">
        <v>14020100</v>
      </c>
      <c r="B128" s="56" t="s">
        <v>187</v>
      </c>
      <c r="C128" s="14">
        <f>C129</f>
        <v>0</v>
      </c>
      <c r="D128" s="14">
        <f t="shared" si="21"/>
        <v>0</v>
      </c>
      <c r="E128" s="14">
        <f t="shared" si="21"/>
        <v>0</v>
      </c>
    </row>
    <row r="129" spans="1:5">
      <c r="A129" s="58">
        <v>14020106</v>
      </c>
      <c r="B129" s="58" t="s">
        <v>186</v>
      </c>
      <c r="C129" s="59">
        <v>0</v>
      </c>
      <c r="D129" s="59"/>
      <c r="E129" s="59"/>
    </row>
    <row r="130" spans="1:5" hidden="1"/>
    <row r="131" spans="1:5" hidden="1"/>
    <row r="132" spans="1:5" hidden="1"/>
    <row r="133" spans="1:5" hidden="1"/>
    <row r="134" spans="1:5" hidden="1"/>
    <row r="135" spans="1:5" hidden="1"/>
    <row r="136" spans="1:5" hidden="1"/>
    <row r="137" spans="1:5" hidden="1"/>
    <row r="138" spans="1:5" hidden="1"/>
    <row r="139" spans="1:5" hidden="1"/>
    <row r="140" spans="1:5" hidden="1"/>
    <row r="141" spans="1:5" hidden="1"/>
    <row r="142" spans="1:5" hidden="1"/>
    <row r="143" spans="1:5" hidden="1"/>
    <row r="144" spans="1:5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rv9e190QT7NfzT+ZUiwLUETdyGhGz8Dn+CZxow3hULOKs8VFgQCDL9XQaOfiqq5H0/U7Z9kyQsD7MeGINg6Zfg==" saltValue="qTJZX/lfFd4jcdX5+lwKOQ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09" zoomScale="60" zoomScaleNormal="130" workbookViewId="0">
      <selection sqref="A1:E1"/>
    </sheetView>
  </sheetViews>
  <sheetFormatPr defaultColWidth="8.90625" defaultRowHeight="15"/>
  <cols>
    <col min="1" max="1" width="15" style="1" customWidth="1"/>
    <col min="2" max="2" width="52" style="1" customWidth="1"/>
    <col min="3" max="5" width="25.90625" style="1" customWidth="1"/>
    <col min="6" max="16384" width="8.90625" style="1"/>
  </cols>
  <sheetData>
    <row r="1" spans="1:5">
      <c r="A1" s="73" t="s">
        <v>188</v>
      </c>
      <c r="B1" s="73"/>
      <c r="C1" s="73"/>
      <c r="D1" s="73"/>
      <c r="E1" s="73"/>
    </row>
    <row r="2" spans="1:5">
      <c r="A2" s="74" t="s">
        <v>189</v>
      </c>
      <c r="B2" s="74"/>
      <c r="C2" s="74"/>
      <c r="D2" s="74"/>
      <c r="E2" s="74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9" t="s">
        <v>64</v>
      </c>
      <c r="C4" s="4" t="s">
        <v>3</v>
      </c>
      <c r="D4" s="4" t="s">
        <v>4</v>
      </c>
      <c r="E4" s="4" t="s">
        <v>5</v>
      </c>
    </row>
    <row r="5" spans="1:5">
      <c r="A5" s="22"/>
      <c r="B5" s="6" t="s">
        <v>27</v>
      </c>
      <c r="C5" s="14">
        <f>C6+C118</f>
        <v>6180890453</v>
      </c>
      <c r="D5" s="14">
        <f t="shared" ref="D5:E5" si="0">D6+D118</f>
        <v>4193462095</v>
      </c>
      <c r="E5" s="14">
        <f t="shared" si="0"/>
        <v>9039553154.2000008</v>
      </c>
    </row>
    <row r="6" spans="1:5">
      <c r="A6" s="5">
        <v>2</v>
      </c>
      <c r="B6" s="6" t="s">
        <v>190</v>
      </c>
      <c r="C6" s="14">
        <f>C7+C25</f>
        <v>4018348543</v>
      </c>
      <c r="D6" s="14">
        <f>D7+D25</f>
        <v>3170656054</v>
      </c>
      <c r="E6" s="14">
        <f>E7+E25</f>
        <v>5015330162.4899998</v>
      </c>
    </row>
    <row r="7" spans="1:5">
      <c r="A7" s="5">
        <v>21</v>
      </c>
      <c r="B7" s="6" t="s">
        <v>191</v>
      </c>
      <c r="C7" s="14">
        <f>C8+C13+C20</f>
        <v>2628855793</v>
      </c>
      <c r="D7" s="14">
        <f t="shared" ref="D7:E7" si="1">D8+D13+D20</f>
        <v>2359978153</v>
      </c>
      <c r="E7" s="14">
        <f t="shared" si="1"/>
        <v>3499933315.46</v>
      </c>
    </row>
    <row r="8" spans="1:5">
      <c r="A8" s="5">
        <v>2101</v>
      </c>
      <c r="B8" s="6" t="s">
        <v>192</v>
      </c>
      <c r="C8" s="14">
        <f>C9</f>
        <v>2359978153</v>
      </c>
      <c r="D8" s="14">
        <f t="shared" ref="D8:E8" si="2">D9</f>
        <v>2359978153</v>
      </c>
      <c r="E8" s="14">
        <f t="shared" si="2"/>
        <v>2504717939.6500001</v>
      </c>
    </row>
    <row r="9" spans="1:5">
      <c r="A9" s="5">
        <v>210101</v>
      </c>
      <c r="B9" s="6" t="s">
        <v>193</v>
      </c>
      <c r="C9" s="14">
        <f>SUM(C10:C12)</f>
        <v>2359978153</v>
      </c>
      <c r="D9" s="14">
        <f>SUM(D10:D12)</f>
        <v>2359978153</v>
      </c>
      <c r="E9" s="14">
        <f>SUM(E10:E12)</f>
        <v>2504717939.6500001</v>
      </c>
    </row>
    <row r="10" spans="1:5">
      <c r="A10" s="22">
        <v>21010101</v>
      </c>
      <c r="B10" s="21" t="s">
        <v>192</v>
      </c>
      <c r="C10" s="38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2292430719</v>
      </c>
      <c r="D10" s="38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2292430719</v>
      </c>
      <c r="E10" s="38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2437170505.6500001</v>
      </c>
    </row>
    <row r="11" spans="1:5">
      <c r="A11" s="22">
        <v>21010102</v>
      </c>
      <c r="B11" s="21" t="s">
        <v>194</v>
      </c>
      <c r="C11" s="38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38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38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>
      <c r="A12" s="22">
        <v>21010103</v>
      </c>
      <c r="B12" s="21" t="s">
        <v>195</v>
      </c>
      <c r="C12" s="38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67547434</v>
      </c>
      <c r="D12" s="38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67547434</v>
      </c>
      <c r="E12" s="38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67547434</v>
      </c>
    </row>
    <row r="13" spans="1:5">
      <c r="A13" s="5">
        <v>2102</v>
      </c>
      <c r="B13" s="6" t="s">
        <v>196</v>
      </c>
      <c r="C13" s="14">
        <f>C14+C18</f>
        <v>0</v>
      </c>
      <c r="D13" s="14">
        <f>D14+D18</f>
        <v>0</v>
      </c>
      <c r="E13" s="14">
        <f>E14+E18</f>
        <v>36000000</v>
      </c>
    </row>
    <row r="14" spans="1:5">
      <c r="A14" s="5">
        <v>210201</v>
      </c>
      <c r="B14" s="6" t="s">
        <v>197</v>
      </c>
      <c r="C14" s="14">
        <f>SUM(C15:C17)</f>
        <v>0</v>
      </c>
      <c r="D14" s="14">
        <f>SUM(D15:D17)</f>
        <v>0</v>
      </c>
      <c r="E14" s="14">
        <f>SUM(E15:E17)</f>
        <v>36000000</v>
      </c>
    </row>
    <row r="15" spans="1:5">
      <c r="A15" s="22">
        <v>21020104</v>
      </c>
      <c r="B15" s="21" t="s">
        <v>198</v>
      </c>
      <c r="C15" s="38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38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38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>
      <c r="A16" s="22">
        <v>21020108</v>
      </c>
      <c r="B16" s="21" t="s">
        <v>199</v>
      </c>
      <c r="C16" s="38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38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38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>
      <c r="A17" s="22">
        <v>21020109</v>
      </c>
      <c r="B17" s="21" t="s">
        <v>200</v>
      </c>
      <c r="C17" s="38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38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38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>
      <c r="A18" s="5">
        <v>210202</v>
      </c>
      <c r="B18" s="6" t="s">
        <v>201</v>
      </c>
      <c r="C18" s="14">
        <f>C19</f>
        <v>0</v>
      </c>
      <c r="D18" s="14">
        <f t="shared" ref="D18:E18" si="3">D19</f>
        <v>0</v>
      </c>
      <c r="E18" s="14">
        <f t="shared" si="3"/>
        <v>0</v>
      </c>
    </row>
    <row r="19" spans="1:5">
      <c r="A19" s="22">
        <v>21020207</v>
      </c>
      <c r="B19" s="21" t="s">
        <v>202</v>
      </c>
      <c r="C19" s="38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38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38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>
      <c r="A20" s="5">
        <v>210301</v>
      </c>
      <c r="B20" s="6" t="s">
        <v>203</v>
      </c>
      <c r="C20" s="14">
        <f>SUM(C21:C23)</f>
        <v>268877640</v>
      </c>
      <c r="D20" s="14">
        <f>SUM(D21:D23)</f>
        <v>0</v>
      </c>
      <c r="E20" s="14">
        <f>SUM(E21:E23)</f>
        <v>959215375.80999994</v>
      </c>
    </row>
    <row r="21" spans="1:5">
      <c r="A21" s="22">
        <v>21030101</v>
      </c>
      <c r="B21" s="21" t="s">
        <v>204</v>
      </c>
      <c r="C21" s="38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15000000</v>
      </c>
      <c r="D21" s="38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38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>
      <c r="A22" s="22">
        <v>21030102</v>
      </c>
      <c r="B22" s="21" t="s">
        <v>205</v>
      </c>
      <c r="C22" s="38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253877640</v>
      </c>
      <c r="D22" s="38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38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734843670.75</v>
      </c>
    </row>
    <row r="23" spans="1:5">
      <c r="A23" s="22">
        <v>21030104</v>
      </c>
      <c r="B23" s="21" t="s">
        <v>206</v>
      </c>
      <c r="C23" s="38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38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38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24371705.060000002</v>
      </c>
    </row>
    <row r="24" spans="1:5" hidden="1">
      <c r="A24" s="22"/>
      <c r="B24" s="21"/>
      <c r="C24" s="38"/>
      <c r="D24" s="38"/>
      <c r="E24" s="38"/>
    </row>
    <row r="25" spans="1:5">
      <c r="A25" s="5">
        <v>22</v>
      </c>
      <c r="B25" s="6" t="s">
        <v>207</v>
      </c>
      <c r="C25" s="14">
        <f>C26+C103+C107+C112</f>
        <v>1389492750</v>
      </c>
      <c r="D25" s="14">
        <f t="shared" ref="D25:E25" si="4">D26+D103+D107+D112</f>
        <v>810677901</v>
      </c>
      <c r="E25" s="14">
        <f t="shared" si="4"/>
        <v>1515396847.03</v>
      </c>
    </row>
    <row r="26" spans="1:5">
      <c r="A26" s="5">
        <v>2202</v>
      </c>
      <c r="B26" s="6" t="s">
        <v>208</v>
      </c>
      <c r="C26" s="14">
        <f>C27+C32+C40+C54+C63+C66+C72+C81+C85+C88</f>
        <v>1259492750</v>
      </c>
      <c r="D26" s="14">
        <f t="shared" ref="D26:E26" si="5">D27+D32+D40+D54+D63+D66+D72+D81+D85+D88</f>
        <v>766682901</v>
      </c>
      <c r="E26" s="14">
        <f t="shared" si="5"/>
        <v>1110212911.8199999</v>
      </c>
    </row>
    <row r="27" spans="1:5">
      <c r="A27" s="5">
        <v>220201</v>
      </c>
      <c r="B27" s="6" t="s">
        <v>209</v>
      </c>
      <c r="C27" s="14">
        <f>SUM(C28:C31)</f>
        <v>84320000</v>
      </c>
      <c r="D27" s="14">
        <f t="shared" ref="D27:E27" si="6">SUM(D28:D31)</f>
        <v>44566605</v>
      </c>
      <c r="E27" s="14">
        <f t="shared" si="6"/>
        <v>84425600</v>
      </c>
    </row>
    <row r="28" spans="1:5">
      <c r="A28" s="22">
        <v>22020101</v>
      </c>
      <c r="B28" s="21" t="s">
        <v>210</v>
      </c>
      <c r="C28" s="38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38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38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14500000</v>
      </c>
    </row>
    <row r="29" spans="1:5">
      <c r="A29" s="22">
        <v>22020102</v>
      </c>
      <c r="B29" s="21" t="s">
        <v>211</v>
      </c>
      <c r="C29" s="38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84320000</v>
      </c>
      <c r="D29" s="38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44566605</v>
      </c>
      <c r="E29" s="38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39925600</v>
      </c>
    </row>
    <row r="30" spans="1:5" ht="30">
      <c r="A30" s="22">
        <v>22020103</v>
      </c>
      <c r="B30" s="21" t="s">
        <v>212</v>
      </c>
      <c r="C30" s="38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38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38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30000000</v>
      </c>
    </row>
    <row r="31" spans="1:5">
      <c r="A31" s="22">
        <v>22020104</v>
      </c>
      <c r="B31" s="21" t="s">
        <v>213</v>
      </c>
      <c r="C31" s="38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38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38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>
      <c r="A32" s="5">
        <v>220202</v>
      </c>
      <c r="B32" s="6" t="s">
        <v>214</v>
      </c>
      <c r="C32" s="14">
        <f>SUM(C33:C39)</f>
        <v>0</v>
      </c>
      <c r="D32" s="14">
        <f t="shared" ref="D32:E32" si="7">SUM(D33:D39)</f>
        <v>0</v>
      </c>
      <c r="E32" s="14">
        <f t="shared" si="7"/>
        <v>0</v>
      </c>
    </row>
    <row r="33" spans="1:5">
      <c r="A33" s="22">
        <v>22020201</v>
      </c>
      <c r="B33" s="21" t="s">
        <v>215</v>
      </c>
      <c r="C33" s="38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0</v>
      </c>
      <c r="D33" s="38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38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0</v>
      </c>
    </row>
    <row r="34" spans="1:5">
      <c r="A34" s="22">
        <v>22020202</v>
      </c>
      <c r="B34" s="21" t="s">
        <v>216</v>
      </c>
      <c r="C34" s="38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38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38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>
      <c r="A35" s="22">
        <v>22020203</v>
      </c>
      <c r="B35" s="21" t="s">
        <v>217</v>
      </c>
      <c r="C35" s="38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38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38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>
      <c r="A36" s="22">
        <v>22020204</v>
      </c>
      <c r="B36" s="21" t="s">
        <v>218</v>
      </c>
      <c r="C36" s="38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38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38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>
      <c r="A37" s="22">
        <v>22020205</v>
      </c>
      <c r="B37" s="21" t="s">
        <v>219</v>
      </c>
      <c r="C37" s="38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38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38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>
      <c r="A38" s="22">
        <v>22020206</v>
      </c>
      <c r="B38" s="21" t="s">
        <v>220</v>
      </c>
      <c r="C38" s="38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38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38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>
      <c r="A39" s="22">
        <v>22020210</v>
      </c>
      <c r="B39" s="21" t="s">
        <v>221</v>
      </c>
      <c r="C39" s="38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38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38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>
      <c r="A40" s="5">
        <v>220203</v>
      </c>
      <c r="B40" s="6" t="s">
        <v>222</v>
      </c>
      <c r="C40" s="14">
        <f>SUM(C41:C53)</f>
        <v>37866500</v>
      </c>
      <c r="D40" s="14">
        <f t="shared" ref="D40:E40" si="8">SUM(D41:D53)</f>
        <v>19213000</v>
      </c>
      <c r="E40" s="14">
        <f t="shared" si="8"/>
        <v>43502195.82</v>
      </c>
    </row>
    <row r="41" spans="1:5">
      <c r="A41" s="22">
        <v>22020301</v>
      </c>
      <c r="B41" s="21" t="s">
        <v>223</v>
      </c>
      <c r="C41" s="38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23866500</v>
      </c>
      <c r="D41" s="38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9685000</v>
      </c>
      <c r="E41" s="38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19002195.82</v>
      </c>
    </row>
    <row r="42" spans="1:5">
      <c r="A42" s="22">
        <v>22020302</v>
      </c>
      <c r="B42" s="21" t="s">
        <v>224</v>
      </c>
      <c r="C42" s="38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38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38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>
      <c r="A43" s="22">
        <v>22020303</v>
      </c>
      <c r="B43" s="21" t="s">
        <v>225</v>
      </c>
      <c r="C43" s="38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38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38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>
      <c r="A44" s="22">
        <v>22020304</v>
      </c>
      <c r="B44" s="21" t="s">
        <v>226</v>
      </c>
      <c r="C44" s="38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38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38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>
      <c r="A45" s="22">
        <v>22020305</v>
      </c>
      <c r="B45" s="21" t="s">
        <v>227</v>
      </c>
      <c r="C45" s="38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38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38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6500000</v>
      </c>
    </row>
    <row r="46" spans="1:5">
      <c r="A46" s="22">
        <v>22020306</v>
      </c>
      <c r="B46" s="21" t="s">
        <v>228</v>
      </c>
      <c r="C46" s="38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38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38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>
      <c r="A47" s="22">
        <v>22020307</v>
      </c>
      <c r="B47" s="21" t="s">
        <v>229</v>
      </c>
      <c r="C47" s="38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14000000</v>
      </c>
      <c r="D47" s="38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9528000</v>
      </c>
      <c r="E47" s="38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10000000</v>
      </c>
    </row>
    <row r="48" spans="1:5">
      <c r="A48" s="22">
        <v>22020308</v>
      </c>
      <c r="B48" s="21" t="s">
        <v>230</v>
      </c>
      <c r="C48" s="38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38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38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3000000</v>
      </c>
    </row>
    <row r="49" spans="1:5">
      <c r="A49" s="22">
        <v>22020309</v>
      </c>
      <c r="B49" s="21" t="s">
        <v>231</v>
      </c>
      <c r="C49" s="38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38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38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3000000</v>
      </c>
    </row>
    <row r="50" spans="1:5">
      <c r="A50" s="22">
        <v>22020310</v>
      </c>
      <c r="B50" s="21" t="s">
        <v>232</v>
      </c>
      <c r="C50" s="38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38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38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>
      <c r="A51" s="22">
        <v>22020311</v>
      </c>
      <c r="B51" s="21" t="s">
        <v>233</v>
      </c>
      <c r="C51" s="38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38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38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</v>
      </c>
    </row>
    <row r="52" spans="1:5">
      <c r="A52" s="22">
        <v>22020312</v>
      </c>
      <c r="B52" s="21" t="s">
        <v>234</v>
      </c>
      <c r="C52" s="38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38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38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>
      <c r="A53" s="22">
        <v>22020313</v>
      </c>
      <c r="B53" s="21" t="s">
        <v>235</v>
      </c>
      <c r="C53" s="38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38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38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>
      <c r="A54" s="5">
        <v>220204</v>
      </c>
      <c r="B54" s="6" t="s">
        <v>236</v>
      </c>
      <c r="C54" s="14">
        <f>SUM(C55:C62)</f>
        <v>55450250</v>
      </c>
      <c r="D54" s="14">
        <f t="shared" ref="D54:E54" si="9">SUM(D55:D62)</f>
        <v>36316973</v>
      </c>
      <c r="E54" s="14">
        <f t="shared" si="9"/>
        <v>34250250</v>
      </c>
    </row>
    <row r="55" spans="1:5">
      <c r="A55" s="22">
        <v>22020401</v>
      </c>
      <c r="B55" s="21" t="s">
        <v>237</v>
      </c>
      <c r="C55" s="38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40800250</v>
      </c>
      <c r="D55" s="38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20059973</v>
      </c>
      <c r="E55" s="38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22600250</v>
      </c>
    </row>
    <row r="56" spans="1:5">
      <c r="A56" s="22">
        <v>22020402</v>
      </c>
      <c r="B56" s="21" t="s">
        <v>238</v>
      </c>
      <c r="C56" s="38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6650000</v>
      </c>
      <c r="D56" s="38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0</v>
      </c>
      <c r="E56" s="38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2650000</v>
      </c>
    </row>
    <row r="57" spans="1:5" ht="30">
      <c r="A57" s="22">
        <v>22020403</v>
      </c>
      <c r="B57" s="21" t="s">
        <v>239</v>
      </c>
      <c r="C57" s="38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38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38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1000000</v>
      </c>
    </row>
    <row r="58" spans="1:5">
      <c r="A58" s="22">
        <v>22020404</v>
      </c>
      <c r="B58" s="21" t="s">
        <v>240</v>
      </c>
      <c r="C58" s="38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38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38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500000</v>
      </c>
    </row>
    <row r="59" spans="1:5">
      <c r="A59" s="22">
        <v>22020405</v>
      </c>
      <c r="B59" s="21" t="s">
        <v>241</v>
      </c>
      <c r="C59" s="38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8000000</v>
      </c>
      <c r="D59" s="38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16257000</v>
      </c>
      <c r="E59" s="38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5500000</v>
      </c>
    </row>
    <row r="60" spans="1:5">
      <c r="A60" s="22">
        <v>22020406</v>
      </c>
      <c r="B60" s="21" t="s">
        <v>242</v>
      </c>
      <c r="C60" s="38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38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38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>
      <c r="A61" s="22">
        <v>22020410</v>
      </c>
      <c r="B61" s="21" t="s">
        <v>243</v>
      </c>
      <c r="C61" s="38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38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38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>
      <c r="A62" s="22">
        <v>22020411</v>
      </c>
      <c r="B62" s="21" t="s">
        <v>244</v>
      </c>
      <c r="C62" s="38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38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38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2000000</v>
      </c>
    </row>
    <row r="63" spans="1:5">
      <c r="A63" s="5">
        <v>220205</v>
      </c>
      <c r="B63" s="6" t="s">
        <v>245</v>
      </c>
      <c r="C63" s="14">
        <f>SUM(C64:C65)</f>
        <v>103000000</v>
      </c>
      <c r="D63" s="14">
        <f>SUM(D64:D65)</f>
        <v>22276620</v>
      </c>
      <c r="E63" s="14">
        <f>SUM(E64:E65)</f>
        <v>25000000</v>
      </c>
    </row>
    <row r="64" spans="1:5">
      <c r="A64" s="22">
        <v>22020501</v>
      </c>
      <c r="B64" s="21" t="s">
        <v>246</v>
      </c>
      <c r="C64" s="38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103000000</v>
      </c>
      <c r="D64" s="38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22276620</v>
      </c>
      <c r="E64" s="38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25000000</v>
      </c>
    </row>
    <row r="65" spans="1:5">
      <c r="A65" s="22">
        <v>22020502</v>
      </c>
      <c r="B65" s="21" t="s">
        <v>247</v>
      </c>
      <c r="C65" s="38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38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38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>
      <c r="A66" s="5">
        <v>220206</v>
      </c>
      <c r="B66" s="6" t="s">
        <v>248</v>
      </c>
      <c r="C66" s="14">
        <f>SUM(C67:C71)</f>
        <v>274000000</v>
      </c>
      <c r="D66" s="14">
        <f t="shared" ref="D66:E66" si="10">SUM(D67:D71)</f>
        <v>265383176</v>
      </c>
      <c r="E66" s="14">
        <f t="shared" si="10"/>
        <v>154000000</v>
      </c>
    </row>
    <row r="67" spans="1:5">
      <c r="A67" s="22">
        <v>22020601</v>
      </c>
      <c r="B67" s="21" t="s">
        <v>249</v>
      </c>
      <c r="C67" s="38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260000000</v>
      </c>
      <c r="D67" s="38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259719176</v>
      </c>
      <c r="E67" s="38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100000000</v>
      </c>
    </row>
    <row r="68" spans="1:5">
      <c r="A68" s="22">
        <v>22020602</v>
      </c>
      <c r="B68" s="21" t="s">
        <v>250</v>
      </c>
      <c r="C68" s="38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38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38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>
      <c r="A69" s="22">
        <v>22020603</v>
      </c>
      <c r="B69" s="21" t="s">
        <v>251</v>
      </c>
      <c r="C69" s="38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38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38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>
      <c r="A70" s="22">
        <v>22020604</v>
      </c>
      <c r="B70" s="21" t="s">
        <v>252</v>
      </c>
      <c r="C70" s="38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38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4740000</v>
      </c>
      <c r="E70" s="38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9000000</v>
      </c>
    </row>
    <row r="71" spans="1:5">
      <c r="A71" s="22">
        <v>22020605</v>
      </c>
      <c r="B71" s="21" t="s">
        <v>253</v>
      </c>
      <c r="C71" s="38">
        <f>'CHAIR OVERHEAD COST F.xi'!C53+'SLT OVERHEAD COST F.xi'!C53+'COUNCIL OVERHEAD COST F.xi'!C53+'PMD OVERHEAD COST F.xi'!C53+'AGRIC OVERHEAD COST F.xi'!C54+'FINANCE OVERHEAD COST F.xi'!C53+'WORKS OVERHEAD COST F.xi'!C53+'ESD OVERHEAD COST F.xi'!C54+'PHC OVERHEAD COST F.xi'!C53+'WATSAN OVERHEAD COST F.xi'!C53+'TRADITIONAL OVERHEAD COST F.xi'!C53</f>
        <v>8000000</v>
      </c>
      <c r="D71" s="38">
        <f>'CHAIR OVERHEAD COST F.xi'!D53+'SLT OVERHEAD COST F.xi'!D53+'COUNCIL OVERHEAD COST F.xi'!D53+'PMD OVERHEAD COST F.xi'!D53+'AGRIC OVERHEAD COST F.xi'!D54+'FINANCE OVERHEAD COST F.xi'!D53+'WORKS OVERHEAD COST F.xi'!D53+'ESD OVERHEAD COST F.xi'!D54+'PHC OVERHEAD COST F.xi'!D53+'WATSAN OVERHEAD COST F.xi'!D53+'TRADITIONAL OVERHEAD COST F.xi'!D53</f>
        <v>924000</v>
      </c>
      <c r="E71" s="38">
        <f>'CHAIR OVERHEAD COST F.xi'!E53+'SLT OVERHEAD COST F.xi'!E53+'COUNCIL OVERHEAD COST F.xi'!E53+'PMD OVERHEAD COST F.xi'!E53+'AGRIC OVERHEAD COST F.xi'!E54+'FINANCE OVERHEAD COST F.xi'!E53+'WORKS OVERHEAD COST F.xi'!E53+'ESD OVERHEAD COST F.xi'!E54+'PHC OVERHEAD COST F.xi'!E53+'WATSAN OVERHEAD COST F.xi'!E53+'TRADITIONAL OVERHEAD COST F.xi'!E53</f>
        <v>45000000</v>
      </c>
    </row>
    <row r="72" spans="1:5" ht="30">
      <c r="A72" s="5">
        <v>220207</v>
      </c>
      <c r="B72" s="6" t="s">
        <v>254</v>
      </c>
      <c r="C72" s="14">
        <f>SUM(C73:C80)</f>
        <v>10300000</v>
      </c>
      <c r="D72" s="14">
        <f t="shared" ref="D72:E72" si="11">SUM(D73:D80)</f>
        <v>10000000</v>
      </c>
      <c r="E72" s="14">
        <f t="shared" si="11"/>
        <v>19300000</v>
      </c>
    </row>
    <row r="73" spans="1:5">
      <c r="A73" s="22">
        <v>22020701</v>
      </c>
      <c r="B73" s="21" t="s">
        <v>255</v>
      </c>
      <c r="C73" s="38">
        <f>'CHAIR OVERHEAD COST F.xi'!C55+'SLT OVERHEAD COST F.xi'!C55+'COUNCIL OVERHEAD COST F.xi'!C55+'PMD OVERHEAD COST F.xi'!C55+'AGRIC OVERHEAD COST F.xi'!C56+'FINANCE OVERHEAD COST F.xi'!C55+'WORKS OVERHEAD COST F.xi'!C55+'ESD OVERHEAD COST F.xi'!C56+'PHC OVERHEAD COST F.xi'!C55+'WATSAN OVERHEAD COST F.xi'!C55+'TRADITIONAL OVERHEAD COST F.xi'!C55</f>
        <v>0</v>
      </c>
      <c r="D73" s="38">
        <f>'CHAIR OVERHEAD COST F.xi'!D55+'SLT OVERHEAD COST F.xi'!D55+'COUNCIL OVERHEAD COST F.xi'!D55+'PMD OVERHEAD COST F.xi'!D55+'AGRIC OVERHEAD COST F.xi'!D56+'FINANCE OVERHEAD COST F.xi'!D55+'WORKS OVERHEAD COST F.xi'!D55+'ESD OVERHEAD COST F.xi'!D56+'PHC OVERHEAD COST F.xi'!D55+'WATSAN OVERHEAD COST F.xi'!D55+'TRADITIONAL OVERHEAD COST F.xi'!D55</f>
        <v>0</v>
      </c>
      <c r="E73" s="38">
        <f>'CHAIR OVERHEAD COST F.xi'!E55+'SLT OVERHEAD COST F.xi'!E55+'COUNCIL OVERHEAD COST F.xi'!E55+'PMD OVERHEAD COST F.xi'!E55+'AGRIC OVERHEAD COST F.xi'!E56+'FINANCE OVERHEAD COST F.xi'!E55+'WORKS OVERHEAD COST F.xi'!E55+'ESD OVERHEAD COST F.xi'!E56+'PHC OVERHEAD COST F.xi'!E55+'WATSAN OVERHEAD COST F.xi'!E55+'TRADITIONAL OVERHEAD COST F.xi'!E55</f>
        <v>0</v>
      </c>
    </row>
    <row r="74" spans="1:5">
      <c r="A74" s="22">
        <v>22020702</v>
      </c>
      <c r="B74" s="21" t="s">
        <v>256</v>
      </c>
      <c r="C74" s="38">
        <f>'CHAIR OVERHEAD COST F.xi'!C56+'SLT OVERHEAD COST F.xi'!C56+'COUNCIL OVERHEAD COST F.xi'!C56+'PMD OVERHEAD COST F.xi'!C56+'AGRIC OVERHEAD COST F.xi'!C57+'FINANCE OVERHEAD COST F.xi'!C56+'WORKS OVERHEAD COST F.xi'!C56+'ESD OVERHEAD COST F.xi'!C57+'PHC OVERHEAD COST F.xi'!C56+'WATSAN OVERHEAD COST F.xi'!C56+'TRADITIONAL OVERHEAD COST F.xi'!C56</f>
        <v>0</v>
      </c>
      <c r="D74" s="38">
        <f>'CHAIR OVERHEAD COST F.xi'!D56+'SLT OVERHEAD COST F.xi'!D56+'COUNCIL OVERHEAD COST F.xi'!D56+'PMD OVERHEAD COST F.xi'!D56+'AGRIC OVERHEAD COST F.xi'!D57+'FINANCE OVERHEAD COST F.xi'!D56+'WORKS OVERHEAD COST F.xi'!D56+'ESD OVERHEAD COST F.xi'!D57+'PHC OVERHEAD COST F.xi'!D56+'WATSAN OVERHEAD COST F.xi'!D56+'TRADITIONAL OVERHEAD COST F.xi'!D56</f>
        <v>0</v>
      </c>
      <c r="E74" s="38">
        <f>'CHAIR OVERHEAD COST F.xi'!E56+'SLT OVERHEAD COST F.xi'!E56+'COUNCIL OVERHEAD COST F.xi'!E56+'PMD OVERHEAD COST F.xi'!E56+'AGRIC OVERHEAD COST F.xi'!E57+'FINANCE OVERHEAD COST F.xi'!E56+'WORKS OVERHEAD COST F.xi'!E56+'ESD OVERHEAD COST F.xi'!E57+'PHC OVERHEAD COST F.xi'!E56+'WATSAN OVERHEAD COST F.xi'!E56+'TRADITIONAL OVERHEAD COST F.xi'!E56</f>
        <v>0</v>
      </c>
    </row>
    <row r="75" spans="1:5">
      <c r="A75" s="22">
        <v>22020703</v>
      </c>
      <c r="B75" s="21" t="s">
        <v>257</v>
      </c>
      <c r="C75" s="38">
        <f>'CHAIR OVERHEAD COST F.xi'!C57+'SLT OVERHEAD COST F.xi'!C57+'COUNCIL OVERHEAD COST F.xi'!C57+'PMD OVERHEAD COST F.xi'!C57+'AGRIC OVERHEAD COST F.xi'!C58+'FINANCE OVERHEAD COST F.xi'!C57+'WORKS OVERHEAD COST F.xi'!C57+'ESD OVERHEAD COST F.xi'!C58+'PHC OVERHEAD COST F.xi'!C57+'WATSAN OVERHEAD COST F.xi'!C57+'TRADITIONAL OVERHEAD COST F.xi'!C57</f>
        <v>0</v>
      </c>
      <c r="D75" s="38">
        <f>'CHAIR OVERHEAD COST F.xi'!D57+'SLT OVERHEAD COST F.xi'!D57+'COUNCIL OVERHEAD COST F.xi'!D57+'PMD OVERHEAD COST F.xi'!D57+'AGRIC OVERHEAD COST F.xi'!D58+'FINANCE OVERHEAD COST F.xi'!D57+'WORKS OVERHEAD COST F.xi'!D57+'ESD OVERHEAD COST F.xi'!D58+'PHC OVERHEAD COST F.xi'!D57+'WATSAN OVERHEAD COST F.xi'!D57+'TRADITIONAL OVERHEAD COST F.xi'!D57</f>
        <v>0</v>
      </c>
      <c r="E75" s="38">
        <f>'CHAIR OVERHEAD COST F.xi'!E57+'SLT OVERHEAD COST F.xi'!E57+'COUNCIL OVERHEAD COST F.xi'!E57+'PMD OVERHEAD COST F.xi'!E57+'AGRIC OVERHEAD COST F.xi'!E58+'FINANCE OVERHEAD COST F.xi'!E57+'WORKS OVERHEAD COST F.xi'!E57+'ESD OVERHEAD COST F.xi'!E58+'PHC OVERHEAD COST F.xi'!E57+'WATSAN OVERHEAD COST F.xi'!E57+'TRADITIONAL OVERHEAD COST F.xi'!E57</f>
        <v>0</v>
      </c>
    </row>
    <row r="76" spans="1:5">
      <c r="A76" s="22">
        <v>22020707</v>
      </c>
      <c r="B76" s="21" t="s">
        <v>258</v>
      </c>
      <c r="C76" s="38">
        <f>'CHAIR OVERHEAD COST F.xi'!C58+'SLT OVERHEAD COST F.xi'!C58+'COUNCIL OVERHEAD COST F.xi'!C58+'PMD OVERHEAD COST F.xi'!C58+'AGRIC OVERHEAD COST F.xi'!C59+'FINANCE OVERHEAD COST F.xi'!C58+'WORKS OVERHEAD COST F.xi'!C58+'ESD OVERHEAD COST F.xi'!C59+'PHC OVERHEAD COST F.xi'!C58+'WATSAN OVERHEAD COST F.xi'!C58+'TRADITIONAL OVERHEAD COST F.xi'!C58</f>
        <v>0</v>
      </c>
      <c r="D76" s="38">
        <f>'CHAIR OVERHEAD COST F.xi'!D58+'SLT OVERHEAD COST F.xi'!D58+'COUNCIL OVERHEAD COST F.xi'!D58+'PMD OVERHEAD COST F.xi'!D58+'AGRIC OVERHEAD COST F.xi'!D59+'FINANCE OVERHEAD COST F.xi'!D58+'WORKS OVERHEAD COST F.xi'!D58+'ESD OVERHEAD COST F.xi'!D59+'PHC OVERHEAD COST F.xi'!D58+'WATSAN OVERHEAD COST F.xi'!D58+'TRADITIONAL OVERHEAD COST F.xi'!D58</f>
        <v>0</v>
      </c>
      <c r="E76" s="38">
        <f>'CHAIR OVERHEAD COST F.xi'!E58+'SLT OVERHEAD COST F.xi'!E58+'COUNCIL OVERHEAD COST F.xi'!E58+'PMD OVERHEAD COST F.xi'!E58+'AGRIC OVERHEAD COST F.xi'!E59+'FINANCE OVERHEAD COST F.xi'!E58+'WORKS OVERHEAD COST F.xi'!E58+'ESD OVERHEAD COST F.xi'!E59+'PHC OVERHEAD COST F.xi'!E58+'WATSAN OVERHEAD COST F.xi'!E58+'TRADITIONAL OVERHEAD COST F.xi'!E58</f>
        <v>0</v>
      </c>
    </row>
    <row r="77" spans="1:5">
      <c r="A77" s="22">
        <v>22020708</v>
      </c>
      <c r="B77" s="21" t="s">
        <v>259</v>
      </c>
      <c r="C77" s="38">
        <f>'CHAIR OVERHEAD COST F.xi'!C59+'SLT OVERHEAD COST F.xi'!C59+'COUNCIL OVERHEAD COST F.xi'!C59+'PMD OVERHEAD COST F.xi'!C59+'AGRIC OVERHEAD COST F.xi'!C60+'FINANCE OVERHEAD COST F.xi'!C59+'WORKS OVERHEAD COST F.xi'!C59+'ESD OVERHEAD COST F.xi'!C60+'PHC OVERHEAD COST F.xi'!C59+'WATSAN OVERHEAD COST F.xi'!C59+'TRADITIONAL OVERHEAD COST F.xi'!C59</f>
        <v>300000</v>
      </c>
      <c r="D77" s="38">
        <f>'CHAIR OVERHEAD COST F.xi'!D59+'SLT OVERHEAD COST F.xi'!D59+'COUNCIL OVERHEAD COST F.xi'!D59+'PMD OVERHEAD COST F.xi'!D59+'AGRIC OVERHEAD COST F.xi'!D60+'FINANCE OVERHEAD COST F.xi'!D59+'WORKS OVERHEAD COST F.xi'!D59+'ESD OVERHEAD COST F.xi'!D60+'PHC OVERHEAD COST F.xi'!D59+'WATSAN OVERHEAD COST F.xi'!D59+'TRADITIONAL OVERHEAD COST F.xi'!D59</f>
        <v>0</v>
      </c>
      <c r="E77" s="38">
        <f>'CHAIR OVERHEAD COST F.xi'!E59+'SLT OVERHEAD COST F.xi'!E59+'COUNCIL OVERHEAD COST F.xi'!E59+'PMD OVERHEAD COST F.xi'!E59+'AGRIC OVERHEAD COST F.xi'!E60+'FINANCE OVERHEAD COST F.xi'!E59+'WORKS OVERHEAD COST F.xi'!E59+'ESD OVERHEAD COST F.xi'!E60+'PHC OVERHEAD COST F.xi'!E59+'WATSAN OVERHEAD COST F.xi'!E59+'TRADITIONAL OVERHEAD COST F.xi'!E59</f>
        <v>3300000</v>
      </c>
    </row>
    <row r="78" spans="1:5">
      <c r="A78" s="22">
        <v>22020709</v>
      </c>
      <c r="B78" s="21" t="s">
        <v>260</v>
      </c>
      <c r="C78" s="38">
        <f>'CHAIR OVERHEAD COST F.xi'!C60+'SLT OVERHEAD COST F.xi'!C60+'COUNCIL OVERHEAD COST F.xi'!C60+'PMD OVERHEAD COST F.xi'!C60+'AGRIC OVERHEAD COST F.xi'!C61+'FINANCE OVERHEAD COST F.xi'!C60+'WORKS OVERHEAD COST F.xi'!C60+'ESD OVERHEAD COST F.xi'!C61+'PHC OVERHEAD COST F.xi'!C60+'WATSAN OVERHEAD COST F.xi'!C60+'TRADITIONAL OVERHEAD COST F.xi'!C60</f>
        <v>0</v>
      </c>
      <c r="D78" s="38">
        <f>'CHAIR OVERHEAD COST F.xi'!D60+'SLT OVERHEAD COST F.xi'!D60+'COUNCIL OVERHEAD COST F.xi'!D60+'PMD OVERHEAD COST F.xi'!D60+'AGRIC OVERHEAD COST F.xi'!D61+'FINANCE OVERHEAD COST F.xi'!D60+'WORKS OVERHEAD COST F.xi'!D60+'ESD OVERHEAD COST F.xi'!D61+'PHC OVERHEAD COST F.xi'!D60+'WATSAN OVERHEAD COST F.xi'!D60+'TRADITIONAL OVERHEAD COST F.xi'!D60</f>
        <v>0</v>
      </c>
      <c r="E78" s="38">
        <f>'CHAIR OVERHEAD COST F.xi'!E60+'SLT OVERHEAD COST F.xi'!E60+'COUNCIL OVERHEAD COST F.xi'!E60+'PMD OVERHEAD COST F.xi'!E60+'AGRIC OVERHEAD COST F.xi'!E61+'FINANCE OVERHEAD COST F.xi'!E60+'WORKS OVERHEAD COST F.xi'!E60+'ESD OVERHEAD COST F.xi'!E61+'PHC OVERHEAD COST F.xi'!E60+'WATSAN OVERHEAD COST F.xi'!E60+'TRADITIONAL OVERHEAD COST F.xi'!E60</f>
        <v>0</v>
      </c>
    </row>
    <row r="79" spans="1:5">
      <c r="A79" s="22">
        <v>22020711</v>
      </c>
      <c r="B79" s="21" t="s">
        <v>261</v>
      </c>
      <c r="C79" s="38">
        <f>'CHAIR OVERHEAD COST F.xi'!C61+'SLT OVERHEAD COST F.xi'!C61+'COUNCIL OVERHEAD COST F.xi'!C61+'PMD OVERHEAD COST F.xi'!C61+'AGRIC OVERHEAD COST F.xi'!C62+'FINANCE OVERHEAD COST F.xi'!C61+'WORKS OVERHEAD COST F.xi'!C61+'ESD OVERHEAD COST F.xi'!C62+'PHC OVERHEAD COST F.xi'!C61+'WATSAN OVERHEAD COST F.xi'!C61+'TRADITIONAL OVERHEAD COST F.xi'!C61</f>
        <v>0</v>
      </c>
      <c r="D79" s="38">
        <f>'CHAIR OVERHEAD COST F.xi'!D61+'SLT OVERHEAD COST F.xi'!D61+'COUNCIL OVERHEAD COST F.xi'!D61+'PMD OVERHEAD COST F.xi'!D61+'AGRIC OVERHEAD COST F.xi'!D62+'FINANCE OVERHEAD COST F.xi'!D61+'WORKS OVERHEAD COST F.xi'!D61+'ESD OVERHEAD COST F.xi'!D62+'PHC OVERHEAD COST F.xi'!D61+'WATSAN OVERHEAD COST F.xi'!D61+'TRADITIONAL OVERHEAD COST F.xi'!D61</f>
        <v>0</v>
      </c>
      <c r="E79" s="38">
        <f>'CHAIR OVERHEAD COST F.xi'!E61+'SLT OVERHEAD COST F.xi'!E61+'COUNCIL OVERHEAD COST F.xi'!E61+'PMD OVERHEAD COST F.xi'!E61+'AGRIC OVERHEAD COST F.xi'!E62+'FINANCE OVERHEAD COST F.xi'!E61+'WORKS OVERHEAD COST F.xi'!E61+'ESD OVERHEAD COST F.xi'!E62+'PHC OVERHEAD COST F.xi'!E61+'WATSAN OVERHEAD COST F.xi'!E61+'TRADITIONAL OVERHEAD COST F.xi'!E61</f>
        <v>0</v>
      </c>
    </row>
    <row r="80" spans="1:5">
      <c r="A80" s="22">
        <v>22020712</v>
      </c>
      <c r="B80" s="21" t="s">
        <v>262</v>
      </c>
      <c r="C80" s="38">
        <f>'CHAIR OVERHEAD COST F.xi'!C62+'SLT OVERHEAD COST F.xi'!C62+'COUNCIL OVERHEAD COST F.xi'!C62+'PMD OVERHEAD COST F.xi'!C62+'AGRIC OVERHEAD COST F.xi'!C63+'FINANCE OVERHEAD COST F.xi'!C62+'WORKS OVERHEAD COST F.xi'!C62+'ESD OVERHEAD COST F.xi'!C63+'PHC OVERHEAD COST F.xi'!C62+'WATSAN OVERHEAD COST F.xi'!C62+'TRADITIONAL OVERHEAD COST F.xi'!C62</f>
        <v>10000000</v>
      </c>
      <c r="D80" s="38">
        <f>'CHAIR OVERHEAD COST F.xi'!D62+'SLT OVERHEAD COST F.xi'!D62+'COUNCIL OVERHEAD COST F.xi'!D62+'PMD OVERHEAD COST F.xi'!D62+'AGRIC OVERHEAD COST F.xi'!D63+'FINANCE OVERHEAD COST F.xi'!D62+'WORKS OVERHEAD COST F.xi'!D62+'ESD OVERHEAD COST F.xi'!D63+'PHC OVERHEAD COST F.xi'!D62+'WATSAN OVERHEAD COST F.xi'!D62+'TRADITIONAL OVERHEAD COST F.xi'!D62</f>
        <v>10000000</v>
      </c>
      <c r="E80" s="38">
        <f>'CHAIR OVERHEAD COST F.xi'!E62+'SLT OVERHEAD COST F.xi'!E62+'COUNCIL OVERHEAD COST F.xi'!E62+'PMD OVERHEAD COST F.xi'!E62+'AGRIC OVERHEAD COST F.xi'!E63+'FINANCE OVERHEAD COST F.xi'!E62+'WORKS OVERHEAD COST F.xi'!E62+'ESD OVERHEAD COST F.xi'!E63+'PHC OVERHEAD COST F.xi'!E62+'WATSAN OVERHEAD COST F.xi'!E62+'TRADITIONAL OVERHEAD COST F.xi'!E62</f>
        <v>16000000</v>
      </c>
    </row>
    <row r="81" spans="1:5">
      <c r="A81" s="5">
        <v>220208</v>
      </c>
      <c r="B81" s="6" t="s">
        <v>263</v>
      </c>
      <c r="C81" s="14">
        <f>SUM(C82:C84)</f>
        <v>0</v>
      </c>
      <c r="D81" s="14">
        <f t="shared" ref="D81:E81" si="12">SUM(D82:D84)</f>
        <v>0</v>
      </c>
      <c r="E81" s="14">
        <f t="shared" si="12"/>
        <v>23308866</v>
      </c>
    </row>
    <row r="82" spans="1:5">
      <c r="A82" s="22">
        <v>22020801</v>
      </c>
      <c r="B82" s="21" t="s">
        <v>264</v>
      </c>
      <c r="C82" s="38">
        <f>'CHAIR OVERHEAD COST F.xi'!C64+'SLT OVERHEAD COST F.xi'!C64+'COUNCIL OVERHEAD COST F.xi'!C64+'PMD OVERHEAD COST F.xi'!C64+'AGRIC OVERHEAD COST F.xi'!C65+'FINANCE OVERHEAD COST F.xi'!C64+'WORKS OVERHEAD COST F.xi'!C64+'ESD OVERHEAD COST F.xi'!C65+'PHC OVERHEAD COST F.xi'!C64+'WATSAN OVERHEAD COST F.xi'!C64+'TRADITIONAL OVERHEAD COST F.xi'!C64</f>
        <v>0</v>
      </c>
      <c r="D82" s="38">
        <f>'CHAIR OVERHEAD COST F.xi'!D64+'SLT OVERHEAD COST F.xi'!D64+'COUNCIL OVERHEAD COST F.xi'!D64+'PMD OVERHEAD COST F.xi'!D64+'AGRIC OVERHEAD COST F.xi'!D65+'FINANCE OVERHEAD COST F.xi'!D64+'WORKS OVERHEAD COST F.xi'!D64+'ESD OVERHEAD COST F.xi'!D65+'PHC OVERHEAD COST F.xi'!D64+'WATSAN OVERHEAD COST F.xi'!D64+'TRADITIONAL OVERHEAD COST F.xi'!D64</f>
        <v>0</v>
      </c>
      <c r="E82" s="38">
        <f>'CHAIR OVERHEAD COST F.xi'!E64+'SLT OVERHEAD COST F.xi'!E64+'COUNCIL OVERHEAD COST F.xi'!E64+'PMD OVERHEAD COST F.xi'!E64+'AGRIC OVERHEAD COST F.xi'!E65+'FINANCE OVERHEAD COST F.xi'!E64+'WORKS OVERHEAD COST F.xi'!E64+'ESD OVERHEAD COST F.xi'!E65+'PHC OVERHEAD COST F.xi'!E64+'WATSAN OVERHEAD COST F.xi'!E64+'TRADITIONAL OVERHEAD COST F.xi'!E64</f>
        <v>23308866</v>
      </c>
    </row>
    <row r="83" spans="1:5">
      <c r="A83" s="22">
        <v>22020802</v>
      </c>
      <c r="B83" s="21" t="s">
        <v>265</v>
      </c>
      <c r="C83" s="38">
        <f>'CHAIR OVERHEAD COST F.xi'!C65+'SLT OVERHEAD COST F.xi'!C65+'COUNCIL OVERHEAD COST F.xi'!C65+'PMD OVERHEAD COST F.xi'!C65+'AGRIC OVERHEAD COST F.xi'!C66+'FINANCE OVERHEAD COST F.xi'!C65+'WORKS OVERHEAD COST F.xi'!C65+'ESD OVERHEAD COST F.xi'!C66+'PHC OVERHEAD COST F.xi'!C65+'WATSAN OVERHEAD COST F.xi'!C65+'TRADITIONAL OVERHEAD COST F.xi'!C65</f>
        <v>0</v>
      </c>
      <c r="D83" s="38">
        <f>'CHAIR OVERHEAD COST F.xi'!D65+'SLT OVERHEAD COST F.xi'!D65+'COUNCIL OVERHEAD COST F.xi'!D65+'PMD OVERHEAD COST F.xi'!D65+'AGRIC OVERHEAD COST F.xi'!D66+'FINANCE OVERHEAD COST F.xi'!D65+'WORKS OVERHEAD COST F.xi'!D65+'ESD OVERHEAD COST F.xi'!D66+'PHC OVERHEAD COST F.xi'!D65+'WATSAN OVERHEAD COST F.xi'!D65+'TRADITIONAL OVERHEAD COST F.xi'!D65</f>
        <v>0</v>
      </c>
      <c r="E83" s="38">
        <f>'CHAIR OVERHEAD COST F.xi'!E65+'SLT OVERHEAD COST F.xi'!E65+'COUNCIL OVERHEAD COST F.xi'!E65+'PMD OVERHEAD COST F.xi'!E65+'AGRIC OVERHEAD COST F.xi'!E66+'FINANCE OVERHEAD COST F.xi'!E65+'WORKS OVERHEAD COST F.xi'!E65+'ESD OVERHEAD COST F.xi'!E66+'PHC OVERHEAD COST F.xi'!E65+'WATSAN OVERHEAD COST F.xi'!E65+'TRADITIONAL OVERHEAD COST F.xi'!E65</f>
        <v>0</v>
      </c>
    </row>
    <row r="84" spans="1:5">
      <c r="A84" s="22">
        <v>22020803</v>
      </c>
      <c r="B84" s="21" t="s">
        <v>266</v>
      </c>
      <c r="C84" s="38">
        <f>'CHAIR OVERHEAD COST F.xi'!C66+'SLT OVERHEAD COST F.xi'!C66+'COUNCIL OVERHEAD COST F.xi'!C66+'PMD OVERHEAD COST F.xi'!C66+'AGRIC OVERHEAD COST F.xi'!C67+'FINANCE OVERHEAD COST F.xi'!C66+'WORKS OVERHEAD COST F.xi'!C66+'ESD OVERHEAD COST F.xi'!C67+'PHC OVERHEAD COST F.xi'!C66+'WATSAN OVERHEAD COST F.xi'!C66+'TRADITIONAL OVERHEAD COST F.xi'!C66</f>
        <v>0</v>
      </c>
      <c r="D84" s="38">
        <f>'CHAIR OVERHEAD COST F.xi'!D66+'SLT OVERHEAD COST F.xi'!D66+'COUNCIL OVERHEAD COST F.xi'!D66+'PMD OVERHEAD COST F.xi'!D66+'AGRIC OVERHEAD COST F.xi'!D67+'FINANCE OVERHEAD COST F.xi'!D66+'WORKS OVERHEAD COST F.xi'!D66+'ESD OVERHEAD COST F.xi'!D67+'PHC OVERHEAD COST F.xi'!D66+'WATSAN OVERHEAD COST F.xi'!D66+'TRADITIONAL OVERHEAD COST F.xi'!D66</f>
        <v>0</v>
      </c>
      <c r="E84" s="38">
        <f>'CHAIR OVERHEAD COST F.xi'!E66+'SLT OVERHEAD COST F.xi'!E66+'COUNCIL OVERHEAD COST F.xi'!E66+'PMD OVERHEAD COST F.xi'!E66+'AGRIC OVERHEAD COST F.xi'!E67+'FINANCE OVERHEAD COST F.xi'!E66+'WORKS OVERHEAD COST F.xi'!E66+'ESD OVERHEAD COST F.xi'!E67+'PHC OVERHEAD COST F.xi'!E66+'WATSAN OVERHEAD COST F.xi'!E66+'TRADITIONAL OVERHEAD COST F.xi'!E66</f>
        <v>0</v>
      </c>
    </row>
    <row r="85" spans="1:5">
      <c r="A85" s="5">
        <v>220209</v>
      </c>
      <c r="B85" s="6" t="s">
        <v>267</v>
      </c>
      <c r="C85" s="14">
        <f>SUM(C86:C87)</f>
        <v>800000</v>
      </c>
      <c r="D85" s="14">
        <f t="shared" ref="D85:E85" si="13">SUM(D86:D87)</f>
        <v>275237</v>
      </c>
      <c r="E85" s="14">
        <f t="shared" si="13"/>
        <v>500000</v>
      </c>
    </row>
    <row r="86" spans="1:5">
      <c r="A86" s="22">
        <v>22020901</v>
      </c>
      <c r="B86" s="21" t="s">
        <v>268</v>
      </c>
      <c r="C86" s="38">
        <f>'CHAIR OVERHEAD COST F.xi'!C68+'SLT OVERHEAD COST F.xi'!C68+'COUNCIL OVERHEAD COST F.xi'!C68+'PMD OVERHEAD COST F.xi'!C68+'AGRIC OVERHEAD COST F.xi'!C69+'FINANCE OVERHEAD COST F.xi'!C68+'WORKS OVERHEAD COST F.xi'!C68+'ESD OVERHEAD COST F.xi'!C69+'PHC OVERHEAD COST F.xi'!C68+'WATSAN OVERHEAD COST F.xi'!C68+'TRADITIONAL OVERHEAD COST F.xi'!C68</f>
        <v>800000</v>
      </c>
      <c r="D86" s="38">
        <f>'CHAIR OVERHEAD COST F.xi'!D68+'SLT OVERHEAD COST F.xi'!D68+'COUNCIL OVERHEAD COST F.xi'!D68+'PMD OVERHEAD COST F.xi'!D68+'AGRIC OVERHEAD COST F.xi'!D69+'FINANCE OVERHEAD COST F.xi'!D68+'WORKS OVERHEAD COST F.xi'!D68+'ESD OVERHEAD COST F.xi'!D69+'PHC OVERHEAD COST F.xi'!D68+'WATSAN OVERHEAD COST F.xi'!D68+'TRADITIONAL OVERHEAD COST F.xi'!D68</f>
        <v>275237</v>
      </c>
      <c r="E86" s="38">
        <f>'CHAIR OVERHEAD COST F.xi'!E68+'SLT OVERHEAD COST F.xi'!E68+'COUNCIL OVERHEAD COST F.xi'!E68+'PMD OVERHEAD COST F.xi'!E68+'AGRIC OVERHEAD COST F.xi'!E69+'FINANCE OVERHEAD COST F.xi'!E68+'WORKS OVERHEAD COST F.xi'!E68+'ESD OVERHEAD COST F.xi'!E69+'PHC OVERHEAD COST F.xi'!E68+'WATSAN OVERHEAD COST F.xi'!E68+'TRADITIONAL OVERHEAD COST F.xi'!E68</f>
        <v>500000</v>
      </c>
    </row>
    <row r="87" spans="1:5">
      <c r="A87" s="22">
        <v>22020902</v>
      </c>
      <c r="B87" s="21" t="s">
        <v>269</v>
      </c>
      <c r="C87" s="38">
        <f>'CHAIR OVERHEAD COST F.xi'!C69+'SLT OVERHEAD COST F.xi'!C69+'COUNCIL OVERHEAD COST F.xi'!C69+'PMD OVERHEAD COST F.xi'!C69+'AGRIC OVERHEAD COST F.xi'!C70+'FINANCE OVERHEAD COST F.xi'!C69+'WORKS OVERHEAD COST F.xi'!C69+'ESD OVERHEAD COST F.xi'!C70+'PHC OVERHEAD COST F.xi'!C69+'WATSAN OVERHEAD COST F.xi'!C69+'TRADITIONAL OVERHEAD COST F.xi'!C69</f>
        <v>0</v>
      </c>
      <c r="D87" s="38">
        <f>'CHAIR OVERHEAD COST F.xi'!D69+'SLT OVERHEAD COST F.xi'!D69+'COUNCIL OVERHEAD COST F.xi'!D69+'PMD OVERHEAD COST F.xi'!D69+'AGRIC OVERHEAD COST F.xi'!D70+'FINANCE OVERHEAD COST F.xi'!D69+'WORKS OVERHEAD COST F.xi'!D69+'ESD OVERHEAD COST F.xi'!D70+'PHC OVERHEAD COST F.xi'!D69+'WATSAN OVERHEAD COST F.xi'!D69+'TRADITIONAL OVERHEAD COST F.xi'!D69</f>
        <v>0</v>
      </c>
      <c r="E87" s="38">
        <f>'CHAIR OVERHEAD COST F.xi'!E69+'SLT OVERHEAD COST F.xi'!E69+'COUNCIL OVERHEAD COST F.xi'!E69+'PMD OVERHEAD COST F.xi'!E69+'AGRIC OVERHEAD COST F.xi'!E70+'FINANCE OVERHEAD COST F.xi'!E69+'WORKS OVERHEAD COST F.xi'!E69+'ESD OVERHEAD COST F.xi'!E70+'PHC OVERHEAD COST F.xi'!E69+'WATSAN OVERHEAD COST F.xi'!E69+'TRADITIONAL OVERHEAD COST F.xi'!E69</f>
        <v>0</v>
      </c>
    </row>
    <row r="88" spans="1:5">
      <c r="A88" s="5">
        <v>220210</v>
      </c>
      <c r="B88" s="6" t="s">
        <v>270</v>
      </c>
      <c r="C88" s="14">
        <f>SUM(C89:C102)</f>
        <v>693756000</v>
      </c>
      <c r="D88" s="14">
        <f t="shared" ref="D88:E88" si="14">SUM(D89:D102)</f>
        <v>368651290</v>
      </c>
      <c r="E88" s="14">
        <f t="shared" si="14"/>
        <v>725926000</v>
      </c>
    </row>
    <row r="89" spans="1:5">
      <c r="A89" s="22">
        <v>22021001</v>
      </c>
      <c r="B89" s="21" t="s">
        <v>271</v>
      </c>
      <c r="C89" s="38">
        <f>'CHAIR OVERHEAD COST F.xi'!C71+'SLT OVERHEAD COST F.xi'!C71+'COUNCIL OVERHEAD COST F.xi'!C71+'PMD OVERHEAD COST F.xi'!C71+'AGRIC OVERHEAD COST F.xi'!C72+'FINANCE OVERHEAD COST F.xi'!C71+'WORKS OVERHEAD COST F.xi'!C71+'ESD OVERHEAD COST F.xi'!C72+'PHC OVERHEAD COST F.xi'!C71+'WATSAN OVERHEAD COST F.xi'!C71+'TRADITIONAL OVERHEAD COST F.xi'!C71</f>
        <v>84316000</v>
      </c>
      <c r="D89" s="38">
        <f>'CHAIR OVERHEAD COST F.xi'!D71+'SLT OVERHEAD COST F.xi'!D71+'COUNCIL OVERHEAD COST F.xi'!D71+'PMD OVERHEAD COST F.xi'!D71+'AGRIC OVERHEAD COST F.xi'!D72+'FINANCE OVERHEAD COST F.xi'!D71+'WORKS OVERHEAD COST F.xi'!D71+'ESD OVERHEAD COST F.xi'!D72+'PHC OVERHEAD COST F.xi'!D71+'WATSAN OVERHEAD COST F.xi'!D71+'TRADITIONAL OVERHEAD COST F.xi'!D71</f>
        <v>26529000</v>
      </c>
      <c r="E89" s="38">
        <f>'CHAIR OVERHEAD COST F.xi'!E71+'SLT OVERHEAD COST F.xi'!E71+'COUNCIL OVERHEAD COST F.xi'!E71+'PMD OVERHEAD COST F.xi'!E71+'AGRIC OVERHEAD COST F.xi'!E72+'FINANCE OVERHEAD COST F.xi'!E71+'WORKS OVERHEAD COST F.xi'!E71+'ESD OVERHEAD COST F.xi'!E72+'PHC OVERHEAD COST F.xi'!E71+'WATSAN OVERHEAD COST F.xi'!E71+'TRADITIONAL OVERHEAD COST F.xi'!E71</f>
        <v>28966000</v>
      </c>
    </row>
    <row r="90" spans="1:5">
      <c r="A90" s="22">
        <v>22021002</v>
      </c>
      <c r="B90" s="21" t="s">
        <v>272</v>
      </c>
      <c r="C90" s="38">
        <f>'CHAIR OVERHEAD COST F.xi'!C72+'SLT OVERHEAD COST F.xi'!C72+'COUNCIL OVERHEAD COST F.xi'!C72+'PMD OVERHEAD COST F.xi'!C72+'AGRIC OVERHEAD COST F.xi'!C73+'FINANCE OVERHEAD COST F.xi'!C72+'WORKS OVERHEAD COST F.xi'!C72+'ESD OVERHEAD COST F.xi'!C73+'PHC OVERHEAD COST F.xi'!C72+'WATSAN OVERHEAD COST F.xi'!C72+'TRADITIONAL OVERHEAD COST F.xi'!C72</f>
        <v>9630000</v>
      </c>
      <c r="D90" s="38">
        <f>'CHAIR OVERHEAD COST F.xi'!D72+'SLT OVERHEAD COST F.xi'!D72+'COUNCIL OVERHEAD COST F.xi'!D72+'PMD OVERHEAD COST F.xi'!D72+'AGRIC OVERHEAD COST F.xi'!D73+'FINANCE OVERHEAD COST F.xi'!D72+'WORKS OVERHEAD COST F.xi'!D72+'ESD OVERHEAD COST F.xi'!D73+'PHC OVERHEAD COST F.xi'!D72+'WATSAN OVERHEAD COST F.xi'!D72+'TRADITIONAL OVERHEAD COST F.xi'!D72</f>
        <v>210000</v>
      </c>
      <c r="E90" s="38">
        <f>'CHAIR OVERHEAD COST F.xi'!E72+'SLT OVERHEAD COST F.xi'!E72+'COUNCIL OVERHEAD COST F.xi'!E72+'PMD OVERHEAD COST F.xi'!E72+'AGRIC OVERHEAD COST F.xi'!E73+'FINANCE OVERHEAD COST F.xi'!E72+'WORKS OVERHEAD COST F.xi'!E72+'ESD OVERHEAD COST F.xi'!E73+'PHC OVERHEAD COST F.xi'!E72+'WATSAN OVERHEAD COST F.xi'!E72+'TRADITIONAL OVERHEAD COST F.xi'!E72</f>
        <v>12000000</v>
      </c>
    </row>
    <row r="91" spans="1:5">
      <c r="A91" s="22">
        <v>22021003</v>
      </c>
      <c r="B91" s="21" t="s">
        <v>273</v>
      </c>
      <c r="C91" s="38">
        <f>'CHAIR OVERHEAD COST F.xi'!C73+'SLT OVERHEAD COST F.xi'!C73+'COUNCIL OVERHEAD COST F.xi'!C73+'PMD OVERHEAD COST F.xi'!C73+'AGRIC OVERHEAD COST F.xi'!C74+'FINANCE OVERHEAD COST F.xi'!C73+'WORKS OVERHEAD COST F.xi'!C73+'ESD OVERHEAD COST F.xi'!C74+'PHC OVERHEAD COST F.xi'!C73+'WATSAN OVERHEAD COST F.xi'!C73+'TRADITIONAL OVERHEAD COST F.xi'!C73</f>
        <v>0</v>
      </c>
      <c r="D91" s="38">
        <f>'CHAIR OVERHEAD COST F.xi'!D73+'SLT OVERHEAD COST F.xi'!D73+'COUNCIL OVERHEAD COST F.xi'!D73+'PMD OVERHEAD COST F.xi'!D73+'AGRIC OVERHEAD COST F.xi'!D74+'FINANCE OVERHEAD COST F.xi'!D73+'WORKS OVERHEAD COST F.xi'!D73+'ESD OVERHEAD COST F.xi'!D74+'PHC OVERHEAD COST F.xi'!D73+'WATSAN OVERHEAD COST F.xi'!D73+'TRADITIONAL OVERHEAD COST F.xi'!D73</f>
        <v>0</v>
      </c>
      <c r="E91" s="38">
        <f>'CHAIR OVERHEAD COST F.xi'!E73+'SLT OVERHEAD COST F.xi'!E73+'COUNCIL OVERHEAD COST F.xi'!E73+'PMD OVERHEAD COST F.xi'!E73+'AGRIC OVERHEAD COST F.xi'!E74+'FINANCE OVERHEAD COST F.xi'!E73+'WORKS OVERHEAD COST F.xi'!E73+'ESD OVERHEAD COST F.xi'!E74+'PHC OVERHEAD COST F.xi'!E73+'WATSAN OVERHEAD COST F.xi'!E73+'TRADITIONAL OVERHEAD COST F.xi'!E73</f>
        <v>2000000</v>
      </c>
    </row>
    <row r="92" spans="1:5">
      <c r="A92" s="22">
        <v>22021004</v>
      </c>
      <c r="B92" s="21" t="s">
        <v>274</v>
      </c>
      <c r="C92" s="38">
        <f>'CHAIR OVERHEAD COST F.xi'!C74+'SLT OVERHEAD COST F.xi'!C74+'COUNCIL OVERHEAD COST F.xi'!C74+'PMD OVERHEAD COST F.xi'!C74+'AGRIC OVERHEAD COST F.xi'!C75+'FINANCE OVERHEAD COST F.xi'!C74+'WORKS OVERHEAD COST F.xi'!C74+'ESD OVERHEAD COST F.xi'!C75+'PHC OVERHEAD COST F.xi'!C74+'WATSAN OVERHEAD COST F.xi'!C74+'TRADITIONAL OVERHEAD COST F.xi'!C74</f>
        <v>0</v>
      </c>
      <c r="D92" s="38">
        <f>'CHAIR OVERHEAD COST F.xi'!D74+'SLT OVERHEAD COST F.xi'!D74+'COUNCIL OVERHEAD COST F.xi'!D74+'PMD OVERHEAD COST F.xi'!D74+'AGRIC OVERHEAD COST F.xi'!D75+'FINANCE OVERHEAD COST F.xi'!D74+'WORKS OVERHEAD COST F.xi'!D74+'ESD OVERHEAD COST F.xi'!D75+'PHC OVERHEAD COST F.xi'!D74+'WATSAN OVERHEAD COST F.xi'!D74+'TRADITIONAL OVERHEAD COST F.xi'!D74</f>
        <v>0</v>
      </c>
      <c r="E92" s="38">
        <f>'CHAIR OVERHEAD COST F.xi'!E74+'SLT OVERHEAD COST F.xi'!E74+'COUNCIL OVERHEAD COST F.xi'!E74+'PMD OVERHEAD COST F.xi'!E74+'AGRIC OVERHEAD COST F.xi'!E75+'FINANCE OVERHEAD COST F.xi'!E74+'WORKS OVERHEAD COST F.xi'!E74+'ESD OVERHEAD COST F.xi'!E75+'PHC OVERHEAD COST F.xi'!E74+'WATSAN OVERHEAD COST F.xi'!E74+'TRADITIONAL OVERHEAD COST F.xi'!E74</f>
        <v>15000000</v>
      </c>
    </row>
    <row r="93" spans="1:5">
      <c r="A93" s="22">
        <v>22021006</v>
      </c>
      <c r="B93" s="21" t="s">
        <v>275</v>
      </c>
      <c r="C93" s="38">
        <f>'CHAIR OVERHEAD COST F.xi'!C75+'SLT OVERHEAD COST F.xi'!C75+'COUNCIL OVERHEAD COST F.xi'!C75+'PMD OVERHEAD COST F.xi'!C75+'AGRIC OVERHEAD COST F.xi'!C76+'FINANCE OVERHEAD COST F.xi'!C75+'WORKS OVERHEAD COST F.xi'!C75+'ESD OVERHEAD COST F.xi'!C76+'PHC OVERHEAD COST F.xi'!C75+'WATSAN OVERHEAD COST F.xi'!C75+'TRADITIONAL OVERHEAD COST F.xi'!C75</f>
        <v>0</v>
      </c>
      <c r="D93" s="38">
        <f>'CHAIR OVERHEAD COST F.xi'!D75+'SLT OVERHEAD COST F.xi'!D75+'COUNCIL OVERHEAD COST F.xi'!D75+'PMD OVERHEAD COST F.xi'!D75+'AGRIC OVERHEAD COST F.xi'!D76+'FINANCE OVERHEAD COST F.xi'!D75+'WORKS OVERHEAD COST F.xi'!D75+'ESD OVERHEAD COST F.xi'!D76+'PHC OVERHEAD COST F.xi'!D75+'WATSAN OVERHEAD COST F.xi'!D75+'TRADITIONAL OVERHEAD COST F.xi'!D75</f>
        <v>0</v>
      </c>
      <c r="E93" s="38">
        <f>'CHAIR OVERHEAD COST F.xi'!E75+'SLT OVERHEAD COST F.xi'!E75+'COUNCIL OVERHEAD COST F.xi'!E75+'PMD OVERHEAD COST F.xi'!E75+'AGRIC OVERHEAD COST F.xi'!E76+'FINANCE OVERHEAD COST F.xi'!E75+'WORKS OVERHEAD COST F.xi'!E75+'ESD OVERHEAD COST F.xi'!E76+'PHC OVERHEAD COST F.xi'!E75+'WATSAN OVERHEAD COST F.xi'!E75+'TRADITIONAL OVERHEAD COST F.xi'!E75</f>
        <v>0</v>
      </c>
    </row>
    <row r="94" spans="1:5">
      <c r="A94" s="22">
        <v>22021007</v>
      </c>
      <c r="B94" s="21" t="s">
        <v>276</v>
      </c>
      <c r="C94" s="38">
        <f>'CHAIR OVERHEAD COST F.xi'!C76+'SLT OVERHEAD COST F.xi'!C76+'COUNCIL OVERHEAD COST F.xi'!C76+'PMD OVERHEAD COST F.xi'!C76+'AGRIC OVERHEAD COST F.xi'!C77+'FINANCE OVERHEAD COST F.xi'!C76+'WORKS OVERHEAD COST F.xi'!C76+'ESD OVERHEAD COST F.xi'!C77+'PHC OVERHEAD COST F.xi'!C76+'WATSAN OVERHEAD COST F.xi'!C76+'TRADITIONAL OVERHEAD COST F.xi'!C76</f>
        <v>394810000</v>
      </c>
      <c r="D94" s="38">
        <f>'CHAIR OVERHEAD COST F.xi'!D76+'SLT OVERHEAD COST F.xi'!D76+'COUNCIL OVERHEAD COST F.xi'!D76+'PMD OVERHEAD COST F.xi'!D76+'AGRIC OVERHEAD COST F.xi'!D77+'FINANCE OVERHEAD COST F.xi'!D76+'WORKS OVERHEAD COST F.xi'!D76+'ESD OVERHEAD COST F.xi'!D77+'PHC OVERHEAD COST F.xi'!D76+'WATSAN OVERHEAD COST F.xi'!D76+'TRADITIONAL OVERHEAD COST F.xi'!D76</f>
        <v>153763582</v>
      </c>
      <c r="E94" s="38">
        <f>'CHAIR OVERHEAD COST F.xi'!E76+'SLT OVERHEAD COST F.xi'!E76+'COUNCIL OVERHEAD COST F.xi'!E76+'PMD OVERHEAD COST F.xi'!E76+'AGRIC OVERHEAD COST F.xi'!E77+'FINANCE OVERHEAD COST F.xi'!E76+'WORKS OVERHEAD COST F.xi'!E76+'ESD OVERHEAD COST F.xi'!E77+'PHC OVERHEAD COST F.xi'!E76+'WATSAN OVERHEAD COST F.xi'!E76+'TRADITIONAL OVERHEAD COST F.xi'!E76</f>
        <v>309460000</v>
      </c>
    </row>
    <row r="95" spans="1:5">
      <c r="A95" s="22">
        <v>22021008</v>
      </c>
      <c r="B95" s="21" t="s">
        <v>277</v>
      </c>
      <c r="C95" s="38">
        <f>'CHAIR OVERHEAD COST F.xi'!C77+'SLT OVERHEAD COST F.xi'!C77+'COUNCIL OVERHEAD COST F.xi'!C77+'PMD OVERHEAD COST F.xi'!C77+'AGRIC OVERHEAD COST F.xi'!C78+'FINANCE OVERHEAD COST F.xi'!C77+'WORKS OVERHEAD COST F.xi'!C77+'ESD OVERHEAD COST F.xi'!C78+'PHC OVERHEAD COST F.xi'!C77+'WATSAN OVERHEAD COST F.xi'!C77+'TRADITIONAL OVERHEAD COST F.xi'!C77</f>
        <v>0</v>
      </c>
      <c r="D95" s="38">
        <f>'CHAIR OVERHEAD COST F.xi'!D77+'SLT OVERHEAD COST F.xi'!D77+'COUNCIL OVERHEAD COST F.xi'!D77+'PMD OVERHEAD COST F.xi'!D77+'AGRIC OVERHEAD COST F.xi'!D78+'FINANCE OVERHEAD COST F.xi'!D77+'WORKS OVERHEAD COST F.xi'!D77+'ESD OVERHEAD COST F.xi'!D78+'PHC OVERHEAD COST F.xi'!D77+'WATSAN OVERHEAD COST F.xi'!D77+'TRADITIONAL OVERHEAD COST F.xi'!D77</f>
        <v>0</v>
      </c>
      <c r="E95" s="38">
        <f>'CHAIR OVERHEAD COST F.xi'!E77+'SLT OVERHEAD COST F.xi'!E77+'COUNCIL OVERHEAD COST F.xi'!E77+'PMD OVERHEAD COST F.xi'!E77+'AGRIC OVERHEAD COST F.xi'!E78+'FINANCE OVERHEAD COST F.xi'!E77+'WORKS OVERHEAD COST F.xi'!E77+'ESD OVERHEAD COST F.xi'!E78+'PHC OVERHEAD COST F.xi'!E77+'WATSAN OVERHEAD COST F.xi'!E77+'TRADITIONAL OVERHEAD COST F.xi'!E77</f>
        <v>0</v>
      </c>
    </row>
    <row r="96" spans="1:5">
      <c r="A96" s="22">
        <v>22021009</v>
      </c>
      <c r="B96" s="21" t="s">
        <v>278</v>
      </c>
      <c r="C96" s="38">
        <f>'CHAIR OVERHEAD COST F.xi'!C78+'SLT OVERHEAD COST F.xi'!C78+'COUNCIL OVERHEAD COST F.xi'!C78+'PMD OVERHEAD COST F.xi'!C78+'AGRIC OVERHEAD COST F.xi'!C79+'FINANCE OVERHEAD COST F.xi'!C78+'WORKS OVERHEAD COST F.xi'!C78+'ESD OVERHEAD COST F.xi'!C79+'PHC OVERHEAD COST F.xi'!C78+'WATSAN OVERHEAD COST F.xi'!C78+'TRADITIONAL OVERHEAD COST F.xi'!C78</f>
        <v>5000000</v>
      </c>
      <c r="D96" s="38">
        <f>'CHAIR OVERHEAD COST F.xi'!D78+'SLT OVERHEAD COST F.xi'!D78+'COUNCIL OVERHEAD COST F.xi'!D78+'PMD OVERHEAD COST F.xi'!D78+'AGRIC OVERHEAD COST F.xi'!D79+'FINANCE OVERHEAD COST F.xi'!D78+'WORKS OVERHEAD COST F.xi'!D78+'ESD OVERHEAD COST F.xi'!D79+'PHC OVERHEAD COST F.xi'!D78+'WATSAN OVERHEAD COST F.xi'!D78+'TRADITIONAL OVERHEAD COST F.xi'!D78</f>
        <v>4091300</v>
      </c>
      <c r="E96" s="38">
        <f>'CHAIR OVERHEAD COST F.xi'!E78+'SLT OVERHEAD COST F.xi'!E78+'COUNCIL OVERHEAD COST F.xi'!E78+'PMD OVERHEAD COST F.xi'!E78+'AGRIC OVERHEAD COST F.xi'!E79+'FINANCE OVERHEAD COST F.xi'!E78+'WORKS OVERHEAD COST F.xi'!E78+'ESD OVERHEAD COST F.xi'!E79+'PHC OVERHEAD COST F.xi'!E78+'WATSAN OVERHEAD COST F.xi'!E78+'TRADITIONAL OVERHEAD COST F.xi'!E78</f>
        <v>5000000</v>
      </c>
    </row>
    <row r="97" spans="1:5">
      <c r="A97" s="22">
        <v>22021010</v>
      </c>
      <c r="B97" s="21" t="s">
        <v>279</v>
      </c>
      <c r="C97" s="38">
        <f>'CHAIR OVERHEAD COST F.xi'!C79+'SLT OVERHEAD COST F.xi'!C79+'COUNCIL OVERHEAD COST F.xi'!C79+'PMD OVERHEAD COST F.xi'!C79+'AGRIC OVERHEAD COST F.xi'!C80+'FINANCE OVERHEAD COST F.xi'!C79+'WORKS OVERHEAD COST F.xi'!C79+'ESD OVERHEAD COST F.xi'!C80+'PHC OVERHEAD COST F.xi'!C79+'WATSAN OVERHEAD COST F.xi'!C79+'TRADITIONAL OVERHEAD COST F.xi'!C79</f>
        <v>0</v>
      </c>
      <c r="D97" s="38">
        <f>'CHAIR OVERHEAD COST F.xi'!D79+'SLT OVERHEAD COST F.xi'!D79+'COUNCIL OVERHEAD COST F.xi'!D79+'PMD OVERHEAD COST F.xi'!D79+'AGRIC OVERHEAD COST F.xi'!D80+'FINANCE OVERHEAD COST F.xi'!D79+'WORKS OVERHEAD COST F.xi'!D79+'ESD OVERHEAD COST F.xi'!D80+'PHC OVERHEAD COST F.xi'!D79+'WATSAN OVERHEAD COST F.xi'!D79+'TRADITIONAL OVERHEAD COST F.xi'!D79</f>
        <v>0</v>
      </c>
      <c r="E97" s="38">
        <f>'CHAIR OVERHEAD COST F.xi'!E79+'SLT OVERHEAD COST F.xi'!E79+'COUNCIL OVERHEAD COST F.xi'!E79+'PMD OVERHEAD COST F.xi'!E79+'AGRIC OVERHEAD COST F.xi'!E80+'FINANCE OVERHEAD COST F.xi'!E79+'WORKS OVERHEAD COST F.xi'!E79+'ESD OVERHEAD COST F.xi'!E80+'PHC OVERHEAD COST F.xi'!E79+'WATSAN OVERHEAD COST F.xi'!E79+'TRADITIONAL OVERHEAD COST F.xi'!E79</f>
        <v>0</v>
      </c>
    </row>
    <row r="98" spans="1:5">
      <c r="A98" s="22">
        <v>22021014</v>
      </c>
      <c r="B98" s="21" t="s">
        <v>280</v>
      </c>
      <c r="C98" s="38">
        <f>'CHAIR OVERHEAD COST F.xi'!C80+'SLT OVERHEAD COST F.xi'!C80+'COUNCIL OVERHEAD COST F.xi'!C80+'PMD OVERHEAD COST F.xi'!C80+'AGRIC OVERHEAD COST F.xi'!C81+'FINANCE OVERHEAD COST F.xi'!C80+'WORKS OVERHEAD COST F.xi'!C80+'ESD OVERHEAD COST F.xi'!C81+'PHC OVERHEAD COST F.xi'!C80+'WATSAN OVERHEAD COST F.xi'!C80+'TRADITIONAL OVERHEAD COST F.xi'!C80</f>
        <v>0</v>
      </c>
      <c r="D98" s="38">
        <f>'CHAIR OVERHEAD COST F.xi'!D80+'SLT OVERHEAD COST F.xi'!D80+'COUNCIL OVERHEAD COST F.xi'!D80+'PMD OVERHEAD COST F.xi'!D80+'AGRIC OVERHEAD COST F.xi'!D81+'FINANCE OVERHEAD COST F.xi'!D80+'WORKS OVERHEAD COST F.xi'!D80+'ESD OVERHEAD COST F.xi'!D81+'PHC OVERHEAD COST F.xi'!D80+'WATSAN OVERHEAD COST F.xi'!D80+'TRADITIONAL OVERHEAD COST F.xi'!D80</f>
        <v>0</v>
      </c>
      <c r="E98" s="38">
        <f>'CHAIR OVERHEAD COST F.xi'!E80+'SLT OVERHEAD COST F.xi'!E80+'COUNCIL OVERHEAD COST F.xi'!E80+'PMD OVERHEAD COST F.xi'!E80+'AGRIC OVERHEAD COST F.xi'!E81+'FINANCE OVERHEAD COST F.xi'!E80+'WORKS OVERHEAD COST F.xi'!E80+'ESD OVERHEAD COST F.xi'!E81+'PHC OVERHEAD COST F.xi'!E80+'WATSAN OVERHEAD COST F.xi'!E80+'TRADITIONAL OVERHEAD COST F.xi'!E80</f>
        <v>2500000</v>
      </c>
    </row>
    <row r="99" spans="1:5">
      <c r="A99" s="22">
        <v>22021020</v>
      </c>
      <c r="B99" s="21" t="s">
        <v>281</v>
      </c>
      <c r="C99" s="38">
        <f>'CHAIR OVERHEAD COST F.xi'!C81+'SLT OVERHEAD COST F.xi'!C81+'COUNCIL OVERHEAD COST F.xi'!C81+'PMD OVERHEAD COST F.xi'!C81+'AGRIC OVERHEAD COST F.xi'!C82+'FINANCE OVERHEAD COST F.xi'!C81+'WORKS OVERHEAD COST F.xi'!C81+'ESD OVERHEAD COST F.xi'!C82+'PHC OVERHEAD COST F.xi'!C81+'WATSAN OVERHEAD COST F.xi'!C81+'TRADITIONAL OVERHEAD COST F.xi'!C81</f>
        <v>0</v>
      </c>
      <c r="D99" s="38">
        <f>'CHAIR OVERHEAD COST F.xi'!D81+'SLT OVERHEAD COST F.xi'!D81+'COUNCIL OVERHEAD COST F.xi'!D81+'PMD OVERHEAD COST F.xi'!D81+'AGRIC OVERHEAD COST F.xi'!D82+'FINANCE OVERHEAD COST F.xi'!D81+'WORKS OVERHEAD COST F.xi'!D81+'ESD OVERHEAD COST F.xi'!D82+'PHC OVERHEAD COST F.xi'!D81+'WATSAN OVERHEAD COST F.xi'!D81+'TRADITIONAL OVERHEAD COST F.xi'!D81</f>
        <v>0</v>
      </c>
      <c r="E99" s="38">
        <f>'CHAIR OVERHEAD COST F.xi'!E81+'SLT OVERHEAD COST F.xi'!E81+'COUNCIL OVERHEAD COST F.xi'!E81+'PMD OVERHEAD COST F.xi'!E81+'AGRIC OVERHEAD COST F.xi'!E82+'FINANCE OVERHEAD COST F.xi'!E81+'WORKS OVERHEAD COST F.xi'!E81+'ESD OVERHEAD COST F.xi'!E82+'PHC OVERHEAD COST F.xi'!E81+'WATSAN OVERHEAD COST F.xi'!E81+'TRADITIONAL OVERHEAD COST F.xi'!E81</f>
        <v>0</v>
      </c>
    </row>
    <row r="100" spans="1:5">
      <c r="A100" s="22">
        <v>22021050</v>
      </c>
      <c r="B100" s="21" t="s">
        <v>282</v>
      </c>
      <c r="C100" s="38">
        <f>'CHAIR OVERHEAD COST F.xi'!C82+'SLT OVERHEAD COST F.xi'!C82+'COUNCIL OVERHEAD COST F.xi'!C82+'PMD OVERHEAD COST F.xi'!C82+'AGRIC OVERHEAD COST F.xi'!C83+'FINANCE OVERHEAD COST F.xi'!C82+'WORKS OVERHEAD COST F.xi'!C82+'ESD OVERHEAD COST F.xi'!C83+'PHC OVERHEAD COST F.xi'!C82+'WATSAN OVERHEAD COST F.xi'!C82+'TRADITIONAL OVERHEAD COST F.xi'!C82</f>
        <v>0</v>
      </c>
      <c r="D100" s="38">
        <f>'CHAIR OVERHEAD COST F.xi'!D82+'SLT OVERHEAD COST F.xi'!D82+'COUNCIL OVERHEAD COST F.xi'!D82+'PMD OVERHEAD COST F.xi'!D82+'AGRIC OVERHEAD COST F.xi'!D83+'FINANCE OVERHEAD COST F.xi'!D82+'WORKS OVERHEAD COST F.xi'!D82+'ESD OVERHEAD COST F.xi'!D83+'PHC OVERHEAD COST F.xi'!D82+'WATSAN OVERHEAD COST F.xi'!D82+'TRADITIONAL OVERHEAD COST F.xi'!D82</f>
        <v>0</v>
      </c>
      <c r="E100" s="38">
        <f>'CHAIR OVERHEAD COST F.xi'!E82+'SLT OVERHEAD COST F.xi'!E82+'COUNCIL OVERHEAD COST F.xi'!E82+'PMD OVERHEAD COST F.xi'!E82+'AGRIC OVERHEAD COST F.xi'!E83+'FINANCE OVERHEAD COST F.xi'!E82+'WORKS OVERHEAD COST F.xi'!E82+'ESD OVERHEAD COST F.xi'!E83+'PHC OVERHEAD COST F.xi'!E82+'WATSAN OVERHEAD COST F.xi'!E82+'TRADITIONAL OVERHEAD COST F.xi'!E82</f>
        <v>0</v>
      </c>
    </row>
    <row r="101" spans="1:5">
      <c r="A101" s="22">
        <v>220210</v>
      </c>
      <c r="B101" s="21" t="s">
        <v>283</v>
      </c>
      <c r="C101" s="38">
        <f>'CHAIR OVERHEAD COST F.xi'!C82+'SLT OVERHEAD COST F.xi'!C82+'COUNCIL OVERHEAD COST F.xi'!C82+'PMD OVERHEAD COST F.xi'!C82+'AGRIC OVERHEAD COST F.xi'!C83+'FINANCE OVERHEAD COST F.xi'!C83+'WORKS OVERHEAD COST F.xi'!C82+'ESD OVERHEAD COST F.xi'!C83+'PHC OVERHEAD COST F.xi'!C82+'WATSAN OVERHEAD COST F.xi'!C82+'TRADITIONAL OVERHEAD COST F.xi'!C82</f>
        <v>200000000</v>
      </c>
      <c r="D101" s="38">
        <f>'CHAIR OVERHEAD COST F.xi'!D82+'SLT OVERHEAD COST F.xi'!D82+'COUNCIL OVERHEAD COST F.xi'!D82+'PMD OVERHEAD COST F.xi'!D82+'AGRIC OVERHEAD COST F.xi'!D83+'FINANCE OVERHEAD COST F.xi'!D83+'WORKS OVERHEAD COST F.xi'!D82+'ESD OVERHEAD COST F.xi'!D83+'PHC OVERHEAD COST F.xi'!D82+'WATSAN OVERHEAD COST F.xi'!D82+'TRADITIONAL OVERHEAD COST F.xi'!D82</f>
        <v>184057408</v>
      </c>
      <c r="E101" s="38">
        <f>'CHAIR OVERHEAD COST F.xi'!E82+'SLT OVERHEAD COST F.xi'!E82+'COUNCIL OVERHEAD COST F.xi'!E82+'PMD OVERHEAD COST F.xi'!E82+'AGRIC OVERHEAD COST F.xi'!E83+'FINANCE OVERHEAD COST F.xi'!E83+'WORKS OVERHEAD COST F.xi'!E82+'ESD OVERHEAD COST F.xi'!E83+'PHC OVERHEAD COST F.xi'!E82+'WATSAN OVERHEAD COST F.xi'!E82+'TRADITIONAL OVERHEAD COST F.xi'!E82</f>
        <v>350000000</v>
      </c>
    </row>
    <row r="102" spans="1:5">
      <c r="A102" s="22">
        <v>22021052</v>
      </c>
      <c r="B102" s="21" t="s">
        <v>284</v>
      </c>
      <c r="C102" s="38">
        <f>'CHAIR OVERHEAD COST F.xi'!C83+'SLT OVERHEAD COST F.xi'!C83+'COUNCIL OVERHEAD COST F.xi'!C83+'PMD OVERHEAD COST F.xi'!C83+'AGRIC OVERHEAD COST F.xi'!C84+'FINANCE OVERHEAD COST F.xi'!C84+'WORKS OVERHEAD COST F.xi'!C83+'ESD OVERHEAD COST F.xi'!C84+'PHC OVERHEAD COST F.xi'!C83+'WATSAN OVERHEAD COST F.xi'!C83+'TRADITIONAL OVERHEAD COST F.xi'!C83</f>
        <v>0</v>
      </c>
      <c r="D102" s="38">
        <f>'CHAIR OVERHEAD COST F.xi'!D83+'SLT OVERHEAD COST F.xi'!D83+'COUNCIL OVERHEAD COST F.xi'!D83+'PMD OVERHEAD COST F.xi'!D83+'AGRIC OVERHEAD COST F.xi'!D84+'FINANCE OVERHEAD COST F.xi'!D84+'WORKS OVERHEAD COST F.xi'!D83+'ESD OVERHEAD COST F.xi'!D84+'PHC OVERHEAD COST F.xi'!D83+'WATSAN OVERHEAD COST F.xi'!D83+'TRADITIONAL OVERHEAD COST F.xi'!D83</f>
        <v>0</v>
      </c>
      <c r="E102" s="38">
        <f>'CHAIR OVERHEAD COST F.xi'!E83+'SLT OVERHEAD COST F.xi'!E83+'COUNCIL OVERHEAD COST F.xi'!E83+'PMD OVERHEAD COST F.xi'!E83+'AGRIC OVERHEAD COST F.xi'!E84+'FINANCE OVERHEAD COST F.xi'!E84+'WORKS OVERHEAD COST F.xi'!E83+'ESD OVERHEAD COST F.xi'!E84+'PHC OVERHEAD COST F.xi'!E83+'WATSAN OVERHEAD COST F.xi'!E83+'TRADITIONAL OVERHEAD COST F.xi'!E83</f>
        <v>1000000</v>
      </c>
    </row>
    <row r="103" spans="1:5">
      <c r="A103" s="5">
        <v>2204</v>
      </c>
      <c r="B103" s="6" t="s">
        <v>285</v>
      </c>
      <c r="C103" s="14">
        <f>C104</f>
        <v>0</v>
      </c>
      <c r="D103" s="14">
        <f t="shared" ref="D103:E103" si="15">D104</f>
        <v>0</v>
      </c>
      <c r="E103" s="14">
        <f t="shared" si="15"/>
        <v>315183935.20999998</v>
      </c>
    </row>
    <row r="104" spans="1:5">
      <c r="A104" s="5">
        <v>220401</v>
      </c>
      <c r="B104" s="6" t="s">
        <v>286</v>
      </c>
      <c r="C104" s="14">
        <f>SUM(C105:C106)</f>
        <v>0</v>
      </c>
      <c r="D104" s="14">
        <f t="shared" ref="D104:E104" si="16">SUM(D105:D106)</f>
        <v>0</v>
      </c>
      <c r="E104" s="14">
        <f t="shared" si="16"/>
        <v>315183935.20999998</v>
      </c>
    </row>
    <row r="105" spans="1:5">
      <c r="A105" s="22">
        <v>22040105</v>
      </c>
      <c r="B105" s="21" t="s">
        <v>287</v>
      </c>
      <c r="C105" s="38">
        <f>'CHAIR OVERHEAD COST F.xi'!C86+'SLT OVERHEAD COST F.xi'!C86+'COUNCIL OVERHEAD COST F.xi'!C86+'PMD OVERHEAD COST F.xi'!C86+'AGRIC OVERHEAD COST F.xi'!C87+'FINANCE OVERHEAD COST F.xi'!C87+'WORKS OVERHEAD COST F.xi'!C86+'ESD OVERHEAD COST F.xi'!C87+'PHC OVERHEAD COST F.xi'!C86+'WATSAN OVERHEAD COST F.xi'!C86+'TRADITIONAL OVERHEAD COST F.xi'!C86</f>
        <v>0</v>
      </c>
      <c r="D105" s="38">
        <f>'CHAIR OVERHEAD COST F.xi'!D86+'SLT OVERHEAD COST F.xi'!D86+'COUNCIL OVERHEAD COST F.xi'!D86+'PMD OVERHEAD COST F.xi'!D86+'AGRIC OVERHEAD COST F.xi'!D87+'FINANCE OVERHEAD COST F.xi'!D87+'WORKS OVERHEAD COST F.xi'!D86+'ESD OVERHEAD COST F.xi'!D87+'PHC OVERHEAD COST F.xi'!D86+'WATSAN OVERHEAD COST F.xi'!D86+'TRADITIONAL OVERHEAD COST F.xi'!D86</f>
        <v>0</v>
      </c>
      <c r="E105" s="38">
        <f>'CHAIR OVERHEAD COST F.xi'!E86+'SLT OVERHEAD COST F.xi'!E86+'COUNCIL OVERHEAD COST F.xi'!E86+'PMD OVERHEAD COST F.xi'!E86+'AGRIC OVERHEAD COST F.xi'!E87+'FINANCE OVERHEAD COST F.xi'!E87+'WORKS OVERHEAD COST F.xi'!E86+'ESD OVERHEAD COST F.xi'!E87+'PHC OVERHEAD COST F.xi'!E86+'WATSAN OVERHEAD COST F.xi'!E86+'TRADITIONAL OVERHEAD COST F.xi'!E86</f>
        <v>315183935.20999998</v>
      </c>
    </row>
    <row r="106" spans="1:5">
      <c r="A106" s="22">
        <v>22040109</v>
      </c>
      <c r="B106" s="21" t="s">
        <v>288</v>
      </c>
      <c r="C106" s="38">
        <f>'CHAIR OVERHEAD COST F.xi'!C87+'SLT OVERHEAD COST F.xi'!C87+'COUNCIL OVERHEAD COST F.xi'!C87+'PMD OVERHEAD COST F.xi'!C87+'AGRIC OVERHEAD COST F.xi'!C88+'WORKS OVERHEAD COST F.xi'!C87+'ESD OVERHEAD COST F.xi'!C88+'PHC OVERHEAD COST F.xi'!C87+'WATSAN OVERHEAD COST F.xi'!C87+'TRADITIONAL OVERHEAD COST F.xi'!C87+'FINANCE OVERHEAD COST F.xi'!C88</f>
        <v>0</v>
      </c>
      <c r="D106" s="38">
        <f>'CHAIR OVERHEAD COST F.xi'!D87+'SLT OVERHEAD COST F.xi'!D87+'COUNCIL OVERHEAD COST F.xi'!D87+'PMD OVERHEAD COST F.xi'!D87+'AGRIC OVERHEAD COST F.xi'!D88+'WORKS OVERHEAD COST F.xi'!D87+'ESD OVERHEAD COST F.xi'!D88+'PHC OVERHEAD COST F.xi'!D87+'WATSAN OVERHEAD COST F.xi'!D87+'TRADITIONAL OVERHEAD COST F.xi'!D87+'FINANCE OVERHEAD COST F.xi'!D88</f>
        <v>0</v>
      </c>
      <c r="E106" s="38">
        <f>'CHAIR OVERHEAD COST F.xi'!E87+'SLT OVERHEAD COST F.xi'!E87+'COUNCIL OVERHEAD COST F.xi'!E87+'PMD OVERHEAD COST F.xi'!E87+'AGRIC OVERHEAD COST F.xi'!E88+'WORKS OVERHEAD COST F.xi'!E87+'ESD OVERHEAD COST F.xi'!E88+'PHC OVERHEAD COST F.xi'!E87+'WATSAN OVERHEAD COST F.xi'!E87+'TRADITIONAL OVERHEAD COST F.xi'!E87+'FINANCE OVERHEAD COST F.xi'!E88</f>
        <v>0</v>
      </c>
    </row>
    <row r="107" spans="1:5">
      <c r="A107" s="5">
        <v>2205</v>
      </c>
      <c r="B107" s="6" t="s">
        <v>289</v>
      </c>
      <c r="C107" s="7">
        <f>C108</f>
        <v>130000000</v>
      </c>
      <c r="D107" s="7">
        <f t="shared" ref="D107:E107" si="17">D108</f>
        <v>43995000</v>
      </c>
      <c r="E107" s="7">
        <f t="shared" si="17"/>
        <v>90000000</v>
      </c>
    </row>
    <row r="108" spans="1:5">
      <c r="A108" s="5">
        <v>220501</v>
      </c>
      <c r="B108" s="6" t="s">
        <v>290</v>
      </c>
      <c r="C108" s="7">
        <f>SUM(C109:C111)</f>
        <v>130000000</v>
      </c>
      <c r="D108" s="7">
        <f t="shared" ref="D108:E108" si="18">SUM(D109:D111)</f>
        <v>43995000</v>
      </c>
      <c r="E108" s="7">
        <f t="shared" si="18"/>
        <v>90000000</v>
      </c>
    </row>
    <row r="109" spans="1:5">
      <c r="A109" s="22">
        <v>22050105</v>
      </c>
      <c r="B109" s="21" t="s">
        <v>291</v>
      </c>
      <c r="C109" s="38">
        <f>'CHAIR OVERHEAD COST F.xi'!C90+'SLT OVERHEAD COST F.xi'!C90+'COUNCIL OVERHEAD COST F.xi'!C90+'PMD OVERHEAD COST F.xi'!C90+'AGRIC OVERHEAD COST F.xi'!C91+'FINANCE OVERHEAD COST F.xi'!C91+'WORKS OVERHEAD COST F.xi'!C90+'ESD OVERHEAD COST F.xi'!C91+'PHC OVERHEAD COST F.xi'!C90+'WATSAN OVERHEAD COST F.xi'!C90+'TRADITIONAL OVERHEAD COST F.xi'!C90</f>
        <v>0</v>
      </c>
      <c r="D109" s="38">
        <f>'CHAIR OVERHEAD COST F.xi'!D90+'SLT OVERHEAD COST F.xi'!D90+'COUNCIL OVERHEAD COST F.xi'!D90+'PMD OVERHEAD COST F.xi'!D90+'AGRIC OVERHEAD COST F.xi'!D91+'FINANCE OVERHEAD COST F.xi'!D91+'WORKS OVERHEAD COST F.xi'!D90+'ESD OVERHEAD COST F.xi'!D91+'PHC OVERHEAD COST F.xi'!D90+'WATSAN OVERHEAD COST F.xi'!D90+'TRADITIONAL OVERHEAD COST F.xi'!D90</f>
        <v>0</v>
      </c>
      <c r="E109" s="38">
        <f>'CHAIR OVERHEAD COST F.xi'!E90+'SLT OVERHEAD COST F.xi'!E90+'COUNCIL OVERHEAD COST F.xi'!E90+'PMD OVERHEAD COST F.xi'!E90+'AGRIC OVERHEAD COST F.xi'!E91+'FINANCE OVERHEAD COST F.xi'!E91+'WORKS OVERHEAD COST F.xi'!E90+'ESD OVERHEAD COST F.xi'!E91+'PHC OVERHEAD COST F.xi'!E90+'WATSAN OVERHEAD COST F.xi'!E90+'TRADITIONAL OVERHEAD COST F.xi'!E90</f>
        <v>35000000</v>
      </c>
    </row>
    <row r="110" spans="1:5">
      <c r="A110" s="22">
        <v>22050108</v>
      </c>
      <c r="B110" s="21" t="s">
        <v>292</v>
      </c>
      <c r="C110" s="38">
        <f>'CHAIR OVERHEAD COST F.xi'!C91+'SLT OVERHEAD COST F.xi'!C91+'COUNCIL OVERHEAD COST F.xi'!C91+'PMD OVERHEAD COST F.xi'!C91+'AGRIC OVERHEAD COST F.xi'!C92+'FINANCE OVERHEAD COST F.xi'!C92+'WORKS OVERHEAD COST F.xi'!C91+'ESD OVERHEAD COST F.xi'!C92+'PHC OVERHEAD COST F.xi'!C91+'WATSAN OVERHEAD COST F.xi'!C91+'TRADITIONAL OVERHEAD COST F.xi'!C91</f>
        <v>60000000</v>
      </c>
      <c r="D110" s="38">
        <f>'CHAIR OVERHEAD COST F.xi'!D91+'SLT OVERHEAD COST F.xi'!D91+'COUNCIL OVERHEAD COST F.xi'!D91+'PMD OVERHEAD COST F.xi'!D91+'AGRIC OVERHEAD COST F.xi'!D92+'FINANCE OVERHEAD COST F.xi'!D92+'WORKS OVERHEAD COST F.xi'!D91+'ESD OVERHEAD COST F.xi'!D92+'PHC OVERHEAD COST F.xi'!D91+'WATSAN OVERHEAD COST F.xi'!D91+'TRADITIONAL OVERHEAD COST F.xi'!D91</f>
        <v>43995000</v>
      </c>
      <c r="E110" s="38">
        <f>'CHAIR OVERHEAD COST F.xi'!E91+'SLT OVERHEAD COST F.xi'!E91+'COUNCIL OVERHEAD COST F.xi'!E91+'PMD OVERHEAD COST F.xi'!E91+'AGRIC OVERHEAD COST F.xi'!E92+'FINANCE OVERHEAD COST F.xi'!E92+'WORKS OVERHEAD COST F.xi'!E91+'ESD OVERHEAD COST F.xi'!E92+'PHC OVERHEAD COST F.xi'!E91+'WATSAN OVERHEAD COST F.xi'!E91+'TRADITIONAL OVERHEAD COST F.xi'!E91</f>
        <v>50000000</v>
      </c>
    </row>
    <row r="111" spans="1:5">
      <c r="A111" s="22">
        <v>22050110</v>
      </c>
      <c r="B111" s="21" t="s">
        <v>293</v>
      </c>
      <c r="C111" s="38">
        <f>'CHAIR OVERHEAD COST F.xi'!C92+'SLT OVERHEAD COST F.xi'!C92+'COUNCIL OVERHEAD COST F.xi'!C92+'PMD OVERHEAD COST F.xi'!C92+'AGRIC OVERHEAD COST F.xi'!C93+'FINANCE OVERHEAD COST F.xi'!C93+'WORKS OVERHEAD COST F.xi'!C92+'ESD OVERHEAD COST F.xi'!C93+'PHC OVERHEAD COST F.xi'!C92+'WATSAN OVERHEAD COST F.xi'!C92+'TRADITIONAL OVERHEAD COST F.xi'!C92</f>
        <v>70000000</v>
      </c>
      <c r="D111" s="38">
        <f>'CHAIR OVERHEAD COST F.xi'!D92+'SLT OVERHEAD COST F.xi'!D92+'COUNCIL OVERHEAD COST F.xi'!D92+'PMD OVERHEAD COST F.xi'!D92+'AGRIC OVERHEAD COST F.xi'!D93+'FINANCE OVERHEAD COST F.xi'!D93+'WORKS OVERHEAD COST F.xi'!D92+'ESD OVERHEAD COST F.xi'!D93+'PHC OVERHEAD COST F.xi'!D92+'WATSAN OVERHEAD COST F.xi'!D92+'TRADITIONAL OVERHEAD COST F.xi'!D92</f>
        <v>0</v>
      </c>
      <c r="E111" s="38">
        <f>'CHAIR OVERHEAD COST F.xi'!E92+'SLT OVERHEAD COST F.xi'!E92+'COUNCIL OVERHEAD COST F.xi'!E92+'PMD OVERHEAD COST F.xi'!E92+'AGRIC OVERHEAD COST F.xi'!E93+'FINANCE OVERHEAD COST F.xi'!E93+'WORKS OVERHEAD COST F.xi'!E92+'ESD OVERHEAD COST F.xi'!E93+'PHC OVERHEAD COST F.xi'!E92+'WATSAN OVERHEAD COST F.xi'!E92+'TRADITIONAL OVERHEAD COST F.xi'!E92</f>
        <v>5000000</v>
      </c>
    </row>
    <row r="112" spans="1:5">
      <c r="A112" s="5">
        <v>2206</v>
      </c>
      <c r="B112" s="6" t="s">
        <v>294</v>
      </c>
      <c r="C112" s="7">
        <f>C113+C115</f>
        <v>0</v>
      </c>
      <c r="D112" s="7">
        <f t="shared" ref="D112:E112" si="19">D113+D115</f>
        <v>0</v>
      </c>
      <c r="E112" s="7">
        <f t="shared" si="19"/>
        <v>0</v>
      </c>
    </row>
    <row r="113" spans="1:5">
      <c r="A113" s="5">
        <v>220603</v>
      </c>
      <c r="B113" s="6" t="s">
        <v>295</v>
      </c>
      <c r="C113" s="7">
        <f>C114</f>
        <v>0</v>
      </c>
      <c r="D113" s="7">
        <f t="shared" ref="D113:E113" si="20">D114</f>
        <v>0</v>
      </c>
      <c r="E113" s="7">
        <f t="shared" si="20"/>
        <v>0</v>
      </c>
    </row>
    <row r="114" spans="1:5" ht="30">
      <c r="A114" s="22">
        <v>22060301</v>
      </c>
      <c r="B114" s="21" t="s">
        <v>296</v>
      </c>
      <c r="C114" s="38">
        <f>'CHAIR OVERHEAD COST F.xi'!C95+'SLT OVERHEAD COST F.xi'!C95+'COUNCIL OVERHEAD COST F.xi'!C95+'PMD OVERHEAD COST F.xi'!C95+'AGRIC OVERHEAD COST F.xi'!C96+'FINANCE OVERHEAD COST F.xi'!C96+'WORKS OVERHEAD COST F.xi'!C95+'ESD OVERHEAD COST F.xi'!C96+'PHC OVERHEAD COST F.xi'!C95+'WATSAN OVERHEAD COST F.xi'!C95+'TRADITIONAL OVERHEAD COST F.xi'!C95</f>
        <v>0</v>
      </c>
      <c r="D114" s="38">
        <f>'CHAIR OVERHEAD COST F.xi'!D95+'SLT OVERHEAD COST F.xi'!D95+'COUNCIL OVERHEAD COST F.xi'!D95+'PMD OVERHEAD COST F.xi'!D95+'AGRIC OVERHEAD COST F.xi'!D96+'FINANCE OVERHEAD COST F.xi'!D96+'WORKS OVERHEAD COST F.xi'!D95+'ESD OVERHEAD COST F.xi'!D96+'PHC OVERHEAD COST F.xi'!D95+'WATSAN OVERHEAD COST F.xi'!D95+'TRADITIONAL OVERHEAD COST F.xi'!D95</f>
        <v>0</v>
      </c>
      <c r="E114" s="38">
        <f>'CHAIR OVERHEAD COST F.xi'!E95+'SLT OVERHEAD COST F.xi'!E95+'COUNCIL OVERHEAD COST F.xi'!E95+'PMD OVERHEAD COST F.xi'!E95+'AGRIC OVERHEAD COST F.xi'!E96+'FINANCE OVERHEAD COST F.xi'!E96+'WORKS OVERHEAD COST F.xi'!E95+'ESD OVERHEAD COST F.xi'!E96+'PHC OVERHEAD COST F.xi'!E95+'WATSAN OVERHEAD COST F.xi'!E95+'TRADITIONAL OVERHEAD COST F.xi'!E95</f>
        <v>0</v>
      </c>
    </row>
    <row r="115" spans="1:5">
      <c r="A115" s="5">
        <v>220604</v>
      </c>
      <c r="B115" s="6" t="s">
        <v>297</v>
      </c>
      <c r="C115" s="7">
        <f>SUM(C116:C117)</f>
        <v>0</v>
      </c>
      <c r="D115" s="7">
        <f t="shared" ref="D115:E115" si="21">SUM(D116:D117)</f>
        <v>0</v>
      </c>
      <c r="E115" s="7">
        <f t="shared" si="21"/>
        <v>0</v>
      </c>
    </row>
    <row r="116" spans="1:5" ht="30">
      <c r="A116" s="22">
        <v>22060401</v>
      </c>
      <c r="B116" s="21" t="s">
        <v>298</v>
      </c>
      <c r="C116" s="38">
        <f>'CHAIR OVERHEAD COST F.xi'!C97+'SLT OVERHEAD COST F.xi'!C97+'COUNCIL OVERHEAD COST F.xi'!C97+'PMD OVERHEAD COST F.xi'!C97+'AGRIC OVERHEAD COST F.xi'!C98+'FINANCE OVERHEAD COST F.xi'!C98+'WORKS OVERHEAD COST F.xi'!C97+'ESD OVERHEAD COST F.xi'!C98+'PHC OVERHEAD COST F.xi'!C97+'WATSAN OVERHEAD COST F.xi'!C97+'TRADITIONAL OVERHEAD COST F.xi'!C97</f>
        <v>0</v>
      </c>
      <c r="D116" s="38">
        <f>'CHAIR OVERHEAD COST F.xi'!D97+'SLT OVERHEAD COST F.xi'!D97+'COUNCIL OVERHEAD COST F.xi'!D97+'PMD OVERHEAD COST F.xi'!D97+'AGRIC OVERHEAD COST F.xi'!D98+'FINANCE OVERHEAD COST F.xi'!D98+'WORKS OVERHEAD COST F.xi'!D97+'ESD OVERHEAD COST F.xi'!D98+'PHC OVERHEAD COST F.xi'!D97+'WATSAN OVERHEAD COST F.xi'!D97+'TRADITIONAL OVERHEAD COST F.xi'!D97</f>
        <v>0</v>
      </c>
      <c r="E116" s="38">
        <f>'CHAIR OVERHEAD COST F.xi'!E97+'SLT OVERHEAD COST F.xi'!E97+'COUNCIL OVERHEAD COST F.xi'!E97+'PMD OVERHEAD COST F.xi'!E97+'AGRIC OVERHEAD COST F.xi'!E98+'FINANCE OVERHEAD COST F.xi'!E98+'WORKS OVERHEAD COST F.xi'!E97+'ESD OVERHEAD COST F.xi'!E98+'PHC OVERHEAD COST F.xi'!E97+'WATSAN OVERHEAD COST F.xi'!E97+'TRADITIONAL OVERHEAD COST F.xi'!E97</f>
        <v>0</v>
      </c>
    </row>
    <row r="117" spans="1:5" hidden="1">
      <c r="A117" s="22"/>
      <c r="B117" s="21"/>
      <c r="C117" s="38"/>
      <c r="D117" s="38"/>
      <c r="E117" s="38"/>
    </row>
    <row r="118" spans="1:5">
      <c r="A118" s="5">
        <v>3</v>
      </c>
      <c r="B118" s="6" t="s">
        <v>299</v>
      </c>
      <c r="C118" s="14">
        <f>C119+C161+C171</f>
        <v>2162541910</v>
      </c>
      <c r="D118" s="14">
        <f t="shared" ref="D118:E118" si="22">D119+D161+D171</f>
        <v>1022806041</v>
      </c>
      <c r="E118" s="14">
        <f t="shared" si="22"/>
        <v>4024222991.71</v>
      </c>
    </row>
    <row r="119" spans="1:5">
      <c r="A119" s="5">
        <v>32</v>
      </c>
      <c r="B119" s="6" t="s">
        <v>300</v>
      </c>
      <c r="C119" s="14">
        <f>C120</f>
        <v>2159341910</v>
      </c>
      <c r="D119" s="14">
        <f t="shared" ref="D119:E119" si="23">D120</f>
        <v>1022806041</v>
      </c>
      <c r="E119" s="14">
        <f t="shared" si="23"/>
        <v>4019222991.71</v>
      </c>
    </row>
    <row r="120" spans="1:5" ht="30">
      <c r="A120" s="5">
        <v>3201</v>
      </c>
      <c r="B120" s="6" t="s">
        <v>301</v>
      </c>
      <c r="C120" s="14">
        <f>C121+C125+C138+C141+C143+C147+C151+C156</f>
        <v>2159341910</v>
      </c>
      <c r="D120" s="14">
        <f t="shared" ref="D120:E120" si="24">D121+D125+D138+D141+D143+D147+D151+D156</f>
        <v>1022806041</v>
      </c>
      <c r="E120" s="14">
        <f t="shared" si="24"/>
        <v>4019222991.71</v>
      </c>
    </row>
    <row r="121" spans="1:5">
      <c r="A121" s="5">
        <v>320101</v>
      </c>
      <c r="B121" s="6" t="s">
        <v>302</v>
      </c>
      <c r="C121" s="14">
        <f>'SUMMARY OF CAPITAL EXP F.viii'!C5</f>
        <v>630600000</v>
      </c>
      <c r="D121" s="14">
        <f>'SUMMARY OF CAPITAL EXP F.viii'!D5</f>
        <v>341149631</v>
      </c>
      <c r="E121" s="14">
        <f>'SUMMARY OF CAPITAL EXP F.viii'!E5</f>
        <v>621585200</v>
      </c>
    </row>
    <row r="122" spans="1:5" hidden="1">
      <c r="A122" s="22">
        <v>32010101</v>
      </c>
      <c r="B122" s="21" t="s">
        <v>303</v>
      </c>
      <c r="C122" s="38"/>
      <c r="D122" s="38"/>
      <c r="E122" s="38"/>
    </row>
    <row r="123" spans="1:5" hidden="1">
      <c r="A123" s="22">
        <v>32010102</v>
      </c>
      <c r="B123" s="21" t="s">
        <v>304</v>
      </c>
      <c r="C123" s="38"/>
      <c r="D123" s="38"/>
      <c r="E123" s="38"/>
    </row>
    <row r="124" spans="1:5" hidden="1">
      <c r="A124" s="22">
        <v>32010104</v>
      </c>
      <c r="B124" s="21" t="s">
        <v>305</v>
      </c>
      <c r="C124" s="38"/>
      <c r="D124" s="38"/>
      <c r="E124" s="38"/>
    </row>
    <row r="125" spans="1:5">
      <c r="A125" s="5">
        <v>320102</v>
      </c>
      <c r="B125" s="6" t="s">
        <v>306</v>
      </c>
      <c r="C125" s="14">
        <f>'SUMMARY OF CAPITAL EXP F.viii'!C6</f>
        <v>729227500</v>
      </c>
      <c r="D125" s="14">
        <f>'SUMMARY OF CAPITAL EXP F.viii'!D6</f>
        <v>273474736</v>
      </c>
      <c r="E125" s="14">
        <f>'SUMMARY OF CAPITAL EXP F.viii'!E6</f>
        <v>2749637791.71</v>
      </c>
    </row>
    <row r="126" spans="1:5" hidden="1">
      <c r="A126" s="22">
        <v>32010202</v>
      </c>
      <c r="B126" s="21" t="s">
        <v>307</v>
      </c>
      <c r="C126" s="38"/>
      <c r="D126" s="38"/>
      <c r="E126" s="38"/>
    </row>
    <row r="127" spans="1:5" hidden="1">
      <c r="A127" s="22">
        <v>32010205</v>
      </c>
      <c r="B127" s="21" t="s">
        <v>308</v>
      </c>
      <c r="C127" s="38"/>
      <c r="D127" s="38"/>
      <c r="E127" s="38"/>
    </row>
    <row r="128" spans="1:5" hidden="1">
      <c r="A128" s="22">
        <v>32010206</v>
      </c>
      <c r="B128" s="21" t="s">
        <v>309</v>
      </c>
      <c r="C128" s="38"/>
      <c r="D128" s="38"/>
      <c r="E128" s="38"/>
    </row>
    <row r="129" spans="1:5" hidden="1">
      <c r="A129" s="22">
        <v>32010207</v>
      </c>
      <c r="B129" s="21" t="s">
        <v>310</v>
      </c>
      <c r="C129" s="38"/>
      <c r="D129" s="38"/>
      <c r="E129" s="38"/>
    </row>
    <row r="130" spans="1:5" hidden="1">
      <c r="A130" s="22">
        <v>32010208</v>
      </c>
      <c r="B130" s="21" t="s">
        <v>311</v>
      </c>
      <c r="C130" s="38"/>
      <c r="D130" s="38"/>
      <c r="E130" s="38"/>
    </row>
    <row r="131" spans="1:5" hidden="1">
      <c r="A131" s="22">
        <v>32010209</v>
      </c>
      <c r="B131" s="21" t="s">
        <v>312</v>
      </c>
      <c r="C131" s="38"/>
      <c r="D131" s="38"/>
      <c r="E131" s="38"/>
    </row>
    <row r="132" spans="1:5" hidden="1">
      <c r="A132" s="22">
        <v>32010210</v>
      </c>
      <c r="B132" s="21" t="s">
        <v>313</v>
      </c>
      <c r="C132" s="38"/>
      <c r="D132" s="38"/>
      <c r="E132" s="38"/>
    </row>
    <row r="133" spans="1:5" ht="30" hidden="1">
      <c r="A133" s="22">
        <v>32010211</v>
      </c>
      <c r="B133" s="21" t="s">
        <v>314</v>
      </c>
      <c r="C133" s="38"/>
      <c r="D133" s="38"/>
      <c r="E133" s="38"/>
    </row>
    <row r="134" spans="1:5" hidden="1">
      <c r="A134" s="22">
        <v>32010212</v>
      </c>
      <c r="B134" s="21" t="s">
        <v>315</v>
      </c>
      <c r="C134" s="38"/>
      <c r="D134" s="38"/>
      <c r="E134" s="38"/>
    </row>
    <row r="135" spans="1:5" hidden="1">
      <c r="A135" s="22">
        <v>32010213</v>
      </c>
      <c r="B135" s="21" t="s">
        <v>316</v>
      </c>
      <c r="C135" s="38"/>
      <c r="D135" s="38"/>
      <c r="E135" s="38"/>
    </row>
    <row r="136" spans="1:5" hidden="1">
      <c r="A136" s="22">
        <v>32010214</v>
      </c>
      <c r="B136" s="21" t="s">
        <v>317</v>
      </c>
      <c r="C136" s="38"/>
      <c r="D136" s="38"/>
      <c r="E136" s="38"/>
    </row>
    <row r="137" spans="1:5" hidden="1">
      <c r="A137" s="22">
        <v>32010215</v>
      </c>
      <c r="B137" s="21" t="s">
        <v>318</v>
      </c>
      <c r="C137" s="38"/>
      <c r="D137" s="38"/>
      <c r="E137" s="38"/>
    </row>
    <row r="138" spans="1:5">
      <c r="A138" s="5">
        <v>320103</v>
      </c>
      <c r="B138" s="6" t="s">
        <v>319</v>
      </c>
      <c r="C138" s="14">
        <f>'SUMMARY OF CAPITAL EXP F.viii'!C7</f>
        <v>0</v>
      </c>
      <c r="D138" s="14">
        <f>'SUMMARY OF CAPITAL EXP F.viii'!D7</f>
        <v>0</v>
      </c>
      <c r="E138" s="14">
        <f>'SUMMARY OF CAPITAL EXP F.viii'!E7</f>
        <v>0</v>
      </c>
    </row>
    <row r="139" spans="1:5" hidden="1">
      <c r="A139" s="22">
        <v>32010304</v>
      </c>
      <c r="B139" s="21" t="s">
        <v>320</v>
      </c>
      <c r="C139" s="38"/>
      <c r="D139" s="38"/>
      <c r="E139" s="38"/>
    </row>
    <row r="140" spans="1:5" hidden="1">
      <c r="A140" s="22">
        <v>32010305</v>
      </c>
      <c r="B140" s="21" t="s">
        <v>321</v>
      </c>
      <c r="C140" s="38"/>
      <c r="D140" s="38"/>
      <c r="E140" s="38"/>
    </row>
    <row r="141" spans="1:5">
      <c r="A141" s="5">
        <v>320104</v>
      </c>
      <c r="B141" s="6" t="s">
        <v>322</v>
      </c>
      <c r="C141" s="14">
        <f>'SUMMARY OF CAPITAL EXP F.viii'!C8</f>
        <v>261000000</v>
      </c>
      <c r="D141" s="14">
        <f>'SUMMARY OF CAPITAL EXP F.viii'!D8</f>
        <v>127400000</v>
      </c>
      <c r="E141" s="14">
        <f>'SUMMARY OF CAPITAL EXP F.viii'!E8</f>
        <v>65000000</v>
      </c>
    </row>
    <row r="142" spans="1:5" hidden="1">
      <c r="A142" s="22">
        <v>32010405</v>
      </c>
      <c r="B142" s="21" t="s">
        <v>323</v>
      </c>
      <c r="C142" s="38"/>
      <c r="D142" s="38"/>
      <c r="E142" s="38"/>
    </row>
    <row r="143" spans="1:5">
      <c r="A143" s="5">
        <v>320105</v>
      </c>
      <c r="B143" s="6" t="s">
        <v>324</v>
      </c>
      <c r="C143" s="14">
        <f>'SUMMARY OF CAPITAL EXP F.viii'!C9</f>
        <v>5700000</v>
      </c>
      <c r="D143" s="14">
        <f>'SUMMARY OF CAPITAL EXP F.viii'!D9</f>
        <v>0</v>
      </c>
      <c r="E143" s="14">
        <f>'SUMMARY OF CAPITAL EXP F.viii'!E9</f>
        <v>5000000</v>
      </c>
    </row>
    <row r="144" spans="1:5" hidden="1">
      <c r="A144" s="22">
        <v>32010501</v>
      </c>
      <c r="B144" s="21" t="s">
        <v>325</v>
      </c>
      <c r="C144" s="38"/>
      <c r="D144" s="38"/>
      <c r="E144" s="38"/>
    </row>
    <row r="145" spans="1:5" hidden="1">
      <c r="A145" s="22">
        <v>32010502</v>
      </c>
      <c r="B145" s="21" t="s">
        <v>326</v>
      </c>
      <c r="C145" s="38"/>
      <c r="D145" s="38"/>
      <c r="E145" s="38"/>
    </row>
    <row r="146" spans="1:5" hidden="1">
      <c r="A146" s="22">
        <v>32010555</v>
      </c>
      <c r="B146" s="21" t="s">
        <v>327</v>
      </c>
      <c r="C146" s="38"/>
      <c r="D146" s="38"/>
      <c r="E146" s="38"/>
    </row>
    <row r="147" spans="1:5">
      <c r="A147" s="5">
        <v>320106</v>
      </c>
      <c r="B147" s="6" t="s">
        <v>328</v>
      </c>
      <c r="C147" s="14">
        <f>'SUMMARY OF CAPITAL EXP F.viii'!C10</f>
        <v>0</v>
      </c>
      <c r="D147" s="14">
        <f>'SUMMARY OF CAPITAL EXP F.viii'!D10</f>
        <v>0</v>
      </c>
      <c r="E147" s="14">
        <f>'SUMMARY OF CAPITAL EXP F.viii'!E10</f>
        <v>60000000</v>
      </c>
    </row>
    <row r="148" spans="1:5" hidden="1">
      <c r="A148" s="22">
        <v>32010601</v>
      </c>
      <c r="B148" s="21" t="s">
        <v>329</v>
      </c>
      <c r="C148" s="38"/>
      <c r="D148" s="38"/>
      <c r="E148" s="38"/>
    </row>
    <row r="149" spans="1:5" hidden="1">
      <c r="A149" s="22">
        <v>32010602</v>
      </c>
      <c r="B149" s="21" t="s">
        <v>330</v>
      </c>
      <c r="C149" s="38"/>
      <c r="D149" s="38"/>
      <c r="E149" s="38"/>
    </row>
    <row r="150" spans="1:5" hidden="1">
      <c r="A150" s="22">
        <v>32010603</v>
      </c>
      <c r="B150" s="21" t="s">
        <v>331</v>
      </c>
      <c r="C150" s="38"/>
      <c r="D150" s="38"/>
      <c r="E150" s="38"/>
    </row>
    <row r="151" spans="1:5">
      <c r="A151" s="5">
        <v>320109</v>
      </c>
      <c r="B151" s="6" t="s">
        <v>332</v>
      </c>
      <c r="C151" s="14">
        <f>'SUMMARY OF CAPITAL EXP F.viii'!C11</f>
        <v>532814410</v>
      </c>
      <c r="D151" s="14">
        <f>'SUMMARY OF CAPITAL EXP F.viii'!D11</f>
        <v>280781674</v>
      </c>
      <c r="E151" s="14">
        <f>'SUMMARY OF CAPITAL EXP F.viii'!E11</f>
        <v>318000000</v>
      </c>
    </row>
    <row r="152" spans="1:5" hidden="1">
      <c r="A152" s="22">
        <v>32010903</v>
      </c>
      <c r="B152" s="21" t="s">
        <v>333</v>
      </c>
      <c r="C152" s="38"/>
      <c r="D152" s="38"/>
      <c r="E152" s="38"/>
    </row>
    <row r="153" spans="1:5" hidden="1">
      <c r="A153" s="22">
        <v>32010904</v>
      </c>
      <c r="B153" s="21" t="s">
        <v>334</v>
      </c>
      <c r="C153" s="38"/>
      <c r="D153" s="38"/>
      <c r="E153" s="38"/>
    </row>
    <row r="154" spans="1:5" hidden="1">
      <c r="A154" s="22">
        <v>32010935</v>
      </c>
      <c r="B154" s="21" t="s">
        <v>335</v>
      </c>
      <c r="C154" s="38"/>
      <c r="D154" s="38"/>
      <c r="E154" s="38"/>
    </row>
    <row r="155" spans="1:5" hidden="1">
      <c r="A155" s="22">
        <v>32010936</v>
      </c>
      <c r="B155" s="21" t="s">
        <v>336</v>
      </c>
      <c r="C155" s="38"/>
      <c r="D155" s="38"/>
      <c r="E155" s="38"/>
    </row>
    <row r="156" spans="1:5">
      <c r="A156" s="5">
        <v>3202</v>
      </c>
      <c r="B156" s="6" t="s">
        <v>337</v>
      </c>
      <c r="C156" s="14">
        <f>C157</f>
        <v>0</v>
      </c>
      <c r="D156" s="14">
        <f t="shared" ref="D156:E156" si="25">D157</f>
        <v>0</v>
      </c>
      <c r="E156" s="14">
        <f t="shared" si="25"/>
        <v>200000000</v>
      </c>
    </row>
    <row r="157" spans="1:5">
      <c r="A157" s="5">
        <v>320201</v>
      </c>
      <c r="B157" s="6" t="s">
        <v>338</v>
      </c>
      <c r="C157" s="14">
        <f>'SUMMARY OF CAPITAL EXP F.viii'!C12</f>
        <v>0</v>
      </c>
      <c r="D157" s="14">
        <f>'SUMMARY OF CAPITAL EXP F.viii'!D12</f>
        <v>0</v>
      </c>
      <c r="E157" s="14">
        <f>'SUMMARY OF CAPITAL EXP F.viii'!E12</f>
        <v>200000000</v>
      </c>
    </row>
    <row r="158" spans="1:5" ht="30" hidden="1">
      <c r="A158" s="22">
        <v>32020101</v>
      </c>
      <c r="B158" s="21" t="s">
        <v>339</v>
      </c>
      <c r="C158" s="38"/>
      <c r="D158" s="38"/>
      <c r="E158" s="38"/>
    </row>
    <row r="159" spans="1:5" ht="30" hidden="1">
      <c r="A159" s="22">
        <v>32020102</v>
      </c>
      <c r="B159" s="21" t="s">
        <v>340</v>
      </c>
      <c r="C159" s="38"/>
      <c r="D159" s="38"/>
      <c r="E159" s="38"/>
    </row>
    <row r="160" spans="1:5" ht="30" hidden="1">
      <c r="A160" s="22">
        <v>32020104</v>
      </c>
      <c r="B160" s="21" t="s">
        <v>341</v>
      </c>
      <c r="C160" s="38"/>
      <c r="D160" s="38"/>
      <c r="E160" s="38"/>
    </row>
    <row r="161" spans="1:5">
      <c r="A161" s="5">
        <v>3203</v>
      </c>
      <c r="B161" s="6" t="s">
        <v>342</v>
      </c>
      <c r="C161" s="14">
        <f>C162</f>
        <v>3200000</v>
      </c>
      <c r="D161" s="14">
        <f t="shared" ref="D161:E161" si="26">D162</f>
        <v>0</v>
      </c>
      <c r="E161" s="14">
        <f t="shared" si="26"/>
        <v>5000000</v>
      </c>
    </row>
    <row r="162" spans="1:5">
      <c r="A162" s="5">
        <v>320301</v>
      </c>
      <c r="B162" s="6" t="s">
        <v>342</v>
      </c>
      <c r="C162" s="14">
        <f>'SUMMARY OF CAPITAL EXP F.viii'!C13</f>
        <v>3200000</v>
      </c>
      <c r="D162" s="14">
        <f>'SUMMARY OF CAPITAL EXP F.viii'!D13</f>
        <v>0</v>
      </c>
      <c r="E162" s="14">
        <f>'SUMMARY OF CAPITAL EXP F.viii'!E13</f>
        <v>5000000</v>
      </c>
    </row>
    <row r="163" spans="1:5" hidden="1">
      <c r="A163" s="22">
        <v>32030101</v>
      </c>
      <c r="B163" s="21" t="s">
        <v>343</v>
      </c>
      <c r="C163" s="38"/>
      <c r="D163" s="38"/>
      <c r="E163" s="38"/>
    </row>
    <row r="164" spans="1:5" hidden="1">
      <c r="A164" s="22">
        <v>32030102</v>
      </c>
      <c r="B164" s="21" t="s">
        <v>344</v>
      </c>
      <c r="C164" s="38"/>
      <c r="D164" s="38"/>
      <c r="E164" s="38"/>
    </row>
    <row r="165" spans="1:5" hidden="1">
      <c r="A165" s="22">
        <v>32030104</v>
      </c>
      <c r="B165" s="21" t="s">
        <v>345</v>
      </c>
      <c r="C165" s="38"/>
      <c r="D165" s="38"/>
      <c r="E165" s="38"/>
    </row>
    <row r="166" spans="1:5" hidden="1">
      <c r="A166" s="22">
        <v>32030105</v>
      </c>
      <c r="B166" s="21" t="s">
        <v>346</v>
      </c>
      <c r="C166" s="38"/>
      <c r="D166" s="38"/>
      <c r="E166" s="38"/>
    </row>
    <row r="167" spans="1:5" hidden="1">
      <c r="A167" s="22">
        <v>32030109</v>
      </c>
      <c r="B167" s="21" t="s">
        <v>347</v>
      </c>
      <c r="C167" s="38"/>
      <c r="D167" s="38"/>
      <c r="E167" s="38"/>
    </row>
    <row r="168" spans="1:5" hidden="1">
      <c r="A168" s="22">
        <v>32030110</v>
      </c>
      <c r="B168" s="21" t="s">
        <v>348</v>
      </c>
      <c r="C168" s="38"/>
      <c r="D168" s="38"/>
      <c r="E168" s="38"/>
    </row>
    <row r="169" spans="1:5" hidden="1">
      <c r="A169" s="22">
        <v>32030150</v>
      </c>
      <c r="B169" s="21" t="s">
        <v>349</v>
      </c>
      <c r="C169" s="38"/>
      <c r="D169" s="38"/>
      <c r="E169" s="38"/>
    </row>
    <row r="170" spans="1:5" hidden="1">
      <c r="A170" s="22">
        <v>32030151</v>
      </c>
      <c r="B170" s="21" t="s">
        <v>350</v>
      </c>
      <c r="C170" s="38"/>
      <c r="D170" s="38"/>
      <c r="E170" s="38"/>
    </row>
    <row r="171" spans="1:5">
      <c r="A171" s="5">
        <v>32011000</v>
      </c>
      <c r="B171" s="6" t="s">
        <v>351</v>
      </c>
      <c r="C171" s="14">
        <f>'SUMMARY OF CAPITAL EXP F.viii'!C14</f>
        <v>0</v>
      </c>
      <c r="D171" s="14">
        <f>'SUMMARY OF CAPITAL EXP F.viii'!D14</f>
        <v>0</v>
      </c>
      <c r="E171" s="14">
        <f>'SUMMARY OF CAPITAL EXP F.viii'!E14</f>
        <v>0</v>
      </c>
    </row>
    <row r="172" spans="1:5" hidden="1">
      <c r="A172" s="6"/>
      <c r="B172" s="6"/>
      <c r="C172" s="38"/>
      <c r="D172" s="38"/>
      <c r="E172" s="38"/>
    </row>
    <row r="173" spans="1:5" hidden="1">
      <c r="A173" s="6"/>
      <c r="B173" s="6"/>
      <c r="C173" s="38"/>
      <c r="D173" s="38"/>
      <c r="E173" s="38"/>
    </row>
    <row r="174" spans="1:5" hidden="1"/>
    <row r="175" spans="1:5" hidden="1"/>
    <row r="176" spans="1:5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qHClaZN+JP5rejlqgSF2wq/Z5tV1tfjCBc1SCJsV3anKSzi/ulad3r1uXb0f/GcKRd1Cbm10dFThuCjI21G5cQ==" saltValue="ofaBAm8JYny0sHtmZ4g/cQ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77" orientation="landscape" r:id="rId1"/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60" zoomScaleNormal="100" workbookViewId="0">
      <selection sqref="A1:E1"/>
    </sheetView>
  </sheetViews>
  <sheetFormatPr defaultColWidth="8.90625" defaultRowHeight="15"/>
  <cols>
    <col min="1" max="1" width="17.90625" style="1" customWidth="1"/>
    <col min="2" max="2" width="29.1796875" style="1" customWidth="1"/>
    <col min="3" max="5" width="29.81640625" style="1" customWidth="1"/>
    <col min="6" max="6" width="28" style="1" customWidth="1"/>
    <col min="7" max="7" width="29.81640625" style="1" customWidth="1"/>
    <col min="8" max="16384" width="8.90625" style="1"/>
  </cols>
  <sheetData>
    <row r="1" spans="1:7">
      <c r="A1" s="73" t="s">
        <v>352</v>
      </c>
      <c r="B1" s="73"/>
      <c r="C1" s="73"/>
      <c r="D1" s="73"/>
      <c r="E1" s="73"/>
      <c r="F1" s="73"/>
      <c r="G1" s="73"/>
    </row>
    <row r="2" spans="1:7">
      <c r="A2" s="74" t="s">
        <v>353</v>
      </c>
      <c r="B2" s="74"/>
      <c r="C2" s="74"/>
      <c r="D2" s="74"/>
      <c r="E2" s="74"/>
      <c r="F2" s="74"/>
      <c r="G2" s="74"/>
    </row>
    <row r="3" spans="1:7">
      <c r="A3" s="2"/>
      <c r="B3" s="2"/>
      <c r="C3" s="2"/>
      <c r="D3" s="2"/>
      <c r="E3" s="2"/>
      <c r="F3" s="2"/>
      <c r="G3" s="2"/>
    </row>
    <row r="4" spans="1:7" ht="52.5">
      <c r="A4" s="49" t="s">
        <v>354</v>
      </c>
      <c r="B4" s="49" t="s">
        <v>355</v>
      </c>
      <c r="C4" s="50" t="s">
        <v>356</v>
      </c>
      <c r="D4" s="50" t="s">
        <v>357</v>
      </c>
      <c r="E4" s="50" t="s">
        <v>358</v>
      </c>
      <c r="F4" s="50" t="s">
        <v>359</v>
      </c>
      <c r="G4" s="50" t="s">
        <v>360</v>
      </c>
    </row>
    <row r="5" spans="1:7" ht="17.5">
      <c r="A5" s="67" t="s">
        <v>361</v>
      </c>
      <c r="B5" s="51" t="s">
        <v>362</v>
      </c>
      <c r="C5" s="52">
        <f>'CHAIR PERSONNEL COST F.x'!E7+'SLT PERSONNEL COST F.x'!E7+'COUNCIL PERSONNEL COST F.x'!E7+'PMD PERSONNEL COST F.x'!E7</f>
        <v>162841892</v>
      </c>
      <c r="D5" s="52">
        <f>'CHAIR OVERHEAD COST F.xi'!E7+'SLT OVERHEAD COST F.xi'!E7+'COUNCIL OVERHEAD COST F.xi'!E7+'PMD OVERHEAD COST F.xi'!E7</f>
        <v>314562911.81999999</v>
      </c>
      <c r="E5" s="52">
        <f>C5+D5</f>
        <v>477404803.81999999</v>
      </c>
      <c r="F5" s="52">
        <f>'PMD CAPITAL EXP F.xii'!F6</f>
        <v>231000000</v>
      </c>
      <c r="G5" s="52">
        <f>E5+F5</f>
        <v>708404803.81999993</v>
      </c>
    </row>
    <row r="6" spans="1:7" ht="17.5">
      <c r="A6" s="67" t="s">
        <v>363</v>
      </c>
      <c r="B6" s="51" t="s">
        <v>364</v>
      </c>
      <c r="C6" s="53">
        <f>'AGRIC PERSONNEL COST F.x'!E7+'FINANCE PERSONNEL COST F.x'!E7+'WORKS PERSONNEL COST F.x'!E7</f>
        <v>1146774068.8099999</v>
      </c>
      <c r="D6" s="53">
        <f>'AGRIC OVERHEAD COST F.xi'!E7+'FINANCE OVERHEAD COST F.xi'!E7+'WORKS OVERHEAD COST F.xi'!E7</f>
        <v>706783935.21000004</v>
      </c>
      <c r="E6" s="53">
        <f t="shared" ref="E6:E9" si="0">C6+D6</f>
        <v>1853558004.02</v>
      </c>
      <c r="F6" s="53">
        <f>'AGRIC CAPITAL EXP F.xii'!F6+'FINANCE CAPITAL EXP F.xii'!F6+'WORKS CAPITAL EXP F.xii'!F6</f>
        <v>3141577791.71</v>
      </c>
      <c r="G6" s="52">
        <f t="shared" ref="G6:G9" si="1">E6+F6</f>
        <v>4995135795.7299995</v>
      </c>
    </row>
    <row r="7" spans="1:7" ht="17.5">
      <c r="A7" s="67" t="s">
        <v>365</v>
      </c>
      <c r="B7" s="51" t="s">
        <v>366</v>
      </c>
      <c r="C7" s="53">
        <v>0</v>
      </c>
      <c r="D7" s="53">
        <v>0</v>
      </c>
      <c r="E7" s="53">
        <f t="shared" si="0"/>
        <v>0</v>
      </c>
      <c r="F7" s="53">
        <v>0</v>
      </c>
      <c r="G7" s="52">
        <f t="shared" si="1"/>
        <v>0</v>
      </c>
    </row>
    <row r="8" spans="1:7" ht="17.5">
      <c r="A8" s="67" t="s">
        <v>367</v>
      </c>
      <c r="B8" s="51" t="s">
        <v>368</v>
      </c>
      <c r="C8" s="53">
        <v>0</v>
      </c>
      <c r="D8" s="53">
        <v>0</v>
      </c>
      <c r="E8" s="53">
        <f t="shared" si="0"/>
        <v>0</v>
      </c>
      <c r="F8" s="53">
        <v>0</v>
      </c>
      <c r="G8" s="52">
        <f t="shared" si="1"/>
        <v>0</v>
      </c>
    </row>
    <row r="9" spans="1:7" ht="17.5">
      <c r="A9" s="67" t="s">
        <v>369</v>
      </c>
      <c r="B9" s="51" t="s">
        <v>370</v>
      </c>
      <c r="C9" s="53">
        <f>'ESD PERSONNEL COST F.x'!E7+'PHC PERSONNEL COST F.x'!E7+'WATSAN PERSONNEL COST F.x'!E7+'TRADITIONAL PERSONNEL COST F.x'!E7</f>
        <v>2190317354.6500001</v>
      </c>
      <c r="D9" s="53">
        <f>'ESD OVERHEAD COST F.xi'!E7+'PHC OVERHEAD COST F.xi'!E7+'WATSAN OVERHEAD COST F.xi'!E7+'TRADITIONAL OVERHEAD COST F.xi'!E7</f>
        <v>497550000</v>
      </c>
      <c r="E9" s="53">
        <f t="shared" si="0"/>
        <v>2687867354.6500001</v>
      </c>
      <c r="F9" s="53">
        <f>'ESD CAPITAL EXP F.xii'!F6+'PHC CAPITAL EXP F.xii'!F6+'WATSAN CAPITAL EXP F.xii'!F6</f>
        <v>651645200</v>
      </c>
      <c r="G9" s="52">
        <f t="shared" si="1"/>
        <v>3339512554.6500001</v>
      </c>
    </row>
    <row r="10" spans="1:7" ht="17.5">
      <c r="A10" s="54" t="s">
        <v>371</v>
      </c>
      <c r="B10" s="55" t="s">
        <v>371</v>
      </c>
      <c r="C10" s="53" t="s">
        <v>371</v>
      </c>
      <c r="D10" s="53" t="s">
        <v>371</v>
      </c>
      <c r="E10" s="53" t="s">
        <v>371</v>
      </c>
      <c r="F10" s="53" t="s">
        <v>371</v>
      </c>
      <c r="G10" s="53" t="s">
        <v>371</v>
      </c>
    </row>
    <row r="11" spans="1:7" ht="17.5">
      <c r="A11" s="54" t="s">
        <v>371</v>
      </c>
      <c r="B11" s="55" t="s">
        <v>371</v>
      </c>
      <c r="C11" s="53" t="s">
        <v>371</v>
      </c>
      <c r="D11" s="53" t="s">
        <v>371</v>
      </c>
      <c r="E11" s="53" t="s">
        <v>371</v>
      </c>
      <c r="F11" s="53" t="s">
        <v>371</v>
      </c>
      <c r="G11" s="53" t="s">
        <v>371</v>
      </c>
    </row>
    <row r="12" spans="1:7" ht="17.5">
      <c r="A12" s="54" t="s">
        <v>371</v>
      </c>
      <c r="B12" s="55" t="s">
        <v>371</v>
      </c>
      <c r="C12" s="53" t="s">
        <v>371</v>
      </c>
      <c r="D12" s="53" t="s">
        <v>371</v>
      </c>
      <c r="E12" s="53" t="s">
        <v>371</v>
      </c>
      <c r="F12" s="53" t="s">
        <v>371</v>
      </c>
      <c r="G12" s="53" t="s">
        <v>371</v>
      </c>
    </row>
    <row r="13" spans="1:7" ht="17.5">
      <c r="A13" s="54" t="s">
        <v>371</v>
      </c>
      <c r="B13" s="55" t="s">
        <v>371</v>
      </c>
      <c r="C13" s="53" t="s">
        <v>371</v>
      </c>
      <c r="D13" s="53" t="s">
        <v>371</v>
      </c>
      <c r="E13" s="53" t="s">
        <v>371</v>
      </c>
      <c r="F13" s="53" t="s">
        <v>371</v>
      </c>
      <c r="G13" s="53" t="s">
        <v>371</v>
      </c>
    </row>
    <row r="14" spans="1:7" ht="17.5">
      <c r="A14" s="54" t="s">
        <v>371</v>
      </c>
      <c r="B14" s="55" t="s">
        <v>371</v>
      </c>
      <c r="C14" s="53" t="s">
        <v>371</v>
      </c>
      <c r="D14" s="53" t="s">
        <v>371</v>
      </c>
      <c r="E14" s="53" t="s">
        <v>371</v>
      </c>
      <c r="F14" s="53" t="s">
        <v>371</v>
      </c>
      <c r="G14" s="53" t="s">
        <v>371</v>
      </c>
    </row>
    <row r="15" spans="1:7" ht="17.5">
      <c r="A15" s="54" t="s">
        <v>371</v>
      </c>
      <c r="B15" s="55" t="s">
        <v>371</v>
      </c>
      <c r="C15" s="53" t="s">
        <v>371</v>
      </c>
      <c r="D15" s="53" t="s">
        <v>371</v>
      </c>
      <c r="E15" s="53" t="s">
        <v>371</v>
      </c>
      <c r="F15" s="53" t="s">
        <v>371</v>
      </c>
      <c r="G15" s="53" t="s">
        <v>371</v>
      </c>
    </row>
    <row r="16" spans="1:7" ht="17.5">
      <c r="A16" s="54" t="s">
        <v>371</v>
      </c>
      <c r="B16" s="55" t="s">
        <v>371</v>
      </c>
      <c r="C16" s="53" t="s">
        <v>371</v>
      </c>
      <c r="D16" s="53" t="s">
        <v>371</v>
      </c>
      <c r="E16" s="53" t="s">
        <v>371</v>
      </c>
      <c r="F16" s="53" t="s">
        <v>371</v>
      </c>
      <c r="G16" s="53" t="s">
        <v>371</v>
      </c>
    </row>
    <row r="17" spans="1:7" ht="17.5">
      <c r="A17" s="54" t="s">
        <v>371</v>
      </c>
      <c r="B17" s="55" t="s">
        <v>371</v>
      </c>
      <c r="C17" s="53" t="s">
        <v>371</v>
      </c>
      <c r="D17" s="53" t="s">
        <v>371</v>
      </c>
      <c r="E17" s="53" t="s">
        <v>371</v>
      </c>
      <c r="F17" s="53" t="s">
        <v>371</v>
      </c>
      <c r="G17" s="53" t="s">
        <v>371</v>
      </c>
    </row>
    <row r="18" spans="1:7" ht="17.5">
      <c r="A18" s="54" t="s">
        <v>371</v>
      </c>
      <c r="B18" s="55" t="s">
        <v>371</v>
      </c>
      <c r="C18" s="53" t="s">
        <v>371</v>
      </c>
      <c r="D18" s="53" t="s">
        <v>371</v>
      </c>
      <c r="E18" s="53" t="s">
        <v>371</v>
      </c>
      <c r="F18" s="53" t="s">
        <v>371</v>
      </c>
      <c r="G18" s="53" t="s">
        <v>371</v>
      </c>
    </row>
    <row r="19" spans="1:7" ht="17.5">
      <c r="A19" s="54" t="s">
        <v>371</v>
      </c>
      <c r="B19" s="55" t="s">
        <v>371</v>
      </c>
      <c r="C19" s="53" t="s">
        <v>371</v>
      </c>
      <c r="D19" s="53" t="s">
        <v>371</v>
      </c>
      <c r="E19" s="53" t="s">
        <v>371</v>
      </c>
      <c r="F19" s="53" t="s">
        <v>371</v>
      </c>
      <c r="G19" s="53" t="s">
        <v>371</v>
      </c>
    </row>
    <row r="20" spans="1:7" ht="17.5">
      <c r="A20" s="54" t="s">
        <v>371</v>
      </c>
      <c r="B20" s="55" t="s">
        <v>371</v>
      </c>
      <c r="C20" s="53" t="s">
        <v>371</v>
      </c>
      <c r="D20" s="53" t="s">
        <v>371</v>
      </c>
      <c r="E20" s="53" t="s">
        <v>371</v>
      </c>
      <c r="F20" s="53" t="s">
        <v>371</v>
      </c>
      <c r="G20" s="53" t="s">
        <v>371</v>
      </c>
    </row>
    <row r="21" spans="1:7" ht="17.5">
      <c r="A21" s="54" t="s">
        <v>371</v>
      </c>
      <c r="B21" s="55" t="s">
        <v>371</v>
      </c>
      <c r="C21" s="53" t="s">
        <v>371</v>
      </c>
      <c r="D21" s="53" t="s">
        <v>371</v>
      </c>
      <c r="E21" s="53" t="s">
        <v>371</v>
      </c>
      <c r="F21" s="53" t="s">
        <v>371</v>
      </c>
      <c r="G21" s="53" t="s">
        <v>371</v>
      </c>
    </row>
    <row r="22" spans="1:7" ht="17.5">
      <c r="A22" s="54" t="s">
        <v>371</v>
      </c>
      <c r="B22" s="55" t="s">
        <v>371</v>
      </c>
      <c r="C22" s="53" t="s">
        <v>371</v>
      </c>
      <c r="D22" s="53" t="s">
        <v>371</v>
      </c>
      <c r="E22" s="53" t="s">
        <v>371</v>
      </c>
      <c r="F22" s="53" t="s">
        <v>371</v>
      </c>
      <c r="G22" s="53" t="s">
        <v>371</v>
      </c>
    </row>
    <row r="23" spans="1:7" ht="17.5">
      <c r="A23" s="54" t="s">
        <v>371</v>
      </c>
      <c r="B23" s="55" t="s">
        <v>372</v>
      </c>
      <c r="C23" s="53">
        <f>SUM(C5:C22)</f>
        <v>3499933315.46</v>
      </c>
      <c r="D23" s="53">
        <f t="shared" ref="D23:G23" si="2">SUM(D5:D22)</f>
        <v>1518896847.03</v>
      </c>
      <c r="E23" s="53">
        <f t="shared" si="2"/>
        <v>5018830162.4899998</v>
      </c>
      <c r="F23" s="53">
        <f t="shared" si="2"/>
        <v>4024222991.71</v>
      </c>
      <c r="G23" s="53">
        <f t="shared" si="2"/>
        <v>9043053154.1999989</v>
      </c>
    </row>
    <row r="24" spans="1:7" hidden="1"/>
    <row r="25" spans="1:7" hidden="1"/>
    <row r="26" spans="1:7" hidden="1"/>
    <row r="27" spans="1:7" hidden="1"/>
    <row r="28" spans="1:7" hidden="1"/>
    <row r="29" spans="1:7" hidden="1"/>
    <row r="30" spans="1:7" hidden="1"/>
    <row r="31" spans="1:7" hidden="1"/>
    <row r="32" spans="1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QY71iI99chIbMa/YKywNs7DQkQ8+Es2jFGyY4s8DdI/+K7edQXjOVsj3LoVQzp9FmGzt5iy5jZxeSUOKXFFXvg==" saltValue="AJL2rf4isuEhcTXbvwBvjA==" spinCount="100000" sheet="1" objects="1" scenarios="1" formatColumns="0" formatRows="0" selectLockedCells="1"/>
  <mergeCells count="2">
    <mergeCell ref="A1:G1"/>
    <mergeCell ref="A2:G2"/>
  </mergeCells>
  <pageMargins left="0.51180555555555596" right="0.51180555555555596" top="0.74791666666666701" bottom="0.74791666666666701" header="0.31388888888888899" footer="0.31388888888888899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60" zoomScaleNormal="130" workbookViewId="0">
      <selection sqref="A1:E1"/>
    </sheetView>
  </sheetViews>
  <sheetFormatPr defaultColWidth="8.90625" defaultRowHeight="15"/>
  <cols>
    <col min="1" max="1" width="16" style="1" customWidth="1"/>
    <col min="2" max="2" width="52" style="1" customWidth="1"/>
    <col min="3" max="5" width="25.90625" style="1" customWidth="1"/>
    <col min="6" max="16384" width="8.90625" style="1"/>
  </cols>
  <sheetData>
    <row r="1" spans="1:5">
      <c r="A1" s="73" t="s">
        <v>373</v>
      </c>
      <c r="B1" s="73"/>
      <c r="C1" s="73"/>
      <c r="D1" s="73"/>
      <c r="E1" s="73"/>
    </row>
    <row r="2" spans="1:5" ht="39.65" customHeight="1">
      <c r="A2" s="75" t="s">
        <v>374</v>
      </c>
      <c r="B2" s="75"/>
      <c r="C2" s="75"/>
      <c r="D2" s="75"/>
      <c r="E2" s="7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9" t="s">
        <v>375</v>
      </c>
      <c r="C4" s="4" t="s">
        <v>3</v>
      </c>
      <c r="D4" s="4" t="s">
        <v>4</v>
      </c>
      <c r="E4" s="4" t="s">
        <v>5</v>
      </c>
    </row>
    <row r="5" spans="1:5">
      <c r="A5" s="68" t="s">
        <v>376</v>
      </c>
      <c r="B5" s="37" t="s">
        <v>377</v>
      </c>
      <c r="C5" s="14">
        <f>'CHAIR PERSONNEL COST F.x'!C7+'CHAIR OVERHEAD COST F.xi'!C7</f>
        <v>300069334</v>
      </c>
      <c r="D5" s="14">
        <f>'CHAIR PERSONNEL COST F.x'!D7+'CHAIR OVERHEAD COST F.xi'!D7</f>
        <v>277118510</v>
      </c>
      <c r="E5" s="14">
        <f>'CHAIR PERSONNEL COST F.x'!E7+'CHAIR OVERHEAD COST F.xi'!E7</f>
        <v>175869334</v>
      </c>
    </row>
    <row r="6" spans="1:5">
      <c r="A6" s="68" t="s">
        <v>378</v>
      </c>
      <c r="B6" s="37" t="s">
        <v>379</v>
      </c>
      <c r="C6" s="14">
        <f>'SLT PERSONNEL COST F.x'!C7+'SLT OVERHEAD COST F.xi'!C7</f>
        <v>52507256</v>
      </c>
      <c r="D6" s="14">
        <f>'SLT PERSONNEL COST F.x'!D7+'SLT OVERHEAD COST F.xi'!D7</f>
        <v>41477256</v>
      </c>
      <c r="E6" s="14">
        <f>'SLT PERSONNEL COST F.x'!E7+'SLT OVERHEAD COST F.xi'!E7</f>
        <v>44907256</v>
      </c>
    </row>
    <row r="7" spans="1:5">
      <c r="A7" s="68" t="s">
        <v>380</v>
      </c>
      <c r="B7" s="37" t="s">
        <v>381</v>
      </c>
      <c r="C7" s="14">
        <f>'COUNCIL PERSONNEL COST F.x'!C7+'COUNCIL OVERHEAD COST F.xi'!C7</f>
        <v>76663594</v>
      </c>
      <c r="D7" s="14">
        <f>'COUNCIL PERSONNEL COST F.x'!D7+'COUNCIL OVERHEAD COST F.xi'!D7</f>
        <v>55076978</v>
      </c>
      <c r="E7" s="14">
        <f>'COUNCIL PERSONNEL COST F.x'!E7+'COUNCIL OVERHEAD COST F.xi'!E7</f>
        <v>75231560</v>
      </c>
    </row>
    <row r="8" spans="1:5">
      <c r="A8" s="68" t="s">
        <v>382</v>
      </c>
      <c r="B8" s="37" t="s">
        <v>383</v>
      </c>
      <c r="C8" s="14">
        <f>'PMD PERSONNEL COST F.x'!C7+'PMD OVERHEAD COST F.xi'!C7</f>
        <v>282450821</v>
      </c>
      <c r="D8" s="14">
        <f>'PMD PERSONNEL COST F.x'!D7+'PMD OVERHEAD COST F.xi'!D7</f>
        <v>165123912</v>
      </c>
      <c r="E8" s="14">
        <f>'PMD PERSONNEL COST F.x'!E7+'PMD OVERHEAD COST F.xi'!E7</f>
        <v>181396653.81999999</v>
      </c>
    </row>
    <row r="9" spans="1:5">
      <c r="A9" s="68" t="s">
        <v>384</v>
      </c>
      <c r="B9" s="37" t="s">
        <v>385</v>
      </c>
      <c r="C9" s="14">
        <f>'AGRIC PERSONNEL COST F.x'!C7+'AGRIC OVERHEAD COST F.xi'!C7</f>
        <v>100169569</v>
      </c>
      <c r="D9" s="14">
        <f>'AGRIC PERSONNEL COST F.x'!D7+'AGRIC OVERHEAD COST F.xi'!D7</f>
        <v>85588069</v>
      </c>
      <c r="E9" s="14">
        <f>'AGRIC PERSONNEL COST F.x'!E7+'AGRIC OVERHEAD COST F.xi'!E7</f>
        <v>92872078</v>
      </c>
    </row>
    <row r="10" spans="1:5">
      <c r="A10" s="68" t="s">
        <v>386</v>
      </c>
      <c r="B10" s="37" t="s">
        <v>387</v>
      </c>
      <c r="C10" s="14">
        <f>'FINANCE PERSONNEL COST F.x'!C7+'FINANCE OVERHEAD COST F.xi'!C7</f>
        <v>571455762</v>
      </c>
      <c r="D10" s="14">
        <f>'FINANCE PERSONNEL COST F.x'!D7+'FINANCE OVERHEAD COST F.xi'!D7</f>
        <v>271945767</v>
      </c>
      <c r="E10" s="14">
        <f>'FINANCE PERSONNEL COST F.x'!E7+'FINANCE OVERHEAD COST F.xi'!E7</f>
        <v>1712107416.02</v>
      </c>
    </row>
    <row r="11" spans="1:5">
      <c r="A11" s="68" t="s">
        <v>388</v>
      </c>
      <c r="B11" s="37" t="s">
        <v>389</v>
      </c>
      <c r="C11" s="14">
        <f>'WORKS PERSONNEL COST F.x'!C7+'WORKS OVERHEAD COST F.xi'!C7</f>
        <v>73992579</v>
      </c>
      <c r="D11" s="14">
        <f>'WORKS PERSONNEL COST F.x'!D7+'WORKS OVERHEAD COST F.xi'!D7</f>
        <v>62887025</v>
      </c>
      <c r="E11" s="14">
        <f>'WORKS PERSONNEL COST F.x'!E7+'WORKS OVERHEAD COST F.xi'!E7</f>
        <v>48578510</v>
      </c>
    </row>
    <row r="12" spans="1:5">
      <c r="A12" s="68" t="s">
        <v>390</v>
      </c>
      <c r="B12" s="37" t="s">
        <v>391</v>
      </c>
      <c r="C12" s="14">
        <f>'ESD PERSONNEL COST F.x'!C7+'ESD OVERHEAD COST F.xi'!C7</f>
        <v>1986062466</v>
      </c>
      <c r="D12" s="14">
        <f>'ESD PERSONNEL COST F.x'!D7+'ESD OVERHEAD COST F.xi'!D7</f>
        <v>1675809137</v>
      </c>
      <c r="E12" s="14">
        <f>'ESD PERSONNEL COST F.x'!E7+'ESD OVERHEAD COST F.xi'!E7</f>
        <v>2043244571.6500001</v>
      </c>
    </row>
    <row r="13" spans="1:5">
      <c r="A13" s="68" t="s">
        <v>392</v>
      </c>
      <c r="B13" s="37" t="s">
        <v>393</v>
      </c>
      <c r="C13" s="14">
        <f>'PHC PERSONNEL COST F.x'!C7+'PHC OVERHEAD COST F.xi'!C7</f>
        <v>391705023</v>
      </c>
      <c r="D13" s="14">
        <f>'PHC PERSONNEL COST F.x'!D7+'PHC OVERHEAD COST F.xi'!D7</f>
        <v>381965761</v>
      </c>
      <c r="E13" s="14">
        <f>'PHC PERSONNEL COST F.x'!E7+'PHC OVERHEAD COST F.xi'!E7</f>
        <v>442895102</v>
      </c>
    </row>
    <row r="14" spans="1:5">
      <c r="A14" s="68" t="s">
        <v>394</v>
      </c>
      <c r="B14" s="37" t="s">
        <v>395</v>
      </c>
      <c r="C14" s="14">
        <f>'WATSAN PERSONNEL COST F.x'!C7+'WATSAN OVERHEAD COST F.xi'!C7</f>
        <v>141172194</v>
      </c>
      <c r="D14" s="14">
        <f>'WATSAN PERSONNEL COST F.x'!D7+'WATSAN OVERHEAD COST F.xi'!D7</f>
        <v>126746194</v>
      </c>
      <c r="E14" s="14">
        <f>'WATSAN PERSONNEL COST F.x'!E7+'WATSAN OVERHEAD COST F.xi'!E7</f>
        <v>160572827</v>
      </c>
    </row>
    <row r="15" spans="1:5">
      <c r="A15" s="68" t="s">
        <v>396</v>
      </c>
      <c r="B15" s="37" t="s">
        <v>397</v>
      </c>
      <c r="C15" s="14">
        <f>'TRADITIONAL PERSONNEL COST F.x'!C7+'TRADITIONAL OVERHEAD COST F.xi'!C7</f>
        <v>45099945</v>
      </c>
      <c r="D15" s="14">
        <f>'TRADITIONAL PERSONNEL COST F.x'!D7+'TRADITIONAL OVERHEAD COST F.xi'!D7</f>
        <v>30119945</v>
      </c>
      <c r="E15" s="14">
        <f>'TRADITIONAL PERSONNEL COST F.x'!E7+'TRADITIONAL OVERHEAD COST F.xi'!E7</f>
        <v>41154854</v>
      </c>
    </row>
    <row r="16" spans="1:5" hidden="1">
      <c r="A16" s="22"/>
      <c r="B16" s="21"/>
      <c r="C16" s="14"/>
      <c r="D16" s="14"/>
      <c r="E16" s="14"/>
    </row>
    <row r="17" spans="1:5" hidden="1">
      <c r="A17" s="22"/>
      <c r="B17" s="21"/>
      <c r="C17" s="14"/>
      <c r="D17" s="14"/>
      <c r="E17" s="14"/>
    </row>
    <row r="18" spans="1:5" hidden="1">
      <c r="A18" s="22"/>
      <c r="B18" s="21"/>
      <c r="C18" s="38"/>
      <c r="D18" s="38"/>
      <c r="E18" s="38"/>
    </row>
    <row r="19" spans="1:5" hidden="1">
      <c r="A19" s="22"/>
      <c r="B19" s="21"/>
      <c r="C19" s="38"/>
      <c r="D19" s="38"/>
      <c r="E19" s="38"/>
    </row>
    <row r="20" spans="1:5" hidden="1">
      <c r="A20" s="5"/>
      <c r="B20" s="6"/>
      <c r="C20" s="14"/>
      <c r="D20" s="14"/>
      <c r="E20" s="14"/>
    </row>
    <row r="21" spans="1:5" hidden="1">
      <c r="A21" s="22"/>
      <c r="B21" s="21"/>
      <c r="C21" s="38"/>
      <c r="D21" s="38"/>
      <c r="E21" s="38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2"/>
      <c r="B24" s="21"/>
      <c r="C24" s="38"/>
      <c r="D24" s="38"/>
      <c r="E24" s="38"/>
    </row>
    <row r="25" spans="1:5" hidden="1">
      <c r="A25" s="22"/>
      <c r="B25" s="21"/>
      <c r="C25" s="38"/>
      <c r="D25" s="38"/>
      <c r="E25" s="38"/>
    </row>
    <row r="26" spans="1:5" hidden="1">
      <c r="A26" s="22"/>
      <c r="B26" s="21"/>
      <c r="C26" s="38"/>
      <c r="D26" s="38"/>
      <c r="E26" s="38"/>
    </row>
    <row r="27" spans="1:5" hidden="1">
      <c r="A27" s="22"/>
      <c r="B27" s="21"/>
      <c r="C27" s="38"/>
      <c r="D27" s="38"/>
      <c r="E27" s="38"/>
    </row>
    <row r="28" spans="1:5">
      <c r="A28" s="5"/>
      <c r="B28" s="6" t="s">
        <v>372</v>
      </c>
      <c r="C28" s="14">
        <f>SUM(C5:C27)</f>
        <v>4021348543</v>
      </c>
      <c r="D28" s="14">
        <f t="shared" ref="D28:E28" si="0">SUM(D5:D27)</f>
        <v>3173858554</v>
      </c>
      <c r="E28" s="14">
        <f t="shared" si="0"/>
        <v>5018830162.4899998</v>
      </c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AVMKqqHniHA16Xaump3wh/7dnHNVEo6LYaAmD5a5kg2GTIodvZN244knxAHBByPBtbtpNUs8Z8EHSe8ns+4QvQ==" saltValue="jo5yaWyWpnIR0OnbEmLvjQ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60" zoomScaleNormal="130" workbookViewId="0">
      <selection sqref="A1:E1"/>
    </sheetView>
  </sheetViews>
  <sheetFormatPr defaultColWidth="8.90625" defaultRowHeight="15"/>
  <cols>
    <col min="1" max="1" width="15" style="1" customWidth="1"/>
    <col min="2" max="2" width="52" style="1" customWidth="1"/>
    <col min="3" max="5" width="25.90625" style="1" customWidth="1"/>
    <col min="6" max="16384" width="8.90625" style="1"/>
  </cols>
  <sheetData>
    <row r="1" spans="1:5">
      <c r="A1" s="73" t="s">
        <v>398</v>
      </c>
      <c r="B1" s="73"/>
      <c r="C1" s="73"/>
      <c r="D1" s="73"/>
      <c r="E1" s="73"/>
    </row>
    <row r="2" spans="1:5" ht="28.25" customHeight="1">
      <c r="A2" s="74" t="s">
        <v>399</v>
      </c>
      <c r="B2" s="74"/>
      <c r="C2" s="74"/>
      <c r="D2" s="74"/>
      <c r="E2" s="74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9" t="s">
        <v>400</v>
      </c>
      <c r="C4" s="4" t="s">
        <v>3</v>
      </c>
      <c r="D4" s="4" t="s">
        <v>4</v>
      </c>
      <c r="E4" s="4" t="s">
        <v>5</v>
      </c>
    </row>
    <row r="5" spans="1:5">
      <c r="A5" s="6"/>
      <c r="B5" s="41" t="s">
        <v>49</v>
      </c>
      <c r="C5" s="43">
        <f>C6+C11</f>
        <v>4021348543</v>
      </c>
      <c r="D5" s="43">
        <f t="shared" ref="D5:E5" si="0">D6+D11</f>
        <v>3173858554</v>
      </c>
      <c r="E5" s="43">
        <f t="shared" si="0"/>
        <v>5018830162.4899998</v>
      </c>
    </row>
    <row r="6" spans="1:5">
      <c r="A6" s="44">
        <v>21</v>
      </c>
      <c r="B6" s="41" t="s">
        <v>401</v>
      </c>
      <c r="C6" s="45">
        <f>SUM(C7:C10)</f>
        <v>2628855793</v>
      </c>
      <c r="D6" s="45">
        <f t="shared" ref="D6:E6" si="1">SUM(D7:D10)</f>
        <v>2359978153</v>
      </c>
      <c r="E6" s="45">
        <f t="shared" si="1"/>
        <v>3499933315.46</v>
      </c>
    </row>
    <row r="7" spans="1:5">
      <c r="A7" s="35">
        <v>21010100</v>
      </c>
      <c r="B7" s="37" t="s">
        <v>402</v>
      </c>
      <c r="C7" s="46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2359978153</v>
      </c>
      <c r="D7" s="46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2359978153</v>
      </c>
      <c r="E7" s="46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2504717939.6500001</v>
      </c>
    </row>
    <row r="8" spans="1:5">
      <c r="A8" s="35">
        <v>21020100</v>
      </c>
      <c r="B8" s="37" t="s">
        <v>403</v>
      </c>
      <c r="C8" s="46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46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46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>
      <c r="A9" s="35">
        <v>21020200</v>
      </c>
      <c r="B9" s="37" t="s">
        <v>404</v>
      </c>
      <c r="C9" s="46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46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46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>
      <c r="A10" s="35">
        <v>21030100</v>
      </c>
      <c r="B10" s="37" t="s">
        <v>405</v>
      </c>
      <c r="C10" s="46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268877640</v>
      </c>
      <c r="D10" s="46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46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959215375.80999994</v>
      </c>
    </row>
    <row r="11" spans="1:5">
      <c r="A11" s="44">
        <v>22</v>
      </c>
      <c r="B11" s="41" t="s">
        <v>406</v>
      </c>
      <c r="C11" s="45">
        <f>SUM(C12:C24)</f>
        <v>1392492750</v>
      </c>
      <c r="D11" s="45">
        <f t="shared" ref="D11:E11" si="2">SUM(D12:D24)</f>
        <v>813880401</v>
      </c>
      <c r="E11" s="45">
        <f t="shared" si="2"/>
        <v>1518896847.03</v>
      </c>
    </row>
    <row r="12" spans="1:5">
      <c r="A12" s="35">
        <v>22020100</v>
      </c>
      <c r="B12" s="37" t="s">
        <v>407</v>
      </c>
      <c r="C12" s="46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84320000</v>
      </c>
      <c r="D12" s="46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44566605</v>
      </c>
      <c r="E12" s="46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84425600</v>
      </c>
    </row>
    <row r="13" spans="1:5">
      <c r="A13" s="35">
        <v>22020200</v>
      </c>
      <c r="B13" s="37" t="s">
        <v>408</v>
      </c>
      <c r="C13" s="46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0</v>
      </c>
      <c r="D13" s="46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0</v>
      </c>
      <c r="E13" s="46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0</v>
      </c>
    </row>
    <row r="14" spans="1:5">
      <c r="A14" s="35">
        <v>22020300</v>
      </c>
      <c r="B14" s="37" t="s">
        <v>409</v>
      </c>
      <c r="C14" s="46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37866500</v>
      </c>
      <c r="D14" s="46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19213000</v>
      </c>
      <c r="E14" s="46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43502195.82</v>
      </c>
    </row>
    <row r="15" spans="1:5">
      <c r="A15" s="35">
        <v>22020400</v>
      </c>
      <c r="B15" s="37" t="s">
        <v>410</v>
      </c>
      <c r="C15" s="46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55450250</v>
      </c>
      <c r="D15" s="46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36316973</v>
      </c>
      <c r="E15" s="46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34250250</v>
      </c>
    </row>
    <row r="16" spans="1:5">
      <c r="A16" s="35">
        <v>22020500</v>
      </c>
      <c r="B16" s="37" t="s">
        <v>411</v>
      </c>
      <c r="C16" s="46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103000000</v>
      </c>
      <c r="D16" s="46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22276620</v>
      </c>
      <c r="E16" s="46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25000000</v>
      </c>
    </row>
    <row r="17" spans="1:5">
      <c r="A17" s="35">
        <v>22020600</v>
      </c>
      <c r="B17" s="37" t="s">
        <v>412</v>
      </c>
      <c r="C17" s="46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277000000</v>
      </c>
      <c r="D17" s="46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268585676</v>
      </c>
      <c r="E17" s="46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157500000</v>
      </c>
    </row>
    <row r="18" spans="1:5">
      <c r="A18" s="35">
        <v>22020700</v>
      </c>
      <c r="B18" s="37" t="s">
        <v>413</v>
      </c>
      <c r="C18" s="46">
        <f>'CHAIR OVERHEAD COST F.xi'!C54+'SLT OVERHEAD COST F.xi'!C54+'COUNCIL OVERHEAD COST F.xi'!C54+'PMD OVERHEAD COST F.xi'!C54+'AGRIC OVERHEAD COST F.xi'!C55+'FINANCE OVERHEAD COST F.xi'!C54+'WORKS OVERHEAD COST F.xi'!C54+'ESD OVERHEAD COST F.xi'!C55+'PHC OVERHEAD COST F.xi'!C54+'WATSAN OVERHEAD COST F.xi'!C54+'TRADITIONAL OVERHEAD COST F.xi'!C54</f>
        <v>10300000</v>
      </c>
      <c r="D18" s="46">
        <f>'CHAIR OVERHEAD COST F.xi'!D54+'SLT OVERHEAD COST F.xi'!D54+'COUNCIL OVERHEAD COST F.xi'!D54+'PMD OVERHEAD COST F.xi'!D54+'AGRIC OVERHEAD COST F.xi'!D55+'FINANCE OVERHEAD COST F.xi'!D54+'WORKS OVERHEAD COST F.xi'!D54+'ESD OVERHEAD COST F.xi'!D55+'PHC OVERHEAD COST F.xi'!D54+'WATSAN OVERHEAD COST F.xi'!D54+'TRADITIONAL OVERHEAD COST F.xi'!D54</f>
        <v>10000000</v>
      </c>
      <c r="E18" s="46">
        <f>'CHAIR OVERHEAD COST F.xi'!E54+'SLT OVERHEAD COST F.xi'!E54+'COUNCIL OVERHEAD COST F.xi'!E54+'PMD OVERHEAD COST F.xi'!E54+'AGRIC OVERHEAD COST F.xi'!E55+'FINANCE OVERHEAD COST F.xi'!E54+'WORKS OVERHEAD COST F.xi'!E54+'ESD OVERHEAD COST F.xi'!E55+'PHC OVERHEAD COST F.xi'!E54+'WATSAN OVERHEAD COST F.xi'!E54+'TRADITIONAL OVERHEAD COST F.xi'!E54</f>
        <v>19300000</v>
      </c>
    </row>
    <row r="19" spans="1:5">
      <c r="A19" s="35">
        <v>22020800</v>
      </c>
      <c r="B19" s="37" t="s">
        <v>414</v>
      </c>
      <c r="C19" s="46">
        <f>'CHAIR OVERHEAD COST F.xi'!C63+'SLT OVERHEAD COST F.xi'!C63+'COUNCIL OVERHEAD COST F.xi'!C63+'PMD OVERHEAD COST F.xi'!C63+'AGRIC OVERHEAD COST F.xi'!C64+'FINANCE OVERHEAD COST F.xi'!C63+'WORKS OVERHEAD COST F.xi'!C63+'ESD OVERHEAD COST F.xi'!C64+'PHC OVERHEAD COST F.xi'!C63+'WATSAN OVERHEAD COST F.xi'!C63+'TRADITIONAL OVERHEAD COST F.xi'!C63</f>
        <v>0</v>
      </c>
      <c r="D19" s="46">
        <f>'CHAIR OVERHEAD COST F.xi'!D63+'SLT OVERHEAD COST F.xi'!D63+'COUNCIL OVERHEAD COST F.xi'!D63+'PMD OVERHEAD COST F.xi'!D63+'AGRIC OVERHEAD COST F.xi'!D64+'FINANCE OVERHEAD COST F.xi'!D63+'WORKS OVERHEAD COST F.xi'!D63+'ESD OVERHEAD COST F.xi'!D64+'PHC OVERHEAD COST F.xi'!D63+'WATSAN OVERHEAD COST F.xi'!D63+'TRADITIONAL OVERHEAD COST F.xi'!D63</f>
        <v>0</v>
      </c>
      <c r="E19" s="46">
        <f>'CHAIR OVERHEAD COST F.xi'!E63+'SLT OVERHEAD COST F.xi'!E63+'COUNCIL OVERHEAD COST F.xi'!E63+'PMD OVERHEAD COST F.xi'!E63+'AGRIC OVERHEAD COST F.xi'!E64+'FINANCE OVERHEAD COST F.xi'!E63+'WORKS OVERHEAD COST F.xi'!E63+'ESD OVERHEAD COST F.xi'!E64+'PHC OVERHEAD COST F.xi'!E63+'WATSAN OVERHEAD COST F.xi'!E63+'TRADITIONAL OVERHEAD COST F.xi'!E63</f>
        <v>23308866</v>
      </c>
    </row>
    <row r="20" spans="1:5">
      <c r="A20" s="35">
        <v>22020900</v>
      </c>
      <c r="B20" s="37" t="s">
        <v>415</v>
      </c>
      <c r="C20" s="46">
        <f>'CHAIR OVERHEAD COST F.xi'!C67+'SLT OVERHEAD COST F.xi'!C67+'COUNCIL OVERHEAD COST F.xi'!C67+'PMD OVERHEAD COST F.xi'!C67+'AGRIC OVERHEAD COST F.xi'!C68+'FINANCE OVERHEAD COST F.xi'!C67+'WORKS OVERHEAD COST F.xi'!C67+'ESD OVERHEAD COST F.xi'!C68+'PHC OVERHEAD COST F.xi'!C67+'WATSAN OVERHEAD COST F.xi'!C67+'TRADITIONAL OVERHEAD COST F.xi'!C67</f>
        <v>800000</v>
      </c>
      <c r="D20" s="46">
        <f>'CHAIR OVERHEAD COST F.xi'!D67+'SLT OVERHEAD COST F.xi'!D67+'COUNCIL OVERHEAD COST F.xi'!D67+'PMD OVERHEAD COST F.xi'!D67+'AGRIC OVERHEAD COST F.xi'!D68+'FINANCE OVERHEAD COST F.xi'!D67+'WORKS OVERHEAD COST F.xi'!D67+'ESD OVERHEAD COST F.xi'!D68+'PHC OVERHEAD COST F.xi'!D67+'WATSAN OVERHEAD COST F.xi'!D67+'TRADITIONAL OVERHEAD COST F.xi'!D67</f>
        <v>275237</v>
      </c>
      <c r="E20" s="46">
        <f>'CHAIR OVERHEAD COST F.xi'!E67+'SLT OVERHEAD COST F.xi'!E67+'COUNCIL OVERHEAD COST F.xi'!E67+'PMD OVERHEAD COST F.xi'!E67+'AGRIC OVERHEAD COST F.xi'!E68+'FINANCE OVERHEAD COST F.xi'!E67+'WORKS OVERHEAD COST F.xi'!E67+'ESD OVERHEAD COST F.xi'!E68+'PHC OVERHEAD COST F.xi'!E67+'WATSAN OVERHEAD COST F.xi'!E67+'TRADITIONAL OVERHEAD COST F.xi'!E67</f>
        <v>500000</v>
      </c>
    </row>
    <row r="21" spans="1:5">
      <c r="A21" s="35">
        <v>22021000</v>
      </c>
      <c r="B21" s="37" t="s">
        <v>416</v>
      </c>
      <c r="C21" s="46">
        <f>'CHAIR OVERHEAD COST F.xi'!C70+'SLT OVERHEAD COST F.xi'!C70+'COUNCIL OVERHEAD COST F.xi'!C70+'PMD OVERHEAD COST F.xi'!C70+'AGRIC OVERHEAD COST F.xi'!C71+'FINANCE OVERHEAD COST F.xi'!C70+'WORKS OVERHEAD COST F.xi'!C70+'ESD OVERHEAD COST F.xi'!C71+'PHC OVERHEAD COST F.xi'!C70+'WATSAN OVERHEAD COST F.xi'!C70+'TRADITIONAL OVERHEAD COST F.xi'!C70</f>
        <v>693756000</v>
      </c>
      <c r="D21" s="46">
        <f>'CHAIR OVERHEAD COST F.xi'!D70+'SLT OVERHEAD COST F.xi'!D70+'COUNCIL OVERHEAD COST F.xi'!D70+'PMD OVERHEAD COST F.xi'!D70+'AGRIC OVERHEAD COST F.xi'!D71+'FINANCE OVERHEAD COST F.xi'!D70+'WORKS OVERHEAD COST F.xi'!D70+'ESD OVERHEAD COST F.xi'!D71+'PHC OVERHEAD COST F.xi'!D70+'WATSAN OVERHEAD COST F.xi'!D70+'TRADITIONAL OVERHEAD COST F.xi'!D70</f>
        <v>368651290</v>
      </c>
      <c r="E21" s="46">
        <f>'CHAIR OVERHEAD COST F.xi'!E70+'SLT OVERHEAD COST F.xi'!E70+'COUNCIL OVERHEAD COST F.xi'!E70+'PMD OVERHEAD COST F.xi'!E70+'AGRIC OVERHEAD COST F.xi'!E71+'FINANCE OVERHEAD COST F.xi'!E70+'WORKS OVERHEAD COST F.xi'!E70+'ESD OVERHEAD COST F.xi'!E71+'PHC OVERHEAD COST F.xi'!E70+'WATSAN OVERHEAD COST F.xi'!E70+'TRADITIONAL OVERHEAD COST F.xi'!E70</f>
        <v>725926000</v>
      </c>
    </row>
    <row r="22" spans="1:5">
      <c r="A22" s="35">
        <v>22040000</v>
      </c>
      <c r="B22" s="37" t="s">
        <v>417</v>
      </c>
      <c r="C22" s="46">
        <f>'CHAIR OVERHEAD COST F.xi'!C84+'SLT OVERHEAD COST F.xi'!C84+'COUNCIL OVERHEAD COST F.xi'!C84+'PMD OVERHEAD COST F.xi'!C84+'AGRIC OVERHEAD COST F.xi'!C85+'FINANCE OVERHEAD COST F.xi'!C85+'WORKS OVERHEAD COST F.xi'!C84+'ESD OVERHEAD COST F.xi'!C85+'PHC OVERHEAD COST F.xi'!C84+'WATSAN OVERHEAD COST F.xi'!C84+'TRADITIONAL OVERHEAD COST F.xi'!C84</f>
        <v>0</v>
      </c>
      <c r="D22" s="46">
        <f>'CHAIR OVERHEAD COST F.xi'!D84+'SLT OVERHEAD COST F.xi'!D84+'COUNCIL OVERHEAD COST F.xi'!D84+'PMD OVERHEAD COST F.xi'!D84+'AGRIC OVERHEAD COST F.xi'!D85+'FINANCE OVERHEAD COST F.xi'!D85+'WORKS OVERHEAD COST F.xi'!D84+'ESD OVERHEAD COST F.xi'!D85+'PHC OVERHEAD COST F.xi'!D84+'WATSAN OVERHEAD COST F.xi'!D84+'TRADITIONAL OVERHEAD COST F.xi'!D84</f>
        <v>0</v>
      </c>
      <c r="E22" s="46">
        <f>'CHAIR OVERHEAD COST F.xi'!E84+'SLT OVERHEAD COST F.xi'!E84+'COUNCIL OVERHEAD COST F.xi'!E84+'PMD OVERHEAD COST F.xi'!E84+'AGRIC OVERHEAD COST F.xi'!E85+'FINANCE OVERHEAD COST F.xi'!E85+'WORKS OVERHEAD COST F.xi'!E84+'ESD OVERHEAD COST F.xi'!E85+'PHC OVERHEAD COST F.xi'!E84+'WATSAN OVERHEAD COST F.xi'!E84+'TRADITIONAL OVERHEAD COST F.xi'!E84</f>
        <v>315183935.20999998</v>
      </c>
    </row>
    <row r="23" spans="1:5">
      <c r="A23" s="47">
        <v>22050000</v>
      </c>
      <c r="B23" s="36" t="s">
        <v>418</v>
      </c>
      <c r="C23" s="48">
        <f>'CHAIR OVERHEAD COST F.xi'!C88+'SLT OVERHEAD COST F.xi'!C88+'COUNCIL OVERHEAD COST F.xi'!C88+'PMD OVERHEAD COST F.xi'!C88+'AGRIC OVERHEAD COST F.xi'!C89+'FINANCE OVERHEAD COST F.xi'!C89+'WORKS OVERHEAD COST F.xi'!C88+'ESD OVERHEAD COST F.xi'!C89+'PHC OVERHEAD COST F.xi'!C88+'WATSAN OVERHEAD COST F.xi'!C88+'TRADITIONAL OVERHEAD COST F.xi'!C88</f>
        <v>130000000</v>
      </c>
      <c r="D23" s="48">
        <f>'CHAIR OVERHEAD COST F.xi'!D88+'SLT OVERHEAD COST F.xi'!D88+'COUNCIL OVERHEAD COST F.xi'!D88+'PMD OVERHEAD COST F.xi'!D88+'AGRIC OVERHEAD COST F.xi'!D89+'FINANCE OVERHEAD COST F.xi'!D89+'WORKS OVERHEAD COST F.xi'!D88+'ESD OVERHEAD COST F.xi'!D89+'PHC OVERHEAD COST F.xi'!D88+'WATSAN OVERHEAD COST F.xi'!D88+'TRADITIONAL OVERHEAD COST F.xi'!D88</f>
        <v>43995000</v>
      </c>
      <c r="E23" s="48">
        <f>'CHAIR OVERHEAD COST F.xi'!E88+'SLT OVERHEAD COST F.xi'!E88+'COUNCIL OVERHEAD COST F.xi'!E88+'PMD OVERHEAD COST F.xi'!E88+'AGRIC OVERHEAD COST F.xi'!E89+'FINANCE OVERHEAD COST F.xi'!E89+'WORKS OVERHEAD COST F.xi'!E88+'ESD OVERHEAD COST F.xi'!E89+'PHC OVERHEAD COST F.xi'!E88+'WATSAN OVERHEAD COST F.xi'!E88+'TRADITIONAL OVERHEAD COST F.xi'!E88</f>
        <v>90000000</v>
      </c>
    </row>
    <row r="24" spans="1:5">
      <c r="A24" s="47">
        <v>22060000</v>
      </c>
      <c r="B24" s="36" t="s">
        <v>294</v>
      </c>
      <c r="C24" s="48">
        <f>'CHAIR OVERHEAD COST F.xi'!C93+'SLT OVERHEAD COST F.xi'!C93+'COUNCIL OVERHEAD COST F.xi'!C93+'PMD OVERHEAD COST F.xi'!C93+'AGRIC OVERHEAD COST F.xi'!C94+'FINANCE OVERHEAD COST F.xi'!C94+'WORKS OVERHEAD COST F.xi'!C93+'ESD OVERHEAD COST F.xi'!C94+'PHC OVERHEAD COST F.xi'!C93+'WATSAN OVERHEAD COST F.xi'!C93+'TRADITIONAL OVERHEAD COST F.xi'!C93</f>
        <v>0</v>
      </c>
      <c r="D24" s="48">
        <f>'CHAIR OVERHEAD COST F.xi'!D93+'SLT OVERHEAD COST F.xi'!D93+'COUNCIL OVERHEAD COST F.xi'!D93+'PMD OVERHEAD COST F.xi'!D93+'AGRIC OVERHEAD COST F.xi'!D94+'FINANCE OVERHEAD COST F.xi'!D94+'WORKS OVERHEAD COST F.xi'!D93+'ESD OVERHEAD COST F.xi'!D94+'PHC OVERHEAD COST F.xi'!D93+'WATSAN OVERHEAD COST F.xi'!D93+'TRADITIONAL OVERHEAD COST F.xi'!D93</f>
        <v>0</v>
      </c>
      <c r="E24" s="48">
        <f>'CHAIR OVERHEAD COST F.xi'!E93+'SLT OVERHEAD COST F.xi'!E93+'COUNCIL OVERHEAD COST F.xi'!E93+'PMD OVERHEAD COST F.xi'!E93+'AGRIC OVERHEAD COST F.xi'!E94+'FINANCE OVERHEAD COST F.xi'!E94+'WORKS OVERHEAD COST F.xi'!E93+'ESD OVERHEAD COST F.xi'!E94+'PHC OVERHEAD COST F.xi'!E93+'WATSAN OVERHEAD COST F.xi'!E93+'TRADITIONAL OVERHEAD COST F.xi'!E93</f>
        <v>0</v>
      </c>
    </row>
    <row r="25" spans="1:5">
      <c r="A25" s="44" t="s">
        <v>371</v>
      </c>
      <c r="B25" s="41" t="s">
        <v>371</v>
      </c>
      <c r="C25" s="46" t="s">
        <v>371</v>
      </c>
      <c r="D25" s="46" t="s">
        <v>371</v>
      </c>
      <c r="E25" s="46" t="s">
        <v>371</v>
      </c>
    </row>
    <row r="26" spans="1:5">
      <c r="A26" s="44" t="s">
        <v>371</v>
      </c>
      <c r="B26" s="41" t="s">
        <v>371</v>
      </c>
      <c r="C26" s="46" t="s">
        <v>371</v>
      </c>
      <c r="D26" s="46" t="s">
        <v>371</v>
      </c>
      <c r="E26" s="46" t="s">
        <v>371</v>
      </c>
    </row>
    <row r="27" spans="1:5">
      <c r="A27" s="35" t="s">
        <v>371</v>
      </c>
      <c r="B27" s="41" t="s">
        <v>372</v>
      </c>
      <c r="C27" s="45">
        <f>C5</f>
        <v>4021348543</v>
      </c>
      <c r="D27" s="45">
        <f t="shared" ref="D27:E27" si="3">D5</f>
        <v>3173858554</v>
      </c>
      <c r="E27" s="45">
        <f t="shared" si="3"/>
        <v>5018830162.4899998</v>
      </c>
    </row>
    <row r="28" spans="1:5" hidden="1">
      <c r="A28" s="5"/>
      <c r="B28" s="6"/>
      <c r="C28" s="14"/>
      <c r="D28" s="14"/>
      <c r="E28" s="14"/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Dm16ThlA/31zz/0lqSB/5KEWBFs5r9grclxLNNmHzSGyVt21Uwo4HDRN/2iDB6kFJmX07zZrYgHp/vgskqym/w==" saltValue="En9vvkv8bxNy2ErFQN1I8w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60" zoomScaleNormal="140" workbookViewId="0">
      <selection sqref="A1:E1"/>
    </sheetView>
  </sheetViews>
  <sheetFormatPr defaultColWidth="8.90625" defaultRowHeight="15"/>
  <cols>
    <col min="1" max="1" width="15" style="1" customWidth="1"/>
    <col min="2" max="2" width="52" style="1" customWidth="1"/>
    <col min="3" max="5" width="24.36328125" style="1" customWidth="1"/>
    <col min="6" max="16384" width="8.90625" style="1"/>
  </cols>
  <sheetData>
    <row r="1" spans="1:5">
      <c r="A1" s="73" t="s">
        <v>398</v>
      </c>
      <c r="B1" s="73"/>
      <c r="C1" s="73"/>
      <c r="D1" s="73"/>
      <c r="E1" s="73"/>
    </row>
    <row r="2" spans="1:5" ht="36.65" customHeight="1">
      <c r="A2" s="75" t="s">
        <v>419</v>
      </c>
      <c r="B2" s="75"/>
      <c r="C2" s="75"/>
      <c r="D2" s="75"/>
      <c r="E2" s="7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9" t="s">
        <v>400</v>
      </c>
      <c r="C4" s="4" t="s">
        <v>3</v>
      </c>
      <c r="D4" s="4" t="s">
        <v>4</v>
      </c>
      <c r="E4" s="4" t="s">
        <v>5</v>
      </c>
    </row>
    <row r="5" spans="1:5">
      <c r="A5" s="39">
        <v>32010100</v>
      </c>
      <c r="B5" s="37" t="s">
        <v>420</v>
      </c>
      <c r="C5" s="40">
        <f>'PMD CAPITAL EXP F.xii'!D7+'AGRIC CAPITAL EXP F.xii'!D7+'FINANCE CAPITAL EXP F.xii'!D7+'WORKS CAPITAL EXP F.xii'!D7+'ESD CAPITAL EXP F.xii'!D7+'PHC CAPITAL EXP F.xii'!D7+'WATSAN CAPITAL EXP F.xii'!D7</f>
        <v>630600000</v>
      </c>
      <c r="D5" s="40">
        <f>'PMD CAPITAL EXP F.xii'!E7+'AGRIC CAPITAL EXP F.xii'!E7+'FINANCE CAPITAL EXP F.xii'!E7+'WORKS CAPITAL EXP F.xii'!E7+'ESD CAPITAL EXP F.xii'!E7+'PHC CAPITAL EXP F.xii'!E7+'WATSAN CAPITAL EXP F.xii'!E7</f>
        <v>341149631</v>
      </c>
      <c r="E5" s="40">
        <f>'PMD CAPITAL EXP F.xii'!F7+'AGRIC CAPITAL EXP F.xii'!F7+'FINANCE CAPITAL EXP F.xii'!F7+'WORKS CAPITAL EXP F.xii'!F7+'ESD CAPITAL EXP F.xii'!F7+'PHC CAPITAL EXP F.xii'!F7+'WATSAN CAPITAL EXP F.xii'!F7</f>
        <v>621585200</v>
      </c>
    </row>
    <row r="6" spans="1:5">
      <c r="A6" s="39">
        <v>32010200</v>
      </c>
      <c r="B6" s="37" t="s">
        <v>421</v>
      </c>
      <c r="C6" s="40">
        <f>'PMD CAPITAL EXP F.xii'!D17+'AGRIC CAPITAL EXP F.xii'!D17+'FINANCE CAPITAL EXP F.xii'!D11+'WORKS CAPITAL EXP F.xii'!D17+'ESD CAPITAL EXP F.xii'!D17+'PHC CAPITAL EXP F.xii'!D38+'WATSAN CAPITAL EXP F.xii'!D17</f>
        <v>729227500</v>
      </c>
      <c r="D6" s="40">
        <f>'PMD CAPITAL EXP F.xii'!E17+'AGRIC CAPITAL EXP F.xii'!E17+'FINANCE CAPITAL EXP F.xii'!E11+'WORKS CAPITAL EXP F.xii'!E17+'ESD CAPITAL EXP F.xii'!E17+'PHC CAPITAL EXP F.xii'!E38+'WATSAN CAPITAL EXP F.xii'!E17</f>
        <v>273474736</v>
      </c>
      <c r="E6" s="40">
        <f>'PMD CAPITAL EXP F.xii'!F17+'AGRIC CAPITAL EXP F.xii'!F17+'FINANCE CAPITAL EXP F.xii'!F11+'WORKS CAPITAL EXP F.xii'!F17+'ESD CAPITAL EXP F.xii'!F17+'PHC CAPITAL EXP F.xii'!F38+'WATSAN CAPITAL EXP F.xii'!F17</f>
        <v>2749637791.71</v>
      </c>
    </row>
    <row r="7" spans="1:5">
      <c r="A7" s="39">
        <v>32010300</v>
      </c>
      <c r="B7" s="37" t="s">
        <v>422</v>
      </c>
      <c r="C7" s="40">
        <f>'PMD CAPITAL EXP F.xii'!D28+'AGRIC CAPITAL EXP F.xii'!D28+'FINANCE CAPITAL EXP F.xii'!D16+'WORKS CAPITAL EXP F.xii'!D28+'ESD CAPITAL EXP F.xii'!D28+'PHC CAPITAL EXP F.xii'!D49+'WATSAN CAPITAL EXP F.xii'!D38</f>
        <v>0</v>
      </c>
      <c r="D7" s="40">
        <f>'PMD CAPITAL EXP F.xii'!E28+'AGRIC CAPITAL EXP F.xii'!E28+'FINANCE CAPITAL EXP F.xii'!E16+'WORKS CAPITAL EXP F.xii'!E28+'ESD CAPITAL EXP F.xii'!E28+'PHC CAPITAL EXP F.xii'!E49+'WATSAN CAPITAL EXP F.xii'!E38</f>
        <v>0</v>
      </c>
      <c r="E7" s="40">
        <f>'PMD CAPITAL EXP F.xii'!F28+'AGRIC CAPITAL EXP F.xii'!F28+'FINANCE CAPITAL EXP F.xii'!F16+'WORKS CAPITAL EXP F.xii'!F28+'ESD CAPITAL EXP F.xii'!F28+'PHC CAPITAL EXP F.xii'!F49+'WATSAN CAPITAL EXP F.xii'!F38</f>
        <v>0</v>
      </c>
    </row>
    <row r="8" spans="1:5">
      <c r="A8" s="39">
        <v>32010400</v>
      </c>
      <c r="B8" s="37" t="s">
        <v>423</v>
      </c>
      <c r="C8" s="40">
        <f>'PMD CAPITAL EXP F.xii'!D34+'AGRIC CAPITAL EXP F.xii'!D34+'FINANCE CAPITAL EXP F.xii'!D22+'WORKS CAPITAL EXP F.xii'!D34+'ESD CAPITAL EXP F.xii'!D34+'PHC CAPITAL EXP F.xii'!D55+'WATSAN CAPITAL EXP F.xii'!D44</f>
        <v>261000000</v>
      </c>
      <c r="D8" s="40">
        <f>'PMD CAPITAL EXP F.xii'!E34+'AGRIC CAPITAL EXP F.xii'!E34+'FINANCE CAPITAL EXP F.xii'!E22+'WORKS CAPITAL EXP F.xii'!E34+'ESD CAPITAL EXP F.xii'!E34+'PHC CAPITAL EXP F.xii'!E55+'WATSAN CAPITAL EXP F.xii'!E44</f>
        <v>127400000</v>
      </c>
      <c r="E8" s="40">
        <f>'PMD CAPITAL EXP F.xii'!F34+'AGRIC CAPITAL EXP F.xii'!F34+'FINANCE CAPITAL EXP F.xii'!F22+'WORKS CAPITAL EXP F.xii'!F34+'ESD CAPITAL EXP F.xii'!F34+'PHC CAPITAL EXP F.xii'!F55+'WATSAN CAPITAL EXP F.xii'!F44</f>
        <v>65000000</v>
      </c>
    </row>
    <row r="9" spans="1:5">
      <c r="A9" s="39">
        <v>32010500</v>
      </c>
      <c r="B9" s="37" t="s">
        <v>424</v>
      </c>
      <c r="C9" s="40">
        <f>'PMD CAPITAL EXP F.xii'!D42+'AGRIC CAPITAL EXP F.xii'!D40+'FINANCE CAPITAL EXP F.xii'!D28+'WORKS CAPITAL EXP F.xii'!D40+'ESD CAPITAL EXP F.xii'!D40+'PHC CAPITAL EXP F.xii'!D61+'WATSAN CAPITAL EXP F.xii'!D50</f>
        <v>5700000</v>
      </c>
      <c r="D9" s="40">
        <f>'PMD CAPITAL EXP F.xii'!E42+'AGRIC CAPITAL EXP F.xii'!E40+'FINANCE CAPITAL EXP F.xii'!E28+'WORKS CAPITAL EXP F.xii'!E40+'ESD CAPITAL EXP F.xii'!E40+'PHC CAPITAL EXP F.xii'!E61+'WATSAN CAPITAL EXP F.xii'!E50</f>
        <v>0</v>
      </c>
      <c r="E9" s="40">
        <f>'PMD CAPITAL EXP F.xii'!F42+'AGRIC CAPITAL EXP F.xii'!F40+'FINANCE CAPITAL EXP F.xii'!F28+'WORKS CAPITAL EXP F.xii'!F40+'ESD CAPITAL EXP F.xii'!F40+'PHC CAPITAL EXP F.xii'!F61+'WATSAN CAPITAL EXP F.xii'!F50</f>
        <v>5000000</v>
      </c>
    </row>
    <row r="10" spans="1:5">
      <c r="A10" s="39">
        <v>32010600</v>
      </c>
      <c r="B10" s="37" t="s">
        <v>425</v>
      </c>
      <c r="C10" s="40">
        <f>'PMD CAPITAL EXP F.xii'!D51+'AGRIC CAPITAL EXP F.xii'!D49+'FINANCE CAPITAL EXP F.xii'!D37+'WORKS CAPITAL EXP F.xii'!D49+'ESD CAPITAL EXP F.xii'!D49+'PHC CAPITAL EXP F.xii'!D70+'WATSAN CAPITAL EXP F.xii'!D59</f>
        <v>0</v>
      </c>
      <c r="D10" s="40">
        <f>'PMD CAPITAL EXP F.xii'!E51+'AGRIC CAPITAL EXP F.xii'!E49+'FINANCE CAPITAL EXP F.xii'!E37+'WORKS CAPITAL EXP F.xii'!E49+'ESD CAPITAL EXP F.xii'!E49+'PHC CAPITAL EXP F.xii'!E70+'WATSAN CAPITAL EXP F.xii'!E59</f>
        <v>0</v>
      </c>
      <c r="E10" s="40">
        <f>'PMD CAPITAL EXP F.xii'!F51+'AGRIC CAPITAL EXP F.xii'!F49+'FINANCE CAPITAL EXP F.xii'!F37+'WORKS CAPITAL EXP F.xii'!F49+'ESD CAPITAL EXP F.xii'!F49+'PHC CAPITAL EXP F.xii'!F70+'WATSAN CAPITAL EXP F.xii'!F59</f>
        <v>60000000</v>
      </c>
    </row>
    <row r="11" spans="1:5">
      <c r="A11" s="39">
        <v>32010900</v>
      </c>
      <c r="B11" s="37" t="s">
        <v>426</v>
      </c>
      <c r="C11" s="40">
        <f>'PMD CAPITAL EXP F.xii'!D58+'AGRIC CAPITAL EXP F.xii'!D56+'FINANCE CAPITAL EXP F.xii'!D44+'WORKS CAPITAL EXP F.xii'!D56+'ESD CAPITAL EXP F.xii'!D56+'PHC CAPITAL EXP F.xii'!D77+'WATSAN CAPITAL EXP F.xii'!D66</f>
        <v>532814410</v>
      </c>
      <c r="D11" s="40">
        <f>'PMD CAPITAL EXP F.xii'!E58+'AGRIC CAPITAL EXP F.xii'!E56+'FINANCE CAPITAL EXP F.xii'!E44+'WORKS CAPITAL EXP F.xii'!E56+'ESD CAPITAL EXP F.xii'!E56+'PHC CAPITAL EXP F.xii'!E77+'WATSAN CAPITAL EXP F.xii'!E66</f>
        <v>280781674</v>
      </c>
      <c r="E11" s="40">
        <f>'PMD CAPITAL EXP F.xii'!F58+'AGRIC CAPITAL EXP F.xii'!F56+'FINANCE CAPITAL EXP F.xii'!F44+'WORKS CAPITAL EXP F.xii'!F56+'ESD CAPITAL EXP F.xii'!F56+'PHC CAPITAL EXP F.xii'!F77+'WATSAN CAPITAL EXP F.xii'!F66</f>
        <v>318000000</v>
      </c>
    </row>
    <row r="12" spans="1:5">
      <c r="A12" s="39">
        <v>32020100</v>
      </c>
      <c r="B12" s="37" t="s">
        <v>427</v>
      </c>
      <c r="C12" s="40">
        <f>'PMD CAPITAL EXP F.xii'!D70+'AGRIC CAPITAL EXP F.xii'!D68+'FINANCE CAPITAL EXP F.xii'!D56+'WORKS CAPITAL EXP F.xii'!D68+'ESD CAPITAL EXP F.xii'!D68+'PHC CAPITAL EXP F.xii'!D89+'WATSAN CAPITAL EXP F.xii'!D78</f>
        <v>0</v>
      </c>
      <c r="D12" s="40">
        <f>'PMD CAPITAL EXP F.xii'!E70+'AGRIC CAPITAL EXP F.xii'!E68+'FINANCE CAPITAL EXP F.xii'!E56+'WORKS CAPITAL EXP F.xii'!E68+'ESD CAPITAL EXP F.xii'!E68+'PHC CAPITAL EXP F.xii'!E89+'WATSAN CAPITAL EXP F.xii'!E78</f>
        <v>0</v>
      </c>
      <c r="E12" s="40">
        <f>'PMD CAPITAL EXP F.xii'!F70+'AGRIC CAPITAL EXP F.xii'!F68+'FINANCE CAPITAL EXP F.xii'!F56+'WORKS CAPITAL EXP F.xii'!F68+'ESD CAPITAL EXP F.xii'!F68+'PHC CAPITAL EXP F.xii'!F89+'WATSAN CAPITAL EXP F.xii'!F78</f>
        <v>200000000</v>
      </c>
    </row>
    <row r="13" spans="1:5">
      <c r="A13" s="39">
        <v>32030100</v>
      </c>
      <c r="B13" s="37" t="s">
        <v>428</v>
      </c>
      <c r="C13" s="40">
        <f>'PMD CAPITAL EXP F.xii'!D77+'AGRIC CAPITAL EXP F.xii'!D75+'FINANCE CAPITAL EXP F.xii'!D63+'WORKS CAPITAL EXP F.xii'!D75+'ESD CAPITAL EXP F.xii'!D75+'PHC CAPITAL EXP F.xii'!D96+'WATSAN CAPITAL EXP F.xii'!D85</f>
        <v>3200000</v>
      </c>
      <c r="D13" s="40">
        <f>'PMD CAPITAL EXP F.xii'!E77+'AGRIC CAPITAL EXP F.xii'!E75+'FINANCE CAPITAL EXP F.xii'!E63+'WORKS CAPITAL EXP F.xii'!E75+'ESD CAPITAL EXP F.xii'!E75+'PHC CAPITAL EXP F.xii'!E96+'WATSAN CAPITAL EXP F.xii'!E85</f>
        <v>0</v>
      </c>
      <c r="E13" s="40">
        <f>'PMD CAPITAL EXP F.xii'!F77+'AGRIC CAPITAL EXP F.xii'!F75+'FINANCE CAPITAL EXP F.xii'!F63+'WORKS CAPITAL EXP F.xii'!F75+'ESD CAPITAL EXP F.xii'!F75+'PHC CAPITAL EXP F.xii'!F96+'WATSAN CAPITAL EXP F.xii'!F85</f>
        <v>5000000</v>
      </c>
    </row>
    <row r="14" spans="1:5">
      <c r="A14" s="39">
        <v>32011000</v>
      </c>
      <c r="B14" s="37" t="s">
        <v>351</v>
      </c>
      <c r="C14" s="40">
        <f>'PMD CAPITAL EXP F.xii'!D83+'AGRIC CAPITAL EXP F.xii'!D81+'FINANCE CAPITAL EXP F.xii'!D69+'WORKS CAPITAL EXP F.xii'!D81+'ESD CAPITAL EXP F.xii'!D81+'PHC CAPITAL EXP F.xii'!D102+'WATSAN CAPITAL EXP F.xii'!D91</f>
        <v>0</v>
      </c>
      <c r="D14" s="40">
        <f>'PMD CAPITAL EXP F.xii'!E83+'AGRIC CAPITAL EXP F.xii'!E81+'FINANCE CAPITAL EXP F.xii'!E69+'WORKS CAPITAL EXP F.xii'!E81+'ESD CAPITAL EXP F.xii'!E81+'PHC CAPITAL EXP F.xii'!E102+'WATSAN CAPITAL EXP F.xii'!E91</f>
        <v>0</v>
      </c>
      <c r="E14" s="40">
        <f>'PMD CAPITAL EXP F.xii'!F83+'AGRIC CAPITAL EXP F.xii'!F81+'FINANCE CAPITAL EXP F.xii'!F69+'WORKS CAPITAL EXP F.xii'!F81+'ESD CAPITAL EXP F.xii'!F81+'PHC CAPITAL EXP F.xii'!F102+'WATSAN CAPITAL EXP F.xii'!F91</f>
        <v>0</v>
      </c>
    </row>
    <row r="15" spans="1:5" hidden="1">
      <c r="A15" s="37" t="s">
        <v>371</v>
      </c>
      <c r="B15" s="37" t="s">
        <v>371</v>
      </c>
      <c r="C15" s="37"/>
      <c r="D15" s="37"/>
      <c r="E15" s="37"/>
    </row>
    <row r="16" spans="1:5" hidden="1">
      <c r="A16" s="37" t="s">
        <v>371</v>
      </c>
      <c r="B16" s="37" t="s">
        <v>371</v>
      </c>
      <c r="C16" s="37"/>
      <c r="D16" s="37"/>
      <c r="E16" s="37"/>
    </row>
    <row r="17" spans="1:5" hidden="1">
      <c r="A17" s="37" t="s">
        <v>371</v>
      </c>
      <c r="B17" s="37" t="s">
        <v>371</v>
      </c>
      <c r="C17" s="37"/>
      <c r="D17" s="37"/>
      <c r="E17" s="37"/>
    </row>
    <row r="18" spans="1:5" hidden="1">
      <c r="A18" s="37" t="s">
        <v>371</v>
      </c>
      <c r="B18" s="37" t="s">
        <v>371</v>
      </c>
      <c r="C18" s="37"/>
      <c r="D18" s="37"/>
      <c r="E18" s="37"/>
    </row>
    <row r="19" spans="1:5" hidden="1">
      <c r="A19" s="37" t="s">
        <v>371</v>
      </c>
      <c r="B19" s="37" t="s">
        <v>371</v>
      </c>
      <c r="C19" s="37"/>
      <c r="D19" s="37"/>
      <c r="E19" s="37"/>
    </row>
    <row r="20" spans="1:5" hidden="1">
      <c r="A20" s="37" t="s">
        <v>371</v>
      </c>
      <c r="B20" s="37" t="s">
        <v>371</v>
      </c>
      <c r="C20" s="37"/>
      <c r="D20" s="37"/>
      <c r="E20" s="37"/>
    </row>
    <row r="21" spans="1:5" hidden="1">
      <c r="A21" s="37" t="s">
        <v>371</v>
      </c>
      <c r="B21" s="37" t="s">
        <v>371</v>
      </c>
      <c r="C21" s="37"/>
      <c r="D21" s="37"/>
      <c r="E21" s="37"/>
    </row>
    <row r="22" spans="1:5" hidden="1">
      <c r="A22" s="37" t="s">
        <v>371</v>
      </c>
      <c r="B22" s="37" t="s">
        <v>371</v>
      </c>
      <c r="C22" s="37"/>
      <c r="D22" s="37"/>
      <c r="E22" s="37"/>
    </row>
    <row r="23" spans="1:5" hidden="1">
      <c r="A23" s="37" t="s">
        <v>371</v>
      </c>
      <c r="B23" s="37" t="s">
        <v>371</v>
      </c>
      <c r="C23" s="37"/>
      <c r="D23" s="37"/>
      <c r="E23" s="37"/>
    </row>
    <row r="24" spans="1:5" hidden="1">
      <c r="A24" s="37" t="s">
        <v>371</v>
      </c>
      <c r="B24" s="37" t="s">
        <v>371</v>
      </c>
      <c r="C24" s="37"/>
      <c r="D24" s="37"/>
      <c r="E24" s="37"/>
    </row>
    <row r="25" spans="1:5" hidden="1">
      <c r="A25" s="37" t="s">
        <v>371</v>
      </c>
      <c r="B25" s="37" t="s">
        <v>371</v>
      </c>
      <c r="C25" s="37"/>
      <c r="D25" s="37"/>
      <c r="E25" s="37"/>
    </row>
    <row r="26" spans="1:5" hidden="1">
      <c r="A26" s="37" t="s">
        <v>371</v>
      </c>
      <c r="B26" s="37" t="s">
        <v>371</v>
      </c>
      <c r="C26" s="37"/>
      <c r="D26" s="37"/>
      <c r="E26" s="37"/>
    </row>
    <row r="27" spans="1:5" hidden="1">
      <c r="A27" s="37" t="s">
        <v>371</v>
      </c>
      <c r="B27" s="37" t="s">
        <v>371</v>
      </c>
      <c r="C27" s="37"/>
      <c r="D27" s="37"/>
      <c r="E27" s="37"/>
    </row>
    <row r="28" spans="1:5">
      <c r="A28" s="37" t="s">
        <v>371</v>
      </c>
      <c r="B28" s="41" t="s">
        <v>429</v>
      </c>
      <c r="C28" s="42">
        <f>SUM(C5:C27)</f>
        <v>2162541910</v>
      </c>
      <c r="D28" s="42">
        <f t="shared" ref="D28:E28" si="0">SUM(D5:D27)</f>
        <v>1022806041</v>
      </c>
      <c r="E28" s="42">
        <f t="shared" si="0"/>
        <v>4024222991.71</v>
      </c>
    </row>
    <row r="29" spans="1:5" hidden="1">
      <c r="A29" s="5"/>
      <c r="B29" s="6"/>
      <c r="C29" s="14"/>
      <c r="D29" s="14"/>
      <c r="E29" s="14"/>
    </row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8E50ZlWyM9GqgaxAY939+M/vPKKFEvaPJv0kzidRobZcdY2JXemJbFafABfjHNstB2IxKyruB6JO6TCVzbQSrA==" saltValue="KCYnlc/ELLyG6yr4HFiYyQ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60" zoomScaleNormal="140" workbookViewId="0">
      <selection sqref="A1:E1"/>
    </sheetView>
  </sheetViews>
  <sheetFormatPr defaultColWidth="8.90625" defaultRowHeight="15"/>
  <cols>
    <col min="1" max="1" width="16" style="1" customWidth="1"/>
    <col min="2" max="2" width="52" style="1" customWidth="1"/>
    <col min="3" max="5" width="24.36328125" style="1" customWidth="1"/>
    <col min="6" max="16384" width="8.90625" style="1"/>
  </cols>
  <sheetData>
    <row r="1" spans="1:5">
      <c r="A1" s="73" t="s">
        <v>430</v>
      </c>
      <c r="B1" s="73"/>
      <c r="C1" s="73"/>
      <c r="D1" s="73"/>
      <c r="E1" s="73"/>
    </row>
    <row r="2" spans="1:5" ht="39.65" customHeight="1">
      <c r="A2" s="75" t="s">
        <v>431</v>
      </c>
      <c r="B2" s="75"/>
      <c r="C2" s="75"/>
      <c r="D2" s="75"/>
      <c r="E2" s="75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9" t="s">
        <v>375</v>
      </c>
      <c r="C4" s="4" t="s">
        <v>3</v>
      </c>
      <c r="D4" s="4" t="s">
        <v>4</v>
      </c>
      <c r="E4" s="4" t="s">
        <v>5</v>
      </c>
    </row>
    <row r="5" spans="1:5">
      <c r="A5" s="68" t="s">
        <v>376</v>
      </c>
      <c r="B5" s="36" t="s">
        <v>377</v>
      </c>
      <c r="C5" s="14">
        <v>0</v>
      </c>
      <c r="D5" s="14">
        <v>0</v>
      </c>
      <c r="E5" s="14">
        <v>0</v>
      </c>
    </row>
    <row r="6" spans="1:5">
      <c r="A6" s="68" t="s">
        <v>378</v>
      </c>
      <c r="B6" s="36" t="s">
        <v>379</v>
      </c>
      <c r="C6" s="14">
        <v>0</v>
      </c>
      <c r="D6" s="14">
        <v>0</v>
      </c>
      <c r="E6" s="14">
        <v>0</v>
      </c>
    </row>
    <row r="7" spans="1:5">
      <c r="A7" s="68" t="s">
        <v>380</v>
      </c>
      <c r="B7" s="36" t="s">
        <v>381</v>
      </c>
      <c r="C7" s="14">
        <v>0</v>
      </c>
      <c r="D7" s="14">
        <v>0</v>
      </c>
      <c r="E7" s="14">
        <v>0</v>
      </c>
    </row>
    <row r="8" spans="1:5">
      <c r="A8" s="68" t="s">
        <v>382</v>
      </c>
      <c r="B8" s="37" t="s">
        <v>432</v>
      </c>
      <c r="C8" s="14">
        <f>'PMD CAPITAL EXP F.xii'!D6</f>
        <v>327700000</v>
      </c>
      <c r="D8" s="14">
        <f>'PMD CAPITAL EXP F.xii'!E6</f>
        <v>133805174</v>
      </c>
      <c r="E8" s="14">
        <f>'PMD CAPITAL EXP F.xii'!F6</f>
        <v>231000000</v>
      </c>
    </row>
    <row r="9" spans="1:5">
      <c r="A9" s="68" t="s">
        <v>384</v>
      </c>
      <c r="B9" s="37" t="s">
        <v>385</v>
      </c>
      <c r="C9" s="14">
        <f>'AGRIC CAPITAL EXP F.xii'!D6</f>
        <v>851514410</v>
      </c>
      <c r="D9" s="14">
        <f>'AGRIC CAPITAL EXP F.xii'!E6</f>
        <v>319783539</v>
      </c>
      <c r="E9" s="14">
        <f>'AGRIC CAPITAL EXP F.xii'!F6</f>
        <v>372000000</v>
      </c>
    </row>
    <row r="10" spans="1:5">
      <c r="A10" s="68" t="s">
        <v>386</v>
      </c>
      <c r="B10" s="37" t="s">
        <v>387</v>
      </c>
      <c r="C10" s="14">
        <f>'FINANCE CAPITAL EXP F.xii'!D6</f>
        <v>0</v>
      </c>
      <c r="D10" s="14">
        <f>'FINANCE CAPITAL EXP F.xii'!E6</f>
        <v>0</v>
      </c>
      <c r="E10" s="14">
        <f>'FINANCE CAPITAL EXP F.xii'!F6</f>
        <v>1670634991.71</v>
      </c>
    </row>
    <row r="11" spans="1:5">
      <c r="A11" s="68" t="s">
        <v>388</v>
      </c>
      <c r="B11" s="37" t="s">
        <v>389</v>
      </c>
      <c r="C11" s="14">
        <f>'WORKS CAPITAL EXP F.xii'!D6</f>
        <v>370000000</v>
      </c>
      <c r="D11" s="14">
        <f>'WORKS CAPITAL EXP F.xii'!E6</f>
        <v>236920508</v>
      </c>
      <c r="E11" s="14">
        <f>'WORKS CAPITAL EXP F.xii'!F6</f>
        <v>1098942800</v>
      </c>
    </row>
    <row r="12" spans="1:5">
      <c r="A12" s="68" t="s">
        <v>390</v>
      </c>
      <c r="B12" s="37" t="s">
        <v>391</v>
      </c>
      <c r="C12" s="14">
        <f>'ESD CAPITAL EXP F.xii'!D6</f>
        <v>256700000</v>
      </c>
      <c r="D12" s="14">
        <f>'ESD CAPITAL EXP F.xii'!E6</f>
        <v>103709320</v>
      </c>
      <c r="E12" s="14">
        <f>'ESD CAPITAL EXP F.xii'!F6</f>
        <v>318085200</v>
      </c>
    </row>
    <row r="13" spans="1:5">
      <c r="A13" s="68" t="s">
        <v>392</v>
      </c>
      <c r="B13" s="37" t="s">
        <v>393</v>
      </c>
      <c r="C13" s="14">
        <f>'PHC CAPITAL EXP F.xii'!D6</f>
        <v>250000000</v>
      </c>
      <c r="D13" s="14">
        <f>'PHC CAPITAL EXP F.xii'!E6</f>
        <v>221000000</v>
      </c>
      <c r="E13" s="14">
        <f>'PHC CAPITAL EXP F.xii'!F6</f>
        <v>207000000</v>
      </c>
    </row>
    <row r="14" spans="1:5">
      <c r="A14" s="68" t="s">
        <v>394</v>
      </c>
      <c r="B14" s="37" t="s">
        <v>395</v>
      </c>
      <c r="C14" s="14">
        <f>'WATSAN CAPITAL EXP F.xii'!D6</f>
        <v>106627500</v>
      </c>
      <c r="D14" s="14">
        <f>'WATSAN CAPITAL EXP F.xii'!E6</f>
        <v>7587500</v>
      </c>
      <c r="E14" s="14">
        <f>'WATSAN CAPITAL EXP F.xii'!F6</f>
        <v>126560000</v>
      </c>
    </row>
    <row r="15" spans="1:5">
      <c r="A15" s="68" t="s">
        <v>396</v>
      </c>
      <c r="B15" s="36" t="s">
        <v>397</v>
      </c>
      <c r="C15" s="14">
        <v>0</v>
      </c>
      <c r="D15" s="14">
        <v>0</v>
      </c>
      <c r="E15" s="14">
        <v>0</v>
      </c>
    </row>
    <row r="16" spans="1:5" hidden="1">
      <c r="A16" s="22"/>
      <c r="B16" s="21"/>
      <c r="C16" s="14"/>
      <c r="D16" s="14"/>
      <c r="E16" s="14"/>
    </row>
    <row r="17" spans="1:5" hidden="1">
      <c r="A17" s="22"/>
      <c r="B17" s="21"/>
      <c r="C17" s="38"/>
      <c r="D17" s="38"/>
      <c r="E17" s="38"/>
    </row>
    <row r="18" spans="1:5" hidden="1">
      <c r="A18" s="22"/>
      <c r="B18" s="21"/>
      <c r="C18" s="38"/>
      <c r="D18" s="38"/>
      <c r="E18" s="38"/>
    </row>
    <row r="19" spans="1:5" hidden="1">
      <c r="A19" s="22"/>
      <c r="B19" s="21"/>
      <c r="C19" s="38"/>
      <c r="D19" s="38"/>
      <c r="E19" s="38"/>
    </row>
    <row r="20" spans="1:5" hidden="1">
      <c r="A20" s="5"/>
      <c r="B20" s="6"/>
      <c r="C20" s="14"/>
      <c r="D20" s="14"/>
      <c r="E20" s="14"/>
    </row>
    <row r="21" spans="1:5" hidden="1">
      <c r="A21" s="22"/>
      <c r="B21" s="21"/>
      <c r="C21" s="38"/>
      <c r="D21" s="38"/>
      <c r="E21" s="38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2"/>
      <c r="B24" s="21"/>
      <c r="C24" s="38"/>
      <c r="D24" s="38"/>
      <c r="E24" s="38"/>
    </row>
    <row r="25" spans="1:5">
      <c r="A25" s="5"/>
      <c r="B25" s="6" t="s">
        <v>372</v>
      </c>
      <c r="C25" s="14">
        <f>SUM(C5:C24)</f>
        <v>2162541910</v>
      </c>
      <c r="D25" s="14">
        <f t="shared" ref="D25:E25" si="0">SUM(D5:D24)</f>
        <v>1022806041</v>
      </c>
      <c r="E25" s="14">
        <f t="shared" si="0"/>
        <v>4024222991.71</v>
      </c>
    </row>
    <row r="26" spans="1:5" hidden="1">
      <c r="A26" s="5"/>
      <c r="B26" s="6"/>
      <c r="C26" s="14"/>
      <c r="D26" s="14"/>
      <c r="E26" s="14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289PvtHBpPEZEnQFZ/WcQnAr61cgpDrNMrtYLSIRuTxt/Ck30lxZRjG+88QnrMtxnXZLjufIq3hseOO0nfQaMA==" saltValue="5933F1nkU+EBMT2sPp7ymg==" spinCount="100000" sheet="1" objects="1" scenarios="1" formatColumns="0" formatRows="0" selectLockedCells="1"/>
  <mergeCells count="2">
    <mergeCell ref="A1:E1"/>
    <mergeCell ref="A2:E2"/>
  </mergeCells>
  <pageMargins left="0.51180555555555596" right="0.51180555555555596" top="0.74791666666666701" bottom="0.74791666666666701" header="0.31388888888888899" footer="0.31388888888888899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="60" zoomScaleNormal="95" workbookViewId="0">
      <selection activeCell="C16" sqref="C16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434</v>
      </c>
      <c r="B3" s="75"/>
      <c r="C3" s="75"/>
      <c r="D3" s="75"/>
      <c r="E3" s="75"/>
    </row>
    <row r="4" spans="1:5">
      <c r="A4" s="74" t="s">
        <v>435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6869334</v>
      </c>
      <c r="D7" s="7">
        <f t="shared" ref="D7:E7" si="0">D8+D13+D20</f>
        <v>6869334</v>
      </c>
      <c r="E7" s="7">
        <f t="shared" si="0"/>
        <v>6869334</v>
      </c>
    </row>
    <row r="8" spans="1:5" s="1" customFormat="1">
      <c r="A8" s="12">
        <v>2101</v>
      </c>
      <c r="B8" s="12" t="s">
        <v>437</v>
      </c>
      <c r="C8" s="7">
        <f>C9</f>
        <v>6869334</v>
      </c>
      <c r="D8" s="7">
        <f t="shared" ref="D8:E8" si="1">D9</f>
        <v>6869334</v>
      </c>
      <c r="E8" s="7">
        <f t="shared" si="1"/>
        <v>6869334</v>
      </c>
    </row>
    <row r="9" spans="1:5" s="1" customFormat="1">
      <c r="A9" s="12">
        <v>210101</v>
      </c>
      <c r="B9" s="12" t="s">
        <v>438</v>
      </c>
      <c r="C9" s="7">
        <f>SUM(C10:C12)</f>
        <v>6869334</v>
      </c>
      <c r="D9" s="7">
        <f t="shared" ref="D9:E9" si="2">SUM(D10:D12)</f>
        <v>6869334</v>
      </c>
      <c r="E9" s="7">
        <f t="shared" si="2"/>
        <v>6869334</v>
      </c>
    </row>
    <row r="10" spans="1:5" hidden="1">
      <c r="A10" s="13">
        <v>21010101</v>
      </c>
      <c r="B10" s="11" t="s">
        <v>437</v>
      </c>
      <c r="C10" s="10"/>
      <c r="D10" s="10"/>
      <c r="E10" s="10"/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>
      <c r="A12" s="13">
        <v>21010103</v>
      </c>
      <c r="B12" s="11" t="s">
        <v>440</v>
      </c>
      <c r="C12" s="10">
        <v>6869334</v>
      </c>
      <c r="D12" s="10">
        <v>6869334</v>
      </c>
      <c r="E12" s="10">
        <v>6869334</v>
      </c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a2AaY6kQEO6zFpyfqbgDPIIogHweFf1V1dSRsG/uHrFb8AzzHDHKFGFx77m00WsM6pRbCu6jN/JMqmCBKIcbgw==" saltValue="1HvlSG5P0VmdPHG5L8VcKw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8" zoomScale="60" zoomScaleNormal="107" workbookViewId="0">
      <selection activeCell="E13" sqref="E13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453</v>
      </c>
      <c r="B4" s="75"/>
      <c r="C4" s="75"/>
      <c r="D4" s="75"/>
      <c r="E4" s="75"/>
    </row>
    <row r="5" spans="1:5">
      <c r="A5" s="74" t="s">
        <v>435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293200000</v>
      </c>
      <c r="D7" s="7">
        <f t="shared" ref="D7:E7" si="0">D8+D84+D88+D93</f>
        <v>270249176</v>
      </c>
      <c r="E7" s="7">
        <f t="shared" si="0"/>
        <v>169000000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293200000</v>
      </c>
      <c r="D8" s="7">
        <f t="shared" ref="D8:E8" si="1">D9+D14+D22+D36+D45+D48+D54+D63+D67+D70</f>
        <v>270249176</v>
      </c>
      <c r="E8" s="7">
        <f t="shared" si="1"/>
        <v>169000000</v>
      </c>
    </row>
    <row r="9" spans="1:5" s="1" customFormat="1">
      <c r="A9" s="5">
        <v>220201</v>
      </c>
      <c r="B9" s="6" t="s">
        <v>456</v>
      </c>
      <c r="C9" s="7">
        <f>SUM(C10:C13)</f>
        <v>3500000</v>
      </c>
      <c r="D9" s="7">
        <f t="shared" ref="D9:E9" si="2">SUM(D10:D13)</f>
        <v>3320000</v>
      </c>
      <c r="E9" s="7">
        <f t="shared" si="2"/>
        <v>37000000</v>
      </c>
    </row>
    <row r="10" spans="1:5">
      <c r="A10" s="8">
        <v>22020101</v>
      </c>
      <c r="B10" s="9" t="s">
        <v>457</v>
      </c>
      <c r="C10" s="10"/>
      <c r="D10" s="10"/>
      <c r="E10" s="10">
        <v>7000000</v>
      </c>
    </row>
    <row r="11" spans="1:5">
      <c r="A11" s="8">
        <v>22020102</v>
      </c>
      <c r="B11" s="9" t="s">
        <v>458</v>
      </c>
      <c r="C11" s="10">
        <v>3500000</v>
      </c>
      <c r="D11" s="10">
        <v>3320000</v>
      </c>
      <c r="E11" s="10"/>
    </row>
    <row r="12" spans="1:5">
      <c r="A12" s="8">
        <v>22020103</v>
      </c>
      <c r="B12" s="9" t="s">
        <v>459</v>
      </c>
      <c r="C12" s="10"/>
      <c r="D12" s="10"/>
      <c r="E12" s="10">
        <v>30000000</v>
      </c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1000000</v>
      </c>
      <c r="D22" s="7">
        <f t="shared" ref="D22:E22" si="3">SUM(D23:D35)</f>
        <v>0</v>
      </c>
      <c r="E22" s="7">
        <f t="shared" si="3"/>
        <v>1000000</v>
      </c>
    </row>
    <row r="23" spans="1:5">
      <c r="A23" s="8">
        <v>22020301</v>
      </c>
      <c r="B23" s="9" t="s">
        <v>470</v>
      </c>
      <c r="C23" s="10">
        <v>1000000</v>
      </c>
      <c r="D23" s="10"/>
      <c r="E23" s="10">
        <v>1000000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4500000</v>
      </c>
      <c r="D36" s="7">
        <f t="shared" ref="D36:E36" si="4">SUM(D37:D44)</f>
        <v>180000</v>
      </c>
      <c r="E36" s="7">
        <f t="shared" si="4"/>
        <v>3000000</v>
      </c>
    </row>
    <row r="37" spans="1:5">
      <c r="A37" s="8">
        <v>22020401</v>
      </c>
      <c r="B37" s="9" t="s">
        <v>484</v>
      </c>
      <c r="C37" s="10">
        <v>3000000</v>
      </c>
      <c r="D37" s="10">
        <v>180000</v>
      </c>
      <c r="E37" s="10">
        <v>2000000</v>
      </c>
    </row>
    <row r="38" spans="1:5">
      <c r="A38" s="8">
        <v>22020402</v>
      </c>
      <c r="B38" s="9" t="s">
        <v>485</v>
      </c>
      <c r="C38" s="10">
        <v>1500000</v>
      </c>
      <c r="D38" s="10"/>
      <c r="E38" s="10">
        <v>1000000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3000000</v>
      </c>
    </row>
    <row r="46" spans="1:5">
      <c r="A46" s="8">
        <v>22020501</v>
      </c>
      <c r="B46" s="9" t="s">
        <v>493</v>
      </c>
      <c r="C46" s="10"/>
      <c r="D46" s="10"/>
      <c r="E46" s="10">
        <v>3000000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266000000</v>
      </c>
      <c r="D48" s="7">
        <f t="shared" ref="D48:E48" si="6">SUM(D49:D53)</f>
        <v>264459176</v>
      </c>
      <c r="E48" s="7">
        <f t="shared" si="6"/>
        <v>109000000</v>
      </c>
    </row>
    <row r="49" spans="1:5">
      <c r="A49" s="8">
        <v>22020601</v>
      </c>
      <c r="B49" s="9" t="s">
        <v>496</v>
      </c>
      <c r="C49" s="10">
        <v>260000000</v>
      </c>
      <c r="D49" s="10">
        <v>259719176</v>
      </c>
      <c r="E49" s="10">
        <v>100000000</v>
      </c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>
      <c r="A52" s="8">
        <v>22020604</v>
      </c>
      <c r="B52" s="9" t="s">
        <v>499</v>
      </c>
      <c r="C52" s="10">
        <v>6000000</v>
      </c>
      <c r="D52" s="10">
        <v>4740000</v>
      </c>
      <c r="E52" s="10">
        <v>9000000</v>
      </c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6000000</v>
      </c>
    </row>
    <row r="64" spans="1:5">
      <c r="A64" s="8">
        <v>22020801</v>
      </c>
      <c r="B64" s="9" t="s">
        <v>511</v>
      </c>
      <c r="C64" s="10"/>
      <c r="D64" s="10"/>
      <c r="E64" s="10">
        <v>6000000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18200000</v>
      </c>
      <c r="D70" s="7">
        <f t="shared" ref="D70:E70" si="10">SUM(D71:D83)</f>
        <v>2290000</v>
      </c>
      <c r="E70" s="7">
        <f t="shared" si="10"/>
        <v>10000000</v>
      </c>
    </row>
    <row r="71" spans="1:5">
      <c r="A71" s="8">
        <v>22021001</v>
      </c>
      <c r="B71" s="9" t="s">
        <v>518</v>
      </c>
      <c r="C71" s="10">
        <v>14200000</v>
      </c>
      <c r="D71" s="10">
        <v>2290000</v>
      </c>
      <c r="E71" s="10">
        <v>6000000</v>
      </c>
    </row>
    <row r="72" spans="1:5">
      <c r="A72" s="8">
        <v>22021002</v>
      </c>
      <c r="B72" s="9" t="s">
        <v>519</v>
      </c>
      <c r="C72" s="10">
        <v>4000000</v>
      </c>
      <c r="D72" s="10"/>
      <c r="E72" s="10">
        <v>4000000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 hidden="1">
      <c r="A76" s="8">
        <v>22021007</v>
      </c>
      <c r="B76" s="9" t="s">
        <v>523</v>
      </c>
      <c r="C76" s="10"/>
      <c r="D76" s="10"/>
      <c r="E76" s="10"/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tfK4Kxv8DzivyNFBgiYLJEyU2niJp5aNVQdE3NIR1JbdSwIJzO68/8Q9rYNkaht7Zk2hYjtTIGmt9sVWjLH6og==" saltValue="aZDqzrCvJBUEK4+GEhfZKA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5" zoomScale="60" zoomScaleNormal="107" workbookViewId="0">
      <selection activeCell="C15" sqref="C15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545</v>
      </c>
      <c r="B3" s="75"/>
      <c r="C3" s="75"/>
      <c r="D3" s="75"/>
      <c r="E3" s="75"/>
    </row>
    <row r="4" spans="1:5">
      <c r="A4" s="74" t="s">
        <v>546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32607256</v>
      </c>
      <c r="D7" s="7">
        <f t="shared" ref="D7:E7" si="0">D8+D13+D20</f>
        <v>32607256</v>
      </c>
      <c r="E7" s="7">
        <f t="shared" si="0"/>
        <v>32607256</v>
      </c>
    </row>
    <row r="8" spans="1:5" s="1" customFormat="1">
      <c r="A8" s="12">
        <v>2101</v>
      </c>
      <c r="B8" s="12" t="s">
        <v>437</v>
      </c>
      <c r="C8" s="7">
        <f>C9</f>
        <v>32607256</v>
      </c>
      <c r="D8" s="7">
        <f t="shared" ref="D8:E8" si="1">D9</f>
        <v>32607256</v>
      </c>
      <c r="E8" s="7">
        <f t="shared" si="1"/>
        <v>32607256</v>
      </c>
    </row>
    <row r="9" spans="1:5" s="1" customFormat="1">
      <c r="A9" s="12">
        <v>210101</v>
      </c>
      <c r="B9" s="12" t="s">
        <v>438</v>
      </c>
      <c r="C9" s="7">
        <f>SUM(C10:C12)</f>
        <v>32607256</v>
      </c>
      <c r="D9" s="7">
        <f t="shared" ref="D9:E9" si="2">SUM(D10:D12)</f>
        <v>32607256</v>
      </c>
      <c r="E9" s="7">
        <f t="shared" si="2"/>
        <v>32607256</v>
      </c>
    </row>
    <row r="10" spans="1:5" hidden="1">
      <c r="A10" s="13">
        <v>21010101</v>
      </c>
      <c r="B10" s="11" t="s">
        <v>437</v>
      </c>
      <c r="C10" s="10"/>
      <c r="D10" s="10"/>
      <c r="E10" s="10"/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>
      <c r="A12" s="13">
        <v>21010103</v>
      </c>
      <c r="B12" s="11" t="s">
        <v>440</v>
      </c>
      <c r="C12" s="10">
        <v>32607256</v>
      </c>
      <c r="D12" s="10">
        <v>32607256</v>
      </c>
      <c r="E12" s="10">
        <v>32607256</v>
      </c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tCTGVVe8illhMa608evxMH7arOWABvbIMZnNcEw8rG3vFq656lmk4QzINskYoOQrW4m8A2n76zgpHdg0Uc9Qkg==" saltValue="1iRO9GhxBCXzgcmZ2uF/Jg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36" zoomScale="60" zoomScaleNormal="102" workbookViewId="0">
      <selection activeCell="D73" sqref="D73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547</v>
      </c>
      <c r="B4" s="75"/>
      <c r="C4" s="75"/>
      <c r="D4" s="75"/>
      <c r="E4" s="75"/>
    </row>
    <row r="5" spans="1:5">
      <c r="A5" s="74" t="s">
        <v>546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19900000</v>
      </c>
      <c r="D7" s="7">
        <f t="shared" ref="D7:E7" si="0">D8+D84+D88+D93</f>
        <v>8870000</v>
      </c>
      <c r="E7" s="7">
        <f t="shared" si="0"/>
        <v>12300000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19900000</v>
      </c>
      <c r="D8" s="7">
        <f t="shared" ref="D8:E8" si="1">D9+D14+D22+D36+D45+D48+D54+D63+D67+D70</f>
        <v>8870000</v>
      </c>
      <c r="E8" s="7">
        <f t="shared" si="1"/>
        <v>12300000</v>
      </c>
    </row>
    <row r="9" spans="1:5" s="1" customFormat="1">
      <c r="A9" s="5">
        <v>220201</v>
      </c>
      <c r="B9" s="6" t="s">
        <v>456</v>
      </c>
      <c r="C9" s="7">
        <f>SUM(C10:C13)</f>
        <v>1500000</v>
      </c>
      <c r="D9" s="7">
        <f t="shared" ref="D9:E9" si="2">SUM(D10:D13)</f>
        <v>1470000</v>
      </c>
      <c r="E9" s="7">
        <f t="shared" si="2"/>
        <v>3000000</v>
      </c>
    </row>
    <row r="10" spans="1:5">
      <c r="A10" s="8">
        <v>22020101</v>
      </c>
      <c r="B10" s="9" t="s">
        <v>457</v>
      </c>
      <c r="C10" s="10"/>
      <c r="D10" s="10"/>
      <c r="E10" s="10">
        <v>1500000</v>
      </c>
    </row>
    <row r="11" spans="1:5">
      <c r="A11" s="8">
        <v>22020102</v>
      </c>
      <c r="B11" s="9" t="s">
        <v>458</v>
      </c>
      <c r="C11" s="10">
        <v>1500000</v>
      </c>
      <c r="D11" s="10">
        <v>1470000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0</v>
      </c>
      <c r="D22" s="7">
        <f t="shared" ref="D22:E22" si="3">SUM(D23:D35)</f>
        <v>0</v>
      </c>
      <c r="E22" s="7">
        <f t="shared" si="3"/>
        <v>0</v>
      </c>
    </row>
    <row r="23" spans="1:5" hidden="1">
      <c r="A23" s="8">
        <v>22020301</v>
      </c>
      <c r="B23" s="9" t="s">
        <v>470</v>
      </c>
      <c r="C23" s="10"/>
      <c r="D23" s="10"/>
      <c r="E23" s="10"/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2800000</v>
      </c>
      <c r="D36" s="7">
        <f t="shared" ref="D36:E36" si="4">SUM(D37:D44)</f>
        <v>320000</v>
      </c>
      <c r="E36" s="7">
        <f t="shared" si="4"/>
        <v>1800000</v>
      </c>
    </row>
    <row r="37" spans="1:5">
      <c r="A37" s="8">
        <v>22020401</v>
      </c>
      <c r="B37" s="9" t="s">
        <v>484</v>
      </c>
      <c r="C37" s="10">
        <v>1500000</v>
      </c>
      <c r="D37" s="10">
        <v>320000</v>
      </c>
      <c r="E37" s="10">
        <v>1500000</v>
      </c>
    </row>
    <row r="38" spans="1:5">
      <c r="A38" s="8">
        <v>22020402</v>
      </c>
      <c r="B38" s="9" t="s">
        <v>485</v>
      </c>
      <c r="C38" s="10">
        <v>1300000</v>
      </c>
      <c r="D38" s="10"/>
      <c r="E38" s="10">
        <v>300000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1500000</v>
      </c>
    </row>
    <row r="64" spans="1:5">
      <c r="A64" s="8">
        <v>22020801</v>
      </c>
      <c r="B64" s="9" t="s">
        <v>511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15600000</v>
      </c>
      <c r="D70" s="7">
        <f t="shared" ref="D70:E70" si="10">SUM(D71:D83)</f>
        <v>7080000</v>
      </c>
      <c r="E70" s="7">
        <f t="shared" si="10"/>
        <v>6000000</v>
      </c>
    </row>
    <row r="71" spans="1:5">
      <c r="A71" s="8">
        <v>22021001</v>
      </c>
      <c r="B71" s="9" t="s">
        <v>518</v>
      </c>
      <c r="C71" s="10">
        <v>13600000</v>
      </c>
      <c r="D71" s="10">
        <v>7080000</v>
      </c>
      <c r="E71" s="10">
        <v>3000000</v>
      </c>
    </row>
    <row r="72" spans="1:5">
      <c r="A72" s="8">
        <v>22021002</v>
      </c>
      <c r="B72" s="9" t="s">
        <v>519</v>
      </c>
      <c r="C72" s="10">
        <v>2000000</v>
      </c>
      <c r="D72" s="10"/>
      <c r="E72" s="10">
        <v>3000000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 hidden="1">
      <c r="A76" s="8">
        <v>22021007</v>
      </c>
      <c r="B76" s="9" t="s">
        <v>523</v>
      </c>
      <c r="C76" s="10"/>
      <c r="D76" s="10"/>
      <c r="E76" s="10"/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YlW4/q42fOO3DxXncqdilNsaSlpeHMqSMXVqMSZK/+OXww1iVdF7e2hBn5CDuXHP+90qQheB9B1a8ejzizmYgw==" saltValue="U48y9MvjYEd8c2WPr+LeeA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zoomScale="60" zoomScaleNormal="98" workbookViewId="0">
      <selection activeCell="C16" sqref="C16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548</v>
      </c>
      <c r="B3" s="75"/>
      <c r="C3" s="75"/>
      <c r="D3" s="75"/>
      <c r="E3" s="75"/>
    </row>
    <row r="4" spans="1:5">
      <c r="A4" s="74" t="s">
        <v>549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28070844</v>
      </c>
      <c r="D7" s="7">
        <f t="shared" ref="D7:E7" si="0">D8+D13+D20</f>
        <v>28070844</v>
      </c>
      <c r="E7" s="7">
        <f t="shared" si="0"/>
        <v>28070844</v>
      </c>
    </row>
    <row r="8" spans="1:5" s="1" customFormat="1">
      <c r="A8" s="12">
        <v>2101</v>
      </c>
      <c r="B8" s="12" t="s">
        <v>437</v>
      </c>
      <c r="C8" s="7">
        <f>C9</f>
        <v>28070844</v>
      </c>
      <c r="D8" s="7">
        <f t="shared" ref="D8:E8" si="1">D9</f>
        <v>28070844</v>
      </c>
      <c r="E8" s="7">
        <f t="shared" si="1"/>
        <v>28070844</v>
      </c>
    </row>
    <row r="9" spans="1:5" s="1" customFormat="1">
      <c r="A9" s="12">
        <v>210101</v>
      </c>
      <c r="B9" s="12" t="s">
        <v>438</v>
      </c>
      <c r="C9" s="7">
        <f>SUM(C10:C12)</f>
        <v>28070844</v>
      </c>
      <c r="D9" s="7">
        <f t="shared" ref="D9:E9" si="2">SUM(D10:D12)</f>
        <v>28070844</v>
      </c>
      <c r="E9" s="7">
        <f t="shared" si="2"/>
        <v>28070844</v>
      </c>
    </row>
    <row r="10" spans="1:5" hidden="1">
      <c r="A10" s="13">
        <v>21010101</v>
      </c>
      <c r="B10" s="11" t="s">
        <v>437</v>
      </c>
      <c r="C10" s="10"/>
      <c r="D10" s="10"/>
      <c r="E10" s="10"/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>
      <c r="A12" s="13">
        <v>21010103</v>
      </c>
      <c r="B12" s="11" t="s">
        <v>440</v>
      </c>
      <c r="C12" s="10">
        <v>28070844</v>
      </c>
      <c r="D12" s="10">
        <v>28070844</v>
      </c>
      <c r="E12" s="10">
        <v>28070844</v>
      </c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J2xdDoTYirs8VjmXUDpPR2GLU02UKTbk6TDAOKr39K4Wntj+46yEv97ChCkzOS4u8AIu6kwgN9DlAE/5PGCMpQ==" saltValue="OOqSjnthIMPTc0BYmuXQgw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3:E300"/>
  <sheetViews>
    <sheetView view="pageBreakPreview" zoomScale="60" zoomScaleNormal="99" workbookViewId="0">
      <selection activeCell="E12" sqref="E12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550</v>
      </c>
      <c r="B4" s="75"/>
      <c r="C4" s="75"/>
      <c r="D4" s="75"/>
      <c r="E4" s="75"/>
    </row>
    <row r="5" spans="1:5">
      <c r="A5" s="74" t="s">
        <v>549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48592750</v>
      </c>
      <c r="D7" s="7">
        <f t="shared" ref="D7:E7" si="0">D8+D84+D88+D93</f>
        <v>27006134</v>
      </c>
      <c r="E7" s="7">
        <f t="shared" si="0"/>
        <v>47160716</v>
      </c>
    </row>
    <row r="8" spans="1:5" s="1" customFormat="1">
      <c r="A8" s="5">
        <v>2202</v>
      </c>
      <c r="B8" s="6" t="s">
        <v>455</v>
      </c>
      <c r="C8" s="7">
        <f>C9+C14+C22+C36+C45+C48+C54+C63+C67+C70</f>
        <v>48592750</v>
      </c>
      <c r="D8" s="7">
        <f t="shared" ref="D8:E8" si="1">D9+D14+D22+D36+D45+D48+D54+D63+D67+D70</f>
        <v>27006134</v>
      </c>
      <c r="E8" s="7">
        <f t="shared" si="1"/>
        <v>47160716</v>
      </c>
    </row>
    <row r="9" spans="1:5" s="1" customFormat="1">
      <c r="A9" s="5">
        <v>220201</v>
      </c>
      <c r="B9" s="6" t="s">
        <v>456</v>
      </c>
      <c r="C9" s="7">
        <f>SUM(C10:C13)</f>
        <v>26620000</v>
      </c>
      <c r="D9" s="7">
        <f t="shared" ref="D9:E9" si="2">SUM(D10:D13)</f>
        <v>17811134</v>
      </c>
      <c r="E9" s="7">
        <f t="shared" si="2"/>
        <v>24425600</v>
      </c>
    </row>
    <row r="10" spans="1:5">
      <c r="A10" s="8">
        <v>22020101</v>
      </c>
      <c r="B10" s="9" t="s">
        <v>457</v>
      </c>
      <c r="C10" s="10"/>
      <c r="D10" s="10"/>
      <c r="E10" s="10">
        <v>4000000</v>
      </c>
    </row>
    <row r="11" spans="1:5">
      <c r="A11" s="8">
        <v>22020102</v>
      </c>
      <c r="B11" s="9" t="s">
        <v>458</v>
      </c>
      <c r="C11" s="10">
        <v>26620000</v>
      </c>
      <c r="D11" s="10">
        <v>17811134</v>
      </c>
      <c r="E11" s="10">
        <v>20425600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4416500</v>
      </c>
      <c r="D22" s="7">
        <f t="shared" ref="D22:E22" si="3">SUM(D23:D35)</f>
        <v>2375000</v>
      </c>
      <c r="E22" s="7">
        <f t="shared" si="3"/>
        <v>4000000</v>
      </c>
    </row>
    <row r="23" spans="1:5">
      <c r="A23" s="8">
        <v>22020301</v>
      </c>
      <c r="B23" s="9" t="s">
        <v>470</v>
      </c>
      <c r="C23" s="10">
        <v>4416500</v>
      </c>
      <c r="D23" s="10">
        <v>2375000</v>
      </c>
      <c r="E23" s="10">
        <v>4000000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4100250</v>
      </c>
      <c r="D36" s="7">
        <f t="shared" ref="D36:E36" si="4">SUM(D37:D44)</f>
        <v>1360000</v>
      </c>
      <c r="E36" s="7">
        <f t="shared" si="4"/>
        <v>3100250</v>
      </c>
    </row>
    <row r="37" spans="1:5">
      <c r="A37" s="8">
        <v>22020401</v>
      </c>
      <c r="B37" s="9" t="s">
        <v>484</v>
      </c>
      <c r="C37" s="10">
        <v>4100250</v>
      </c>
      <c r="D37" s="10">
        <v>1360000</v>
      </c>
      <c r="E37" s="10">
        <v>3100250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2808866</v>
      </c>
    </row>
    <row r="64" spans="1:5">
      <c r="A64" s="8">
        <v>22020801</v>
      </c>
      <c r="B64" s="9" t="s">
        <v>511</v>
      </c>
      <c r="C64" s="10"/>
      <c r="D64" s="10"/>
      <c r="E64" s="10">
        <v>2808866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13456000</v>
      </c>
      <c r="D70" s="7">
        <f t="shared" ref="D70:E70" si="10">SUM(D71:D83)</f>
        <v>5460000</v>
      </c>
      <c r="E70" s="7">
        <f t="shared" si="10"/>
        <v>12826000</v>
      </c>
    </row>
    <row r="71" spans="1:5">
      <c r="A71" s="8">
        <v>22021001</v>
      </c>
      <c r="B71" s="9" t="s">
        <v>518</v>
      </c>
      <c r="C71" s="10">
        <v>4566000</v>
      </c>
      <c r="D71" s="10">
        <v>2000000</v>
      </c>
      <c r="E71" s="10">
        <v>3566000</v>
      </c>
    </row>
    <row r="72" spans="1:5">
      <c r="A72" s="8">
        <v>22021002</v>
      </c>
      <c r="B72" s="9" t="s">
        <v>519</v>
      </c>
      <c r="C72" s="10">
        <v>3630000</v>
      </c>
      <c r="D72" s="10">
        <v>210000</v>
      </c>
      <c r="E72" s="10">
        <v>5000000</v>
      </c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5260000</v>
      </c>
      <c r="D76" s="10">
        <v>3250000</v>
      </c>
      <c r="E76" s="10">
        <v>4260000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+1oqpkb6YUY2x4q/fWeR0cQU/oPsu+qPe+jI2wHmgzCKT/d5i3pEuD63Wlkbwmg3YHRhgD33E45G+/EioIhc8w==" saltValue="nPUhzo2+1u6TJOAc1WXmjQ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E300"/>
  <sheetViews>
    <sheetView view="pageBreakPreview" zoomScale="60" zoomScaleNormal="99" workbookViewId="0">
      <selection activeCell="E11" sqref="E11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551</v>
      </c>
      <c r="B3" s="75"/>
      <c r="C3" s="75"/>
      <c r="D3" s="75"/>
      <c r="E3" s="75"/>
    </row>
    <row r="4" spans="1:5">
      <c r="A4" s="74" t="s">
        <v>552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94650821</v>
      </c>
      <c r="D7" s="7">
        <f t="shared" ref="D7:E7" si="0">D8+D13+D20</f>
        <v>94650821</v>
      </c>
      <c r="E7" s="7">
        <f t="shared" si="0"/>
        <v>95294458</v>
      </c>
    </row>
    <row r="8" spans="1:5" s="1" customFormat="1">
      <c r="A8" s="12">
        <v>2101</v>
      </c>
      <c r="B8" s="12" t="s">
        <v>437</v>
      </c>
      <c r="C8" s="7">
        <f>C9</f>
        <v>94650821</v>
      </c>
      <c r="D8" s="7">
        <f t="shared" ref="D8:E8" si="1">D9</f>
        <v>94650821</v>
      </c>
      <c r="E8" s="7">
        <f t="shared" si="1"/>
        <v>95294458</v>
      </c>
    </row>
    <row r="9" spans="1:5" s="1" customFormat="1">
      <c r="A9" s="12">
        <v>210101</v>
      </c>
      <c r="B9" s="12" t="s">
        <v>438</v>
      </c>
      <c r="C9" s="7">
        <f>SUM(C10:C12)</f>
        <v>94650821</v>
      </c>
      <c r="D9" s="7">
        <f t="shared" ref="D9:E9" si="2">SUM(D10:D12)</f>
        <v>94650821</v>
      </c>
      <c r="E9" s="7">
        <f t="shared" si="2"/>
        <v>95294458</v>
      </c>
    </row>
    <row r="10" spans="1:5">
      <c r="A10" s="13">
        <v>21010101</v>
      </c>
      <c r="B10" s="11" t="s">
        <v>437</v>
      </c>
      <c r="C10" s="10">
        <v>94650821</v>
      </c>
      <c r="D10" s="10">
        <v>94650821</v>
      </c>
      <c r="E10" s="10">
        <v>95294458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veq5S0p2GbPkFuM2nIi0BOxon2Ze5kI0fmApFxtZID2MUb88CzedeZb2TjJV9wjqkjtkdJ6L4zK8A9bVq5OyVQ==" saltValue="+TH1xNDMhe+owx4PfkSjIA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3:E300"/>
  <sheetViews>
    <sheetView view="pageBreakPreview" topLeftCell="A5" zoomScale="60" zoomScaleNormal="102" workbookViewId="0">
      <selection activeCell="A3" sqref="A3:E3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553</v>
      </c>
      <c r="B4" s="75"/>
      <c r="C4" s="75"/>
      <c r="D4" s="75"/>
      <c r="E4" s="75"/>
    </row>
    <row r="5" spans="1:5">
      <c r="A5" s="74" t="s">
        <v>552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187800000</v>
      </c>
      <c r="D7" s="7">
        <f t="shared" ref="D7:E7" si="0">D8+D84+D88+D93</f>
        <v>70473091</v>
      </c>
      <c r="E7" s="7">
        <f t="shared" si="0"/>
        <v>86102195.819999993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187800000</v>
      </c>
      <c r="D8" s="7">
        <f t="shared" ref="D8:E8" si="1">D9+D14+D22+D36+D45+D48+D54+D63+D67+D70</f>
        <v>70473091</v>
      </c>
      <c r="E8" s="7">
        <f t="shared" si="1"/>
        <v>86102195.819999993</v>
      </c>
    </row>
    <row r="9" spans="1:5" s="1" customFormat="1">
      <c r="A9" s="5">
        <v>220201</v>
      </c>
      <c r="B9" s="6" t="s">
        <v>456</v>
      </c>
      <c r="C9" s="7">
        <f>SUM(C10:C13)</f>
        <v>5000000</v>
      </c>
      <c r="D9" s="7">
        <f t="shared" ref="D9:E9" si="2">SUM(D10:D13)</f>
        <v>4975000</v>
      </c>
      <c r="E9" s="7">
        <f t="shared" si="2"/>
        <v>5000000</v>
      </c>
    </row>
    <row r="10" spans="1:5">
      <c r="A10" s="8">
        <v>22020101</v>
      </c>
      <c r="B10" s="9" t="s">
        <v>457</v>
      </c>
      <c r="C10" s="10"/>
      <c r="D10" s="10"/>
      <c r="E10" s="10">
        <v>1000000</v>
      </c>
    </row>
    <row r="11" spans="1:5">
      <c r="A11" s="8">
        <v>22020102</v>
      </c>
      <c r="B11" s="9" t="s">
        <v>458</v>
      </c>
      <c r="C11" s="10">
        <v>5000000</v>
      </c>
      <c r="D11" s="10">
        <v>4975000</v>
      </c>
      <c r="E11" s="10">
        <v>4000000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2000000</v>
      </c>
      <c r="D22" s="7">
        <f t="shared" ref="D22:E22" si="3">SUM(D23:D35)</f>
        <v>315000</v>
      </c>
      <c r="E22" s="7">
        <f t="shared" si="3"/>
        <v>2002195.82</v>
      </c>
    </row>
    <row r="23" spans="1:5">
      <c r="A23" s="8">
        <v>22020301</v>
      </c>
      <c r="B23" s="9" t="s">
        <v>470</v>
      </c>
      <c r="C23" s="10">
        <v>2000000</v>
      </c>
      <c r="D23" s="10">
        <v>315000</v>
      </c>
      <c r="E23" s="10">
        <v>2002195.82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6800000</v>
      </c>
      <c r="D36" s="7">
        <f t="shared" ref="D36:E36" si="4">SUM(D37:D44)</f>
        <v>4072000</v>
      </c>
      <c r="E36" s="7">
        <f t="shared" si="4"/>
        <v>5300000</v>
      </c>
    </row>
    <row r="37" spans="1:5">
      <c r="A37" s="8">
        <v>22020401</v>
      </c>
      <c r="B37" s="9" t="s">
        <v>484</v>
      </c>
      <c r="C37" s="10">
        <v>6000000</v>
      </c>
      <c r="D37" s="10">
        <v>4072000</v>
      </c>
      <c r="E37" s="10">
        <v>2000000</v>
      </c>
    </row>
    <row r="38" spans="1:5">
      <c r="A38" s="8">
        <v>22020402</v>
      </c>
      <c r="B38" s="9" t="s">
        <v>485</v>
      </c>
      <c r="C38" s="10">
        <v>800000</v>
      </c>
      <c r="D38" s="10"/>
      <c r="E38" s="10">
        <v>300000</v>
      </c>
    </row>
    <row r="39" spans="1:5">
      <c r="A39" s="8">
        <v>22020403</v>
      </c>
      <c r="B39" s="9" t="s">
        <v>486</v>
      </c>
      <c r="C39" s="10"/>
      <c r="D39" s="10"/>
      <c r="E39" s="10">
        <v>1000000</v>
      </c>
    </row>
    <row r="40" spans="1:5">
      <c r="A40" s="8">
        <v>22020404</v>
      </c>
      <c r="B40" s="9" t="s">
        <v>487</v>
      </c>
      <c r="C40" s="10"/>
      <c r="D40" s="10"/>
      <c r="E40" s="10">
        <v>500000</v>
      </c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>
      <c r="A44" s="8">
        <v>22020412</v>
      </c>
      <c r="B44" s="9" t="s">
        <v>554</v>
      </c>
      <c r="C44" s="10"/>
      <c r="D44" s="10"/>
      <c r="E44" s="10">
        <v>1500000</v>
      </c>
    </row>
    <row r="45" spans="1:5" s="1" customFormat="1">
      <c r="A45" s="5">
        <v>220205</v>
      </c>
      <c r="B45" s="6" t="s">
        <v>492</v>
      </c>
      <c r="C45" s="7">
        <f>SUM(C46:C47)</f>
        <v>100000000</v>
      </c>
      <c r="D45" s="7">
        <f t="shared" ref="D45:E45" si="5">SUM(D46:D47)</f>
        <v>22276620</v>
      </c>
      <c r="E45" s="7">
        <f t="shared" si="5"/>
        <v>20800000</v>
      </c>
    </row>
    <row r="46" spans="1:5">
      <c r="A46" s="8">
        <v>22020501</v>
      </c>
      <c r="B46" s="9" t="s">
        <v>493</v>
      </c>
      <c r="C46" s="10">
        <v>100000000</v>
      </c>
      <c r="D46" s="10">
        <v>22276620</v>
      </c>
      <c r="E46" s="10">
        <v>20800000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3000000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>
      <c r="A62" s="8">
        <v>22020712</v>
      </c>
      <c r="B62" s="9" t="s">
        <v>509</v>
      </c>
      <c r="C62" s="10"/>
      <c r="D62" s="10"/>
      <c r="E62" s="10">
        <v>3000000</v>
      </c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5000000</v>
      </c>
    </row>
    <row r="64" spans="1:5">
      <c r="A64" s="8">
        <v>22020801</v>
      </c>
      <c r="B64" s="9" t="s">
        <v>511</v>
      </c>
      <c r="C64" s="10"/>
      <c r="D64" s="10"/>
      <c r="E64" s="10">
        <v>5000000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74000000</v>
      </c>
      <c r="D70" s="7">
        <f t="shared" ref="D70:E70" si="10">SUM(D71:D83)</f>
        <v>38834471</v>
      </c>
      <c r="E70" s="7">
        <f t="shared" si="10"/>
        <v>45000000</v>
      </c>
    </row>
    <row r="71" spans="1:5">
      <c r="A71" s="8">
        <v>22021001</v>
      </c>
      <c r="B71" s="9" t="s">
        <v>518</v>
      </c>
      <c r="C71" s="10">
        <v>34000000</v>
      </c>
      <c r="D71" s="10">
        <v>10559000</v>
      </c>
      <c r="E71" s="10">
        <v>5000000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40000000</v>
      </c>
      <c r="D76" s="10">
        <v>28275471</v>
      </c>
      <c r="E76" s="10">
        <v>40000000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RYymfUwpBkpVPqEnAox/3pEcnSp2cE2PBhHSaPajicQCr/Q8z+wzE4yHeICpLnpZT9vAM68rkHwMNkWgPZbueQ==" saltValue="Q0lHGMUNO9WPOJBwT3Ku0A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F300"/>
  <sheetViews>
    <sheetView view="pageBreakPreview" topLeftCell="B44" zoomScale="114" zoomScaleNormal="99" workbookViewId="0">
      <selection activeCell="B80" sqref="A80:XFD80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555</v>
      </c>
      <c r="B1" s="73"/>
      <c r="C1" s="73"/>
      <c r="D1" s="73"/>
      <c r="E1" s="73"/>
    </row>
    <row r="2" spans="1:6">
      <c r="A2" s="74" t="s">
        <v>556</v>
      </c>
      <c r="B2" s="74"/>
      <c r="C2" s="74"/>
      <c r="D2" s="74"/>
      <c r="E2" s="74"/>
    </row>
    <row r="3" spans="1:6">
      <c r="A3" s="74" t="s">
        <v>552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560</v>
      </c>
      <c r="B6" s="5">
        <v>3</v>
      </c>
      <c r="C6" s="6" t="s">
        <v>561</v>
      </c>
      <c r="D6" s="14">
        <f>D7+D17+D28+D34+D42+D51+D58+D70+D77+D83</f>
        <v>327700000</v>
      </c>
      <c r="E6" s="14">
        <f>E7+E17+E28+E34+E42+E51+E58+E70+E77+E83</f>
        <v>133805174</v>
      </c>
      <c r="F6" s="14">
        <f>F7+F17+F28+F34+F42+F51+F58+F70+F77+F83</f>
        <v>231000000</v>
      </c>
    </row>
    <row r="7" spans="1:6" s="1" customFormat="1">
      <c r="A7" s="6"/>
      <c r="B7" s="5">
        <v>32010100</v>
      </c>
      <c r="C7" s="6" t="s">
        <v>562</v>
      </c>
      <c r="D7" s="14">
        <f>SUM(D8:D16)</f>
        <v>61000000</v>
      </c>
      <c r="E7" s="14">
        <f>SUM(E8:E16)</f>
        <v>6405174</v>
      </c>
      <c r="F7" s="14">
        <f>SUM(F8:F16)</f>
        <v>101000000</v>
      </c>
    </row>
    <row r="8" spans="1:6" hidden="1">
      <c r="A8" s="70" t="s">
        <v>563</v>
      </c>
      <c r="B8" s="8">
        <v>32010101</v>
      </c>
      <c r="C8" s="9" t="s">
        <v>564</v>
      </c>
      <c r="D8" s="15"/>
      <c r="E8" s="15"/>
      <c r="F8" s="15"/>
    </row>
    <row r="9" spans="1:6">
      <c r="A9" s="9"/>
      <c r="B9" s="8"/>
      <c r="C9" s="8" t="s">
        <v>565</v>
      </c>
      <c r="D9" s="15"/>
      <c r="E9" s="15"/>
      <c r="F9" s="15">
        <v>17000000</v>
      </c>
    </row>
    <row r="10" spans="1:6">
      <c r="A10" s="9"/>
      <c r="B10" s="8"/>
      <c r="C10" s="9" t="s">
        <v>566</v>
      </c>
      <c r="D10" s="15">
        <v>15000000</v>
      </c>
      <c r="E10" s="15">
        <v>6405174</v>
      </c>
      <c r="F10" s="15">
        <v>15000000</v>
      </c>
    </row>
    <row r="11" spans="1:6">
      <c r="A11" s="9"/>
      <c r="B11" s="8"/>
      <c r="C11" s="9" t="s">
        <v>567</v>
      </c>
      <c r="D11" s="15">
        <v>40000000</v>
      </c>
      <c r="E11" s="15"/>
      <c r="F11" s="15">
        <v>7000000</v>
      </c>
    </row>
    <row r="12" spans="1:6">
      <c r="A12" s="9"/>
      <c r="B12" s="8"/>
      <c r="C12" s="9" t="s">
        <v>568</v>
      </c>
      <c r="D12" s="15"/>
      <c r="E12" s="15"/>
      <c r="F12" s="15">
        <v>20000000</v>
      </c>
    </row>
    <row r="13" spans="1:6">
      <c r="A13" s="9"/>
      <c r="B13" s="8"/>
      <c r="C13" s="9" t="s">
        <v>569</v>
      </c>
      <c r="D13" s="15">
        <v>6000000</v>
      </c>
      <c r="E13" s="15"/>
      <c r="F13" s="15">
        <v>6000000</v>
      </c>
    </row>
    <row r="14" spans="1:6">
      <c r="A14" s="9"/>
      <c r="B14" s="8"/>
      <c r="C14" s="9" t="s">
        <v>570</v>
      </c>
      <c r="D14" s="15"/>
      <c r="E14" s="15"/>
      <c r="F14" s="15">
        <v>36000000</v>
      </c>
    </row>
    <row r="15" spans="1:6" ht="30" hidden="1">
      <c r="A15" s="9"/>
      <c r="B15" s="8"/>
      <c r="C15" s="9" t="s">
        <v>571</v>
      </c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572</v>
      </c>
      <c r="D17" s="14">
        <f>SUM(D18:D27)</f>
        <v>0</v>
      </c>
      <c r="E17" s="14">
        <f t="shared" ref="E17:F17" si="0">SUM(E18:E27)</f>
        <v>0</v>
      </c>
      <c r="F17" s="14">
        <f t="shared" si="0"/>
        <v>0</v>
      </c>
    </row>
    <row r="18" spans="1:6">
      <c r="A18" s="70" t="s">
        <v>573</v>
      </c>
      <c r="B18" s="8">
        <v>32010202</v>
      </c>
      <c r="C18" s="9" t="s">
        <v>574</v>
      </c>
      <c r="D18" s="15"/>
      <c r="E18" s="15"/>
      <c r="F18" s="15"/>
    </row>
    <row r="19" spans="1:6" hidden="1">
      <c r="A19" s="17"/>
      <c r="B19" s="19"/>
      <c r="C19" s="17"/>
      <c r="D19" s="15"/>
      <c r="E19" s="15"/>
      <c r="F19" s="15"/>
    </row>
    <row r="20" spans="1:6" hidden="1">
      <c r="A20" s="17"/>
      <c r="B20" s="19"/>
      <c r="C20" s="17"/>
      <c r="D20" s="15"/>
      <c r="E20" s="15"/>
      <c r="F20" s="15"/>
    </row>
    <row r="21" spans="1:6" hidden="1">
      <c r="A21" s="17"/>
      <c r="B21" s="19"/>
      <c r="C21" s="17"/>
      <c r="D21" s="15"/>
      <c r="E21" s="15"/>
      <c r="F21" s="15"/>
    </row>
    <row r="22" spans="1:6" hidden="1">
      <c r="A22" s="17"/>
      <c r="B22" s="19"/>
      <c r="C22" s="17"/>
      <c r="D22" s="15"/>
      <c r="E22" s="15"/>
      <c r="F22" s="15"/>
    </row>
    <row r="23" spans="1:6" hidden="1">
      <c r="A23" s="17"/>
      <c r="B23" s="19"/>
      <c r="C23" s="17"/>
      <c r="D23" s="15"/>
      <c r="E23" s="15"/>
      <c r="F23" s="15"/>
    </row>
    <row r="24" spans="1:6" hidden="1">
      <c r="A24" s="17"/>
      <c r="B24" s="19"/>
      <c r="C24" s="17"/>
      <c r="D24" s="15"/>
      <c r="E24" s="15"/>
      <c r="F24" s="15"/>
    </row>
    <row r="25" spans="1:6" hidden="1">
      <c r="A25" s="17"/>
      <c r="B25" s="19"/>
      <c r="C25" s="17"/>
      <c r="D25" s="15"/>
      <c r="E25" s="15"/>
      <c r="F25" s="15"/>
    </row>
    <row r="26" spans="1:6" hidden="1">
      <c r="A26" s="17"/>
      <c r="B26" s="19"/>
      <c r="C26" s="17"/>
      <c r="D26" s="15"/>
      <c r="E26" s="15"/>
      <c r="F26" s="15"/>
    </row>
    <row r="27" spans="1:6" hidden="1">
      <c r="A27" s="17"/>
      <c r="B27" s="19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575</v>
      </c>
      <c r="D28" s="14">
        <f>SUM(D29:D33)</f>
        <v>0</v>
      </c>
      <c r="E28" s="14">
        <f t="shared" ref="E28:F28" si="1">SUM(E29:E33)</f>
        <v>0</v>
      </c>
      <c r="F28" s="14">
        <f t="shared" si="1"/>
        <v>0</v>
      </c>
    </row>
    <row r="29" spans="1:6">
      <c r="A29" s="70" t="s">
        <v>576</v>
      </c>
      <c r="B29" s="8">
        <v>32010301</v>
      </c>
      <c r="C29" s="9" t="s">
        <v>577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578</v>
      </c>
      <c r="D34" s="14">
        <f>SUM(D35:D41)</f>
        <v>261000000</v>
      </c>
      <c r="E34" s="14">
        <f>SUM(E35:E41)</f>
        <v>127400000</v>
      </c>
      <c r="F34" s="14">
        <f>SUM(F35:F41)</f>
        <v>65000000</v>
      </c>
    </row>
    <row r="35" spans="1:6">
      <c r="A35" s="70" t="s">
        <v>579</v>
      </c>
      <c r="B35" s="8">
        <v>32010405</v>
      </c>
      <c r="C35" s="9" t="s">
        <v>580</v>
      </c>
      <c r="D35" s="15">
        <v>200000000</v>
      </c>
      <c r="E35" s="15">
        <v>127400000</v>
      </c>
      <c r="F35" s="15"/>
    </row>
    <row r="36" spans="1:6">
      <c r="A36" s="32"/>
      <c r="B36" s="8"/>
      <c r="C36" s="32" t="s">
        <v>581</v>
      </c>
      <c r="D36" s="15"/>
      <c r="E36" s="15"/>
      <c r="F36" s="33">
        <v>15000000</v>
      </c>
    </row>
    <row r="37" spans="1:6">
      <c r="B37" s="8"/>
      <c r="C37" s="2" t="s">
        <v>582</v>
      </c>
      <c r="D37" s="15"/>
      <c r="E37" s="15"/>
      <c r="F37" s="34">
        <v>15000000</v>
      </c>
    </row>
    <row r="38" spans="1:6">
      <c r="C38" s="9" t="s">
        <v>583</v>
      </c>
      <c r="D38" s="15"/>
      <c r="E38" s="15"/>
      <c r="F38" s="15">
        <v>20000000</v>
      </c>
    </row>
    <row r="39" spans="1:6" hidden="1">
      <c r="A39" s="70" t="s">
        <v>584</v>
      </c>
      <c r="B39" s="8">
        <v>32010406</v>
      </c>
      <c r="C39" s="9" t="s">
        <v>585</v>
      </c>
      <c r="E39" s="15"/>
    </row>
    <row r="40" spans="1:6" ht="30">
      <c r="A40" s="70" t="s">
        <v>586</v>
      </c>
      <c r="B40" s="8">
        <v>32010407</v>
      </c>
      <c r="C40" s="9" t="s">
        <v>587</v>
      </c>
      <c r="D40" s="15">
        <v>61000000</v>
      </c>
      <c r="E40" s="15"/>
      <c r="F40" s="15">
        <v>15000000</v>
      </c>
    </row>
    <row r="41" spans="1:6" hidden="1">
      <c r="A41" s="70" t="s">
        <v>588</v>
      </c>
      <c r="B41" s="8">
        <v>32010408</v>
      </c>
      <c r="C41" s="9" t="s">
        <v>589</v>
      </c>
      <c r="D41" s="15"/>
      <c r="E41" s="15"/>
      <c r="F41" s="15"/>
    </row>
    <row r="42" spans="1:6" s="1" customFormat="1">
      <c r="A42" s="6"/>
      <c r="B42" s="5">
        <v>320105</v>
      </c>
      <c r="C42" s="6" t="s">
        <v>590</v>
      </c>
      <c r="D42" s="14">
        <f>SUM(D43:D50)</f>
        <v>5700000</v>
      </c>
      <c r="E42" s="14">
        <f>SUM(E43:E50)</f>
        <v>0</v>
      </c>
      <c r="F42" s="14">
        <f>SUM(F43:F50)</f>
        <v>5000000</v>
      </c>
    </row>
    <row r="43" spans="1:6">
      <c r="A43" s="70" t="s">
        <v>591</v>
      </c>
      <c r="B43" s="8">
        <v>32010501</v>
      </c>
      <c r="C43" s="9" t="s">
        <v>592</v>
      </c>
      <c r="D43" s="15"/>
      <c r="E43" s="15"/>
      <c r="F43" s="15"/>
    </row>
    <row r="44" spans="1:6">
      <c r="C44" s="9" t="s">
        <v>593</v>
      </c>
      <c r="D44" s="15">
        <v>5700000</v>
      </c>
      <c r="E44" s="15"/>
      <c r="F44" s="15">
        <v>5000000</v>
      </c>
    </row>
    <row r="45" spans="1:6" hidden="1">
      <c r="A45" s="9"/>
      <c r="B45" s="8"/>
      <c r="E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9"/>
      <c r="B47" s="8"/>
      <c r="C47" s="9"/>
      <c r="D47" s="15"/>
      <c r="E47" s="15"/>
      <c r="F47" s="15"/>
    </row>
    <row r="48" spans="1:6" hidden="1">
      <c r="A48" s="17"/>
      <c r="B48" s="19"/>
      <c r="C48" s="17"/>
      <c r="D48" s="15"/>
      <c r="E48" s="15"/>
      <c r="F48" s="15"/>
    </row>
    <row r="49" spans="1:6" hidden="1">
      <c r="A49" s="17"/>
      <c r="B49" s="19"/>
      <c r="C49" s="17"/>
      <c r="D49" s="15"/>
      <c r="E49" s="15"/>
      <c r="F49" s="15"/>
    </row>
    <row r="50" spans="1:6" hidden="1">
      <c r="A50" s="17"/>
      <c r="B50" s="19"/>
      <c r="C50" s="17"/>
      <c r="D50" s="15"/>
      <c r="E50" s="15"/>
      <c r="F50" s="15"/>
    </row>
    <row r="51" spans="1:6" s="1" customFormat="1">
      <c r="A51" s="6"/>
      <c r="B51" s="5">
        <v>320106</v>
      </c>
      <c r="C51" s="6" t="s">
        <v>594</v>
      </c>
      <c r="D51" s="14">
        <f>SUM(D52:D57)</f>
        <v>0</v>
      </c>
      <c r="E51" s="14">
        <f t="shared" ref="E51:F51" si="2">SUM(E52:E57)</f>
        <v>0</v>
      </c>
      <c r="F51" s="14">
        <f t="shared" si="2"/>
        <v>60000000</v>
      </c>
    </row>
    <row r="52" spans="1:6">
      <c r="A52" s="70" t="s">
        <v>595</v>
      </c>
      <c r="B52" s="8">
        <v>32010601</v>
      </c>
      <c r="C52" s="9" t="s">
        <v>596</v>
      </c>
      <c r="D52" s="15"/>
      <c r="E52" s="15"/>
      <c r="F52" s="15"/>
    </row>
    <row r="53" spans="1:6">
      <c r="A53" s="70" t="s">
        <v>597</v>
      </c>
      <c r="B53" s="8">
        <v>32010602</v>
      </c>
      <c r="C53" s="9" t="s">
        <v>598</v>
      </c>
      <c r="D53" s="15"/>
      <c r="E53" s="15"/>
      <c r="F53" s="15"/>
    </row>
    <row r="54" spans="1:6">
      <c r="A54" s="9"/>
      <c r="B54" s="8"/>
      <c r="C54" s="9" t="s">
        <v>599</v>
      </c>
      <c r="D54" s="15"/>
      <c r="E54" s="15"/>
      <c r="F54" s="15">
        <v>60000000</v>
      </c>
    </row>
    <row r="55" spans="1:6" hidden="1">
      <c r="A55" s="9"/>
      <c r="B55" s="8"/>
      <c r="C55" s="9"/>
      <c r="D55" s="15"/>
      <c r="E55" s="15"/>
      <c r="F55" s="15"/>
    </row>
    <row r="56" spans="1:6" hidden="1">
      <c r="A56" s="9"/>
      <c r="B56" s="8"/>
      <c r="C56" s="9"/>
      <c r="D56" s="15"/>
      <c r="E56" s="15"/>
      <c r="F56" s="15"/>
    </row>
    <row r="57" spans="1:6" hidden="1">
      <c r="A57" s="9"/>
      <c r="B57" s="8"/>
      <c r="C57" s="9"/>
      <c r="D57" s="15"/>
      <c r="E57" s="15"/>
      <c r="F57" s="15"/>
    </row>
    <row r="58" spans="1:6" s="1" customFormat="1">
      <c r="A58" s="6"/>
      <c r="B58" s="5">
        <v>320109</v>
      </c>
      <c r="C58" s="6" t="s">
        <v>600</v>
      </c>
      <c r="D58" s="14">
        <f>SUM(D59:D69)</f>
        <v>0</v>
      </c>
      <c r="E58" s="14">
        <f t="shared" ref="E58:F58" si="3">SUM(E59:E69)</f>
        <v>0</v>
      </c>
      <c r="F58" s="14">
        <f t="shared" si="3"/>
        <v>0</v>
      </c>
    </row>
    <row r="59" spans="1:6" hidden="1">
      <c r="A59" s="70" t="s">
        <v>601</v>
      </c>
      <c r="B59" s="8">
        <v>32010903</v>
      </c>
      <c r="C59" s="9" t="s">
        <v>602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70" t="s">
        <v>603</v>
      </c>
      <c r="B61" s="8">
        <v>32010904</v>
      </c>
      <c r="C61" s="9" t="s">
        <v>604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70" t="s">
        <v>605</v>
      </c>
      <c r="B63" s="8">
        <v>32010935</v>
      </c>
      <c r="C63" s="9" t="s">
        <v>606</v>
      </c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9"/>
      <c r="B65" s="8"/>
      <c r="C65" s="9"/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70" t="s">
        <v>607</v>
      </c>
      <c r="B67" s="8">
        <v>32010936</v>
      </c>
      <c r="C67" s="9" t="s">
        <v>608</v>
      </c>
      <c r="D67" s="15"/>
      <c r="E67" s="15"/>
      <c r="F67" s="15"/>
    </row>
    <row r="68" spans="1:6" hidden="1">
      <c r="A68" s="9"/>
      <c r="B68" s="8"/>
      <c r="C68" s="9"/>
      <c r="D68" s="15"/>
      <c r="E68" s="15"/>
      <c r="F68" s="15"/>
    </row>
    <row r="69" spans="1:6" hidden="1">
      <c r="A69" s="9"/>
      <c r="B69" s="8"/>
      <c r="C69" s="9"/>
      <c r="D69" s="15"/>
      <c r="E69" s="15"/>
      <c r="F69" s="15"/>
    </row>
    <row r="70" spans="1:6" s="1" customFormat="1">
      <c r="A70" s="6"/>
      <c r="B70" s="5">
        <v>320201</v>
      </c>
      <c r="C70" s="6" t="s">
        <v>609</v>
      </c>
      <c r="D70" s="14">
        <f>SUM(D71:D76)</f>
        <v>0</v>
      </c>
      <c r="E70" s="14">
        <f t="shared" ref="E70:F70" si="4">SUM(E71:E76)</f>
        <v>0</v>
      </c>
      <c r="F70" s="14">
        <f t="shared" si="4"/>
        <v>0</v>
      </c>
    </row>
    <row r="71" spans="1:6" hidden="1">
      <c r="A71" s="70" t="s">
        <v>610</v>
      </c>
      <c r="B71" s="8">
        <v>32020101</v>
      </c>
      <c r="C71" s="9" t="s">
        <v>611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70" t="s">
        <v>612</v>
      </c>
      <c r="B73" s="8">
        <v>32020102</v>
      </c>
      <c r="C73" s="9" t="s">
        <v>613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hidden="1">
      <c r="A75" s="70" t="s">
        <v>614</v>
      </c>
      <c r="B75" s="8">
        <v>32020104</v>
      </c>
      <c r="C75" s="9" t="s">
        <v>615</v>
      </c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s="1" customFormat="1">
      <c r="A77" s="6"/>
      <c r="B77" s="5">
        <v>320301</v>
      </c>
      <c r="C77" s="6" t="s">
        <v>616</v>
      </c>
      <c r="D77" s="14">
        <f>SUM(D78:D82)</f>
        <v>0</v>
      </c>
      <c r="E77" s="14">
        <f t="shared" ref="E77:F77" si="5">SUM(E78:E82)</f>
        <v>0</v>
      </c>
      <c r="F77" s="14">
        <f t="shared" si="5"/>
        <v>0</v>
      </c>
    </row>
    <row r="78" spans="1:6" hidden="1">
      <c r="A78" s="70" t="s">
        <v>617</v>
      </c>
      <c r="B78" s="8">
        <v>32030101</v>
      </c>
      <c r="C78" s="9" t="s">
        <v>618</v>
      </c>
      <c r="D78" s="15"/>
      <c r="E78" s="15"/>
      <c r="F78" s="15"/>
    </row>
    <row r="79" spans="1:6" hidden="1">
      <c r="A79" s="70" t="s">
        <v>619</v>
      </c>
      <c r="B79" s="8">
        <v>32030109</v>
      </c>
      <c r="C79" s="9" t="s">
        <v>620</v>
      </c>
      <c r="D79" s="15"/>
      <c r="E79" s="15"/>
      <c r="F79" s="15"/>
    </row>
    <row r="80" spans="1:6" hidden="1">
      <c r="A80" s="70" t="s">
        <v>621</v>
      </c>
      <c r="B80" s="8">
        <v>32030110</v>
      </c>
      <c r="C80" s="9" t="s">
        <v>622</v>
      </c>
      <c r="D80" s="15"/>
      <c r="E80" s="15"/>
      <c r="F80" s="15"/>
    </row>
    <row r="81" spans="1:6" hidden="1">
      <c r="A81" s="17"/>
      <c r="B81" s="19"/>
      <c r="C81" s="17"/>
      <c r="D81" s="15"/>
      <c r="E81" s="15"/>
      <c r="F81" s="15"/>
    </row>
    <row r="82" spans="1:6" hidden="1">
      <c r="A82" s="17"/>
      <c r="B82" s="19"/>
      <c r="C82" s="17"/>
      <c r="D82" s="15"/>
      <c r="E82" s="15"/>
      <c r="F82" s="15"/>
    </row>
    <row r="83" spans="1:6" s="1" customFormat="1">
      <c r="A83" s="6"/>
      <c r="B83" s="5">
        <v>32011000</v>
      </c>
      <c r="C83" s="6" t="s">
        <v>623</v>
      </c>
      <c r="D83" s="14">
        <f>SUM(D84:D85)</f>
        <v>0</v>
      </c>
      <c r="E83" s="14">
        <f t="shared" ref="E83:F83" si="6">SUM(E84:E85)</f>
        <v>0</v>
      </c>
      <c r="F83" s="14">
        <f t="shared" si="6"/>
        <v>0</v>
      </c>
    </row>
    <row r="84" spans="1:6" hidden="1">
      <c r="A84" s="70" t="s">
        <v>624</v>
      </c>
      <c r="B84" s="17"/>
      <c r="C84" s="17"/>
      <c r="D84" s="15"/>
      <c r="E84" s="15"/>
      <c r="F84" s="15"/>
    </row>
    <row r="85" spans="1:6" hidden="1">
      <c r="A85" s="17"/>
      <c r="B85" s="17"/>
      <c r="C85" s="17"/>
      <c r="D85" s="15"/>
      <c r="E85" s="15"/>
      <c r="F85" s="15"/>
    </row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LSO7iod56FlYGPUZ8dBdVHyMoEsHZuOdIspubXggj4iwgCM359FngIiIqEKuGxMJj1kpgF1igVBpErNk67RKTw==" saltValue="rUhLBDXcJ83NZ/goDhP8BQ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E300"/>
  <sheetViews>
    <sheetView view="pageBreakPreview" zoomScale="60" zoomScaleNormal="98" workbookViewId="0">
      <selection activeCell="E11" sqref="E11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625</v>
      </c>
      <c r="B3" s="75"/>
      <c r="C3" s="75"/>
      <c r="D3" s="75"/>
      <c r="E3" s="75"/>
    </row>
    <row r="4" spans="1:5">
      <c r="A4" s="74" t="s">
        <v>626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81469569</v>
      </c>
      <c r="D7" s="7">
        <f t="shared" ref="D7:E7" si="0">D8+D13+D20</f>
        <v>81469569</v>
      </c>
      <c r="E7" s="7">
        <f t="shared" si="0"/>
        <v>82572078</v>
      </c>
    </row>
    <row r="8" spans="1:5" s="1" customFormat="1">
      <c r="A8" s="12">
        <v>2101</v>
      </c>
      <c r="B8" s="12" t="s">
        <v>437</v>
      </c>
      <c r="C8" s="7">
        <f>C9</f>
        <v>81469569</v>
      </c>
      <c r="D8" s="7">
        <f t="shared" ref="D8:E8" si="1">D9</f>
        <v>81469569</v>
      </c>
      <c r="E8" s="7">
        <f t="shared" si="1"/>
        <v>82572078</v>
      </c>
    </row>
    <row r="9" spans="1:5" s="1" customFormat="1">
      <c r="A9" s="12">
        <v>210101</v>
      </c>
      <c r="B9" s="12" t="s">
        <v>438</v>
      </c>
      <c r="C9" s="7">
        <f>SUM(C10:C12)</f>
        <v>81469569</v>
      </c>
      <c r="D9" s="7">
        <f t="shared" ref="D9:E9" si="2">SUM(D10:D12)</f>
        <v>81469569</v>
      </c>
      <c r="E9" s="7">
        <f t="shared" si="2"/>
        <v>82572078</v>
      </c>
    </row>
    <row r="10" spans="1:5">
      <c r="A10" s="13">
        <v>21010101</v>
      </c>
      <c r="B10" s="11" t="s">
        <v>437</v>
      </c>
      <c r="C10" s="10">
        <v>81469569</v>
      </c>
      <c r="D10" s="10">
        <v>81469569</v>
      </c>
      <c r="E10" s="10">
        <v>82572078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YAp4UW8njJ2eOA/yPdmvzEeh8KgZyw1gyn8ccQiKYCaskICSbXEl4QZJmBojdvqh7OzZPM0KM+DLhRTnPwgsuw==" saltValue="KSv8doKGUiOB1s0rZriDoA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3:E300"/>
  <sheetViews>
    <sheetView view="pageBreakPreview" topLeftCell="A2" zoomScale="60" zoomScaleNormal="100" workbookViewId="0">
      <selection activeCell="D59" sqref="D59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627</v>
      </c>
      <c r="B4" s="75"/>
      <c r="C4" s="75"/>
      <c r="D4" s="75"/>
      <c r="E4" s="75"/>
    </row>
    <row r="5" spans="1:5">
      <c r="A5" s="74" t="s">
        <v>626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C8+C85+C89+C94</f>
        <v>18700000</v>
      </c>
      <c r="D7" s="7">
        <f>D8+D85+D89+D94</f>
        <v>4118500</v>
      </c>
      <c r="E7" s="7">
        <f>E8+E85+E89+E94</f>
        <v>10300000</v>
      </c>
    </row>
    <row r="8" spans="1:5" s="1" customFormat="1">
      <c r="A8" s="5">
        <v>2202</v>
      </c>
      <c r="B8" s="6" t="s">
        <v>455</v>
      </c>
      <c r="C8" s="7">
        <f>C9+C14+C22+C36+C45+C48+C55+C64+C68+C71</f>
        <v>18700000</v>
      </c>
      <c r="D8" s="7">
        <f>D9+D14+D22+D36+D45+D48+D55+D64+D68+D71</f>
        <v>4118500</v>
      </c>
      <c r="E8" s="7">
        <f>E9+E14+E22+E36+E45+E48+E55+E64+E68+E71</f>
        <v>10300000</v>
      </c>
    </row>
    <row r="9" spans="1:5" s="1" customFormat="1">
      <c r="A9" s="5">
        <v>220201</v>
      </c>
      <c r="B9" s="6" t="s">
        <v>456</v>
      </c>
      <c r="C9" s="7">
        <f>SUM(C10:C13)</f>
        <v>1500000</v>
      </c>
      <c r="D9" s="7">
        <f t="shared" ref="D9:E9" si="0">SUM(D10:D13)</f>
        <v>0</v>
      </c>
      <c r="E9" s="7">
        <f t="shared" si="0"/>
        <v>1000000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1500000</v>
      </c>
      <c r="D11" s="10"/>
      <c r="E11" s="10">
        <v>1000000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2000000</v>
      </c>
      <c r="D22" s="7">
        <f t="shared" ref="D22:E22" si="1">SUM(D23:D35)</f>
        <v>525000</v>
      </c>
      <c r="E22" s="7">
        <f t="shared" si="1"/>
        <v>300000</v>
      </c>
    </row>
    <row r="23" spans="1:5">
      <c r="A23" s="8">
        <v>22020301</v>
      </c>
      <c r="B23" s="9" t="s">
        <v>470</v>
      </c>
      <c r="C23" s="10">
        <v>2000000</v>
      </c>
      <c r="D23" s="10">
        <v>525000</v>
      </c>
      <c r="E23" s="10">
        <v>300000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3200000</v>
      </c>
      <c r="D36" s="7">
        <f t="shared" ref="D36:E36" si="2">SUM(D37:D44)</f>
        <v>0</v>
      </c>
      <c r="E36" s="7">
        <f t="shared" si="2"/>
        <v>1500000</v>
      </c>
    </row>
    <row r="37" spans="1:5">
      <c r="A37" s="8">
        <v>22020401</v>
      </c>
      <c r="B37" s="9" t="s">
        <v>484</v>
      </c>
      <c r="C37" s="10">
        <v>2200000</v>
      </c>
      <c r="D37" s="10"/>
      <c r="E37" s="10">
        <v>1000000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>
      <c r="A41" s="8">
        <v>22020405</v>
      </c>
      <c r="B41" s="9" t="s">
        <v>488</v>
      </c>
      <c r="C41" s="10">
        <v>1000000</v>
      </c>
      <c r="D41" s="10"/>
      <c r="E41" s="10">
        <v>500000</v>
      </c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3">SUM(D46:D47)</f>
        <v>0</v>
      </c>
      <c r="E45" s="7">
        <f t="shared" si="3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SUM(C49:C54)</f>
        <v>6000000</v>
      </c>
      <c r="D48" s="7">
        <f>SUM(D49:D54)</f>
        <v>3202500</v>
      </c>
      <c r="E48" s="7">
        <f>SUM(E49:E54)</f>
        <v>5500000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>
      <c r="A53" s="8">
        <v>22020605</v>
      </c>
      <c r="B53" s="9" t="s">
        <v>628</v>
      </c>
      <c r="C53" s="10">
        <v>3000000</v>
      </c>
      <c r="D53" s="10">
        <v>3202500</v>
      </c>
      <c r="E53" s="10">
        <v>3500000</v>
      </c>
    </row>
    <row r="54" spans="1:5" ht="30">
      <c r="A54" s="8">
        <v>22020605</v>
      </c>
      <c r="B54" s="9" t="s">
        <v>629</v>
      </c>
      <c r="C54" s="10">
        <v>3000000</v>
      </c>
      <c r="D54" s="10"/>
      <c r="E54" s="10">
        <v>2000000</v>
      </c>
    </row>
    <row r="55" spans="1:5" s="1" customFormat="1">
      <c r="A55" s="5">
        <v>220207</v>
      </c>
      <c r="B55" s="6" t="s">
        <v>501</v>
      </c>
      <c r="C55" s="7">
        <f>SUM(C56:C63)</f>
        <v>0</v>
      </c>
      <c r="D55" s="7">
        <f t="shared" ref="D55:E55" si="4">SUM(D56:D63)</f>
        <v>0</v>
      </c>
      <c r="E55" s="7">
        <f t="shared" si="4"/>
        <v>0</v>
      </c>
    </row>
    <row r="56" spans="1:5" hidden="1">
      <c r="A56" s="8">
        <v>22020701</v>
      </c>
      <c r="B56" s="9" t="s">
        <v>502</v>
      </c>
      <c r="C56" s="10"/>
      <c r="D56" s="10"/>
      <c r="E56" s="10"/>
    </row>
    <row r="57" spans="1:5" hidden="1">
      <c r="A57" s="8">
        <v>22020702</v>
      </c>
      <c r="B57" s="9" t="s">
        <v>503</v>
      </c>
      <c r="C57" s="10"/>
      <c r="D57" s="10"/>
      <c r="E57" s="10"/>
    </row>
    <row r="58" spans="1:5" hidden="1">
      <c r="A58" s="8">
        <v>22020703</v>
      </c>
      <c r="B58" s="9" t="s">
        <v>504</v>
      </c>
      <c r="C58" s="10"/>
      <c r="D58" s="10"/>
      <c r="E58" s="10"/>
    </row>
    <row r="59" spans="1:5" hidden="1">
      <c r="A59" s="8">
        <v>22020707</v>
      </c>
      <c r="B59" s="9" t="s">
        <v>505</v>
      </c>
      <c r="C59" s="10"/>
      <c r="D59" s="10"/>
      <c r="E59" s="10"/>
    </row>
    <row r="60" spans="1:5" hidden="1">
      <c r="A60" s="8">
        <v>22020708</v>
      </c>
      <c r="B60" s="9" t="s">
        <v>506</v>
      </c>
      <c r="C60" s="10"/>
      <c r="D60" s="10"/>
      <c r="E60" s="10"/>
    </row>
    <row r="61" spans="1:5" hidden="1">
      <c r="A61" s="8">
        <v>22020709</v>
      </c>
      <c r="B61" s="9" t="s">
        <v>507</v>
      </c>
      <c r="C61" s="10"/>
      <c r="D61" s="10"/>
      <c r="E61" s="10"/>
    </row>
    <row r="62" spans="1:5" hidden="1">
      <c r="A62" s="8">
        <v>22020711</v>
      </c>
      <c r="B62" s="9" t="s">
        <v>508</v>
      </c>
      <c r="C62" s="10"/>
      <c r="D62" s="10"/>
      <c r="E62" s="10"/>
    </row>
    <row r="63" spans="1:5" hidden="1">
      <c r="A63" s="8">
        <v>22020712</v>
      </c>
      <c r="B63" s="9" t="s">
        <v>509</v>
      </c>
      <c r="C63" s="10"/>
      <c r="D63" s="10"/>
      <c r="E63" s="10"/>
    </row>
    <row r="64" spans="1:5" s="1" customFormat="1">
      <c r="A64" s="5">
        <v>220208</v>
      </c>
      <c r="B64" s="6" t="s">
        <v>510</v>
      </c>
      <c r="C64" s="7">
        <f>SUM(C65:C67)</f>
        <v>0</v>
      </c>
      <c r="D64" s="7">
        <f t="shared" ref="D64:E64" si="5">SUM(D65:D67)</f>
        <v>0</v>
      </c>
      <c r="E64" s="7">
        <f t="shared" si="5"/>
        <v>1000000</v>
      </c>
    </row>
    <row r="65" spans="1:5">
      <c r="A65" s="8">
        <v>22020801</v>
      </c>
      <c r="B65" s="9" t="s">
        <v>511</v>
      </c>
      <c r="C65" s="10"/>
      <c r="D65" s="10"/>
      <c r="E65" s="10">
        <v>1000000</v>
      </c>
    </row>
    <row r="66" spans="1:5" hidden="1">
      <c r="A66" s="8">
        <v>22020802</v>
      </c>
      <c r="B66" s="9" t="s">
        <v>512</v>
      </c>
      <c r="C66" s="10"/>
      <c r="D66" s="10"/>
      <c r="E66" s="10"/>
    </row>
    <row r="67" spans="1:5" hidden="1">
      <c r="A67" s="8">
        <v>22020803</v>
      </c>
      <c r="B67" s="9" t="s">
        <v>513</v>
      </c>
      <c r="C67" s="10"/>
      <c r="D67" s="10"/>
      <c r="E67" s="10"/>
    </row>
    <row r="68" spans="1:5" s="1" customFormat="1">
      <c r="A68" s="5">
        <v>220209</v>
      </c>
      <c r="B68" s="6" t="s">
        <v>514</v>
      </c>
      <c r="C68" s="7">
        <f>SUM(C69:C70)</f>
        <v>0</v>
      </c>
      <c r="D68" s="7">
        <f t="shared" ref="D68:E68" si="6">SUM(D69:D70)</f>
        <v>0</v>
      </c>
      <c r="E68" s="7">
        <f t="shared" si="6"/>
        <v>0</v>
      </c>
    </row>
    <row r="69" spans="1:5" hidden="1">
      <c r="A69" s="8">
        <v>22020901</v>
      </c>
      <c r="B69" s="9" t="s">
        <v>515</v>
      </c>
      <c r="C69" s="10"/>
      <c r="D69" s="10"/>
      <c r="E69" s="10"/>
    </row>
    <row r="70" spans="1:5" hidden="1">
      <c r="A70" s="8">
        <v>22020902</v>
      </c>
      <c r="B70" s="9" t="s">
        <v>516</v>
      </c>
      <c r="C70" s="10"/>
      <c r="D70" s="10"/>
      <c r="E70" s="10"/>
    </row>
    <row r="71" spans="1:5" s="1" customFormat="1">
      <c r="A71" s="5">
        <v>220210</v>
      </c>
      <c r="B71" s="6" t="s">
        <v>517</v>
      </c>
      <c r="C71" s="7">
        <f>SUM(C72:C84)</f>
        <v>6000000</v>
      </c>
      <c r="D71" s="7">
        <f t="shared" ref="D71:E71" si="7">SUM(D72:D84)</f>
        <v>391000</v>
      </c>
      <c r="E71" s="7">
        <f t="shared" si="7"/>
        <v>1000000</v>
      </c>
    </row>
    <row r="72" spans="1:5">
      <c r="A72" s="8">
        <v>22021001</v>
      </c>
      <c r="B72" s="9" t="s">
        <v>518</v>
      </c>
      <c r="C72" s="10">
        <v>2000000</v>
      </c>
      <c r="D72" s="10"/>
      <c r="E72" s="10">
        <v>500000</v>
      </c>
    </row>
    <row r="73" spans="1:5" hidden="1">
      <c r="A73" s="8">
        <v>22021002</v>
      </c>
      <c r="B73" s="9" t="s">
        <v>519</v>
      </c>
      <c r="C73" s="10"/>
      <c r="D73" s="10"/>
      <c r="E73" s="10"/>
    </row>
    <row r="74" spans="1:5" hidden="1">
      <c r="A74" s="8">
        <v>22021003</v>
      </c>
      <c r="B74" s="9" t="s">
        <v>520</v>
      </c>
      <c r="C74" s="10"/>
      <c r="D74" s="10"/>
      <c r="E74" s="10"/>
    </row>
    <row r="75" spans="1:5" hidden="1">
      <c r="A75" s="8">
        <v>22021004</v>
      </c>
      <c r="B75" s="9" t="s">
        <v>521</v>
      </c>
      <c r="C75" s="10"/>
      <c r="D75" s="10"/>
      <c r="E75" s="10"/>
    </row>
    <row r="76" spans="1:5" hidden="1">
      <c r="A76" s="8">
        <v>22021006</v>
      </c>
      <c r="B76" s="9" t="s">
        <v>522</v>
      </c>
      <c r="C76" s="10"/>
      <c r="D76" s="10"/>
      <c r="E76" s="10"/>
    </row>
    <row r="77" spans="1:5">
      <c r="A77" s="8">
        <v>22021007</v>
      </c>
      <c r="B77" s="9" t="s">
        <v>523</v>
      </c>
      <c r="C77" s="10">
        <v>4000000</v>
      </c>
      <c r="D77" s="10">
        <v>391000</v>
      </c>
      <c r="E77" s="10">
        <v>500000</v>
      </c>
    </row>
    <row r="78" spans="1:5" hidden="1">
      <c r="A78" s="8">
        <v>22021008</v>
      </c>
      <c r="B78" s="9" t="s">
        <v>524</v>
      </c>
      <c r="C78" s="10"/>
      <c r="D78" s="10"/>
      <c r="E78" s="10"/>
    </row>
    <row r="79" spans="1:5" hidden="1">
      <c r="A79" s="8">
        <v>22021009</v>
      </c>
      <c r="B79" s="9" t="s">
        <v>525</v>
      </c>
      <c r="C79" s="10"/>
      <c r="D79" s="10"/>
      <c r="E79" s="10"/>
    </row>
    <row r="80" spans="1:5" hidden="1">
      <c r="A80" s="8">
        <v>22021010</v>
      </c>
      <c r="B80" s="9" t="s">
        <v>526</v>
      </c>
      <c r="C80" s="10"/>
      <c r="D80" s="10"/>
      <c r="E80" s="10"/>
    </row>
    <row r="81" spans="1:5" hidden="1">
      <c r="A81" s="8">
        <v>22021014</v>
      </c>
      <c r="B81" s="9" t="s">
        <v>527</v>
      </c>
      <c r="C81" s="10"/>
      <c r="D81" s="10"/>
      <c r="E81" s="10"/>
    </row>
    <row r="82" spans="1:5" hidden="1">
      <c r="A82" s="8">
        <v>22021020</v>
      </c>
      <c r="B82" s="9" t="s">
        <v>528</v>
      </c>
      <c r="C82" s="10"/>
      <c r="D82" s="10"/>
      <c r="E82" s="10"/>
    </row>
    <row r="83" spans="1:5" hidden="1">
      <c r="A83" s="8">
        <v>22021050</v>
      </c>
      <c r="B83" s="9" t="s">
        <v>529</v>
      </c>
      <c r="C83" s="10"/>
      <c r="D83" s="10"/>
      <c r="E83" s="10"/>
    </row>
    <row r="84" spans="1:5" hidden="1">
      <c r="A84" s="8">
        <v>22021052</v>
      </c>
      <c r="B84" s="9" t="s">
        <v>530</v>
      </c>
      <c r="C84" s="10"/>
      <c r="D84" s="10"/>
      <c r="E84" s="10"/>
    </row>
    <row r="85" spans="1:5" s="1" customFormat="1">
      <c r="A85" s="5">
        <v>2204</v>
      </c>
      <c r="B85" s="6" t="s">
        <v>531</v>
      </c>
      <c r="C85" s="7">
        <f>C86</f>
        <v>0</v>
      </c>
      <c r="D85" s="7">
        <f t="shared" ref="D85:E85" si="8">D86</f>
        <v>0</v>
      </c>
      <c r="E85" s="7">
        <f t="shared" si="8"/>
        <v>0</v>
      </c>
    </row>
    <row r="86" spans="1:5" s="1" customFormat="1">
      <c r="A86" s="5">
        <v>220401</v>
      </c>
      <c r="B86" s="6" t="s">
        <v>532</v>
      </c>
      <c r="C86" s="7">
        <f>SUM(C87:C88)</f>
        <v>0</v>
      </c>
      <c r="D86" s="7">
        <f>SUM(D87:D88)</f>
        <v>0</v>
      </c>
      <c r="E86" s="7">
        <f>SUM(E87:E88)</f>
        <v>0</v>
      </c>
    </row>
    <row r="87" spans="1:5" hidden="1">
      <c r="A87" s="8">
        <v>22040105</v>
      </c>
      <c r="B87" s="9" t="s">
        <v>533</v>
      </c>
      <c r="C87" s="10"/>
      <c r="D87" s="10"/>
      <c r="E87" s="10"/>
    </row>
    <row r="88" spans="1:5" hidden="1">
      <c r="A88" s="8">
        <v>22040109</v>
      </c>
      <c r="B88" s="9" t="s">
        <v>534</v>
      </c>
      <c r="C88" s="10"/>
      <c r="D88" s="10"/>
      <c r="E88" s="10"/>
    </row>
    <row r="89" spans="1:5" s="1" customFormat="1">
      <c r="A89" s="5">
        <v>2205</v>
      </c>
      <c r="B89" s="6" t="s">
        <v>535</v>
      </c>
      <c r="C89" s="7">
        <f>C90</f>
        <v>0</v>
      </c>
      <c r="D89" s="7">
        <f t="shared" ref="D89:E89" si="9">D90</f>
        <v>0</v>
      </c>
      <c r="E89" s="7">
        <f t="shared" si="9"/>
        <v>0</v>
      </c>
    </row>
    <row r="90" spans="1:5" s="1" customFormat="1">
      <c r="A90" s="5">
        <v>220501</v>
      </c>
      <c r="B90" s="6" t="s">
        <v>536</v>
      </c>
      <c r="C90" s="7">
        <f>SUM(C91:C93)</f>
        <v>0</v>
      </c>
      <c r="D90" s="7">
        <f t="shared" ref="D90:E90" si="10">SUM(D91:D93)</f>
        <v>0</v>
      </c>
      <c r="E90" s="7">
        <f t="shared" si="10"/>
        <v>0</v>
      </c>
    </row>
    <row r="91" spans="1:5" hidden="1">
      <c r="A91" s="8">
        <v>22050105</v>
      </c>
      <c r="B91" s="9" t="s">
        <v>537</v>
      </c>
      <c r="C91" s="10"/>
      <c r="D91" s="10"/>
      <c r="E91" s="10"/>
    </row>
    <row r="92" spans="1:5" hidden="1">
      <c r="A92" s="8">
        <v>22050108</v>
      </c>
      <c r="B92" s="9" t="s">
        <v>538</v>
      </c>
      <c r="C92" s="10"/>
      <c r="D92" s="10"/>
      <c r="E92" s="10"/>
    </row>
    <row r="93" spans="1:5" hidden="1">
      <c r="A93" s="8">
        <v>22050110</v>
      </c>
      <c r="B93" s="9" t="s">
        <v>539</v>
      </c>
      <c r="C93" s="10"/>
      <c r="D93" s="10"/>
      <c r="E93" s="10"/>
    </row>
    <row r="94" spans="1:5" s="1" customFormat="1">
      <c r="A94" s="5">
        <v>2206</v>
      </c>
      <c r="B94" s="6" t="s">
        <v>540</v>
      </c>
      <c r="C94" s="7">
        <f>C95+C97</f>
        <v>0</v>
      </c>
      <c r="D94" s="7">
        <f t="shared" ref="D94:E94" si="11">D95+D97</f>
        <v>0</v>
      </c>
      <c r="E94" s="7">
        <f t="shared" si="11"/>
        <v>0</v>
      </c>
    </row>
    <row r="95" spans="1:5" s="1" customFormat="1">
      <c r="A95" s="5">
        <v>220603</v>
      </c>
      <c r="B95" s="6" t="s">
        <v>541</v>
      </c>
      <c r="C95" s="7">
        <f>C96</f>
        <v>0</v>
      </c>
      <c r="D95" s="7">
        <f t="shared" ref="D95:E95" si="12">D96</f>
        <v>0</v>
      </c>
      <c r="E95" s="7">
        <f t="shared" si="12"/>
        <v>0</v>
      </c>
    </row>
    <row r="96" spans="1:5" hidden="1">
      <c r="A96" s="8">
        <v>22060301</v>
      </c>
      <c r="B96" s="9" t="s">
        <v>542</v>
      </c>
      <c r="C96" s="10"/>
      <c r="D96" s="10"/>
      <c r="E96" s="10"/>
    </row>
    <row r="97" spans="1:5" s="1" customFormat="1">
      <c r="A97" s="5">
        <v>220604</v>
      </c>
      <c r="B97" s="6" t="s">
        <v>543</v>
      </c>
      <c r="C97" s="7">
        <f>SUM(C98:C99)</f>
        <v>0</v>
      </c>
      <c r="D97" s="7">
        <f t="shared" ref="D97:E97" si="13">SUM(D98:D99)</f>
        <v>0</v>
      </c>
      <c r="E97" s="7">
        <f t="shared" si="13"/>
        <v>0</v>
      </c>
    </row>
    <row r="98" spans="1:5" hidden="1">
      <c r="A98" s="8">
        <v>22060401</v>
      </c>
      <c r="B98" s="9" t="s">
        <v>544</v>
      </c>
      <c r="C98" s="10"/>
      <c r="D98" s="10"/>
      <c r="E98" s="10"/>
    </row>
    <row r="99" spans="1:5" hidden="1">
      <c r="A99" s="11"/>
      <c r="B99" s="11"/>
      <c r="C99" s="10"/>
      <c r="D99" s="10"/>
      <c r="E99" s="10"/>
    </row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J0H7x8fgPVdauZkkfjCwRRO6WWuHpOtqdah6seD7FC1+z/6rqprcnvABwd2PQmBWYGRX6WSyYGBcqSJLze3Mxg==" saltValue="E/yhIKgyWx7+0sL1h5Eqzg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300"/>
  <sheetViews>
    <sheetView view="pageBreakPreview" topLeftCell="A19" zoomScale="94" zoomScaleNormal="84" workbookViewId="0">
      <selection activeCell="A77" sqref="A77:XFD77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</row>
    <row r="2" spans="1:6">
      <c r="A2" s="74" t="s">
        <v>631</v>
      </c>
      <c r="B2" s="74"/>
      <c r="C2" s="74"/>
      <c r="D2" s="74"/>
      <c r="E2" s="74"/>
    </row>
    <row r="3" spans="1:6">
      <c r="A3" s="74" t="s">
        <v>626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632</v>
      </c>
      <c r="B6" s="5">
        <v>3</v>
      </c>
      <c r="C6" s="6" t="s">
        <v>561</v>
      </c>
      <c r="D6" s="14">
        <f>D7+D17+D28+D34+D40+D49+D56+D68+D75+D81</f>
        <v>851514410</v>
      </c>
      <c r="E6" s="14">
        <f t="shared" ref="E6:F6" si="0">E7+E17+E28+E34+E40+E49+E56+E68+E75+E81</f>
        <v>319783539</v>
      </c>
      <c r="F6" s="14">
        <f t="shared" si="0"/>
        <v>372000000</v>
      </c>
    </row>
    <row r="7" spans="1:6" s="1" customFormat="1">
      <c r="A7" s="6"/>
      <c r="B7" s="5">
        <v>32010100</v>
      </c>
      <c r="C7" s="6" t="s">
        <v>562</v>
      </c>
      <c r="D7" s="14">
        <f>SUM(D8:D16)</f>
        <v>19400000</v>
      </c>
      <c r="E7" s="14">
        <f t="shared" ref="E7:F7" si="1">SUM(E8:E16)</f>
        <v>0</v>
      </c>
      <c r="F7" s="14">
        <f t="shared" si="1"/>
        <v>31000000</v>
      </c>
    </row>
    <row r="8" spans="1:6" hidden="1">
      <c r="A8" s="70" t="s">
        <v>633</v>
      </c>
      <c r="B8" s="8">
        <v>32010101</v>
      </c>
      <c r="C8" s="9" t="s">
        <v>564</v>
      </c>
      <c r="D8" s="15"/>
      <c r="E8" s="15"/>
      <c r="F8" s="15"/>
    </row>
    <row r="9" spans="1:6" ht="30">
      <c r="A9" s="9"/>
      <c r="B9" s="8">
        <v>32010101</v>
      </c>
      <c r="C9" s="9" t="s">
        <v>634</v>
      </c>
      <c r="D9" s="15">
        <v>10000000</v>
      </c>
      <c r="E9" s="15"/>
      <c r="F9" s="15">
        <v>20000000</v>
      </c>
    </row>
    <row r="10" spans="1:6" hidden="1">
      <c r="A10" s="9"/>
      <c r="B10" s="8">
        <v>32010101</v>
      </c>
      <c r="C10" s="9" t="s">
        <v>635</v>
      </c>
      <c r="D10" s="15"/>
      <c r="E10" s="15"/>
      <c r="F10" s="15"/>
    </row>
    <row r="11" spans="1:6">
      <c r="A11" s="9"/>
      <c r="B11" s="8">
        <v>32010101</v>
      </c>
      <c r="C11" s="9" t="s">
        <v>636</v>
      </c>
      <c r="D11" s="15">
        <v>9400000</v>
      </c>
      <c r="E11" s="15"/>
      <c r="F11" s="15">
        <v>8000000</v>
      </c>
    </row>
    <row r="12" spans="1:6">
      <c r="A12" s="9"/>
      <c r="B12" s="8">
        <v>32010101</v>
      </c>
      <c r="C12" s="9" t="s">
        <v>637</v>
      </c>
      <c r="D12" s="15"/>
      <c r="E12" s="15"/>
      <c r="F12" s="15">
        <v>3000000</v>
      </c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572</v>
      </c>
      <c r="D17" s="14">
        <f>SUM(D18:D27)</f>
        <v>301100000</v>
      </c>
      <c r="E17" s="14">
        <f t="shared" ref="E17:F17" si="2">SUM(E18:E27)</f>
        <v>39001865</v>
      </c>
      <c r="F17" s="14">
        <f t="shared" si="2"/>
        <v>31000000</v>
      </c>
    </row>
    <row r="18" spans="1:6" hidden="1">
      <c r="A18" s="70" t="s">
        <v>638</v>
      </c>
      <c r="B18" s="8">
        <v>32010202</v>
      </c>
      <c r="C18" s="9" t="s">
        <v>574</v>
      </c>
      <c r="D18" s="15"/>
      <c r="E18" s="15"/>
      <c r="F18" s="15"/>
    </row>
    <row r="19" spans="1:6">
      <c r="A19" s="17"/>
      <c r="B19" s="8">
        <v>32010205</v>
      </c>
      <c r="C19" s="9" t="s">
        <v>639</v>
      </c>
      <c r="D19" s="15">
        <v>1100000</v>
      </c>
      <c r="E19" s="15"/>
      <c r="F19" s="15">
        <v>1000000</v>
      </c>
    </row>
    <row r="20" spans="1:6" ht="30">
      <c r="A20" s="17"/>
      <c r="B20" s="8">
        <v>32010208</v>
      </c>
      <c r="C20" s="9" t="s">
        <v>640</v>
      </c>
      <c r="D20" s="15"/>
      <c r="E20" s="15"/>
      <c r="F20" s="15">
        <v>10000000</v>
      </c>
    </row>
    <row r="21" spans="1:6">
      <c r="A21" s="17"/>
      <c r="B21" s="8">
        <v>32010205</v>
      </c>
      <c r="C21" s="9" t="s">
        <v>641</v>
      </c>
      <c r="D21" s="15">
        <v>300000000</v>
      </c>
      <c r="E21" s="15">
        <v>39001865</v>
      </c>
      <c r="F21" s="15">
        <v>20000000</v>
      </c>
    </row>
    <row r="22" spans="1:6" hidden="1">
      <c r="A22" s="17"/>
      <c r="B22" s="8">
        <v>32010210</v>
      </c>
      <c r="C22" s="9" t="s">
        <v>642</v>
      </c>
      <c r="D22" s="15"/>
      <c r="E22" s="15"/>
      <c r="F22" s="15"/>
    </row>
    <row r="23" spans="1:6" hidden="1">
      <c r="A23" s="17"/>
      <c r="B23" s="8"/>
      <c r="C23" s="9"/>
      <c r="D23" s="15"/>
      <c r="E23" s="15"/>
      <c r="F23" s="15"/>
    </row>
    <row r="24" spans="1:6" hidden="1">
      <c r="A24" s="17"/>
      <c r="B24" s="8"/>
      <c r="C24" s="9"/>
      <c r="D24" s="15"/>
      <c r="E24" s="15"/>
      <c r="F24" s="15"/>
    </row>
    <row r="25" spans="1:6" hidden="1">
      <c r="A25" s="17"/>
      <c r="B25" s="8"/>
      <c r="C25" s="9"/>
      <c r="D25" s="15"/>
      <c r="E25" s="15"/>
      <c r="F25" s="15"/>
    </row>
    <row r="26" spans="1:6" hidden="1">
      <c r="A26" s="17"/>
      <c r="B26" s="8"/>
      <c r="C26" s="9"/>
      <c r="D26" s="15"/>
      <c r="E26" s="15"/>
      <c r="F26" s="15"/>
    </row>
    <row r="27" spans="1:6" hidden="1">
      <c r="A27" s="17"/>
      <c r="B27" s="8"/>
      <c r="C27" s="9"/>
      <c r="D27" s="15"/>
      <c r="E27" s="15"/>
      <c r="F27" s="15"/>
    </row>
    <row r="28" spans="1:6" s="1" customFormat="1">
      <c r="A28" s="6"/>
      <c r="B28" s="5">
        <v>320103</v>
      </c>
      <c r="C28" s="6" t="s">
        <v>575</v>
      </c>
      <c r="D28" s="14">
        <f>SUM(D29:D33)</f>
        <v>0</v>
      </c>
      <c r="E28" s="14">
        <f t="shared" ref="E28:F28" si="3">SUM(E29:E33)</f>
        <v>0</v>
      </c>
      <c r="F28" s="14">
        <f t="shared" si="3"/>
        <v>0</v>
      </c>
    </row>
    <row r="29" spans="1:6">
      <c r="A29" s="70" t="s">
        <v>643</v>
      </c>
      <c r="B29" s="8">
        <v>32010301</v>
      </c>
      <c r="C29" s="9" t="s">
        <v>577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578</v>
      </c>
      <c r="D34" s="14">
        <f>SUM(D35:D39)</f>
        <v>0</v>
      </c>
      <c r="E34" s="14">
        <f t="shared" ref="E34:F34" si="4">SUM(E35:E39)</f>
        <v>0</v>
      </c>
      <c r="F34" s="14">
        <f t="shared" si="4"/>
        <v>0</v>
      </c>
    </row>
    <row r="35" spans="1:6" hidden="1">
      <c r="A35" s="70" t="s">
        <v>644</v>
      </c>
      <c r="B35" s="8">
        <v>32010405</v>
      </c>
      <c r="C35" s="9" t="s">
        <v>645</v>
      </c>
      <c r="D35" s="15"/>
      <c r="E35" s="15"/>
      <c r="F35" s="15"/>
    </row>
    <row r="36" spans="1:6" hidden="1">
      <c r="A36" s="70" t="s">
        <v>646</v>
      </c>
      <c r="B36" s="8">
        <v>32010406</v>
      </c>
      <c r="C36" s="9" t="s">
        <v>585</v>
      </c>
      <c r="D36" s="15"/>
      <c r="E36" s="15"/>
      <c r="F36" s="15"/>
    </row>
    <row r="37" spans="1:6" hidden="1">
      <c r="A37" s="70" t="s">
        <v>647</v>
      </c>
      <c r="B37" s="8">
        <v>32010407</v>
      </c>
      <c r="C37" s="9" t="s">
        <v>648</v>
      </c>
      <c r="D37" s="15"/>
      <c r="E37" s="15"/>
      <c r="F37" s="15"/>
    </row>
    <row r="38" spans="1:6" hidden="1">
      <c r="A38" s="70" t="s">
        <v>649</v>
      </c>
      <c r="B38" s="8">
        <v>32010408</v>
      </c>
      <c r="C38" s="9" t="s">
        <v>589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590</v>
      </c>
      <c r="D40" s="14">
        <f>SUM(D41:D48)</f>
        <v>0</v>
      </c>
      <c r="E40" s="14">
        <f t="shared" ref="E40:F40" si="5">SUM(E41:E48)</f>
        <v>0</v>
      </c>
      <c r="F40" s="14">
        <f t="shared" si="5"/>
        <v>0</v>
      </c>
    </row>
    <row r="41" spans="1:6">
      <c r="A41" s="70" t="s">
        <v>650</v>
      </c>
      <c r="B41" s="8">
        <v>32010501</v>
      </c>
      <c r="C41" s="9" t="s">
        <v>592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9"/>
      <c r="C46" s="17"/>
      <c r="D46" s="15"/>
      <c r="E46" s="15"/>
      <c r="F46" s="15"/>
    </row>
    <row r="47" spans="1:6" hidden="1">
      <c r="A47" s="17"/>
      <c r="B47" s="19"/>
      <c r="C47" s="17"/>
      <c r="D47" s="15"/>
      <c r="E47" s="15"/>
      <c r="F47" s="15"/>
    </row>
    <row r="48" spans="1:6" hidden="1">
      <c r="A48" s="17"/>
      <c r="B48" s="19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594</v>
      </c>
      <c r="D49" s="14">
        <f>SUM(D50:D55)</f>
        <v>0</v>
      </c>
      <c r="E49" s="14">
        <f t="shared" ref="E49:F49" si="6">SUM(E50:E55)</f>
        <v>0</v>
      </c>
      <c r="F49" s="14">
        <f t="shared" si="6"/>
        <v>0</v>
      </c>
    </row>
    <row r="50" spans="1:6" hidden="1">
      <c r="A50" s="70" t="s">
        <v>651</v>
      </c>
      <c r="B50" s="8">
        <v>32010601</v>
      </c>
      <c r="C50" s="9" t="s">
        <v>596</v>
      </c>
      <c r="D50" s="15"/>
      <c r="E50" s="15"/>
      <c r="F50" s="15"/>
    </row>
    <row r="51" spans="1:6" hidden="1">
      <c r="A51" s="70" t="s">
        <v>652</v>
      </c>
      <c r="B51" s="8">
        <v>32010602</v>
      </c>
      <c r="C51" s="9" t="s">
        <v>598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600</v>
      </c>
      <c r="D56" s="14">
        <f>SUM(D57:D67)</f>
        <v>527814410</v>
      </c>
      <c r="E56" s="14">
        <f t="shared" ref="E56:F56" si="7">SUM(E57:E67)</f>
        <v>280781674</v>
      </c>
      <c r="F56" s="14">
        <f t="shared" si="7"/>
        <v>305000000</v>
      </c>
    </row>
    <row r="57" spans="1:6" hidden="1">
      <c r="A57" s="70" t="s">
        <v>653</v>
      </c>
      <c r="B57" s="8">
        <v>32010903</v>
      </c>
      <c r="C57" s="9" t="s">
        <v>602</v>
      </c>
      <c r="D57" s="15"/>
      <c r="E57" s="15"/>
      <c r="F57" s="15"/>
    </row>
    <row r="58" spans="1:6">
      <c r="A58" s="9"/>
      <c r="B58" s="8">
        <v>32010903</v>
      </c>
      <c r="C58" s="9" t="s">
        <v>654</v>
      </c>
      <c r="D58" s="15">
        <v>10000000</v>
      </c>
      <c r="E58" s="15"/>
      <c r="F58" s="15"/>
    </row>
    <row r="59" spans="1:6" hidden="1">
      <c r="A59" s="70" t="s">
        <v>655</v>
      </c>
      <c r="B59" s="8">
        <v>32010904</v>
      </c>
      <c r="C59" s="9" t="s">
        <v>604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70" t="s">
        <v>656</v>
      </c>
      <c r="B61" s="8">
        <v>32010935</v>
      </c>
      <c r="C61" s="9" t="s">
        <v>606</v>
      </c>
      <c r="D61" s="15"/>
      <c r="E61" s="15"/>
      <c r="F61" s="15"/>
    </row>
    <row r="62" spans="1:6">
      <c r="A62" s="9"/>
      <c r="B62" s="8"/>
      <c r="C62" s="16" t="s">
        <v>657</v>
      </c>
      <c r="D62" s="15">
        <v>1100000</v>
      </c>
      <c r="E62" s="15"/>
      <c r="F62" s="15">
        <v>5000000</v>
      </c>
    </row>
    <row r="63" spans="1:6">
      <c r="A63" s="9"/>
      <c r="B63" s="8"/>
      <c r="C63" s="9" t="s">
        <v>658</v>
      </c>
      <c r="D63" s="15">
        <v>273700000</v>
      </c>
      <c r="E63" s="15"/>
      <c r="F63" s="15">
        <v>100000000</v>
      </c>
    </row>
    <row r="64" spans="1:6">
      <c r="A64" s="9"/>
      <c r="B64" s="8"/>
      <c r="C64" s="9" t="s">
        <v>659</v>
      </c>
      <c r="D64" s="15">
        <v>243014410</v>
      </c>
      <c r="E64" s="15">
        <v>280781674</v>
      </c>
      <c r="F64" s="15">
        <v>200000000</v>
      </c>
    </row>
    <row r="65" spans="1:6" hidden="1">
      <c r="A65" s="70" t="s">
        <v>660</v>
      </c>
      <c r="B65" s="8">
        <v>32010936</v>
      </c>
      <c r="C65" s="9" t="s">
        <v>608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609</v>
      </c>
      <c r="D68" s="14">
        <f>SUM(D69:D74)</f>
        <v>0</v>
      </c>
      <c r="E68" s="14">
        <f t="shared" ref="E68:F68" si="8">SUM(E69:E74)</f>
        <v>0</v>
      </c>
      <c r="F68" s="14">
        <f t="shared" si="8"/>
        <v>0</v>
      </c>
    </row>
    <row r="69" spans="1:6" hidden="1">
      <c r="A69" s="70" t="s">
        <v>661</v>
      </c>
      <c r="B69" s="8">
        <v>32020101</v>
      </c>
      <c r="C69" s="9" t="s">
        <v>611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70" t="s">
        <v>662</v>
      </c>
      <c r="B71" s="8">
        <v>32020102</v>
      </c>
      <c r="C71" s="9" t="s">
        <v>613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70" t="s">
        <v>663</v>
      </c>
      <c r="B73" s="8">
        <v>32020104</v>
      </c>
      <c r="C73" s="9" t="s">
        <v>615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616</v>
      </c>
      <c r="D75" s="14">
        <f>SUM(D76:D80)</f>
        <v>3200000</v>
      </c>
      <c r="E75" s="14">
        <f t="shared" ref="E75:F75" si="9">SUM(E76:E80)</f>
        <v>0</v>
      </c>
      <c r="F75" s="14">
        <f t="shared" si="9"/>
        <v>5000000</v>
      </c>
    </row>
    <row r="76" spans="1:6" hidden="1">
      <c r="A76" s="70" t="s">
        <v>664</v>
      </c>
      <c r="B76" s="8">
        <v>32030101</v>
      </c>
      <c r="C76" s="9" t="s">
        <v>618</v>
      </c>
      <c r="D76" s="15"/>
      <c r="E76" s="15"/>
      <c r="F76" s="15"/>
    </row>
    <row r="77" spans="1:6" hidden="1">
      <c r="A77" s="70" t="s">
        <v>665</v>
      </c>
      <c r="B77" s="8">
        <v>32030109</v>
      </c>
      <c r="C77" s="9" t="s">
        <v>620</v>
      </c>
      <c r="D77" s="15"/>
      <c r="E77" s="15"/>
      <c r="F77" s="15"/>
    </row>
    <row r="78" spans="1:6">
      <c r="A78" s="70" t="s">
        <v>666</v>
      </c>
      <c r="B78" s="8">
        <v>32030110</v>
      </c>
      <c r="C78" s="9" t="s">
        <v>622</v>
      </c>
      <c r="D78" s="15">
        <v>2200000</v>
      </c>
      <c r="E78" s="15"/>
      <c r="F78" s="15">
        <v>3000000</v>
      </c>
    </row>
    <row r="79" spans="1:6">
      <c r="A79" s="17"/>
      <c r="B79" s="8">
        <v>32030110</v>
      </c>
      <c r="C79" s="9" t="s">
        <v>667</v>
      </c>
      <c r="D79" s="15">
        <v>1000000</v>
      </c>
      <c r="E79" s="15"/>
      <c r="F79" s="15">
        <v>2000000</v>
      </c>
    </row>
    <row r="80" spans="1:6" hidden="1">
      <c r="A80" s="17"/>
      <c r="B80" s="19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623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70" t="s">
        <v>668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NvdWq1seU0Z6Q9XSTlmm5/aIaEn/P2eZXk2Re38vmEO9RMyPopSGDAt0umuQAVaSVsy3ZLSKlybvrMTsHlMIyQ==" saltValue="Nn6S0e6bqTYndNGky8fXHw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E300"/>
  <sheetViews>
    <sheetView view="pageBreakPreview" topLeftCell="A4" zoomScale="60" zoomScaleNormal="96" workbookViewId="0">
      <selection activeCell="D24" sqref="D24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669</v>
      </c>
      <c r="B3" s="75"/>
      <c r="C3" s="75"/>
      <c r="D3" s="75"/>
      <c r="E3" s="75"/>
    </row>
    <row r="4" spans="1:5">
      <c r="A4" s="74" t="s">
        <v>670</v>
      </c>
      <c r="B4" s="74"/>
      <c r="C4" s="74"/>
      <c r="D4" s="74"/>
      <c r="E4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26">
        <f>C8+C13+C20</f>
        <v>338205762</v>
      </c>
      <c r="D7" s="26">
        <f t="shared" ref="D7:E7" si="0">D8+D13+D20</f>
        <v>69328122</v>
      </c>
      <c r="E7" s="26">
        <f t="shared" si="0"/>
        <v>1027923480.8099999</v>
      </c>
    </row>
    <row r="8" spans="1:5" s="1" customFormat="1">
      <c r="A8" s="12">
        <v>2101</v>
      </c>
      <c r="B8" s="12" t="s">
        <v>437</v>
      </c>
      <c r="C8" s="26">
        <f>C9</f>
        <v>69328122</v>
      </c>
      <c r="D8" s="26">
        <f t="shared" ref="D8:E8" si="1">D9</f>
        <v>69328122</v>
      </c>
      <c r="E8" s="26">
        <f t="shared" si="1"/>
        <v>68708105</v>
      </c>
    </row>
    <row r="9" spans="1:5" s="1" customFormat="1">
      <c r="A9" s="12">
        <v>210101</v>
      </c>
      <c r="B9" s="12" t="s">
        <v>438</v>
      </c>
      <c r="C9" s="26">
        <f>SUM(C10:C12)</f>
        <v>69328122</v>
      </c>
      <c r="D9" s="26">
        <f t="shared" ref="D9:E9" si="2">SUM(D10:D12)</f>
        <v>69328122</v>
      </c>
      <c r="E9" s="26">
        <f t="shared" si="2"/>
        <v>68708105</v>
      </c>
    </row>
    <row r="10" spans="1:5">
      <c r="A10" s="13">
        <v>21010101</v>
      </c>
      <c r="B10" s="11" t="s">
        <v>437</v>
      </c>
      <c r="C10" s="10">
        <v>69328122</v>
      </c>
      <c r="D10" s="10">
        <v>69328122</v>
      </c>
      <c r="E10" s="10">
        <v>68708105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26">
        <f>C14+C18</f>
        <v>0</v>
      </c>
      <c r="D13" s="26">
        <f t="shared" ref="D13:E13" si="3">D14+D18</f>
        <v>0</v>
      </c>
      <c r="E13" s="26">
        <f t="shared" si="3"/>
        <v>0</v>
      </c>
    </row>
    <row r="14" spans="1:5" s="1" customFormat="1">
      <c r="A14" s="12">
        <v>210201</v>
      </c>
      <c r="B14" s="12" t="s">
        <v>442</v>
      </c>
      <c r="C14" s="26">
        <f>SUM(C15:C17)</f>
        <v>0</v>
      </c>
      <c r="D14" s="26">
        <f t="shared" ref="D14:E14" si="4">SUM(D15:D17)</f>
        <v>0</v>
      </c>
      <c r="E14" s="26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26">
        <f>SUM(C19)</f>
        <v>0</v>
      </c>
      <c r="D18" s="26">
        <f t="shared" ref="D18:E18" si="5">SUM(D19)</f>
        <v>0</v>
      </c>
      <c r="E18" s="26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26">
        <f>C21+C22+C27</f>
        <v>268877640</v>
      </c>
      <c r="D20" s="26">
        <f t="shared" ref="D20:E20" si="6">D21+D22+D27</f>
        <v>0</v>
      </c>
      <c r="E20" s="26">
        <f t="shared" si="6"/>
        <v>959215375.80999994</v>
      </c>
    </row>
    <row r="21" spans="1:5">
      <c r="A21" s="13">
        <v>21030101</v>
      </c>
      <c r="B21" s="11" t="s">
        <v>449</v>
      </c>
      <c r="C21" s="10">
        <v>15000000</v>
      </c>
      <c r="D21" s="10"/>
      <c r="E21" s="10">
        <v>200000000</v>
      </c>
    </row>
    <row r="22" spans="1:5" s="1" customFormat="1">
      <c r="A22" s="27">
        <v>21030102</v>
      </c>
      <c r="B22" s="28" t="s">
        <v>450</v>
      </c>
      <c r="C22" s="29">
        <f>SUM(C23:C26)</f>
        <v>253877640</v>
      </c>
      <c r="D22" s="29">
        <f t="shared" ref="D22:E22" si="7">SUM(D23:D26)</f>
        <v>0</v>
      </c>
      <c r="E22" s="29">
        <f t="shared" si="7"/>
        <v>734843670.75</v>
      </c>
    </row>
    <row r="23" spans="1:5">
      <c r="A23" s="13">
        <v>21030102</v>
      </c>
      <c r="B23" s="11" t="s">
        <v>671</v>
      </c>
      <c r="C23" s="10">
        <v>253877640</v>
      </c>
      <c r="D23" s="10"/>
      <c r="E23" s="10">
        <v>130404162.45</v>
      </c>
    </row>
    <row r="24" spans="1:5">
      <c r="A24" s="13">
        <v>21030102</v>
      </c>
      <c r="B24" s="11" t="s">
        <v>672</v>
      </c>
      <c r="C24" s="10"/>
      <c r="D24" s="10"/>
      <c r="E24" s="10">
        <v>235171413.44999999</v>
      </c>
    </row>
    <row r="25" spans="1:5">
      <c r="A25" s="13">
        <v>21030102</v>
      </c>
      <c r="B25" s="11" t="s">
        <v>673</v>
      </c>
      <c r="C25" s="10"/>
      <c r="D25" s="10"/>
      <c r="E25" s="10">
        <v>369268094.85000002</v>
      </c>
    </row>
    <row r="26" spans="1:5" hidden="1">
      <c r="A26" s="13">
        <v>21030102</v>
      </c>
      <c r="B26" s="11" t="s">
        <v>674</v>
      </c>
      <c r="C26" s="10"/>
      <c r="D26" s="10"/>
      <c r="E26" s="10"/>
    </row>
    <row r="27" spans="1:5" s="1" customFormat="1">
      <c r="A27" s="30">
        <v>21030104</v>
      </c>
      <c r="B27" s="31" t="s">
        <v>451</v>
      </c>
      <c r="C27" s="26">
        <f t="shared" ref="C27:E27" si="8">SUM(C28:C30)</f>
        <v>0</v>
      </c>
      <c r="D27" s="26">
        <f t="shared" si="8"/>
        <v>0</v>
      </c>
      <c r="E27" s="26">
        <f t="shared" si="8"/>
        <v>24371705.060000002</v>
      </c>
    </row>
    <row r="28" spans="1:5">
      <c r="A28" s="13">
        <v>21030104</v>
      </c>
      <c r="B28" s="11" t="s">
        <v>675</v>
      </c>
      <c r="C28" s="10"/>
      <c r="D28" s="10"/>
      <c r="E28" s="10">
        <v>8693610.8300000001</v>
      </c>
    </row>
    <row r="29" spans="1:5">
      <c r="A29" s="13">
        <v>21030104</v>
      </c>
      <c r="B29" s="11" t="s">
        <v>676</v>
      </c>
      <c r="C29" s="10"/>
      <c r="D29" s="10"/>
      <c r="E29" s="10">
        <v>15678094.23</v>
      </c>
    </row>
    <row r="30" spans="1:5" hidden="1">
      <c r="A30" s="13"/>
      <c r="B30" s="11"/>
      <c r="C30" s="10"/>
      <c r="D30" s="10"/>
      <c r="E30" s="10"/>
    </row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g0xiqQo+ySeYyhOt0srTkphc2AdqwfuAFc910DCkkEp+/nD/T9P5ebr5mCNtD42d11Pm0El5UmHyF98Ie/Nhrw==" saltValue="vz8GfSivES22AJbsgGBrNg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3:E300"/>
  <sheetViews>
    <sheetView view="pageBreakPreview" topLeftCell="A11" zoomScale="74" zoomScaleNormal="98" zoomScaleSheetLayoutView="74" workbookViewId="0">
      <selection activeCell="A5" sqref="A5:E5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677</v>
      </c>
      <c r="B4" s="75"/>
      <c r="C4" s="75"/>
      <c r="D4" s="75"/>
      <c r="E4" s="75"/>
    </row>
    <row r="5" spans="1:5">
      <c r="A5" s="74" t="s">
        <v>670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C8+C85+C89+C94</f>
        <v>233250000</v>
      </c>
      <c r="D7" s="7">
        <f>D8+D85+D89+D94</f>
        <v>202617645</v>
      </c>
      <c r="E7" s="7">
        <f>E8+E85+E89+E94</f>
        <v>684183935.21000004</v>
      </c>
    </row>
    <row r="8" spans="1:5" s="1" customFormat="1">
      <c r="A8" s="5">
        <v>2202</v>
      </c>
      <c r="B8" s="6" t="s">
        <v>455</v>
      </c>
      <c r="C8" s="7">
        <f>C9+C14+C22+C36+C45+C48+C54+C63+C67+C70</f>
        <v>233250000</v>
      </c>
      <c r="D8" s="7">
        <f t="shared" ref="D8:E8" si="0">D9+D14+D22+D36+D45+D48+D54+D63+D67+D70</f>
        <v>202617645</v>
      </c>
      <c r="E8" s="7">
        <f t="shared" si="0"/>
        <v>369000000</v>
      </c>
    </row>
    <row r="9" spans="1:5" s="1" customFormat="1">
      <c r="A9" s="5">
        <v>220201</v>
      </c>
      <c r="B9" s="6" t="s">
        <v>456</v>
      </c>
      <c r="C9" s="7">
        <f>SUM(C10:C13)</f>
        <v>13200000</v>
      </c>
      <c r="D9" s="7">
        <f t="shared" ref="D9:E9" si="1">SUM(D10:D13)</f>
        <v>10595000</v>
      </c>
      <c r="E9" s="7">
        <f t="shared" si="1"/>
        <v>4000000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13200000</v>
      </c>
      <c r="D11" s="10">
        <v>10595000</v>
      </c>
      <c r="E11" s="10">
        <v>4000000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6050000</v>
      </c>
      <c r="D22" s="7">
        <f t="shared" ref="D22:E22" si="2">SUM(D23:D35)</f>
        <v>4120000</v>
      </c>
      <c r="E22" s="7">
        <f t="shared" si="2"/>
        <v>5500000</v>
      </c>
    </row>
    <row r="23" spans="1:5">
      <c r="A23" s="8">
        <v>22020301</v>
      </c>
      <c r="B23" s="9" t="s">
        <v>470</v>
      </c>
      <c r="C23" s="10">
        <v>6050000</v>
      </c>
      <c r="D23" s="10">
        <v>4120000</v>
      </c>
      <c r="E23" s="10">
        <v>5500000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0</v>
      </c>
      <c r="D36" s="7">
        <f t="shared" ref="D36:E36" si="3">SUM(D37:D44)</f>
        <v>0</v>
      </c>
      <c r="E36" s="7">
        <f t="shared" si="3"/>
        <v>500000</v>
      </c>
    </row>
    <row r="37" spans="1:5">
      <c r="A37" s="8">
        <v>22020401</v>
      </c>
      <c r="B37" s="9" t="s">
        <v>484</v>
      </c>
      <c r="C37" s="10"/>
      <c r="D37" s="10"/>
      <c r="E37" s="10">
        <v>500000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4">SUM(D46:D47)</f>
        <v>0</v>
      </c>
      <c r="E45" s="7">
        <f t="shared" si="4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5">SUM(D49:D53)</f>
        <v>0</v>
      </c>
      <c r="E48" s="7">
        <f t="shared" si="5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6">SUM(D55:D62)</f>
        <v>0</v>
      </c>
      <c r="E54" s="7">
        <f t="shared" si="6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7">SUM(D64:D66)</f>
        <v>0</v>
      </c>
      <c r="E63" s="7">
        <f t="shared" si="7"/>
        <v>1500000</v>
      </c>
    </row>
    <row r="64" spans="1:5">
      <c r="A64" s="8">
        <v>22020801</v>
      </c>
      <c r="B64" s="9" t="s">
        <v>511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800000</v>
      </c>
      <c r="D67" s="7">
        <f t="shared" ref="D67:E67" si="8">SUM(D68:D69)</f>
        <v>275237</v>
      </c>
      <c r="E67" s="7">
        <f t="shared" si="8"/>
        <v>500000</v>
      </c>
    </row>
    <row r="68" spans="1:5">
      <c r="A68" s="8">
        <v>22020901</v>
      </c>
      <c r="B68" s="9" t="s">
        <v>515</v>
      </c>
      <c r="C68" s="10">
        <v>800000</v>
      </c>
      <c r="D68" s="10">
        <v>275237</v>
      </c>
      <c r="E68" s="10">
        <v>500000</v>
      </c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SUM(C71:C84)</f>
        <v>213200000</v>
      </c>
      <c r="D70" s="7">
        <f t="shared" ref="D70:E70" si="9">SUM(D71:D84)</f>
        <v>187627408</v>
      </c>
      <c r="E70" s="7">
        <f t="shared" si="9"/>
        <v>357000000</v>
      </c>
    </row>
    <row r="71" spans="1:5">
      <c r="A71" s="8">
        <v>22021001</v>
      </c>
      <c r="B71" s="9" t="s">
        <v>518</v>
      </c>
      <c r="C71" s="10">
        <v>7150000</v>
      </c>
      <c r="D71" s="10">
        <v>2130000</v>
      </c>
      <c r="E71" s="10">
        <v>2500000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6050000</v>
      </c>
      <c r="D76" s="10">
        <v>1440000</v>
      </c>
      <c r="E76" s="10">
        <v>2000000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>
      <c r="A80" s="8">
        <v>22021014</v>
      </c>
      <c r="B80" s="9" t="s">
        <v>527</v>
      </c>
      <c r="C80" s="10"/>
      <c r="D80" s="10"/>
      <c r="E80" s="10">
        <v>2500000</v>
      </c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>
      <c r="A83" s="8">
        <v>220210</v>
      </c>
      <c r="B83" s="9" t="s">
        <v>678</v>
      </c>
      <c r="C83" s="10">
        <v>200000000</v>
      </c>
      <c r="D83" s="10">
        <v>184057408</v>
      </c>
      <c r="E83" s="10">
        <v>350000000</v>
      </c>
    </row>
    <row r="84" spans="1:5" hidden="1">
      <c r="A84" s="8">
        <v>22021052</v>
      </c>
      <c r="B84" s="9" t="s">
        <v>530</v>
      </c>
      <c r="C84" s="10"/>
      <c r="D84" s="10"/>
      <c r="E84" s="10"/>
    </row>
    <row r="85" spans="1:5" s="1" customFormat="1">
      <c r="A85" s="5">
        <v>2204</v>
      </c>
      <c r="B85" s="6" t="s">
        <v>531</v>
      </c>
      <c r="C85" s="7">
        <f>C86</f>
        <v>0</v>
      </c>
      <c r="D85" s="7">
        <f t="shared" ref="D85:E85" si="10">D86</f>
        <v>0</v>
      </c>
      <c r="E85" s="7">
        <f t="shared" si="10"/>
        <v>315183935.20999998</v>
      </c>
    </row>
    <row r="86" spans="1:5" s="1" customFormat="1">
      <c r="A86" s="5">
        <v>220401</v>
      </c>
      <c r="B86" s="6" t="s">
        <v>532</v>
      </c>
      <c r="C86" s="7">
        <f>C87+C88</f>
        <v>0</v>
      </c>
      <c r="D86" s="7">
        <f>D87+D88</f>
        <v>0</v>
      </c>
      <c r="E86" s="7">
        <f>E87+E88</f>
        <v>315183935.20999998</v>
      </c>
    </row>
    <row r="87" spans="1:5" s="24" customFormat="1">
      <c r="A87" s="22">
        <v>22040105</v>
      </c>
      <c r="B87" s="21" t="s">
        <v>533</v>
      </c>
      <c r="C87" s="25">
        <f>SUM(C108:C125)</f>
        <v>0</v>
      </c>
      <c r="D87" s="25">
        <f>SUM(D108:D125)</f>
        <v>0</v>
      </c>
      <c r="E87" s="25">
        <f>SUM(E108:E125)</f>
        <v>315183935.20999998</v>
      </c>
    </row>
    <row r="88" spans="1:5" hidden="1">
      <c r="A88" s="8">
        <v>22040109</v>
      </c>
      <c r="B88" s="9" t="s">
        <v>534</v>
      </c>
      <c r="C88" s="10"/>
      <c r="D88" s="10"/>
      <c r="E88" s="10"/>
    </row>
    <row r="89" spans="1:5" s="1" customFormat="1">
      <c r="A89" s="5">
        <v>2205</v>
      </c>
      <c r="B89" s="6" t="s">
        <v>535</v>
      </c>
      <c r="C89" s="7">
        <f>C90</f>
        <v>0</v>
      </c>
      <c r="D89" s="7">
        <f t="shared" ref="D89:E89" si="11">D90</f>
        <v>0</v>
      </c>
      <c r="E89" s="7">
        <f t="shared" si="11"/>
        <v>0</v>
      </c>
    </row>
    <row r="90" spans="1:5" s="1" customFormat="1">
      <c r="A90" s="5">
        <v>220501</v>
      </c>
      <c r="B90" s="6" t="s">
        <v>536</v>
      </c>
      <c r="C90" s="7">
        <f>SUM(C91:C93)</f>
        <v>0</v>
      </c>
      <c r="D90" s="7">
        <f t="shared" ref="D90:E90" si="12">SUM(D91:D93)</f>
        <v>0</v>
      </c>
      <c r="E90" s="7">
        <f t="shared" si="12"/>
        <v>0</v>
      </c>
    </row>
    <row r="91" spans="1:5" hidden="1">
      <c r="A91" s="8">
        <v>22050105</v>
      </c>
      <c r="B91" s="9" t="s">
        <v>537</v>
      </c>
      <c r="C91" s="10"/>
      <c r="D91" s="10"/>
      <c r="E91" s="10"/>
    </row>
    <row r="92" spans="1:5" hidden="1">
      <c r="A92" s="8">
        <v>22050108</v>
      </c>
      <c r="B92" s="9" t="s">
        <v>538</v>
      </c>
      <c r="C92" s="10"/>
      <c r="D92" s="10"/>
      <c r="E92" s="10"/>
    </row>
    <row r="93" spans="1:5" hidden="1">
      <c r="A93" s="8">
        <v>22050110</v>
      </c>
      <c r="B93" s="9" t="s">
        <v>539</v>
      </c>
      <c r="C93" s="10"/>
      <c r="D93" s="10"/>
      <c r="E93" s="10"/>
    </row>
    <row r="94" spans="1:5" s="1" customFormat="1">
      <c r="A94" s="5">
        <v>2206</v>
      </c>
      <c r="B94" s="6" t="s">
        <v>540</v>
      </c>
      <c r="C94" s="7">
        <f>C95+C97</f>
        <v>0</v>
      </c>
      <c r="D94" s="7">
        <f t="shared" ref="D94:E94" si="13">D95+D97</f>
        <v>0</v>
      </c>
      <c r="E94" s="7">
        <f t="shared" si="13"/>
        <v>0</v>
      </c>
    </row>
    <row r="95" spans="1:5" s="1" customFormat="1">
      <c r="A95" s="5">
        <v>220603</v>
      </c>
      <c r="B95" s="6" t="s">
        <v>541</v>
      </c>
      <c r="C95" s="7">
        <f>C96</f>
        <v>0</v>
      </c>
      <c r="D95" s="7">
        <f t="shared" ref="D95:E95" si="14">D96</f>
        <v>0</v>
      </c>
      <c r="E95" s="7">
        <f t="shared" si="14"/>
        <v>0</v>
      </c>
    </row>
    <row r="96" spans="1:5" hidden="1">
      <c r="A96" s="8">
        <v>22060301</v>
      </c>
      <c r="B96" s="9" t="s">
        <v>542</v>
      </c>
      <c r="C96" s="10"/>
      <c r="D96" s="10"/>
      <c r="E96" s="10"/>
    </row>
    <row r="97" spans="1:5" s="1" customFormat="1">
      <c r="A97" s="5">
        <v>220604</v>
      </c>
      <c r="B97" s="6" t="s">
        <v>543</v>
      </c>
      <c r="C97" s="7">
        <f>SUM(C98:C99)</f>
        <v>0</v>
      </c>
      <c r="D97" s="7">
        <f t="shared" ref="D97:E97" si="15">SUM(D98:D99)</f>
        <v>0</v>
      </c>
      <c r="E97" s="7">
        <f t="shared" si="15"/>
        <v>0</v>
      </c>
    </row>
    <row r="98" spans="1:5" hidden="1">
      <c r="A98" s="8">
        <v>22060401</v>
      </c>
      <c r="B98" s="9" t="s">
        <v>544</v>
      </c>
      <c r="C98" s="10"/>
      <c r="D98" s="10"/>
      <c r="E98" s="10"/>
    </row>
    <row r="99" spans="1:5" hidden="1">
      <c r="A99" s="11"/>
      <c r="B99" s="11"/>
      <c r="C99" s="10"/>
      <c r="D99" s="10"/>
      <c r="E99" s="10"/>
    </row>
    <row r="100" spans="1:5" hidden="1"/>
    <row r="101" spans="1:5" hidden="1"/>
    <row r="102" spans="1:5" hidden="1"/>
    <row r="103" spans="1:5" hidden="1"/>
    <row r="104" spans="1:5" hidden="1">
      <c r="A104" s="73" t="s">
        <v>679</v>
      </c>
      <c r="B104" s="73"/>
      <c r="C104" s="73"/>
      <c r="D104" s="73"/>
      <c r="E104" s="73"/>
    </row>
    <row r="105" spans="1:5" hidden="1">
      <c r="A105" s="75" t="s">
        <v>680</v>
      </c>
      <c r="B105" s="75"/>
      <c r="C105" s="75"/>
      <c r="D105" s="75"/>
      <c r="E105" s="75"/>
    </row>
    <row r="106" spans="1:5" hidden="1">
      <c r="A106" s="74" t="s">
        <v>670</v>
      </c>
      <c r="B106" s="74"/>
      <c r="C106" s="74"/>
      <c r="D106" s="74"/>
      <c r="E106" s="74"/>
    </row>
    <row r="107" spans="1:5" ht="45">
      <c r="A107" s="3" t="s">
        <v>681</v>
      </c>
      <c r="B107" s="3" t="s">
        <v>32</v>
      </c>
      <c r="C107" s="4" t="s">
        <v>3</v>
      </c>
      <c r="D107" s="4" t="s">
        <v>4</v>
      </c>
      <c r="E107" s="4" t="s">
        <v>5</v>
      </c>
    </row>
    <row r="108" spans="1:5">
      <c r="A108" s="71" t="s">
        <v>682</v>
      </c>
      <c r="B108" s="9" t="s">
        <v>683</v>
      </c>
      <c r="C108" s="10"/>
      <c r="D108" s="10"/>
      <c r="E108" s="10">
        <v>83334865.359999999</v>
      </c>
    </row>
    <row r="109" spans="1:5">
      <c r="A109" s="71" t="s">
        <v>684</v>
      </c>
      <c r="B109" s="9" t="s">
        <v>685</v>
      </c>
      <c r="C109" s="10"/>
      <c r="D109" s="10"/>
      <c r="E109" s="10">
        <v>10824142.92</v>
      </c>
    </row>
    <row r="110" spans="1:5">
      <c r="A110" s="71" t="s">
        <v>686</v>
      </c>
      <c r="B110" s="9" t="s">
        <v>687</v>
      </c>
      <c r="C110" s="10"/>
      <c r="D110" s="10"/>
      <c r="E110" s="10">
        <v>120000</v>
      </c>
    </row>
    <row r="111" spans="1:5">
      <c r="A111" s="71" t="s">
        <v>688</v>
      </c>
      <c r="B111" s="9" t="s">
        <v>689</v>
      </c>
      <c r="C111" s="10"/>
      <c r="D111" s="10"/>
      <c r="E111" s="10">
        <v>360000</v>
      </c>
    </row>
    <row r="112" spans="1:5">
      <c r="A112" s="71" t="s">
        <v>690</v>
      </c>
      <c r="B112" s="9" t="s">
        <v>691</v>
      </c>
      <c r="C112" s="10"/>
      <c r="D112" s="10"/>
      <c r="E112" s="10">
        <v>1201524.8400000001</v>
      </c>
    </row>
    <row r="113" spans="1:5">
      <c r="A113" s="71" t="s">
        <v>692</v>
      </c>
      <c r="B113" s="9" t="s">
        <v>693</v>
      </c>
      <c r="C113" s="10"/>
      <c r="D113" s="10"/>
      <c r="E113" s="10">
        <v>12410566.68</v>
      </c>
    </row>
    <row r="114" spans="1:5">
      <c r="A114" s="71" t="s">
        <v>694</v>
      </c>
      <c r="B114" s="9" t="s">
        <v>695</v>
      </c>
      <c r="C114" s="10"/>
      <c r="D114" s="10"/>
      <c r="E114" s="10">
        <v>180000000</v>
      </c>
    </row>
    <row r="115" spans="1:5">
      <c r="A115" s="71" t="s">
        <v>696</v>
      </c>
      <c r="B115" s="9" t="s">
        <v>697</v>
      </c>
      <c r="C115" s="10"/>
      <c r="D115" s="10"/>
      <c r="E115" s="10">
        <v>2171276.4</v>
      </c>
    </row>
    <row r="116" spans="1:5" hidden="1">
      <c r="A116" s="71" t="s">
        <v>698</v>
      </c>
      <c r="B116" s="9" t="s">
        <v>699</v>
      </c>
      <c r="C116" s="10"/>
      <c r="D116" s="10"/>
      <c r="E116" s="10"/>
    </row>
    <row r="117" spans="1:5">
      <c r="A117" s="71" t="s">
        <v>700</v>
      </c>
      <c r="B117" s="9" t="s">
        <v>701</v>
      </c>
      <c r="C117" s="10"/>
      <c r="D117" s="10"/>
      <c r="E117" s="10">
        <v>1644705.96</v>
      </c>
    </row>
    <row r="118" spans="1:5">
      <c r="A118" s="71" t="s">
        <v>702</v>
      </c>
      <c r="B118" s="9" t="s">
        <v>703</v>
      </c>
      <c r="C118" s="10"/>
      <c r="D118" s="10"/>
      <c r="E118" s="10">
        <v>15500000</v>
      </c>
    </row>
    <row r="119" spans="1:5">
      <c r="A119" s="71" t="s">
        <v>704</v>
      </c>
      <c r="B119" s="9" t="s">
        <v>705</v>
      </c>
      <c r="C119" s="10"/>
      <c r="D119" s="10"/>
      <c r="E119" s="10">
        <v>2482107.36</v>
      </c>
    </row>
    <row r="120" spans="1:5">
      <c r="A120" s="71" t="s">
        <v>706</v>
      </c>
      <c r="B120" s="9" t="s">
        <v>707</v>
      </c>
      <c r="C120" s="10"/>
      <c r="D120" s="10"/>
      <c r="E120" s="10">
        <v>2482043.4500000002</v>
      </c>
    </row>
    <row r="121" spans="1:5">
      <c r="A121" s="71" t="s">
        <v>708</v>
      </c>
      <c r="B121" s="9" t="s">
        <v>709</v>
      </c>
      <c r="C121" s="10"/>
      <c r="D121" s="10"/>
      <c r="E121" s="10">
        <v>2366820</v>
      </c>
    </row>
    <row r="122" spans="1:5">
      <c r="A122" s="71" t="s">
        <v>710</v>
      </c>
      <c r="B122" s="9" t="s">
        <v>711</v>
      </c>
      <c r="C122" s="10"/>
      <c r="D122" s="10"/>
      <c r="E122" s="10">
        <v>70588.2</v>
      </c>
    </row>
    <row r="123" spans="1:5">
      <c r="A123" s="71" t="s">
        <v>712</v>
      </c>
      <c r="B123" s="9" t="s">
        <v>713</v>
      </c>
      <c r="C123" s="10"/>
      <c r="D123" s="10"/>
      <c r="E123" s="10">
        <v>60000</v>
      </c>
    </row>
    <row r="124" spans="1:5">
      <c r="A124" s="71" t="s">
        <v>714</v>
      </c>
      <c r="B124" s="9" t="s">
        <v>715</v>
      </c>
      <c r="C124" s="10"/>
      <c r="D124" s="10"/>
      <c r="E124" s="10">
        <v>120000</v>
      </c>
    </row>
    <row r="125" spans="1:5">
      <c r="A125" s="71" t="s">
        <v>716</v>
      </c>
      <c r="B125" s="9" t="s">
        <v>717</v>
      </c>
      <c r="C125" s="10"/>
      <c r="D125" s="10"/>
      <c r="E125" s="10">
        <v>35294.04</v>
      </c>
    </row>
    <row r="126" spans="1:5" hidden="1"/>
    <row r="127" spans="1:5" hidden="1"/>
    <row r="128" spans="1: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wfRnEhxS+PCfjntXZ2ZWLQViOmJ/p3t7eZy6FlIq4GuIl5QXr2JDrcT9VK5SRWi0Up/owbji/25+B8z0WgZaSA==" saltValue="5O+zkHLdOp+FLQoMIYylrA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0555555555596" right="0.51180555555555596" top="0.74791666666666701" bottom="0.74791666666666701" header="0.31388888888888899" footer="0.31388888888888899"/>
  <pageSetup scale="81" orientation="landscape" r:id="rId1"/>
  <rowBreaks count="1" manualBreakCount="1">
    <brk id="9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300"/>
  <sheetViews>
    <sheetView view="pageBreakPreview" topLeftCell="A79" zoomScale="78" zoomScaleNormal="98" workbookViewId="0">
      <selection activeCell="A303" sqref="A303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4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  <c r="F1" s="73"/>
    </row>
    <row r="2" spans="1:6">
      <c r="A2" s="74" t="s">
        <v>718</v>
      </c>
      <c r="B2" s="74"/>
      <c r="C2" s="74"/>
      <c r="D2" s="74"/>
      <c r="E2" s="74"/>
      <c r="F2" s="74"/>
    </row>
    <row r="3" spans="1:6">
      <c r="A3" s="74" t="s">
        <v>670</v>
      </c>
      <c r="B3" s="74"/>
      <c r="C3" s="74"/>
      <c r="D3" s="74"/>
      <c r="E3" s="74"/>
      <c r="F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719</v>
      </c>
      <c r="B6" s="5">
        <v>3</v>
      </c>
      <c r="C6" s="6" t="s">
        <v>561</v>
      </c>
      <c r="D6" s="14">
        <f>D7+D11+D16+D22+D28+D37+D44+D56+D63+D69</f>
        <v>0</v>
      </c>
      <c r="E6" s="14">
        <f>E7+E11+E16+E22+E28+E37+E44+E56+E63+E69</f>
        <v>0</v>
      </c>
      <c r="F6" s="14">
        <f>F7+F11+F16+F22+F28+F37+F44+F56+F63+F69</f>
        <v>1670634991.71</v>
      </c>
    </row>
    <row r="7" spans="1:6" s="1" customFormat="1">
      <c r="A7" s="6"/>
      <c r="B7" s="5">
        <v>32010100</v>
      </c>
      <c r="C7" s="6" t="s">
        <v>562</v>
      </c>
      <c r="D7" s="14">
        <f>SUM(D8:D10)</f>
        <v>0</v>
      </c>
      <c r="E7" s="14">
        <f t="shared" ref="E7:F7" si="0">SUM(E8:E10)</f>
        <v>0</v>
      </c>
      <c r="F7" s="14">
        <f t="shared" si="0"/>
        <v>0</v>
      </c>
    </row>
    <row r="8" spans="1:6" hidden="1">
      <c r="A8" s="70" t="s">
        <v>720</v>
      </c>
      <c r="B8" s="8">
        <v>32010101</v>
      </c>
      <c r="C8" s="9" t="s">
        <v>564</v>
      </c>
      <c r="D8" s="15"/>
      <c r="E8" s="15"/>
      <c r="F8" s="15"/>
    </row>
    <row r="9" spans="1:6" hidden="1">
      <c r="A9" s="9"/>
      <c r="B9" s="8"/>
      <c r="C9" s="9" t="s">
        <v>721</v>
      </c>
      <c r="D9" s="15"/>
      <c r="E9" s="15"/>
      <c r="F9" s="15"/>
    </row>
    <row r="10" spans="1:6" hidden="1">
      <c r="A10" s="9"/>
      <c r="B10" s="8"/>
      <c r="C10" s="9"/>
      <c r="D10" s="15"/>
      <c r="E10" s="15"/>
      <c r="F10" s="15"/>
    </row>
    <row r="11" spans="1:6" s="1" customFormat="1">
      <c r="A11" s="6"/>
      <c r="B11" s="5">
        <v>32010200</v>
      </c>
      <c r="C11" s="6" t="s">
        <v>572</v>
      </c>
      <c r="D11" s="14">
        <f>SUM(D12:D14)</f>
        <v>0</v>
      </c>
      <c r="E11" s="14">
        <f t="shared" ref="E11:F11" si="1">SUM(E12:E14)</f>
        <v>0</v>
      </c>
      <c r="F11" s="14">
        <f t="shared" si="1"/>
        <v>1670634991.71</v>
      </c>
    </row>
    <row r="12" spans="1:6">
      <c r="A12" s="70" t="s">
        <v>722</v>
      </c>
      <c r="B12" s="8">
        <v>32010202</v>
      </c>
      <c r="C12" s="9" t="s">
        <v>574</v>
      </c>
      <c r="D12" s="15"/>
      <c r="E12" s="15"/>
      <c r="F12" s="15"/>
    </row>
    <row r="13" spans="1:6">
      <c r="A13" s="70" t="s">
        <v>723</v>
      </c>
      <c r="B13" s="8">
        <v>32010220</v>
      </c>
      <c r="C13" s="9" t="s">
        <v>724</v>
      </c>
      <c r="D13" s="15"/>
      <c r="E13" s="15"/>
      <c r="F13" s="15">
        <v>550000000</v>
      </c>
    </row>
    <row r="14" spans="1:6" s="1" customFormat="1">
      <c r="A14" s="72" t="s">
        <v>725</v>
      </c>
      <c r="B14" s="22">
        <v>32010221</v>
      </c>
      <c r="C14" s="21" t="s">
        <v>726</v>
      </c>
      <c r="D14" s="23">
        <f>SUM(D78:D98)</f>
        <v>0</v>
      </c>
      <c r="E14" s="23">
        <f>SUM(E78:E98)</f>
        <v>0</v>
      </c>
      <c r="F14" s="23">
        <f>SUM(F78:F98)</f>
        <v>1120634991.71</v>
      </c>
    </row>
    <row r="15" spans="1:6" hidden="1">
      <c r="A15" s="11"/>
      <c r="B15" s="11"/>
      <c r="C15" s="11"/>
      <c r="D15" s="11"/>
      <c r="E15" s="11"/>
      <c r="F15" s="11"/>
    </row>
    <row r="16" spans="1:6" s="1" customFormat="1">
      <c r="A16" s="6"/>
      <c r="B16" s="5">
        <v>320103</v>
      </c>
      <c r="C16" s="6" t="s">
        <v>575</v>
      </c>
      <c r="D16" s="14">
        <f>SUM(D17:D21)</f>
        <v>0</v>
      </c>
      <c r="E16" s="14">
        <f>SUM(E17:E21)</f>
        <v>0</v>
      </c>
      <c r="F16" s="14">
        <f>SUM(F17:F21)</f>
        <v>0</v>
      </c>
    </row>
    <row r="17" spans="1:6" hidden="1">
      <c r="A17" s="70" t="s">
        <v>727</v>
      </c>
      <c r="B17" s="8">
        <v>32010301</v>
      </c>
      <c r="C17" s="9" t="s">
        <v>577</v>
      </c>
      <c r="D17" s="15"/>
      <c r="E17" s="15"/>
      <c r="F17" s="15"/>
    </row>
    <row r="18" spans="1:6" hidden="1">
      <c r="A18" s="9"/>
      <c r="B18" s="8"/>
      <c r="C18" s="9"/>
      <c r="D18" s="15"/>
      <c r="E18" s="15"/>
      <c r="F18" s="15"/>
    </row>
    <row r="19" spans="1:6" hidden="1">
      <c r="A19" s="9"/>
      <c r="B19" s="8"/>
      <c r="C19" s="9"/>
      <c r="D19" s="15"/>
      <c r="E19" s="15"/>
      <c r="F19" s="15"/>
    </row>
    <row r="20" spans="1:6" hidden="1">
      <c r="A20" s="9"/>
      <c r="B20" s="8"/>
      <c r="C20" s="9"/>
      <c r="D20" s="15"/>
      <c r="E20" s="15"/>
      <c r="F20" s="15"/>
    </row>
    <row r="21" spans="1:6" hidden="1">
      <c r="A21" s="9"/>
      <c r="B21" s="8"/>
      <c r="C21" s="9"/>
      <c r="D21" s="15"/>
      <c r="E21" s="15"/>
      <c r="F21" s="15"/>
    </row>
    <row r="22" spans="1:6" s="1" customFormat="1">
      <c r="A22" s="6"/>
      <c r="B22" s="5">
        <v>32010400</v>
      </c>
      <c r="C22" s="6" t="s">
        <v>578</v>
      </c>
      <c r="D22" s="14">
        <f>SUM(D23:D27)</f>
        <v>0</v>
      </c>
      <c r="E22" s="14">
        <f t="shared" ref="E22:F22" si="2">SUM(E23:E27)</f>
        <v>0</v>
      </c>
      <c r="F22" s="14">
        <f t="shared" si="2"/>
        <v>0</v>
      </c>
    </row>
    <row r="23" spans="1:6" hidden="1">
      <c r="A23" s="70" t="s">
        <v>728</v>
      </c>
      <c r="B23" s="8">
        <v>32010405</v>
      </c>
      <c r="C23" s="9" t="s">
        <v>645</v>
      </c>
      <c r="D23" s="15"/>
      <c r="E23" s="15"/>
      <c r="F23" s="15"/>
    </row>
    <row r="24" spans="1:6" hidden="1">
      <c r="A24" s="70" t="s">
        <v>729</v>
      </c>
      <c r="B24" s="8">
        <v>32010406</v>
      </c>
      <c r="C24" s="9" t="s">
        <v>585</v>
      </c>
      <c r="D24" s="15"/>
      <c r="E24" s="15"/>
      <c r="F24" s="15"/>
    </row>
    <row r="25" spans="1:6" hidden="1">
      <c r="A25" s="70" t="s">
        <v>730</v>
      </c>
      <c r="B25" s="8">
        <v>32010407</v>
      </c>
      <c r="C25" s="9" t="s">
        <v>648</v>
      </c>
      <c r="D25" s="15"/>
      <c r="E25" s="15"/>
      <c r="F25" s="15"/>
    </row>
    <row r="26" spans="1:6" hidden="1">
      <c r="A26" s="70" t="s">
        <v>731</v>
      </c>
      <c r="B26" s="8">
        <v>32010408</v>
      </c>
      <c r="C26" s="9" t="s">
        <v>589</v>
      </c>
      <c r="D26" s="15"/>
      <c r="E26" s="15"/>
      <c r="F26" s="15"/>
    </row>
    <row r="27" spans="1:6" hidden="1">
      <c r="A27" s="9"/>
      <c r="B27" s="8"/>
      <c r="C27" s="9"/>
      <c r="D27" s="15"/>
      <c r="E27" s="15"/>
      <c r="F27" s="15"/>
    </row>
    <row r="28" spans="1:6" s="1" customFormat="1">
      <c r="A28" s="6"/>
      <c r="B28" s="5">
        <v>320105</v>
      </c>
      <c r="C28" s="6" t="s">
        <v>590</v>
      </c>
      <c r="D28" s="14">
        <f>SUM(D29:D36)</f>
        <v>0</v>
      </c>
      <c r="E28" s="14">
        <f t="shared" ref="E28:F28" si="3">SUM(E29:E36)</f>
        <v>0</v>
      </c>
      <c r="F28" s="14">
        <f t="shared" si="3"/>
        <v>0</v>
      </c>
    </row>
    <row r="29" spans="1:6">
      <c r="A29" s="70" t="s">
        <v>732</v>
      </c>
      <c r="B29" s="8">
        <v>32010501</v>
      </c>
      <c r="C29" s="9" t="s">
        <v>592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hidden="1">
      <c r="A34" s="17"/>
      <c r="B34" s="19"/>
      <c r="C34" s="17"/>
      <c r="D34" s="15"/>
      <c r="E34" s="15"/>
      <c r="F34" s="15"/>
    </row>
    <row r="35" spans="1:6" hidden="1">
      <c r="A35" s="17"/>
      <c r="B35" s="19"/>
      <c r="C35" s="17"/>
      <c r="D35" s="15"/>
      <c r="E35" s="15"/>
      <c r="F35" s="15"/>
    </row>
    <row r="36" spans="1:6" hidden="1">
      <c r="A36" s="17"/>
      <c r="B36" s="19"/>
      <c r="C36" s="17"/>
      <c r="D36" s="15"/>
      <c r="E36" s="15"/>
      <c r="F36" s="15"/>
    </row>
    <row r="37" spans="1:6" s="1" customFormat="1">
      <c r="A37" s="6"/>
      <c r="B37" s="5">
        <v>320106</v>
      </c>
      <c r="C37" s="6" t="s">
        <v>594</v>
      </c>
      <c r="D37" s="14">
        <f>SUM(D38:D43)</f>
        <v>0</v>
      </c>
      <c r="E37" s="14">
        <f t="shared" ref="E37:F37" si="4">SUM(E38:E43)</f>
        <v>0</v>
      </c>
      <c r="F37" s="14">
        <f t="shared" si="4"/>
        <v>0</v>
      </c>
    </row>
    <row r="38" spans="1:6" hidden="1">
      <c r="A38" s="70" t="s">
        <v>733</v>
      </c>
      <c r="B38" s="8">
        <v>32010601</v>
      </c>
      <c r="C38" s="9" t="s">
        <v>596</v>
      </c>
      <c r="D38" s="15"/>
      <c r="E38" s="15"/>
      <c r="F38" s="15"/>
    </row>
    <row r="39" spans="1:6" hidden="1">
      <c r="A39" s="70" t="s">
        <v>734</v>
      </c>
      <c r="B39" s="8">
        <v>32010602</v>
      </c>
      <c r="C39" s="9" t="s">
        <v>598</v>
      </c>
      <c r="D39" s="15"/>
      <c r="E39" s="15"/>
      <c r="F39" s="15"/>
    </row>
    <row r="40" spans="1:6" hidden="1">
      <c r="A40" s="9"/>
      <c r="B40" s="8"/>
      <c r="C40" s="9"/>
      <c r="D40" s="15"/>
      <c r="E40" s="15"/>
      <c r="F40" s="15"/>
    </row>
    <row r="41" spans="1:6" hidden="1">
      <c r="A41" s="9"/>
      <c r="B41" s="8"/>
      <c r="C41" s="9"/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320109</v>
      </c>
      <c r="C44" s="6" t="s">
        <v>600</v>
      </c>
      <c r="D44" s="14">
        <f>SUM(D45:D55)</f>
        <v>0</v>
      </c>
      <c r="E44" s="14">
        <f t="shared" ref="E44:F44" si="5">SUM(E45:E55)</f>
        <v>0</v>
      </c>
      <c r="F44" s="14">
        <f t="shared" si="5"/>
        <v>0</v>
      </c>
    </row>
    <row r="45" spans="1:6" hidden="1">
      <c r="A45" s="70" t="s">
        <v>735</v>
      </c>
      <c r="B45" s="8">
        <v>32010903</v>
      </c>
      <c r="C45" s="9" t="s">
        <v>602</v>
      </c>
      <c r="D45" s="15"/>
      <c r="E45" s="15"/>
      <c r="F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70" t="s">
        <v>736</v>
      </c>
      <c r="B47" s="8">
        <v>32010904</v>
      </c>
      <c r="C47" s="9" t="s">
        <v>604</v>
      </c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70" t="s">
        <v>737</v>
      </c>
      <c r="B49" s="8">
        <v>32010935</v>
      </c>
      <c r="C49" s="9" t="s">
        <v>606</v>
      </c>
      <c r="D49" s="15"/>
      <c r="E49" s="15"/>
      <c r="F49" s="15"/>
    </row>
    <row r="50" spans="1:6" hidden="1">
      <c r="A50" s="9"/>
      <c r="B50" s="8"/>
      <c r="C50" s="9"/>
      <c r="D50" s="15"/>
      <c r="E50" s="15"/>
      <c r="F50" s="15"/>
    </row>
    <row r="51" spans="1:6" hidden="1">
      <c r="A51" s="9"/>
      <c r="B51" s="8"/>
      <c r="C51" s="9"/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70" t="s">
        <v>738</v>
      </c>
      <c r="B53" s="8">
        <v>32010936</v>
      </c>
      <c r="C53" s="9" t="s">
        <v>608</v>
      </c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320201</v>
      </c>
      <c r="C56" s="6" t="s">
        <v>609</v>
      </c>
      <c r="D56" s="14">
        <f>SUM(D57:D62)</f>
        <v>0</v>
      </c>
      <c r="E56" s="14">
        <f t="shared" ref="E56:F56" si="6">SUM(E57:E62)</f>
        <v>0</v>
      </c>
      <c r="F56" s="14">
        <f t="shared" si="6"/>
        <v>0</v>
      </c>
    </row>
    <row r="57" spans="1:6" hidden="1">
      <c r="A57" s="70" t="s">
        <v>739</v>
      </c>
      <c r="B57" s="8">
        <v>32020101</v>
      </c>
      <c r="C57" s="9" t="s">
        <v>611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70" t="s">
        <v>740</v>
      </c>
      <c r="B59" s="8">
        <v>32020102</v>
      </c>
      <c r="C59" s="9" t="s">
        <v>613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70" t="s">
        <v>741</v>
      </c>
      <c r="B61" s="8">
        <v>32020104</v>
      </c>
      <c r="C61" s="9" t="s">
        <v>615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s="1" customFormat="1">
      <c r="A63" s="6"/>
      <c r="B63" s="5">
        <v>320301</v>
      </c>
      <c r="C63" s="6" t="s">
        <v>616</v>
      </c>
      <c r="D63" s="14">
        <f>SUM(D64:D68)</f>
        <v>0</v>
      </c>
      <c r="E63" s="14">
        <f>SUM(E64:E68)</f>
        <v>0</v>
      </c>
      <c r="F63" s="14">
        <f>SUM(F64:F68)</f>
        <v>0</v>
      </c>
    </row>
    <row r="64" spans="1:6" hidden="1">
      <c r="A64" s="70" t="s">
        <v>742</v>
      </c>
      <c r="B64" s="8">
        <v>32030101</v>
      </c>
      <c r="C64" s="9" t="s">
        <v>618</v>
      </c>
      <c r="D64" s="15"/>
      <c r="E64" s="15"/>
      <c r="F64" s="15"/>
    </row>
    <row r="65" spans="1:6" hidden="1">
      <c r="A65" s="70" t="s">
        <v>743</v>
      </c>
      <c r="B65" s="8">
        <v>32030109</v>
      </c>
      <c r="C65" s="9" t="s">
        <v>620</v>
      </c>
      <c r="D65" s="15"/>
      <c r="E65" s="15"/>
      <c r="F65" s="15"/>
    </row>
    <row r="66" spans="1:6" hidden="1">
      <c r="A66" s="70" t="s">
        <v>744</v>
      </c>
      <c r="B66" s="8">
        <v>32030110</v>
      </c>
      <c r="C66" s="9" t="s">
        <v>622</v>
      </c>
      <c r="D66" s="15"/>
      <c r="E66" s="15"/>
      <c r="F66" s="15"/>
    </row>
    <row r="67" spans="1:6" hidden="1">
      <c r="A67" s="17"/>
      <c r="B67" s="19"/>
      <c r="C67" s="17"/>
      <c r="D67" s="15"/>
      <c r="E67" s="15"/>
      <c r="F67" s="15"/>
    </row>
    <row r="68" spans="1:6" hidden="1">
      <c r="A68" s="17"/>
      <c r="B68" s="19"/>
      <c r="C68" s="17"/>
      <c r="D68" s="15"/>
      <c r="E68" s="15"/>
      <c r="F68" s="15"/>
    </row>
    <row r="69" spans="1:6" s="1" customFormat="1">
      <c r="A69" s="6"/>
      <c r="B69" s="5">
        <v>32011000</v>
      </c>
      <c r="C69" s="6" t="s">
        <v>623</v>
      </c>
      <c r="D69" s="14">
        <f>SUM(D70:D71)</f>
        <v>0</v>
      </c>
      <c r="E69" s="14">
        <f t="shared" ref="E69:F69" si="7">SUM(E70:E71)</f>
        <v>0</v>
      </c>
      <c r="F69" s="14">
        <f t="shared" si="7"/>
        <v>0</v>
      </c>
    </row>
    <row r="70" spans="1:6" hidden="1">
      <c r="A70" s="70" t="s">
        <v>745</v>
      </c>
      <c r="B70" s="17"/>
      <c r="C70" s="17"/>
      <c r="D70" s="15"/>
      <c r="E70" s="15"/>
      <c r="F70" s="15"/>
    </row>
    <row r="71" spans="1:6" hidden="1">
      <c r="A71" s="17"/>
      <c r="B71" s="17"/>
      <c r="C71" s="17"/>
      <c r="D71" s="15"/>
      <c r="E71" s="15"/>
      <c r="F71" s="15"/>
    </row>
    <row r="72" spans="1:6" hidden="1"/>
    <row r="73" spans="1:6" hidden="1">
      <c r="A73" s="73" t="s">
        <v>679</v>
      </c>
      <c r="B73" s="73"/>
      <c r="C73" s="73"/>
      <c r="D73" s="73"/>
      <c r="E73" s="73"/>
      <c r="F73" s="73"/>
    </row>
    <row r="74" spans="1:6" hidden="1">
      <c r="A74" s="74" t="s">
        <v>746</v>
      </c>
      <c r="B74" s="74"/>
      <c r="C74" s="74"/>
      <c r="D74" s="74"/>
      <c r="E74" s="74"/>
      <c r="F74" s="74"/>
    </row>
    <row r="75" spans="1:6" hidden="1">
      <c r="A75" s="74" t="s">
        <v>670</v>
      </c>
      <c r="B75" s="74"/>
      <c r="C75" s="74"/>
      <c r="D75" s="74"/>
      <c r="E75" s="74"/>
      <c r="F75" s="74"/>
    </row>
    <row r="76" spans="1:6" hidden="1"/>
    <row r="77" spans="1:6" ht="45">
      <c r="A77" s="4"/>
      <c r="B77" s="4" t="s">
        <v>681</v>
      </c>
      <c r="C77" s="4" t="s">
        <v>559</v>
      </c>
      <c r="D77" s="4" t="s">
        <v>3</v>
      </c>
      <c r="E77" s="4" t="s">
        <v>4</v>
      </c>
      <c r="F77" s="4" t="s">
        <v>5</v>
      </c>
    </row>
    <row r="78" spans="1:6" ht="45">
      <c r="A78" s="9"/>
      <c r="B78" s="8" t="s">
        <v>682</v>
      </c>
      <c r="C78" s="9" t="s">
        <v>747</v>
      </c>
      <c r="D78" s="15"/>
      <c r="E78" s="15"/>
      <c r="F78" s="15">
        <v>205882352.94</v>
      </c>
    </row>
    <row r="79" spans="1:6" ht="30">
      <c r="A79" s="9"/>
      <c r="B79" s="8" t="s">
        <v>684</v>
      </c>
      <c r="C79" s="9" t="s">
        <v>748</v>
      </c>
      <c r="D79" s="15"/>
      <c r="E79" s="15"/>
      <c r="F79" s="15"/>
    </row>
    <row r="80" spans="1:6" ht="30">
      <c r="A80" s="9"/>
      <c r="B80" s="8" t="s">
        <v>686</v>
      </c>
      <c r="C80" s="9" t="s">
        <v>749</v>
      </c>
      <c r="D80" s="15"/>
      <c r="E80" s="15"/>
      <c r="F80" s="15">
        <v>58823529.409999996</v>
      </c>
    </row>
    <row r="81" spans="1:6" ht="45">
      <c r="A81" s="9"/>
      <c r="B81" s="8" t="s">
        <v>688</v>
      </c>
      <c r="C81" s="9" t="s">
        <v>750</v>
      </c>
      <c r="D81" s="15"/>
      <c r="E81" s="15"/>
      <c r="F81" s="15">
        <v>68627450.980000004</v>
      </c>
    </row>
    <row r="82" spans="1:6" ht="45">
      <c r="A82" s="9"/>
      <c r="B82" s="8" t="s">
        <v>690</v>
      </c>
      <c r="C82" s="9" t="s">
        <v>751</v>
      </c>
      <c r="D82" s="15"/>
      <c r="E82" s="15"/>
      <c r="F82" s="15">
        <v>6862745.0999999996</v>
      </c>
    </row>
    <row r="83" spans="1:6" ht="30">
      <c r="A83" s="9"/>
      <c r="B83" s="8" t="s">
        <v>692</v>
      </c>
      <c r="C83" s="9" t="s">
        <v>752</v>
      </c>
      <c r="D83" s="15"/>
      <c r="E83" s="15"/>
      <c r="F83" s="15">
        <v>68627450.980000004</v>
      </c>
    </row>
    <row r="84" spans="1:6" ht="45">
      <c r="A84" s="9"/>
      <c r="B84" s="8" t="s">
        <v>694</v>
      </c>
      <c r="C84" s="9" t="s">
        <v>753</v>
      </c>
      <c r="D84" s="15"/>
      <c r="E84" s="15"/>
      <c r="F84" s="15">
        <v>70058823.530000001</v>
      </c>
    </row>
    <row r="85" spans="1:6" ht="30">
      <c r="A85" s="9"/>
      <c r="B85" s="8" t="s">
        <v>696</v>
      </c>
      <c r="C85" s="9" t="s">
        <v>754</v>
      </c>
      <c r="D85" s="15"/>
      <c r="E85" s="15"/>
      <c r="F85" s="15">
        <v>147058823.53</v>
      </c>
    </row>
    <row r="86" spans="1:6" ht="30">
      <c r="A86" s="9"/>
      <c r="B86" s="8" t="s">
        <v>698</v>
      </c>
      <c r="C86" s="9" t="s">
        <v>755</v>
      </c>
      <c r="D86" s="15"/>
      <c r="E86" s="15"/>
      <c r="F86" s="15"/>
    </row>
    <row r="87" spans="1:6" ht="45">
      <c r="A87" s="9"/>
      <c r="B87" s="8" t="s">
        <v>700</v>
      </c>
      <c r="C87" s="9" t="s">
        <v>756</v>
      </c>
      <c r="D87" s="15"/>
      <c r="E87" s="15"/>
      <c r="F87" s="15">
        <v>68627450.980000004</v>
      </c>
    </row>
    <row r="88" spans="1:6" ht="30">
      <c r="A88" s="9"/>
      <c r="B88" s="8" t="s">
        <v>702</v>
      </c>
      <c r="C88" s="9" t="s">
        <v>757</v>
      </c>
      <c r="D88" s="15"/>
      <c r="E88" s="15"/>
      <c r="F88" s="15"/>
    </row>
    <row r="89" spans="1:6" ht="60">
      <c r="A89" s="9"/>
      <c r="B89" s="8" t="s">
        <v>704</v>
      </c>
      <c r="C89" s="9" t="s">
        <v>758</v>
      </c>
      <c r="D89" s="15"/>
      <c r="E89" s="15"/>
      <c r="F89" s="15">
        <v>3000000</v>
      </c>
    </row>
    <row r="90" spans="1:6" ht="45">
      <c r="A90" s="9"/>
      <c r="B90" s="8" t="s">
        <v>706</v>
      </c>
      <c r="C90" s="9" t="s">
        <v>759</v>
      </c>
      <c r="D90" s="15"/>
      <c r="E90" s="15"/>
      <c r="F90" s="15">
        <v>41176470.590000004</v>
      </c>
    </row>
    <row r="91" spans="1:6" ht="45">
      <c r="A91" s="9"/>
      <c r="B91" s="8" t="s">
        <v>708</v>
      </c>
      <c r="C91" s="9" t="s">
        <v>760</v>
      </c>
      <c r="D91" s="15"/>
      <c r="E91" s="15"/>
      <c r="F91" s="15">
        <v>117647058.81999999</v>
      </c>
    </row>
    <row r="92" spans="1:6" ht="30">
      <c r="A92" s="9"/>
      <c r="B92" s="8" t="s">
        <v>710</v>
      </c>
      <c r="C92" s="9" t="s">
        <v>761</v>
      </c>
      <c r="D92" s="15"/>
      <c r="E92" s="15"/>
      <c r="F92" s="15">
        <v>147058823.53</v>
      </c>
    </row>
    <row r="93" spans="1:6" ht="45">
      <c r="A93" s="9"/>
      <c r="B93" s="8" t="s">
        <v>712</v>
      </c>
      <c r="C93" s="9" t="s">
        <v>762</v>
      </c>
      <c r="D93" s="15"/>
      <c r="E93" s="15"/>
      <c r="F93" s="15">
        <v>1166364.26</v>
      </c>
    </row>
    <row r="94" spans="1:6">
      <c r="A94" s="9"/>
      <c r="B94" s="8" t="s">
        <v>714</v>
      </c>
      <c r="C94" s="9" t="s">
        <v>763</v>
      </c>
      <c r="D94" s="15"/>
      <c r="E94" s="15"/>
      <c r="F94" s="15">
        <v>65282352.939999998</v>
      </c>
    </row>
    <row r="95" spans="1:6" ht="30">
      <c r="A95" s="9"/>
      <c r="B95" s="8" t="s">
        <v>716</v>
      </c>
      <c r="C95" s="9" t="s">
        <v>764</v>
      </c>
      <c r="D95" s="15"/>
      <c r="E95" s="15"/>
      <c r="F95" s="15">
        <v>44117647.060000002</v>
      </c>
    </row>
    <row r="96" spans="1:6" ht="45">
      <c r="A96" s="9"/>
      <c r="B96" s="8" t="s">
        <v>765</v>
      </c>
      <c r="C96" s="9" t="s">
        <v>766</v>
      </c>
      <c r="D96" s="15"/>
      <c r="E96" s="15"/>
      <c r="F96" s="15">
        <v>6617647.0599999996</v>
      </c>
    </row>
    <row r="97" spans="1:6" hidden="1">
      <c r="A97" s="17"/>
      <c r="B97" s="8"/>
      <c r="C97" s="9"/>
      <c r="D97" s="15"/>
      <c r="E97" s="15"/>
      <c r="F97" s="15"/>
    </row>
    <row r="98" spans="1:6" hidden="1">
      <c r="A98" s="17"/>
      <c r="B98" s="8"/>
      <c r="C98" s="9"/>
      <c r="D98" s="15"/>
      <c r="E98" s="15"/>
      <c r="F98" s="15"/>
    </row>
    <row r="99" spans="1:6" hidden="1"/>
    <row r="100" spans="1:6" hidden="1"/>
    <row r="101" spans="1:6" hidden="1"/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yMy5rdwkyMfjzmaUr3V24PSLdaAx3jU75ZZqZfBqYje5X6bXAOB6BA0U1ypuCBajR/32o5/nwqEyEak1PJNuIA==" saltValue="iko6LMI6Ajly4pWvm9EnXg==" spinCount="100000" sheet="1" objects="1" scenarios="1" formatColumns="0" formatRows="0" selectLockedCells="1"/>
  <mergeCells count="6">
    <mergeCell ref="A75:F75"/>
    <mergeCell ref="A1:F1"/>
    <mergeCell ref="A2:F2"/>
    <mergeCell ref="A3:F3"/>
    <mergeCell ref="A73:F73"/>
    <mergeCell ref="A74:F74"/>
  </mergeCells>
  <pageMargins left="0.39305555555555599" right="0.39305555555555599" top="0.74791666666666701" bottom="0.74791666666666701" header="0.31388888888888899" footer="0.31388888888888899"/>
  <pageSetup scale="64" orientation="landscape" r:id="rId1"/>
  <rowBreaks count="1" manualBreakCount="1">
    <brk id="8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2:E300"/>
  <sheetViews>
    <sheetView view="pageBreakPreview" zoomScale="60" zoomScaleNormal="98" workbookViewId="0">
      <selection activeCell="D23" sqref="D23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767</v>
      </c>
      <c r="B3" s="75"/>
      <c r="C3" s="75"/>
      <c r="D3" s="75"/>
      <c r="E3" s="75"/>
    </row>
    <row r="4" spans="1:5">
      <c r="A4" s="74" t="s">
        <v>768</v>
      </c>
      <c r="B4" s="74"/>
      <c r="C4" s="74"/>
      <c r="D4" s="74"/>
      <c r="E4" s="74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37992579</v>
      </c>
      <c r="D7" s="7">
        <f t="shared" ref="D7:E7" si="0">D8+D13+D20</f>
        <v>37992579</v>
      </c>
      <c r="E7" s="7">
        <f t="shared" si="0"/>
        <v>36278510</v>
      </c>
    </row>
    <row r="8" spans="1:5" s="1" customFormat="1">
      <c r="A8" s="12">
        <v>2101</v>
      </c>
      <c r="B8" s="12" t="s">
        <v>437</v>
      </c>
      <c r="C8" s="7">
        <f>C9</f>
        <v>37992579</v>
      </c>
      <c r="D8" s="7">
        <f t="shared" ref="D8:E8" si="1">D9</f>
        <v>37992579</v>
      </c>
      <c r="E8" s="7">
        <f t="shared" si="1"/>
        <v>36278510</v>
      </c>
    </row>
    <row r="9" spans="1:5" s="1" customFormat="1">
      <c r="A9" s="12">
        <v>210101</v>
      </c>
      <c r="B9" s="12" t="s">
        <v>438</v>
      </c>
      <c r="C9" s="7">
        <f>SUM(C10:C12)</f>
        <v>37992579</v>
      </c>
      <c r="D9" s="7">
        <f t="shared" ref="D9:E9" si="2">SUM(D10:D12)</f>
        <v>37992579</v>
      </c>
      <c r="E9" s="7">
        <f t="shared" si="2"/>
        <v>36278510</v>
      </c>
    </row>
    <row r="10" spans="1:5">
      <c r="A10" s="13">
        <v>21010101</v>
      </c>
      <c r="B10" s="11" t="s">
        <v>437</v>
      </c>
      <c r="C10" s="10">
        <v>37992579</v>
      </c>
      <c r="D10" s="10">
        <v>37992579</v>
      </c>
      <c r="E10" s="10">
        <v>36278510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TftADvHn6DGlTLN7QrT2gsqB8OCX8p1RwT4G1v/taZpU/seNDvj3/MWxdSb5hGyzXGQ9Pyhop+WXyxthKCxIBQ==" saltValue="z9BAE1mlUoeF6x6EPao5/g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3:E300"/>
  <sheetViews>
    <sheetView view="pageBreakPreview" zoomScale="60" zoomScaleNormal="99" workbookViewId="0">
      <selection activeCell="E43" sqref="E43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769</v>
      </c>
      <c r="B4" s="75"/>
      <c r="C4" s="75"/>
      <c r="D4" s="75"/>
      <c r="E4" s="75"/>
    </row>
    <row r="5" spans="1:5">
      <c r="A5" s="74" t="s">
        <v>768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36000000</v>
      </c>
      <c r="D7" s="7">
        <f t="shared" ref="D7:E7" si="0">D8+D84+D88+D93</f>
        <v>24894446</v>
      </c>
      <c r="E7" s="7">
        <f t="shared" si="0"/>
        <v>12300000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36000000</v>
      </c>
      <c r="D8" s="7">
        <f t="shared" ref="D8:E8" si="1">D9+D14+D22+D36+D45+D48+D54+D63+D67+D70</f>
        <v>24894446</v>
      </c>
      <c r="E8" s="7">
        <f t="shared" si="1"/>
        <v>12300000</v>
      </c>
    </row>
    <row r="9" spans="1:5" s="1" customFormat="1">
      <c r="A9" s="5">
        <v>220201</v>
      </c>
      <c r="B9" s="6" t="s">
        <v>456</v>
      </c>
      <c r="C9" s="7">
        <f>SUM(C10:C13)</f>
        <v>20000000</v>
      </c>
      <c r="D9" s="7">
        <f t="shared" ref="D9:E9" si="2">SUM(D10:D13)</f>
        <v>350000</v>
      </c>
      <c r="E9" s="7">
        <f t="shared" si="2"/>
        <v>1500000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20000000</v>
      </c>
      <c r="D11" s="10">
        <v>350000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1000000</v>
      </c>
      <c r="D22" s="7">
        <f t="shared" ref="D22:E22" si="3">SUM(D23:D35)</f>
        <v>0</v>
      </c>
      <c r="E22" s="7">
        <f t="shared" si="3"/>
        <v>300000</v>
      </c>
    </row>
    <row r="23" spans="1:5">
      <c r="A23" s="8">
        <v>22020301</v>
      </c>
      <c r="B23" s="9" t="s">
        <v>470</v>
      </c>
      <c r="C23" s="10">
        <v>1000000</v>
      </c>
      <c r="D23" s="10"/>
      <c r="E23" s="10">
        <v>300000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14000000</v>
      </c>
      <c r="D36" s="7">
        <f t="shared" ref="D36:E36" si="4">SUM(D37:D44)</f>
        <v>24544446</v>
      </c>
      <c r="E36" s="7">
        <f t="shared" si="4"/>
        <v>9000000</v>
      </c>
    </row>
    <row r="37" spans="1:5">
      <c r="A37" s="8">
        <v>22020401</v>
      </c>
      <c r="B37" s="9" t="s">
        <v>484</v>
      </c>
      <c r="C37" s="10">
        <v>7000000</v>
      </c>
      <c r="D37" s="10">
        <v>8287446</v>
      </c>
      <c r="E37" s="10">
        <v>4000000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>
      <c r="A41" s="8">
        <v>22020405</v>
      </c>
      <c r="B41" s="9" t="s">
        <v>488</v>
      </c>
      <c r="C41" s="10">
        <v>7000000</v>
      </c>
      <c r="D41" s="10">
        <v>16257000</v>
      </c>
      <c r="E41" s="10">
        <v>5000000</v>
      </c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1000000</v>
      </c>
      <c r="D45" s="7">
        <f t="shared" ref="D45:E45" si="5">SUM(D46:D47)</f>
        <v>0</v>
      </c>
      <c r="E45" s="7">
        <f t="shared" si="5"/>
        <v>500000</v>
      </c>
    </row>
    <row r="46" spans="1:5">
      <c r="A46" s="8">
        <v>22020501</v>
      </c>
      <c r="B46" s="9" t="s">
        <v>493</v>
      </c>
      <c r="C46" s="10">
        <v>1000000</v>
      </c>
      <c r="D46" s="10"/>
      <c r="E46" s="10">
        <v>500000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1000000</v>
      </c>
    </row>
    <row r="64" spans="1:5">
      <c r="A64" s="8">
        <v>22020801</v>
      </c>
      <c r="B64" s="9" t="s">
        <v>511</v>
      </c>
      <c r="C64" s="10"/>
      <c r="D64" s="10"/>
      <c r="E64" s="10">
        <v>1000000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0</v>
      </c>
      <c r="D70" s="7">
        <f t="shared" ref="D70:E70" si="10">SUM(D71:D83)</f>
        <v>0</v>
      </c>
      <c r="E70" s="7">
        <f t="shared" si="10"/>
        <v>0</v>
      </c>
    </row>
    <row r="71" spans="1:5" hidden="1">
      <c r="A71" s="8">
        <v>22021001</v>
      </c>
      <c r="B71" s="9" t="s">
        <v>518</v>
      </c>
      <c r="C71" s="10"/>
      <c r="D71" s="10"/>
      <c r="E71" s="10"/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 hidden="1">
      <c r="A76" s="8">
        <v>22021007</v>
      </c>
      <c r="B76" s="9" t="s">
        <v>523</v>
      </c>
      <c r="C76" s="10"/>
      <c r="D76" s="10"/>
      <c r="E76" s="10"/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Uz3l/RBmBtyqqgEL+bM70L6xLljlmI29aaApnjFd0lOIK2iNCSo0zYroQ/pOO4b9BL+DS/s+JZ0bHOf6RDR6UA==" saltValue="NuQG3ibOF9QHAt6xM0A6Ag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F300"/>
  <sheetViews>
    <sheetView view="pageBreakPreview" topLeftCell="A19" zoomScale="84" zoomScaleNormal="98" zoomScaleSheetLayoutView="84" workbookViewId="0">
      <selection activeCell="A77" sqref="A77:XFD78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</row>
    <row r="2" spans="1:6">
      <c r="A2" s="74" t="s">
        <v>770</v>
      </c>
      <c r="B2" s="74"/>
      <c r="C2" s="74"/>
      <c r="D2" s="74"/>
      <c r="E2" s="74"/>
    </row>
    <row r="3" spans="1:6">
      <c r="A3" s="74" t="s">
        <v>768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771</v>
      </c>
      <c r="B6" s="5">
        <v>3</v>
      </c>
      <c r="C6" s="6" t="s">
        <v>561</v>
      </c>
      <c r="D6" s="14">
        <f>D7+D17+D28+D34+D40+D49+D56+D68+D75+D81</f>
        <v>370000000</v>
      </c>
      <c r="E6" s="14">
        <f t="shared" ref="E6:F6" si="0">E7+E17+E28+E34+E40+E49+E56+E68+E75+E81</f>
        <v>236920508</v>
      </c>
      <c r="F6" s="14">
        <f t="shared" si="0"/>
        <v>1098942800</v>
      </c>
    </row>
    <row r="7" spans="1:6" s="1" customFormat="1">
      <c r="A7" s="6"/>
      <c r="B7" s="5">
        <v>32010100</v>
      </c>
      <c r="C7" s="6" t="s">
        <v>562</v>
      </c>
      <c r="D7" s="14">
        <f>SUM(D8:D16)</f>
        <v>50000000</v>
      </c>
      <c r="E7" s="14">
        <f t="shared" ref="E7:F7" si="1">SUM(E8:E16)</f>
        <v>10222137</v>
      </c>
      <c r="F7" s="14">
        <f t="shared" si="1"/>
        <v>15000000</v>
      </c>
    </row>
    <row r="8" spans="1:6">
      <c r="A8" s="70" t="s">
        <v>772</v>
      </c>
      <c r="B8" s="8">
        <v>32010101</v>
      </c>
      <c r="C8" s="9" t="s">
        <v>564</v>
      </c>
      <c r="D8" s="15"/>
      <c r="E8" s="15"/>
      <c r="F8" s="15"/>
    </row>
    <row r="9" spans="1:6">
      <c r="A9" s="9"/>
      <c r="B9" s="8">
        <v>32010101</v>
      </c>
      <c r="C9" s="9" t="s">
        <v>773</v>
      </c>
      <c r="D9" s="15">
        <v>50000000</v>
      </c>
      <c r="E9" s="15">
        <v>10222137</v>
      </c>
      <c r="F9" s="15">
        <v>15000000</v>
      </c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572</v>
      </c>
      <c r="D17" s="14">
        <f>SUM(D18:D27)</f>
        <v>320000000</v>
      </c>
      <c r="E17" s="14">
        <f t="shared" ref="E17:F17" si="2">SUM(E18:E27)</f>
        <v>226698371</v>
      </c>
      <c r="F17" s="14">
        <f t="shared" si="2"/>
        <v>883942800</v>
      </c>
    </row>
    <row r="18" spans="1:6" hidden="1">
      <c r="A18" s="70" t="s">
        <v>774</v>
      </c>
      <c r="B18" s="8">
        <v>32010202</v>
      </c>
      <c r="C18" s="9" t="s">
        <v>574</v>
      </c>
      <c r="D18" s="15"/>
      <c r="E18" s="15"/>
      <c r="F18" s="15"/>
    </row>
    <row r="19" spans="1:6">
      <c r="A19" s="17"/>
      <c r="B19" s="8">
        <v>32010207</v>
      </c>
      <c r="C19" s="9" t="s">
        <v>775</v>
      </c>
      <c r="D19" s="15">
        <v>20000000</v>
      </c>
      <c r="E19" s="15"/>
      <c r="F19" s="15">
        <v>70000000</v>
      </c>
    </row>
    <row r="20" spans="1:6" ht="30">
      <c r="A20" s="17"/>
      <c r="B20" s="8"/>
      <c r="C20" s="9" t="s">
        <v>776</v>
      </c>
      <c r="D20" s="15">
        <v>100000000</v>
      </c>
      <c r="E20" s="15">
        <v>192747746</v>
      </c>
      <c r="F20" s="15">
        <v>400000000</v>
      </c>
    </row>
    <row r="21" spans="1:6">
      <c r="A21" s="17"/>
      <c r="B21" s="8"/>
      <c r="C21" s="9" t="s">
        <v>777</v>
      </c>
      <c r="D21" s="15">
        <v>40000000</v>
      </c>
      <c r="E21" s="15">
        <v>33950625</v>
      </c>
      <c r="F21" s="15">
        <v>40000000</v>
      </c>
    </row>
    <row r="22" spans="1:6">
      <c r="A22" s="17"/>
      <c r="B22" s="8"/>
      <c r="C22" s="9" t="s">
        <v>778</v>
      </c>
      <c r="D22" s="15">
        <v>40000000</v>
      </c>
      <c r="E22" s="15"/>
      <c r="F22" s="15">
        <v>100000000</v>
      </c>
    </row>
    <row r="23" spans="1:6">
      <c r="A23" s="17"/>
      <c r="B23" s="8">
        <v>32010206</v>
      </c>
      <c r="C23" s="9" t="s">
        <v>779</v>
      </c>
      <c r="D23" s="15">
        <v>120000000</v>
      </c>
      <c r="E23" s="15"/>
      <c r="F23" s="15">
        <v>100000000</v>
      </c>
    </row>
    <row r="24" spans="1:6">
      <c r="A24" s="17"/>
      <c r="B24" s="8">
        <v>32010207</v>
      </c>
      <c r="C24" s="16" t="s">
        <v>780</v>
      </c>
      <c r="D24" s="15"/>
      <c r="E24" s="15"/>
      <c r="F24" s="15">
        <v>15000000</v>
      </c>
    </row>
    <row r="25" spans="1:6">
      <c r="A25" s="17"/>
      <c r="B25" s="8"/>
      <c r="C25" s="9" t="s">
        <v>781</v>
      </c>
      <c r="D25" s="15"/>
      <c r="E25" s="15"/>
      <c r="F25" s="15">
        <v>70000000</v>
      </c>
    </row>
    <row r="26" spans="1:6" ht="30">
      <c r="A26" s="17"/>
      <c r="B26" s="8">
        <v>32010207</v>
      </c>
      <c r="C26" s="9" t="s">
        <v>782</v>
      </c>
      <c r="D26" s="15"/>
      <c r="E26" s="15"/>
      <c r="F26" s="15">
        <v>88942800</v>
      </c>
    </row>
    <row r="27" spans="1:6" hidden="1">
      <c r="A27" s="17"/>
      <c r="B27" s="8"/>
      <c r="C27" s="9"/>
      <c r="D27" s="15"/>
      <c r="E27" s="15"/>
      <c r="F27" s="15"/>
    </row>
    <row r="28" spans="1:6" s="1" customFormat="1">
      <c r="A28" s="6"/>
      <c r="B28" s="5">
        <v>320103</v>
      </c>
      <c r="C28" s="6" t="s">
        <v>575</v>
      </c>
      <c r="D28" s="14">
        <f>SUM(D29:D33)</f>
        <v>0</v>
      </c>
      <c r="E28" s="14">
        <f t="shared" ref="E28:F28" si="3">SUM(E29:E33)</f>
        <v>0</v>
      </c>
      <c r="F28" s="14">
        <f t="shared" si="3"/>
        <v>0</v>
      </c>
    </row>
    <row r="29" spans="1:6">
      <c r="A29" s="70" t="s">
        <v>783</v>
      </c>
      <c r="B29" s="8">
        <v>32010301</v>
      </c>
      <c r="C29" s="9" t="s">
        <v>577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578</v>
      </c>
      <c r="D34" s="14">
        <f>SUM(D35:D39)</f>
        <v>0</v>
      </c>
      <c r="E34" s="14">
        <f t="shared" ref="E34:F34" si="4">SUM(E35:E39)</f>
        <v>0</v>
      </c>
      <c r="F34" s="14">
        <f t="shared" si="4"/>
        <v>0</v>
      </c>
    </row>
    <row r="35" spans="1:6" hidden="1">
      <c r="A35" s="70" t="s">
        <v>784</v>
      </c>
      <c r="B35" s="8">
        <v>32010405</v>
      </c>
      <c r="C35" s="9" t="s">
        <v>645</v>
      </c>
      <c r="D35" s="15"/>
      <c r="E35" s="15"/>
      <c r="F35" s="15"/>
    </row>
    <row r="36" spans="1:6" hidden="1">
      <c r="A36" s="70" t="s">
        <v>785</v>
      </c>
      <c r="B36" s="8">
        <v>32010406</v>
      </c>
      <c r="C36" s="9" t="s">
        <v>585</v>
      </c>
      <c r="D36" s="15"/>
      <c r="E36" s="15"/>
      <c r="F36" s="15"/>
    </row>
    <row r="37" spans="1:6" hidden="1">
      <c r="A37" s="70" t="s">
        <v>786</v>
      </c>
      <c r="B37" s="8">
        <v>32010407</v>
      </c>
      <c r="C37" s="9" t="s">
        <v>648</v>
      </c>
      <c r="D37" s="15"/>
      <c r="E37" s="15"/>
      <c r="F37" s="15"/>
    </row>
    <row r="38" spans="1:6" hidden="1">
      <c r="A38" s="70" t="s">
        <v>787</v>
      </c>
      <c r="B38" s="8">
        <v>32010408</v>
      </c>
      <c r="C38" s="9" t="s">
        <v>589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590</v>
      </c>
      <c r="D40" s="14">
        <f>SUM(D41:D48)</f>
        <v>0</v>
      </c>
      <c r="E40" s="14">
        <f t="shared" ref="E40:F40" si="5">SUM(E41:E48)</f>
        <v>0</v>
      </c>
      <c r="F40" s="14">
        <f t="shared" si="5"/>
        <v>0</v>
      </c>
    </row>
    <row r="41" spans="1:6" hidden="1">
      <c r="A41" s="70" t="s">
        <v>788</v>
      </c>
      <c r="B41" s="8">
        <v>32010501</v>
      </c>
      <c r="C41" s="9" t="s">
        <v>592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9"/>
      <c r="C46" s="17"/>
      <c r="D46" s="15"/>
      <c r="E46" s="15"/>
      <c r="F46" s="15"/>
    </row>
    <row r="47" spans="1:6" hidden="1">
      <c r="A47" s="17"/>
      <c r="B47" s="19"/>
      <c r="C47" s="17"/>
      <c r="D47" s="15"/>
      <c r="E47" s="15"/>
      <c r="F47" s="15"/>
    </row>
    <row r="48" spans="1:6" hidden="1">
      <c r="A48" s="17"/>
      <c r="B48" s="19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594</v>
      </c>
      <c r="D49" s="14">
        <f>SUM(D50:D55)</f>
        <v>0</v>
      </c>
      <c r="E49" s="14">
        <f t="shared" ref="E49:F49" si="6">SUM(E50:E55)</f>
        <v>0</v>
      </c>
      <c r="F49" s="14">
        <f t="shared" si="6"/>
        <v>0</v>
      </c>
    </row>
    <row r="50" spans="1:6">
      <c r="A50" s="70" t="s">
        <v>789</v>
      </c>
      <c r="B50" s="8">
        <v>32010601</v>
      </c>
      <c r="C50" s="9" t="s">
        <v>596</v>
      </c>
      <c r="D50" s="15"/>
      <c r="E50" s="15"/>
      <c r="F50" s="15"/>
    </row>
    <row r="51" spans="1:6">
      <c r="A51" s="70" t="s">
        <v>790</v>
      </c>
      <c r="B51" s="8">
        <v>32010602</v>
      </c>
      <c r="C51" s="9" t="s">
        <v>598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600</v>
      </c>
      <c r="D56" s="14">
        <f>SUM(D57:D67)</f>
        <v>0</v>
      </c>
      <c r="E56" s="14">
        <f t="shared" ref="E56:F56" si="7">SUM(E57:E67)</f>
        <v>0</v>
      </c>
      <c r="F56" s="14">
        <f t="shared" si="7"/>
        <v>0</v>
      </c>
    </row>
    <row r="57" spans="1:6" hidden="1">
      <c r="A57" s="70" t="s">
        <v>791</v>
      </c>
      <c r="B57" s="8">
        <v>32010903</v>
      </c>
      <c r="C57" s="9" t="s">
        <v>602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70" t="s">
        <v>792</v>
      </c>
      <c r="B59" s="8">
        <v>32010904</v>
      </c>
      <c r="C59" s="9" t="s">
        <v>604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70" t="s">
        <v>793</v>
      </c>
      <c r="B61" s="8">
        <v>32010935</v>
      </c>
      <c r="C61" s="9" t="s">
        <v>606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70" t="s">
        <v>794</v>
      </c>
      <c r="B65" s="8">
        <v>32010936</v>
      </c>
      <c r="C65" s="9" t="s">
        <v>608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609</v>
      </c>
      <c r="D68" s="14">
        <f>SUM(D69:D74)</f>
        <v>0</v>
      </c>
      <c r="E68" s="14">
        <f t="shared" ref="E68:F68" si="8">SUM(E69:E74)</f>
        <v>0</v>
      </c>
      <c r="F68" s="14">
        <f t="shared" si="8"/>
        <v>200000000</v>
      </c>
    </row>
    <row r="69" spans="1:6">
      <c r="A69" s="70" t="s">
        <v>795</v>
      </c>
      <c r="B69" s="8">
        <v>32020101</v>
      </c>
      <c r="C69" s="9" t="s">
        <v>611</v>
      </c>
      <c r="D69" s="15"/>
      <c r="E69" s="15"/>
      <c r="F69" s="15"/>
    </row>
    <row r="70" spans="1:6">
      <c r="A70" s="9"/>
      <c r="B70" s="8">
        <v>32020101</v>
      </c>
      <c r="C70" s="9" t="s">
        <v>796</v>
      </c>
      <c r="D70" s="15"/>
      <c r="E70" s="15"/>
      <c r="F70" s="15">
        <v>200000000</v>
      </c>
    </row>
    <row r="71" spans="1:6" hidden="1">
      <c r="A71" s="70" t="s">
        <v>797</v>
      </c>
      <c r="B71" s="8">
        <v>32020102</v>
      </c>
      <c r="C71" s="9" t="s">
        <v>613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70" t="s">
        <v>798</v>
      </c>
      <c r="B73" s="8">
        <v>32020104</v>
      </c>
      <c r="C73" s="9" t="s">
        <v>615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616</v>
      </c>
      <c r="D75" s="14">
        <f>SUM(D76:D80)</f>
        <v>0</v>
      </c>
      <c r="E75" s="14">
        <f t="shared" ref="E75:F75" si="9">SUM(E76:E80)</f>
        <v>0</v>
      </c>
      <c r="F75" s="14">
        <f t="shared" si="9"/>
        <v>0</v>
      </c>
    </row>
    <row r="76" spans="1:6">
      <c r="A76" s="70" t="s">
        <v>799</v>
      </c>
      <c r="B76" s="8">
        <v>32030101</v>
      </c>
      <c r="C76" s="9" t="s">
        <v>618</v>
      </c>
      <c r="D76" s="15"/>
      <c r="E76" s="15"/>
      <c r="F76" s="15"/>
    </row>
    <row r="77" spans="1:6" hidden="1">
      <c r="A77" s="70" t="s">
        <v>800</v>
      </c>
      <c r="B77" s="8">
        <v>32030109</v>
      </c>
      <c r="C77" s="9" t="s">
        <v>620</v>
      </c>
      <c r="D77" s="15"/>
      <c r="E77" s="15"/>
      <c r="F77" s="15"/>
    </row>
    <row r="78" spans="1:6" hidden="1">
      <c r="A78" s="70" t="s">
        <v>801</v>
      </c>
      <c r="B78" s="8">
        <v>32030110</v>
      </c>
      <c r="C78" s="9" t="s">
        <v>622</v>
      </c>
      <c r="D78" s="15"/>
      <c r="E78" s="15"/>
      <c r="F78" s="15"/>
    </row>
    <row r="79" spans="1:6" hidden="1">
      <c r="A79" s="17"/>
      <c r="B79" s="19"/>
      <c r="C79" s="17"/>
      <c r="D79" s="15"/>
      <c r="E79" s="15"/>
      <c r="F79" s="15"/>
    </row>
    <row r="80" spans="1:6" hidden="1">
      <c r="A80" s="17"/>
      <c r="B80" s="19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623</v>
      </c>
      <c r="D81" s="14">
        <f>SUM(D82:D83)</f>
        <v>0</v>
      </c>
      <c r="E81" s="14">
        <f t="shared" ref="E81:F81" si="10">SUM(E82:E83)</f>
        <v>0</v>
      </c>
      <c r="F81" s="14">
        <f t="shared" si="10"/>
        <v>0</v>
      </c>
    </row>
    <row r="82" spans="1:6" hidden="1">
      <c r="A82" s="70" t="s">
        <v>802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Ee5TVDhPILPMCZI2osZa1j+9osGfzpc22cMMESv9AI1j0aLjF/vI7d+f/yMr8Xkx4Vhjgp6HajP5TyX+Li6nDA==" saltValue="6tzxa8z72lvLWnKwAyUOSQ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E300"/>
  <sheetViews>
    <sheetView view="pageBreakPreview" topLeftCell="A4" zoomScale="60" zoomScaleNormal="107" workbookViewId="0">
      <selection activeCell="C17" sqref="C17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803</v>
      </c>
      <c r="B3" s="75"/>
      <c r="C3" s="75"/>
      <c r="D3" s="75"/>
      <c r="E3" s="75"/>
    </row>
    <row r="4" spans="1:5">
      <c r="A4" s="74" t="s">
        <v>804</v>
      </c>
      <c r="B4" s="74"/>
      <c r="C4" s="74"/>
      <c r="D4" s="74"/>
      <c r="E4" s="74"/>
    </row>
    <row r="6" spans="1:5" ht="44.4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C8+C14+C21</f>
        <v>1504762466</v>
      </c>
      <c r="D7" s="7">
        <f t="shared" ref="D7:E7" si="0">D8+D14+D21</f>
        <v>1504762466</v>
      </c>
      <c r="E7" s="7">
        <f t="shared" si="0"/>
        <v>1655244571.6500001</v>
      </c>
    </row>
    <row r="8" spans="1:5" s="1" customFormat="1">
      <c r="A8" s="12">
        <v>2101</v>
      </c>
      <c r="B8" s="12" t="s">
        <v>437</v>
      </c>
      <c r="C8" s="7">
        <f>C9</f>
        <v>1504762466</v>
      </c>
      <c r="D8" s="7">
        <f t="shared" ref="D8:E8" si="1">D9</f>
        <v>1504762466</v>
      </c>
      <c r="E8" s="7">
        <f t="shared" si="1"/>
        <v>1643244571.6500001</v>
      </c>
    </row>
    <row r="9" spans="1:5" s="1" customFormat="1">
      <c r="A9" s="12">
        <v>210101</v>
      </c>
      <c r="B9" s="12" t="s">
        <v>438</v>
      </c>
      <c r="C9" s="7">
        <f>SUM(C10:C13)</f>
        <v>1504762466</v>
      </c>
      <c r="D9" s="7">
        <f t="shared" ref="D9:E9" si="2">SUM(D10:D13)</f>
        <v>1504762466</v>
      </c>
      <c r="E9" s="7">
        <f t="shared" si="2"/>
        <v>1643244571.6500001</v>
      </c>
    </row>
    <row r="10" spans="1:5">
      <c r="A10" s="13">
        <v>21010101</v>
      </c>
      <c r="B10" s="11" t="s">
        <v>805</v>
      </c>
      <c r="C10" s="10">
        <v>79481173</v>
      </c>
      <c r="D10" s="10">
        <v>79481173</v>
      </c>
      <c r="E10" s="10">
        <v>75435149</v>
      </c>
    </row>
    <row r="11" spans="1:5">
      <c r="A11" s="13">
        <v>21010101</v>
      </c>
      <c r="B11" s="11" t="s">
        <v>806</v>
      </c>
      <c r="C11" s="10">
        <v>1425281293</v>
      </c>
      <c r="D11" s="10">
        <v>1425281293</v>
      </c>
      <c r="E11" s="10">
        <v>1567809422.6500001</v>
      </c>
    </row>
    <row r="12" spans="1:5" hidden="1">
      <c r="A12" s="13">
        <v>21010102</v>
      </c>
      <c r="B12" s="11" t="s">
        <v>439</v>
      </c>
      <c r="C12" s="10"/>
      <c r="D12" s="10"/>
      <c r="E12" s="10"/>
    </row>
    <row r="13" spans="1:5" hidden="1">
      <c r="A13" s="13">
        <v>21010103</v>
      </c>
      <c r="B13" s="11" t="s">
        <v>440</v>
      </c>
      <c r="C13" s="10"/>
      <c r="D13" s="10"/>
      <c r="E13" s="10"/>
    </row>
    <row r="14" spans="1:5" s="1" customFormat="1">
      <c r="A14" s="12">
        <v>2102</v>
      </c>
      <c r="B14" s="12" t="s">
        <v>441</v>
      </c>
      <c r="C14" s="7">
        <f>C15+C19</f>
        <v>0</v>
      </c>
      <c r="D14" s="7">
        <f t="shared" ref="D14:E14" si="3">D15+D19</f>
        <v>0</v>
      </c>
      <c r="E14" s="7">
        <f t="shared" si="3"/>
        <v>12000000</v>
      </c>
    </row>
    <row r="15" spans="1:5" s="1" customFormat="1">
      <c r="A15" s="12">
        <v>210201</v>
      </c>
      <c r="B15" s="12" t="s">
        <v>442</v>
      </c>
      <c r="C15" s="7">
        <f>SUM(C16:C18)</f>
        <v>0</v>
      </c>
      <c r="D15" s="7">
        <f t="shared" ref="D15:E15" si="4">SUM(D16:D18)</f>
        <v>0</v>
      </c>
      <c r="E15" s="7">
        <f t="shared" si="4"/>
        <v>12000000</v>
      </c>
    </row>
    <row r="16" spans="1:5" hidden="1">
      <c r="A16" s="13">
        <v>21020104</v>
      </c>
      <c r="B16" s="11" t="s">
        <v>443</v>
      </c>
      <c r="C16" s="10"/>
      <c r="D16" s="10"/>
      <c r="E16" s="10"/>
    </row>
    <row r="17" spans="1:5" hidden="1">
      <c r="A17" s="13">
        <v>21020108</v>
      </c>
      <c r="B17" s="11" t="s">
        <v>444</v>
      </c>
      <c r="C17" s="10"/>
      <c r="D17" s="10"/>
      <c r="E17" s="10"/>
    </row>
    <row r="18" spans="1:5">
      <c r="A18" s="13">
        <v>21020109</v>
      </c>
      <c r="B18" s="11" t="s">
        <v>445</v>
      </c>
      <c r="C18" s="10"/>
      <c r="D18" s="10"/>
      <c r="E18" s="10">
        <v>12000000</v>
      </c>
    </row>
    <row r="19" spans="1:5" s="1" customFormat="1">
      <c r="A19" s="12">
        <v>210202</v>
      </c>
      <c r="B19" s="12" t="s">
        <v>446</v>
      </c>
      <c r="C19" s="7">
        <f>SUM(C20)</f>
        <v>0</v>
      </c>
      <c r="D19" s="7">
        <f t="shared" ref="D19:E19" si="5">SUM(D20)</f>
        <v>0</v>
      </c>
      <c r="E19" s="7">
        <f t="shared" si="5"/>
        <v>0</v>
      </c>
    </row>
    <row r="20" spans="1:5" hidden="1">
      <c r="A20" s="13">
        <v>21020207</v>
      </c>
      <c r="B20" s="11" t="s">
        <v>447</v>
      </c>
      <c r="C20" s="10"/>
      <c r="D20" s="10"/>
      <c r="E20" s="10"/>
    </row>
    <row r="21" spans="1:5" s="1" customFormat="1">
      <c r="A21" s="12">
        <v>210301</v>
      </c>
      <c r="B21" s="12" t="s">
        <v>448</v>
      </c>
      <c r="C21" s="7">
        <f>SUM(C22:C24)</f>
        <v>0</v>
      </c>
      <c r="D21" s="7">
        <f t="shared" ref="D21:E21" si="6">SUM(D22:D24)</f>
        <v>0</v>
      </c>
      <c r="E21" s="7">
        <f t="shared" si="6"/>
        <v>0</v>
      </c>
    </row>
    <row r="22" spans="1:5" hidden="1">
      <c r="A22" s="13">
        <v>21030101</v>
      </c>
      <c r="B22" s="11" t="s">
        <v>449</v>
      </c>
      <c r="C22" s="10"/>
      <c r="D22" s="10"/>
      <c r="E22" s="10"/>
    </row>
    <row r="23" spans="1:5" hidden="1">
      <c r="A23" s="13">
        <v>21030102</v>
      </c>
      <c r="B23" s="11" t="s">
        <v>450</v>
      </c>
      <c r="C23" s="10"/>
      <c r="D23" s="10"/>
      <c r="E23" s="10"/>
    </row>
    <row r="24" spans="1:5" hidden="1">
      <c r="A24" s="13">
        <v>21030104</v>
      </c>
      <c r="B24" s="11" t="s">
        <v>451</v>
      </c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>
      <c r="A26" s="13"/>
      <c r="B26" s="11"/>
      <c r="C26" s="10"/>
      <c r="D26" s="10"/>
      <c r="E26" s="10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LL8uxDrk7c0zdYQdbLjJtuJjvjUEkbtVlQ3RQc/qQu4ByIGu5EiFiKZZH7jYqqG3sy8v6rV5VtkAPinkyb1N+A==" saltValue="o6srKLkNR5F8NFzippRrbA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3:E300"/>
  <sheetViews>
    <sheetView view="pageBreakPreview" topLeftCell="A7" zoomScale="60" zoomScaleNormal="95" workbookViewId="0">
      <selection activeCell="A72" sqref="A72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807</v>
      </c>
      <c r="B4" s="75"/>
      <c r="C4" s="75"/>
      <c r="D4" s="75"/>
      <c r="E4" s="75"/>
    </row>
    <row r="5" spans="1:5">
      <c r="A5" s="74" t="s">
        <v>804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C8+C85+C89+C94</f>
        <v>481300000</v>
      </c>
      <c r="D7" s="7">
        <f t="shared" ref="D7:E7" si="0">D8+D85+D89+D94</f>
        <v>171046671</v>
      </c>
      <c r="E7" s="7">
        <f t="shared" si="0"/>
        <v>388000000</v>
      </c>
    </row>
    <row r="8" spans="1:5" s="1" customFormat="1">
      <c r="A8" s="5">
        <v>2202</v>
      </c>
      <c r="B8" s="6" t="s">
        <v>455</v>
      </c>
      <c r="C8" s="7">
        <f>C9+C14+C22+C36+C45+C48+C55+C64+C68+C71</f>
        <v>351300000</v>
      </c>
      <c r="D8" s="7">
        <f t="shared" ref="D8:E8" si="1">D9+D14+D22+D36+D45+D48+D55+D64+D68+D71</f>
        <v>127051671</v>
      </c>
      <c r="E8" s="7">
        <f t="shared" si="1"/>
        <v>298000000</v>
      </c>
    </row>
    <row r="9" spans="1:5" s="1" customFormat="1">
      <c r="A9" s="5">
        <v>220201</v>
      </c>
      <c r="B9" s="6" t="s">
        <v>456</v>
      </c>
      <c r="C9" s="7">
        <f>SUM(C10:C13)</f>
        <v>5000000</v>
      </c>
      <c r="D9" s="7">
        <f t="shared" ref="D9:E9" si="2">SUM(D10:D13)</f>
        <v>1985471</v>
      </c>
      <c r="E9" s="7">
        <f t="shared" si="2"/>
        <v>1500000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5000000</v>
      </c>
      <c r="D11" s="10">
        <v>1985471</v>
      </c>
      <c r="E11" s="10">
        <v>1500000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2500000</v>
      </c>
      <c r="D22" s="7">
        <f t="shared" ref="D22:E22" si="3">SUM(D23:D35)</f>
        <v>2350000</v>
      </c>
      <c r="E22" s="7">
        <f t="shared" si="3"/>
        <v>14000000</v>
      </c>
    </row>
    <row r="23" spans="1:5">
      <c r="A23" s="8">
        <v>22020301</v>
      </c>
      <c r="B23" s="9" t="s">
        <v>470</v>
      </c>
      <c r="C23" s="10">
        <v>2500000</v>
      </c>
      <c r="D23" s="10">
        <v>2350000</v>
      </c>
      <c r="E23" s="10">
        <v>1500000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>
      <c r="A27" s="8">
        <v>22020305</v>
      </c>
      <c r="B27" s="9" t="s">
        <v>474</v>
      </c>
      <c r="C27" s="10"/>
      <c r="D27" s="10"/>
      <c r="E27" s="10">
        <v>6500000</v>
      </c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>
      <c r="A30" s="8">
        <v>22020308</v>
      </c>
      <c r="B30" s="9" t="s">
        <v>477</v>
      </c>
      <c r="C30" s="10"/>
      <c r="D30" s="10"/>
      <c r="E30" s="10">
        <v>3000000</v>
      </c>
    </row>
    <row r="31" spans="1:5">
      <c r="A31" s="8">
        <v>22020309</v>
      </c>
      <c r="B31" s="9" t="s">
        <v>478</v>
      </c>
      <c r="C31" s="10"/>
      <c r="D31" s="10"/>
      <c r="E31" s="10">
        <v>3000000</v>
      </c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8800000</v>
      </c>
      <c r="D36" s="7">
        <f t="shared" ref="D36:E36" si="4">SUM(D37:D44)</f>
        <v>3960000</v>
      </c>
      <c r="E36" s="7">
        <f t="shared" si="4"/>
        <v>3300000</v>
      </c>
    </row>
    <row r="37" spans="1:5">
      <c r="A37" s="8">
        <v>22020401</v>
      </c>
      <c r="B37" s="9" t="s">
        <v>484</v>
      </c>
      <c r="C37" s="10">
        <v>6000000</v>
      </c>
      <c r="D37" s="10">
        <v>3960000</v>
      </c>
      <c r="E37" s="10">
        <v>2000000</v>
      </c>
    </row>
    <row r="38" spans="1:5">
      <c r="A38" s="8">
        <v>22020402</v>
      </c>
      <c r="B38" s="9" t="s">
        <v>485</v>
      </c>
      <c r="C38" s="10">
        <v>2800000</v>
      </c>
      <c r="D38" s="10"/>
      <c r="E38" s="10">
        <v>800000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>
      <c r="A44" s="8">
        <v>22020411</v>
      </c>
      <c r="B44" s="9" t="s">
        <v>491</v>
      </c>
      <c r="C44" s="10"/>
      <c r="D44" s="10"/>
      <c r="E44" s="10">
        <v>500000</v>
      </c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SUM(C49:C54)</f>
        <v>0</v>
      </c>
      <c r="D48" s="7">
        <f t="shared" ref="D48:E48" si="6">SUM(D49:D54)</f>
        <v>0</v>
      </c>
      <c r="E48" s="7">
        <f t="shared" si="6"/>
        <v>8000000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>
      <c r="A54" s="8">
        <v>22020607</v>
      </c>
      <c r="B54" s="2" t="s">
        <v>808</v>
      </c>
      <c r="C54" s="10"/>
      <c r="D54" s="10"/>
      <c r="E54" s="10">
        <v>8000000</v>
      </c>
    </row>
    <row r="55" spans="1:5" s="1" customFormat="1">
      <c r="A55" s="5">
        <v>220207</v>
      </c>
      <c r="B55" s="6" t="s">
        <v>501</v>
      </c>
      <c r="C55" s="7">
        <f>SUM(C56:C63)</f>
        <v>0</v>
      </c>
      <c r="D55" s="7">
        <f t="shared" ref="D55:E55" si="7">SUM(D56:D63)</f>
        <v>0</v>
      </c>
      <c r="E55" s="7">
        <f t="shared" si="7"/>
        <v>0</v>
      </c>
    </row>
    <row r="56" spans="1:5" hidden="1">
      <c r="A56" s="8">
        <v>22020701</v>
      </c>
      <c r="B56" s="9" t="s">
        <v>502</v>
      </c>
      <c r="C56" s="10"/>
      <c r="D56" s="10"/>
      <c r="E56" s="10"/>
    </row>
    <row r="57" spans="1:5" hidden="1">
      <c r="A57" s="8">
        <v>22020702</v>
      </c>
      <c r="B57" s="9" t="s">
        <v>503</v>
      </c>
      <c r="C57" s="10"/>
      <c r="D57" s="10"/>
      <c r="E57" s="10"/>
    </row>
    <row r="58" spans="1:5" hidden="1">
      <c r="A58" s="8">
        <v>22020703</v>
      </c>
      <c r="B58" s="9" t="s">
        <v>504</v>
      </c>
      <c r="C58" s="10"/>
      <c r="D58" s="10"/>
      <c r="E58" s="10"/>
    </row>
    <row r="59" spans="1:5" hidden="1">
      <c r="A59" s="8">
        <v>22020707</v>
      </c>
      <c r="B59" s="9" t="s">
        <v>505</v>
      </c>
      <c r="C59" s="10"/>
      <c r="D59" s="10"/>
      <c r="E59" s="10"/>
    </row>
    <row r="60" spans="1:5" hidden="1">
      <c r="A60" s="8">
        <v>22020708</v>
      </c>
      <c r="B60" s="9" t="s">
        <v>506</v>
      </c>
      <c r="C60" s="10"/>
      <c r="D60" s="10"/>
      <c r="E60" s="10"/>
    </row>
    <row r="61" spans="1:5" hidden="1">
      <c r="A61" s="8">
        <v>22020709</v>
      </c>
      <c r="B61" s="9" t="s">
        <v>507</v>
      </c>
      <c r="C61" s="10"/>
      <c r="D61" s="10"/>
      <c r="E61" s="10"/>
    </row>
    <row r="62" spans="1:5" hidden="1">
      <c r="A62" s="8">
        <v>22020711</v>
      </c>
      <c r="B62" s="9" t="s">
        <v>508</v>
      </c>
      <c r="C62" s="10"/>
      <c r="D62" s="10"/>
      <c r="E62" s="10"/>
    </row>
    <row r="63" spans="1:5" hidden="1">
      <c r="A63" s="8">
        <v>22020712</v>
      </c>
      <c r="B63" s="9" t="s">
        <v>509</v>
      </c>
      <c r="C63" s="10"/>
      <c r="D63" s="10"/>
      <c r="E63" s="10"/>
    </row>
    <row r="64" spans="1:5" s="1" customFormat="1">
      <c r="A64" s="5">
        <v>220208</v>
      </c>
      <c r="B64" s="6" t="s">
        <v>510</v>
      </c>
      <c r="C64" s="7">
        <f>SUM(C65:C67)</f>
        <v>0</v>
      </c>
      <c r="D64" s="7">
        <f t="shared" ref="D64:E64" si="8">SUM(D65:D67)</f>
        <v>0</v>
      </c>
      <c r="E64" s="7">
        <f t="shared" si="8"/>
        <v>1000000</v>
      </c>
    </row>
    <row r="65" spans="1:5">
      <c r="A65" s="8">
        <v>22020801</v>
      </c>
      <c r="B65" s="9" t="s">
        <v>511</v>
      </c>
      <c r="C65" s="10"/>
      <c r="D65" s="10"/>
      <c r="E65" s="10">
        <v>1000000</v>
      </c>
    </row>
    <row r="66" spans="1:5" hidden="1">
      <c r="A66" s="8">
        <v>22020802</v>
      </c>
      <c r="B66" s="9" t="s">
        <v>512</v>
      </c>
      <c r="C66" s="10"/>
      <c r="D66" s="10"/>
      <c r="E66" s="10"/>
    </row>
    <row r="67" spans="1:5" hidden="1">
      <c r="A67" s="8">
        <v>22020803</v>
      </c>
      <c r="B67" s="9" t="s">
        <v>513</v>
      </c>
      <c r="C67" s="10"/>
      <c r="D67" s="10"/>
      <c r="E67" s="10"/>
    </row>
    <row r="68" spans="1:5" s="1" customFormat="1">
      <c r="A68" s="5">
        <v>220209</v>
      </c>
      <c r="B68" s="6" t="s">
        <v>514</v>
      </c>
      <c r="C68" s="7">
        <f>SUM(C69:C70)</f>
        <v>0</v>
      </c>
      <c r="D68" s="7">
        <f t="shared" ref="D68:E68" si="9">SUM(D69:D70)</f>
        <v>0</v>
      </c>
      <c r="E68" s="7">
        <f t="shared" si="9"/>
        <v>0</v>
      </c>
    </row>
    <row r="69" spans="1:5" hidden="1">
      <c r="A69" s="8">
        <v>22020901</v>
      </c>
      <c r="B69" s="9" t="s">
        <v>515</v>
      </c>
      <c r="C69" s="10"/>
      <c r="D69" s="10"/>
      <c r="E69" s="10"/>
    </row>
    <row r="70" spans="1:5" hidden="1">
      <c r="A70" s="8">
        <v>22020902</v>
      </c>
      <c r="B70" s="9" t="s">
        <v>516</v>
      </c>
      <c r="C70" s="10"/>
      <c r="D70" s="10"/>
      <c r="E70" s="10"/>
    </row>
    <row r="71" spans="1:5" s="1" customFormat="1">
      <c r="A71" s="5">
        <v>220210</v>
      </c>
      <c r="B71" s="6" t="s">
        <v>517</v>
      </c>
      <c r="C71" s="7">
        <f>SUM(C72:C84)</f>
        <v>335000000</v>
      </c>
      <c r="D71" s="7">
        <f t="shared" ref="D71:E71" si="10">SUM(D72:D84)</f>
        <v>118756200</v>
      </c>
      <c r="E71" s="7">
        <f t="shared" si="10"/>
        <v>270200000</v>
      </c>
    </row>
    <row r="72" spans="1:5">
      <c r="A72" s="8">
        <v>22021001</v>
      </c>
      <c r="B72" s="9" t="s">
        <v>518</v>
      </c>
      <c r="C72" s="10"/>
      <c r="D72" s="10"/>
      <c r="E72" s="10">
        <v>3000000</v>
      </c>
    </row>
    <row r="73" spans="1:5" hidden="1">
      <c r="A73" s="8">
        <v>22021002</v>
      </c>
      <c r="B73" s="9" t="s">
        <v>519</v>
      </c>
      <c r="C73" s="10"/>
      <c r="D73" s="10"/>
      <c r="E73" s="10"/>
    </row>
    <row r="74" spans="1:5">
      <c r="A74" s="8">
        <v>22021003</v>
      </c>
      <c r="B74" s="9" t="s">
        <v>520</v>
      </c>
      <c r="C74" s="10"/>
      <c r="D74" s="10"/>
      <c r="E74" s="10">
        <v>2000000</v>
      </c>
    </row>
    <row r="75" spans="1:5" hidden="1">
      <c r="A75" s="8">
        <v>22021004</v>
      </c>
      <c r="B75" s="9" t="s">
        <v>521</v>
      </c>
      <c r="C75" s="10"/>
      <c r="D75" s="10"/>
      <c r="E75" s="10"/>
    </row>
    <row r="76" spans="1:5" hidden="1">
      <c r="A76" s="8">
        <v>22021006</v>
      </c>
      <c r="B76" s="9" t="s">
        <v>522</v>
      </c>
      <c r="C76" s="10"/>
      <c r="D76" s="10"/>
      <c r="E76" s="10"/>
    </row>
    <row r="77" spans="1:5">
      <c r="A77" s="8">
        <v>22021007</v>
      </c>
      <c r="B77" s="9" t="s">
        <v>523</v>
      </c>
      <c r="C77" s="10">
        <v>330000000</v>
      </c>
      <c r="D77" s="10">
        <v>114664900</v>
      </c>
      <c r="E77" s="10">
        <v>259200000</v>
      </c>
    </row>
    <row r="78" spans="1:5" hidden="1">
      <c r="A78" s="8">
        <v>22021008</v>
      </c>
      <c r="B78" s="9" t="s">
        <v>524</v>
      </c>
      <c r="C78" s="10"/>
      <c r="D78" s="10"/>
      <c r="E78" s="10"/>
    </row>
    <row r="79" spans="1:5">
      <c r="A79" s="8">
        <v>22021009</v>
      </c>
      <c r="B79" s="9" t="s">
        <v>525</v>
      </c>
      <c r="C79" s="10">
        <v>5000000</v>
      </c>
      <c r="D79" s="10">
        <v>4091300</v>
      </c>
      <c r="E79" s="10">
        <v>5000000</v>
      </c>
    </row>
    <row r="80" spans="1:5" hidden="1">
      <c r="A80" s="8">
        <v>22021010</v>
      </c>
      <c r="B80" s="9" t="s">
        <v>526</v>
      </c>
      <c r="C80" s="10"/>
      <c r="D80" s="10"/>
      <c r="E80" s="10"/>
    </row>
    <row r="81" spans="1:5" hidden="1">
      <c r="A81" s="8">
        <v>22021014</v>
      </c>
      <c r="B81" s="9" t="s">
        <v>527</v>
      </c>
      <c r="C81" s="10"/>
      <c r="D81" s="10"/>
      <c r="E81" s="10"/>
    </row>
    <row r="82" spans="1:5" hidden="1">
      <c r="A82" s="8">
        <v>22021020</v>
      </c>
      <c r="B82" s="9" t="s">
        <v>528</v>
      </c>
      <c r="C82" s="10"/>
      <c r="D82" s="10"/>
      <c r="E82" s="10"/>
    </row>
    <row r="83" spans="1:5" hidden="1">
      <c r="A83" s="8">
        <v>22021050</v>
      </c>
      <c r="B83" s="9" t="s">
        <v>529</v>
      </c>
      <c r="C83" s="10"/>
      <c r="D83" s="10"/>
      <c r="E83" s="10"/>
    </row>
    <row r="84" spans="1:5">
      <c r="A84" s="8">
        <v>22021052</v>
      </c>
      <c r="B84" s="9" t="s">
        <v>530</v>
      </c>
      <c r="C84" s="10"/>
      <c r="D84" s="10"/>
      <c r="E84" s="10">
        <v>1000000</v>
      </c>
    </row>
    <row r="85" spans="1:5" s="1" customFormat="1">
      <c r="A85" s="5">
        <v>2204</v>
      </c>
      <c r="B85" s="6" t="s">
        <v>531</v>
      </c>
      <c r="C85" s="7">
        <f>C86</f>
        <v>0</v>
      </c>
      <c r="D85" s="7">
        <f t="shared" ref="D85:E85" si="11">D86</f>
        <v>0</v>
      </c>
      <c r="E85" s="7">
        <f t="shared" si="11"/>
        <v>0</v>
      </c>
    </row>
    <row r="86" spans="1:5" s="1" customFormat="1">
      <c r="A86" s="5">
        <v>220401</v>
      </c>
      <c r="B86" s="6" t="s">
        <v>532</v>
      </c>
      <c r="C86" s="7">
        <f>SUM(C87:C88)</f>
        <v>0</v>
      </c>
      <c r="D86" s="7">
        <f>SUM(D87:D88)</f>
        <v>0</v>
      </c>
      <c r="E86" s="7">
        <f>SUM(E87:E88)</f>
        <v>0</v>
      </c>
    </row>
    <row r="87" spans="1:5" hidden="1">
      <c r="A87" s="8">
        <v>22040105</v>
      </c>
      <c r="B87" s="9" t="s">
        <v>533</v>
      </c>
      <c r="C87" s="10"/>
      <c r="D87" s="10"/>
      <c r="E87" s="10"/>
    </row>
    <row r="88" spans="1:5" hidden="1">
      <c r="A88" s="8">
        <v>22040109</v>
      </c>
      <c r="B88" s="9" t="s">
        <v>534</v>
      </c>
      <c r="C88" s="10"/>
      <c r="D88" s="10"/>
      <c r="E88" s="10"/>
    </row>
    <row r="89" spans="1:5" s="1" customFormat="1">
      <c r="A89" s="5">
        <v>2205</v>
      </c>
      <c r="B89" s="6" t="s">
        <v>535</v>
      </c>
      <c r="C89" s="7">
        <f>C90</f>
        <v>130000000</v>
      </c>
      <c r="D89" s="7">
        <f t="shared" ref="D89:E89" si="12">D90</f>
        <v>43995000</v>
      </c>
      <c r="E89" s="7">
        <f t="shared" si="12"/>
        <v>90000000</v>
      </c>
    </row>
    <row r="90" spans="1:5" s="1" customFormat="1">
      <c r="A90" s="5">
        <v>220501</v>
      </c>
      <c r="B90" s="6" t="s">
        <v>536</v>
      </c>
      <c r="C90" s="7">
        <f>SUM(C91:C93)</f>
        <v>130000000</v>
      </c>
      <c r="D90" s="7">
        <f t="shared" ref="D90:E90" si="13">SUM(D91:D93)</f>
        <v>43995000</v>
      </c>
      <c r="E90" s="7">
        <f t="shared" si="13"/>
        <v>90000000</v>
      </c>
    </row>
    <row r="91" spans="1:5">
      <c r="A91" s="8">
        <v>22050105</v>
      </c>
      <c r="B91" s="9" t="s">
        <v>537</v>
      </c>
      <c r="C91" s="10"/>
      <c r="D91" s="10"/>
      <c r="E91" s="10">
        <v>35000000</v>
      </c>
    </row>
    <row r="92" spans="1:5">
      <c r="A92" s="8">
        <v>22050108</v>
      </c>
      <c r="B92" s="9" t="s">
        <v>538</v>
      </c>
      <c r="C92" s="10">
        <v>60000000</v>
      </c>
      <c r="D92" s="10">
        <v>43995000</v>
      </c>
      <c r="E92" s="10">
        <v>50000000</v>
      </c>
    </row>
    <row r="93" spans="1:5">
      <c r="A93" s="8">
        <v>22050110</v>
      </c>
      <c r="B93" s="9" t="s">
        <v>539</v>
      </c>
      <c r="C93" s="10">
        <v>70000000</v>
      </c>
      <c r="D93" s="10"/>
      <c r="E93" s="10">
        <v>5000000</v>
      </c>
    </row>
    <row r="94" spans="1:5" s="1" customFormat="1">
      <c r="A94" s="5">
        <v>2206</v>
      </c>
      <c r="B94" s="6" t="s">
        <v>540</v>
      </c>
      <c r="C94" s="7">
        <f>C95+C97</f>
        <v>0</v>
      </c>
      <c r="D94" s="7">
        <f t="shared" ref="D94:E94" si="14">D95+D97</f>
        <v>0</v>
      </c>
      <c r="E94" s="7">
        <f t="shared" si="14"/>
        <v>0</v>
      </c>
    </row>
    <row r="95" spans="1:5" s="1" customFormat="1">
      <c r="A95" s="5">
        <v>220603</v>
      </c>
      <c r="B95" s="6" t="s">
        <v>541</v>
      </c>
      <c r="C95" s="7">
        <f>C96</f>
        <v>0</v>
      </c>
      <c r="D95" s="7">
        <f t="shared" ref="D95:E95" si="15">D96</f>
        <v>0</v>
      </c>
      <c r="E95" s="7">
        <f t="shared" si="15"/>
        <v>0</v>
      </c>
    </row>
    <row r="96" spans="1:5" hidden="1">
      <c r="A96" s="8">
        <v>22060301</v>
      </c>
      <c r="B96" s="9" t="s">
        <v>542</v>
      </c>
      <c r="C96" s="10"/>
      <c r="D96" s="10"/>
      <c r="E96" s="10"/>
    </row>
    <row r="97" spans="1:5" s="1" customFormat="1">
      <c r="A97" s="5">
        <v>220604</v>
      </c>
      <c r="B97" s="6" t="s">
        <v>543</v>
      </c>
      <c r="C97" s="7">
        <f>SUM(C98:C99)</f>
        <v>0</v>
      </c>
      <c r="D97" s="7">
        <f t="shared" ref="D97:E97" si="16">SUM(D98:D99)</f>
        <v>0</v>
      </c>
      <c r="E97" s="7">
        <f t="shared" si="16"/>
        <v>0</v>
      </c>
    </row>
    <row r="98" spans="1:5" hidden="1">
      <c r="A98" s="8">
        <v>22060401</v>
      </c>
      <c r="B98" s="9" t="s">
        <v>544</v>
      </c>
      <c r="C98" s="10"/>
      <c r="D98" s="10"/>
      <c r="E98" s="10"/>
    </row>
    <row r="99" spans="1:5" hidden="1">
      <c r="A99" s="11"/>
      <c r="B99" s="11"/>
      <c r="C99" s="10"/>
      <c r="D99" s="10"/>
      <c r="E99" s="10"/>
    </row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Oz5GYdGxMKVMc2eHCvoVbwDHrQKbUFxZIEPyjKvtBsW1njoTiDhceyVyrq8KrEELl2vEu70X1ZW118wnrlfCoQ==" saltValue="WBfDdjZTXlNBl7BEIe1CkQ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73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300"/>
  <sheetViews>
    <sheetView view="pageBreakPreview" topLeftCell="A6" zoomScale="60" zoomScaleNormal="99" workbookViewId="0">
      <selection activeCell="A76" sqref="A76:XFD78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</row>
    <row r="2" spans="1:6">
      <c r="A2" s="74" t="s">
        <v>809</v>
      </c>
      <c r="B2" s="74"/>
      <c r="C2" s="74"/>
      <c r="D2" s="74"/>
      <c r="E2" s="74"/>
    </row>
    <row r="3" spans="1:6">
      <c r="A3" s="74" t="s">
        <v>804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810</v>
      </c>
      <c r="B6" s="5">
        <v>3</v>
      </c>
      <c r="C6" s="6" t="s">
        <v>561</v>
      </c>
      <c r="D6" s="14">
        <f>D7+D17+D28+D34+D40+D49+D56+D68+D75+D81</f>
        <v>256700000</v>
      </c>
      <c r="E6" s="14">
        <f t="shared" ref="E6:F6" si="0">E7+E17+E28+E34+E40+E49+E56+E68+E75+E81</f>
        <v>103709320</v>
      </c>
      <c r="F6" s="14">
        <f t="shared" si="0"/>
        <v>318085200</v>
      </c>
    </row>
    <row r="7" spans="1:6" s="1" customFormat="1">
      <c r="A7" s="6"/>
      <c r="B7" s="5">
        <v>32010100</v>
      </c>
      <c r="C7" s="6" t="s">
        <v>562</v>
      </c>
      <c r="D7" s="14">
        <f>SUM(D8:D16)</f>
        <v>250200000</v>
      </c>
      <c r="E7" s="14">
        <f t="shared" ref="E7:F7" si="1">SUM(E8:E16)</f>
        <v>103522320</v>
      </c>
      <c r="F7" s="14">
        <f t="shared" si="1"/>
        <v>284585200</v>
      </c>
    </row>
    <row r="8" spans="1:6">
      <c r="A8" s="70" t="s">
        <v>811</v>
      </c>
      <c r="B8" s="8">
        <v>32010101</v>
      </c>
      <c r="C8" s="9" t="s">
        <v>564</v>
      </c>
      <c r="D8" s="15"/>
      <c r="E8" s="15"/>
      <c r="F8" s="15"/>
    </row>
    <row r="9" spans="1:6">
      <c r="A9" s="9"/>
      <c r="B9" s="8">
        <v>32010101</v>
      </c>
      <c r="C9" s="9" t="s">
        <v>812</v>
      </c>
      <c r="D9" s="15">
        <v>29700000</v>
      </c>
      <c r="E9" s="15">
        <v>64350000</v>
      </c>
      <c r="F9" s="15">
        <v>70000000</v>
      </c>
    </row>
    <row r="10" spans="1:6" ht="30">
      <c r="A10" s="9"/>
      <c r="B10" s="8">
        <v>32010101</v>
      </c>
      <c r="C10" s="9" t="s">
        <v>813</v>
      </c>
      <c r="D10" s="15"/>
      <c r="E10" s="15"/>
      <c r="F10" s="15">
        <v>2000000</v>
      </c>
    </row>
    <row r="11" spans="1:6" ht="30">
      <c r="A11" s="9"/>
      <c r="B11" s="8">
        <v>32010101</v>
      </c>
      <c r="C11" s="9" t="s">
        <v>814</v>
      </c>
      <c r="D11" s="15">
        <v>180500000</v>
      </c>
      <c r="E11" s="15"/>
      <c r="F11" s="15">
        <v>52585200</v>
      </c>
    </row>
    <row r="12" spans="1:6" ht="30">
      <c r="A12" s="9"/>
      <c r="B12" s="8">
        <v>32010101</v>
      </c>
      <c r="C12" s="9" t="s">
        <v>815</v>
      </c>
      <c r="D12" s="15">
        <v>40000000</v>
      </c>
      <c r="E12" s="15">
        <v>39172320</v>
      </c>
      <c r="F12" s="15">
        <v>80000000</v>
      </c>
    </row>
    <row r="13" spans="1:6" ht="30">
      <c r="A13" s="9"/>
      <c r="B13" s="8">
        <v>32010101</v>
      </c>
      <c r="C13" s="9" t="s">
        <v>816</v>
      </c>
      <c r="D13" s="15"/>
      <c r="E13" s="15"/>
      <c r="F13" s="15">
        <v>80000000</v>
      </c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572</v>
      </c>
      <c r="D17" s="14">
        <f>SUM(D18:D27)</f>
        <v>6500000</v>
      </c>
      <c r="E17" s="14">
        <f t="shared" ref="E17:F17" si="2">SUM(E18:E27)</f>
        <v>187000</v>
      </c>
      <c r="F17" s="14">
        <f t="shared" si="2"/>
        <v>33500000</v>
      </c>
    </row>
    <row r="18" spans="1:6">
      <c r="A18" s="70" t="s">
        <v>817</v>
      </c>
      <c r="B18" s="8">
        <v>32010202</v>
      </c>
      <c r="C18" s="9" t="s">
        <v>574</v>
      </c>
      <c r="D18" s="15"/>
      <c r="E18" s="15"/>
      <c r="F18" s="15"/>
    </row>
    <row r="19" spans="1:6">
      <c r="A19" s="17"/>
      <c r="B19" s="8"/>
      <c r="C19" s="9" t="s">
        <v>818</v>
      </c>
      <c r="D19" s="15">
        <v>5000000</v>
      </c>
      <c r="E19" s="15">
        <v>187000</v>
      </c>
      <c r="F19" s="15">
        <v>3000000</v>
      </c>
    </row>
    <row r="20" spans="1:6">
      <c r="A20" s="17"/>
      <c r="B20" s="8"/>
      <c r="C20" s="9" t="s">
        <v>819</v>
      </c>
      <c r="D20" s="15">
        <v>1500000</v>
      </c>
      <c r="E20" s="15"/>
      <c r="F20" s="15">
        <v>2500000</v>
      </c>
    </row>
    <row r="21" spans="1:6">
      <c r="A21" s="17"/>
      <c r="B21" s="8"/>
      <c r="C21" s="16" t="s">
        <v>820</v>
      </c>
      <c r="D21" s="15"/>
      <c r="E21" s="15"/>
      <c r="F21" s="15">
        <v>3000000</v>
      </c>
    </row>
    <row r="22" spans="1:6" ht="30">
      <c r="A22" s="17"/>
      <c r="B22" s="8"/>
      <c r="C22" s="9" t="s">
        <v>821</v>
      </c>
      <c r="D22" s="15"/>
      <c r="E22" s="15"/>
      <c r="F22" s="15">
        <v>25000000</v>
      </c>
    </row>
    <row r="23" spans="1:6" hidden="1">
      <c r="A23" s="17"/>
      <c r="B23" s="8"/>
      <c r="C23" s="9"/>
      <c r="D23" s="15"/>
      <c r="E23" s="15"/>
      <c r="F23" s="15"/>
    </row>
    <row r="24" spans="1:6" hidden="1">
      <c r="A24" s="17"/>
      <c r="B24" s="8"/>
      <c r="C24" s="9"/>
      <c r="D24" s="15"/>
      <c r="E24" s="15"/>
      <c r="F24" s="15"/>
    </row>
    <row r="25" spans="1:6" hidden="1">
      <c r="A25" s="17"/>
      <c r="B25" s="8"/>
      <c r="C25" s="9"/>
      <c r="D25" s="15"/>
      <c r="E25" s="15"/>
      <c r="F25" s="15"/>
    </row>
    <row r="26" spans="1:6" hidden="1">
      <c r="A26" s="17"/>
      <c r="B26" s="8"/>
      <c r="C26" s="9"/>
      <c r="D26" s="15"/>
      <c r="E26" s="15"/>
      <c r="F26" s="15"/>
    </row>
    <row r="27" spans="1:6" hidden="1">
      <c r="A27" s="17"/>
      <c r="B27" s="8"/>
      <c r="C27" s="9"/>
      <c r="D27" s="15"/>
      <c r="E27" s="15"/>
      <c r="F27" s="15"/>
    </row>
    <row r="28" spans="1:6" s="1" customFormat="1">
      <c r="A28" s="6"/>
      <c r="B28" s="5">
        <v>320103</v>
      </c>
      <c r="C28" s="6" t="s">
        <v>575</v>
      </c>
      <c r="D28" s="14">
        <f>SUM(D29:D33)</f>
        <v>0</v>
      </c>
      <c r="E28" s="14">
        <f t="shared" ref="E28:F28" si="3">SUM(E29:E33)</f>
        <v>0</v>
      </c>
      <c r="F28" s="14">
        <f t="shared" si="3"/>
        <v>0</v>
      </c>
    </row>
    <row r="29" spans="1:6">
      <c r="A29" s="70" t="s">
        <v>822</v>
      </c>
      <c r="B29" s="8">
        <v>32010301</v>
      </c>
      <c r="C29" s="9" t="s">
        <v>577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578</v>
      </c>
      <c r="D34" s="14">
        <f>SUM(D35:D39)</f>
        <v>0</v>
      </c>
      <c r="E34" s="14">
        <f t="shared" ref="E34:F34" si="4">SUM(E35:E39)</f>
        <v>0</v>
      </c>
      <c r="F34" s="14">
        <f t="shared" si="4"/>
        <v>0</v>
      </c>
    </row>
    <row r="35" spans="1:6" hidden="1">
      <c r="A35" s="70" t="s">
        <v>823</v>
      </c>
      <c r="B35" s="8">
        <v>32010405</v>
      </c>
      <c r="C35" s="9" t="s">
        <v>645</v>
      </c>
      <c r="D35" s="15"/>
      <c r="E35" s="15"/>
      <c r="F35" s="15"/>
    </row>
    <row r="36" spans="1:6" hidden="1">
      <c r="A36" s="70" t="s">
        <v>824</v>
      </c>
      <c r="B36" s="8">
        <v>32010406</v>
      </c>
      <c r="C36" s="9" t="s">
        <v>585</v>
      </c>
      <c r="D36" s="15"/>
      <c r="E36" s="15"/>
      <c r="F36" s="15"/>
    </row>
    <row r="37" spans="1:6" hidden="1">
      <c r="A37" s="70" t="s">
        <v>825</v>
      </c>
      <c r="B37" s="8">
        <v>32010407</v>
      </c>
      <c r="C37" s="9" t="s">
        <v>648</v>
      </c>
      <c r="D37" s="15"/>
      <c r="E37" s="15"/>
      <c r="F37" s="15"/>
    </row>
    <row r="38" spans="1:6" hidden="1">
      <c r="A38" s="70" t="s">
        <v>826</v>
      </c>
      <c r="B38" s="8">
        <v>32010408</v>
      </c>
      <c r="C38" s="9" t="s">
        <v>589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590</v>
      </c>
      <c r="D40" s="14">
        <f>SUM(D41:D48)</f>
        <v>0</v>
      </c>
      <c r="E40" s="14">
        <f t="shared" ref="E40:F40" si="5">SUM(E41:E48)</f>
        <v>0</v>
      </c>
      <c r="F40" s="14">
        <f t="shared" si="5"/>
        <v>0</v>
      </c>
    </row>
    <row r="41" spans="1:6">
      <c r="A41" s="70" t="s">
        <v>827</v>
      </c>
      <c r="B41" s="8">
        <v>32010501</v>
      </c>
      <c r="C41" s="9" t="s">
        <v>592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9"/>
      <c r="C46" s="17"/>
      <c r="D46" s="15"/>
      <c r="E46" s="15"/>
      <c r="F46" s="15"/>
    </row>
    <row r="47" spans="1:6" hidden="1">
      <c r="A47" s="17"/>
      <c r="B47" s="19"/>
      <c r="C47" s="17"/>
      <c r="D47" s="15"/>
      <c r="E47" s="15"/>
      <c r="F47" s="15"/>
    </row>
    <row r="48" spans="1:6" hidden="1">
      <c r="A48" s="17"/>
      <c r="B48" s="19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594</v>
      </c>
      <c r="D49" s="14">
        <f>SUM(D50:D55)</f>
        <v>0</v>
      </c>
      <c r="E49" s="14">
        <f t="shared" ref="E49:F49" si="6">SUM(E50:E55)</f>
        <v>0</v>
      </c>
      <c r="F49" s="14">
        <f t="shared" si="6"/>
        <v>0</v>
      </c>
    </row>
    <row r="50" spans="1:6" hidden="1">
      <c r="A50" s="70" t="s">
        <v>828</v>
      </c>
      <c r="B50" s="8">
        <v>32010601</v>
      </c>
      <c r="C50" s="9" t="s">
        <v>596</v>
      </c>
      <c r="D50" s="15"/>
      <c r="E50" s="15"/>
      <c r="F50" s="15"/>
    </row>
    <row r="51" spans="1:6">
      <c r="A51" s="70" t="s">
        <v>829</v>
      </c>
      <c r="B51" s="8">
        <v>32010602</v>
      </c>
      <c r="C51" s="9" t="s">
        <v>598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600</v>
      </c>
      <c r="D56" s="14">
        <f>SUM(D57:D67)</f>
        <v>0</v>
      </c>
      <c r="E56" s="14">
        <f t="shared" ref="E56:F56" si="7">SUM(E57:E67)</f>
        <v>0</v>
      </c>
      <c r="F56" s="14">
        <f t="shared" si="7"/>
        <v>0</v>
      </c>
    </row>
    <row r="57" spans="1:6">
      <c r="A57" s="70" t="s">
        <v>830</v>
      </c>
      <c r="B57" s="8">
        <v>32010903</v>
      </c>
      <c r="C57" s="9" t="s">
        <v>602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70" t="s">
        <v>831</v>
      </c>
      <c r="B59" s="8">
        <v>32010904</v>
      </c>
      <c r="C59" s="9" t="s">
        <v>604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70" t="s">
        <v>832</v>
      </c>
      <c r="B61" s="8">
        <v>32010935</v>
      </c>
      <c r="C61" s="9" t="s">
        <v>606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70" t="s">
        <v>833</v>
      </c>
      <c r="B65" s="8">
        <v>32010936</v>
      </c>
      <c r="C65" s="9" t="s">
        <v>608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609</v>
      </c>
      <c r="D68" s="14">
        <f>SUM(D69:D74)</f>
        <v>0</v>
      </c>
      <c r="E68" s="14">
        <f t="shared" ref="E68:F68" si="8">SUM(E69:E74)</f>
        <v>0</v>
      </c>
      <c r="F68" s="14">
        <f t="shared" si="8"/>
        <v>0</v>
      </c>
    </row>
    <row r="69" spans="1:6" hidden="1">
      <c r="A69" s="70" t="s">
        <v>834</v>
      </c>
      <c r="B69" s="8">
        <v>32020101</v>
      </c>
      <c r="C69" s="9" t="s">
        <v>611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70" t="s">
        <v>835</v>
      </c>
      <c r="B71" s="8">
        <v>32020102</v>
      </c>
      <c r="C71" s="9" t="s">
        <v>613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70" t="s">
        <v>836</v>
      </c>
      <c r="B73" s="8">
        <v>32020104</v>
      </c>
      <c r="C73" s="9" t="s">
        <v>615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616</v>
      </c>
      <c r="D75" s="14">
        <f>SUM(D76:D80)</f>
        <v>0</v>
      </c>
      <c r="E75" s="14">
        <f t="shared" ref="E75:F75" si="9">SUM(E76:E80)</f>
        <v>0</v>
      </c>
      <c r="F75" s="14">
        <f t="shared" si="9"/>
        <v>0</v>
      </c>
    </row>
    <row r="76" spans="1:6" hidden="1">
      <c r="A76" s="70" t="s">
        <v>837</v>
      </c>
      <c r="B76" s="8">
        <v>32030101</v>
      </c>
      <c r="C76" s="9" t="s">
        <v>618</v>
      </c>
      <c r="D76" s="15"/>
      <c r="E76" s="15"/>
      <c r="F76" s="15"/>
    </row>
    <row r="77" spans="1:6" hidden="1">
      <c r="A77" s="70" t="s">
        <v>838</v>
      </c>
      <c r="B77" s="8">
        <v>32030109</v>
      </c>
      <c r="C77" s="9" t="s">
        <v>620</v>
      </c>
      <c r="D77" s="15"/>
      <c r="E77" s="15"/>
      <c r="F77" s="15"/>
    </row>
    <row r="78" spans="1:6" hidden="1">
      <c r="A78" s="70" t="s">
        <v>839</v>
      </c>
      <c r="B78" s="8">
        <v>32030110</v>
      </c>
      <c r="C78" s="9" t="s">
        <v>622</v>
      </c>
      <c r="D78" s="15"/>
      <c r="E78" s="15"/>
      <c r="F78" s="15"/>
    </row>
    <row r="79" spans="1:6" hidden="1">
      <c r="A79" s="17"/>
      <c r="B79" s="19"/>
      <c r="C79" s="17"/>
      <c r="D79" s="15"/>
      <c r="E79" s="15"/>
      <c r="F79" s="15"/>
    </row>
    <row r="80" spans="1:6" hidden="1">
      <c r="A80" s="17"/>
      <c r="B80" s="19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623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70" t="s">
        <v>840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W6R5usCQIV60HPDU9xhLTaGBk0wVnTZCNKtDf5g+b9fBv7SZwfhZTspfBhI0Da6gDTAEabNvzrCkAidLVg1aEw==" saltValue="MFrwVN1xqIXrJf+ksmR4CQ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2:E300"/>
  <sheetViews>
    <sheetView view="pageBreakPreview" topLeftCell="A3" zoomScale="60" zoomScaleNormal="98" workbookViewId="0">
      <selection activeCell="E24" sqref="E24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841</v>
      </c>
      <c r="B3" s="75"/>
      <c r="C3" s="75"/>
      <c r="D3" s="75"/>
      <c r="E3" s="75"/>
    </row>
    <row r="4" spans="1:5">
      <c r="A4" s="74" t="s">
        <v>842</v>
      </c>
      <c r="B4" s="74"/>
      <c r="C4" s="74"/>
      <c r="D4" s="74"/>
      <c r="E4" s="74"/>
    </row>
    <row r="6" spans="1:5" ht="49.25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352205023</v>
      </c>
      <c r="D7" s="7">
        <f t="shared" ref="D7:E7" si="0">D8+D13+D20</f>
        <v>352205023</v>
      </c>
      <c r="E7" s="7">
        <f t="shared" si="0"/>
        <v>389395102</v>
      </c>
    </row>
    <row r="8" spans="1:5" s="1" customFormat="1">
      <c r="A8" s="12">
        <v>2101</v>
      </c>
      <c r="B8" s="12" t="s">
        <v>437</v>
      </c>
      <c r="C8" s="7">
        <f>C9</f>
        <v>352205023</v>
      </c>
      <c r="D8" s="7">
        <f t="shared" ref="D8:E8" si="1">D9</f>
        <v>352205023</v>
      </c>
      <c r="E8" s="7">
        <f t="shared" si="1"/>
        <v>365395102</v>
      </c>
    </row>
    <row r="9" spans="1:5" s="1" customFormat="1">
      <c r="A9" s="12">
        <v>210101</v>
      </c>
      <c r="B9" s="12" t="s">
        <v>438</v>
      </c>
      <c r="C9" s="7">
        <f>SUM(C10:C12)</f>
        <v>352205023</v>
      </c>
      <c r="D9" s="7">
        <f t="shared" ref="D9:E9" si="2">SUM(D10:D12)</f>
        <v>352205023</v>
      </c>
      <c r="E9" s="7">
        <f t="shared" si="2"/>
        <v>365395102</v>
      </c>
    </row>
    <row r="10" spans="1:5">
      <c r="A10" s="13">
        <v>21010101</v>
      </c>
      <c r="B10" s="11" t="s">
        <v>437</v>
      </c>
      <c r="C10" s="10">
        <v>352205023</v>
      </c>
      <c r="D10" s="10">
        <v>352205023</v>
      </c>
      <c r="E10" s="10">
        <v>365395102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24000000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24000000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>
      <c r="A17" s="13">
        <v>21020109</v>
      </c>
      <c r="B17" s="11" t="s">
        <v>445</v>
      </c>
      <c r="C17" s="10"/>
      <c r="D17" s="10"/>
      <c r="E17" s="10">
        <v>24000000</v>
      </c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RkwczFZr0ZH8JXUSiwPCxoNRYCgWcJ+A3M6X3ssReyIsKnuzeHV9KDgkoRMNINsaG6h0by2sxs/wJ8m3Bj/P/A==" saltValue="q/5VJa+g8vu2l8e1t9Y8vg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3:E300"/>
  <sheetViews>
    <sheetView view="pageBreakPreview" topLeftCell="A2" zoomScale="60" zoomScaleNormal="99" workbookViewId="0">
      <selection activeCell="D74" sqref="D74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843</v>
      </c>
      <c r="B4" s="75"/>
      <c r="C4" s="75"/>
      <c r="D4" s="75"/>
      <c r="E4" s="75"/>
    </row>
    <row r="5" spans="1:5">
      <c r="A5" s="74" t="s">
        <v>842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39500000</v>
      </c>
      <c r="D7" s="7">
        <f t="shared" ref="D7:E7" si="0">D8+D84+D88+D93</f>
        <v>29760738</v>
      </c>
      <c r="E7" s="7">
        <f t="shared" si="0"/>
        <v>53500000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39500000</v>
      </c>
      <c r="D8" s="7">
        <f t="shared" ref="D8:E8" si="1">D9+D14+D22+D36+D45+D48+D54+D63+D67+D70</f>
        <v>29760738</v>
      </c>
      <c r="E8" s="7">
        <f t="shared" si="1"/>
        <v>53500000</v>
      </c>
    </row>
    <row r="9" spans="1:5" s="1" customFormat="1">
      <c r="A9" s="5">
        <v>220201</v>
      </c>
      <c r="B9" s="6" t="s">
        <v>456</v>
      </c>
      <c r="C9" s="7">
        <f>SUM(C10:C13)</f>
        <v>5000000</v>
      </c>
      <c r="D9" s="7">
        <f t="shared" ref="D9:E9" si="2">SUM(D10:D13)</f>
        <v>2610000</v>
      </c>
      <c r="E9" s="7">
        <f t="shared" si="2"/>
        <v>3000000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5000000</v>
      </c>
      <c r="D11" s="10">
        <v>2610000</v>
      </c>
      <c r="E11" s="10">
        <v>3000000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15500000</v>
      </c>
      <c r="D22" s="7">
        <f t="shared" ref="D22:E22" si="3">SUM(D23:D35)</f>
        <v>9528000</v>
      </c>
      <c r="E22" s="7">
        <f t="shared" si="3"/>
        <v>13000000</v>
      </c>
    </row>
    <row r="23" spans="1:5">
      <c r="A23" s="8">
        <v>22020301</v>
      </c>
      <c r="B23" s="9" t="s">
        <v>470</v>
      </c>
      <c r="C23" s="10">
        <v>1500000</v>
      </c>
      <c r="D23" s="10"/>
      <c r="E23" s="10">
        <v>1000000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>
      <c r="A29" s="8">
        <v>22020307</v>
      </c>
      <c r="B29" s="9" t="s">
        <v>476</v>
      </c>
      <c r="C29" s="10">
        <v>14000000</v>
      </c>
      <c r="D29" s="10">
        <v>9528000</v>
      </c>
      <c r="E29" s="10">
        <v>10000000</v>
      </c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>
      <c r="A33" s="8">
        <v>22020311</v>
      </c>
      <c r="B33" s="9" t="s">
        <v>480</v>
      </c>
      <c r="C33" s="10"/>
      <c r="D33" s="10"/>
      <c r="E33" s="10">
        <v>2000000</v>
      </c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3000000</v>
      </c>
      <c r="D36" s="7">
        <f t="shared" ref="D36:E36" si="4">SUM(D37:D44)</f>
        <v>1880527</v>
      </c>
      <c r="E36" s="7">
        <f t="shared" si="4"/>
        <v>2500000</v>
      </c>
    </row>
    <row r="37" spans="1:5">
      <c r="A37" s="8">
        <v>22020401</v>
      </c>
      <c r="B37" s="9" t="s">
        <v>484</v>
      </c>
      <c r="C37" s="10">
        <v>3000000</v>
      </c>
      <c r="D37" s="10">
        <v>1880527</v>
      </c>
      <c r="E37" s="10">
        <v>2500000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10000000</v>
      </c>
      <c r="D54" s="7">
        <f t="shared" ref="D54:E54" si="7">SUM(D55:D62)</f>
        <v>10000000</v>
      </c>
      <c r="E54" s="7">
        <f t="shared" si="7"/>
        <v>16000000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>
      <c r="A59" s="8">
        <v>22020708</v>
      </c>
      <c r="B59" s="9" t="s">
        <v>506</v>
      </c>
      <c r="C59" s="10"/>
      <c r="D59" s="10"/>
      <c r="E59" s="10">
        <v>3000000</v>
      </c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>
      <c r="A62" s="8">
        <v>22020712</v>
      </c>
      <c r="B62" s="9" t="s">
        <v>509</v>
      </c>
      <c r="C62" s="10">
        <v>10000000</v>
      </c>
      <c r="D62" s="10">
        <v>10000000</v>
      </c>
      <c r="E62" s="10">
        <v>13000000</v>
      </c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511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6000000</v>
      </c>
      <c r="D70" s="7">
        <f t="shared" ref="D70:E70" si="10">SUM(D71:D83)</f>
        <v>5742211</v>
      </c>
      <c r="E70" s="7">
        <f t="shared" si="10"/>
        <v>17000000</v>
      </c>
    </row>
    <row r="71" spans="1:5" hidden="1">
      <c r="A71" s="8">
        <v>22021001</v>
      </c>
      <c r="B71" s="9" t="s">
        <v>518</v>
      </c>
      <c r="C71" s="10"/>
      <c r="D71" s="10"/>
      <c r="E71" s="10"/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>
      <c r="A74" s="8">
        <v>22021004</v>
      </c>
      <c r="B74" s="9" t="s">
        <v>521</v>
      </c>
      <c r="C74" s="10"/>
      <c r="D74" s="10"/>
      <c r="E74" s="10">
        <v>15000000</v>
      </c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6000000</v>
      </c>
      <c r="D76" s="10">
        <v>5742211</v>
      </c>
      <c r="E76" s="10">
        <v>2000000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meQ5KVxxh1ZVqieXM2ji5zcprTD68A1IgWb9hj7gNnyh6MTuHBA5n/+PSvO46xt2yVr9hurl6ui5fx9CG0m2rg==" saltValue="ZLK9oEksNSscIsYwQkk4hw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300"/>
  <sheetViews>
    <sheetView view="pageBreakPreview" topLeftCell="A49" zoomScale="60" zoomScaleNormal="102" workbookViewId="0">
      <selection activeCell="E28" sqref="E28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</row>
    <row r="2" spans="1:6">
      <c r="A2" s="74" t="s">
        <v>844</v>
      </c>
      <c r="B2" s="74"/>
      <c r="C2" s="74"/>
      <c r="D2" s="74"/>
      <c r="E2" s="74"/>
    </row>
    <row r="3" spans="1:6">
      <c r="A3" s="74" t="s">
        <v>842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845</v>
      </c>
      <c r="B6" s="5">
        <v>3</v>
      </c>
      <c r="C6" s="6" t="s">
        <v>561</v>
      </c>
      <c r="D6" s="14">
        <f>D7+D38+D49+D55+D61+D70+D77+D89+D96+D102</f>
        <v>250000000</v>
      </c>
      <c r="E6" s="14">
        <f>E7+E38+E49+E55+E61+E70+E77+E89+E96+E102</f>
        <v>221000000</v>
      </c>
      <c r="F6" s="14">
        <f>F7+F38+F49+F55+F61+F70+F77+F89+F96+F102</f>
        <v>207000000</v>
      </c>
    </row>
    <row r="7" spans="1:6" s="1" customFormat="1">
      <c r="A7" s="6"/>
      <c r="B7" s="5">
        <v>32010100</v>
      </c>
      <c r="C7" s="6" t="s">
        <v>562</v>
      </c>
      <c r="D7" s="14">
        <f>SUM(D8:D37)</f>
        <v>250000000</v>
      </c>
      <c r="E7" s="14">
        <f>SUM(E8:E37)</f>
        <v>221000000</v>
      </c>
      <c r="F7" s="14">
        <f>SUM(F8:F37)</f>
        <v>182000000</v>
      </c>
    </row>
    <row r="8" spans="1:6">
      <c r="A8" s="70" t="s">
        <v>846</v>
      </c>
      <c r="B8" s="8">
        <v>32010101</v>
      </c>
      <c r="C8" s="9" t="s">
        <v>564</v>
      </c>
      <c r="D8" s="15"/>
      <c r="E8" s="15"/>
      <c r="F8" s="15"/>
    </row>
    <row r="9" spans="1:6" ht="30">
      <c r="A9" s="9"/>
      <c r="B9" s="8"/>
      <c r="C9" s="17" t="s">
        <v>847</v>
      </c>
      <c r="D9" s="15"/>
      <c r="E9" s="15"/>
      <c r="F9" s="15"/>
    </row>
    <row r="10" spans="1:6">
      <c r="A10" s="9"/>
      <c r="B10" s="8"/>
      <c r="C10" s="9" t="s">
        <v>848</v>
      </c>
      <c r="D10" s="15">
        <v>43000000</v>
      </c>
      <c r="E10" s="15">
        <v>43000000</v>
      </c>
      <c r="F10" s="15"/>
    </row>
    <row r="11" spans="1:6" ht="30">
      <c r="A11" s="9"/>
      <c r="B11" s="8"/>
      <c r="C11" s="9" t="s">
        <v>849</v>
      </c>
      <c r="D11" s="15">
        <v>47000000</v>
      </c>
      <c r="E11" s="15">
        <v>47000000</v>
      </c>
      <c r="F11" s="15"/>
    </row>
    <row r="12" spans="1:6">
      <c r="A12" s="9"/>
      <c r="B12" s="8"/>
      <c r="C12" s="9" t="s">
        <v>850</v>
      </c>
      <c r="D12" s="15">
        <v>43000000</v>
      </c>
      <c r="E12" s="15">
        <v>43000000</v>
      </c>
      <c r="F12" s="15"/>
    </row>
    <row r="13" spans="1:6">
      <c r="A13" s="9"/>
      <c r="B13" s="8"/>
      <c r="C13" s="9" t="s">
        <v>851</v>
      </c>
      <c r="D13" s="15">
        <v>47000000</v>
      </c>
      <c r="E13" s="15">
        <v>47000000</v>
      </c>
      <c r="F13" s="15"/>
    </row>
    <row r="14" spans="1:6">
      <c r="A14" s="9"/>
      <c r="B14" s="8"/>
      <c r="C14" s="9" t="s">
        <v>852</v>
      </c>
      <c r="D14" s="15"/>
      <c r="E14" s="15"/>
      <c r="F14" s="15">
        <v>15000000</v>
      </c>
    </row>
    <row r="15" spans="1:6">
      <c r="A15" s="9"/>
      <c r="B15" s="8"/>
      <c r="C15" s="9" t="s">
        <v>853</v>
      </c>
      <c r="D15" s="15"/>
      <c r="E15" s="15"/>
      <c r="F15" s="15">
        <v>15000000</v>
      </c>
    </row>
    <row r="16" spans="1:6">
      <c r="A16" s="9"/>
      <c r="B16" s="8"/>
      <c r="C16" s="9" t="s">
        <v>854</v>
      </c>
      <c r="D16" s="15"/>
      <c r="E16" s="15"/>
      <c r="F16" s="15">
        <v>15000000</v>
      </c>
    </row>
    <row r="17" spans="1:6">
      <c r="A17" s="9"/>
      <c r="B17" s="8"/>
      <c r="C17" s="9" t="s">
        <v>855</v>
      </c>
      <c r="D17" s="15"/>
      <c r="E17" s="15"/>
      <c r="F17" s="15">
        <v>15000000</v>
      </c>
    </row>
    <row r="18" spans="1:6" ht="30">
      <c r="A18" s="9"/>
      <c r="B18" s="8"/>
      <c r="C18" s="17" t="s">
        <v>856</v>
      </c>
      <c r="D18" s="15"/>
      <c r="E18" s="15"/>
      <c r="F18" s="15"/>
    </row>
    <row r="19" spans="1:6">
      <c r="A19" s="9"/>
      <c r="B19" s="8"/>
      <c r="C19" s="9" t="s">
        <v>857</v>
      </c>
      <c r="D19" s="15"/>
      <c r="E19" s="15"/>
      <c r="F19" s="15">
        <v>5000000</v>
      </c>
    </row>
    <row r="20" spans="1:6">
      <c r="A20" s="9"/>
      <c r="B20" s="8"/>
      <c r="C20" s="9" t="s">
        <v>858</v>
      </c>
      <c r="D20" s="15"/>
      <c r="E20" s="15"/>
      <c r="F20" s="15">
        <v>5000000</v>
      </c>
    </row>
    <row r="21" spans="1:6">
      <c r="A21" s="9"/>
      <c r="B21" s="8"/>
      <c r="C21" s="16" t="s">
        <v>859</v>
      </c>
      <c r="D21" s="15"/>
      <c r="E21" s="15"/>
      <c r="F21" s="15">
        <v>30000000</v>
      </c>
    </row>
    <row r="22" spans="1:6">
      <c r="A22" s="9"/>
      <c r="B22" s="8"/>
      <c r="C22" s="9" t="s">
        <v>860</v>
      </c>
      <c r="D22" s="15"/>
      <c r="E22" s="15"/>
      <c r="F22" s="15">
        <v>5000000</v>
      </c>
    </row>
    <row r="23" spans="1:6">
      <c r="A23" s="9"/>
      <c r="B23" s="8"/>
      <c r="C23" s="9" t="s">
        <v>861</v>
      </c>
      <c r="D23" s="15"/>
      <c r="E23" s="15"/>
      <c r="F23" s="15">
        <v>5000000</v>
      </c>
    </row>
    <row r="24" spans="1:6">
      <c r="A24" s="9"/>
      <c r="B24" s="8"/>
      <c r="C24" s="9" t="s">
        <v>862</v>
      </c>
      <c r="D24" s="15"/>
      <c r="E24" s="15">
        <v>13000000</v>
      </c>
      <c r="F24" s="15"/>
    </row>
    <row r="25" spans="1:6">
      <c r="A25" s="9"/>
      <c r="B25" s="8"/>
      <c r="C25" s="9" t="s">
        <v>863</v>
      </c>
      <c r="D25" s="15"/>
      <c r="E25" s="15">
        <v>7000000</v>
      </c>
      <c r="F25" s="15"/>
    </row>
    <row r="26" spans="1:6">
      <c r="A26" s="9"/>
      <c r="B26" s="8"/>
      <c r="C26" s="9" t="s">
        <v>864</v>
      </c>
      <c r="D26" s="15"/>
      <c r="E26" s="15">
        <v>8000000</v>
      </c>
      <c r="F26" s="15"/>
    </row>
    <row r="27" spans="1:6">
      <c r="A27" s="9"/>
      <c r="B27" s="8"/>
      <c r="C27" s="9" t="s">
        <v>865</v>
      </c>
      <c r="D27" s="15"/>
      <c r="E27" s="15">
        <v>13000000</v>
      </c>
      <c r="F27" s="15"/>
    </row>
    <row r="28" spans="1:6" hidden="1">
      <c r="A28" s="9"/>
      <c r="B28" s="8"/>
      <c r="C28" s="9"/>
      <c r="D28" s="15"/>
      <c r="E28" s="15"/>
      <c r="F28" s="15"/>
    </row>
    <row r="29" spans="1:6">
      <c r="A29" s="9"/>
      <c r="B29" s="8"/>
      <c r="C29" s="9" t="s">
        <v>866</v>
      </c>
      <c r="D29" s="15"/>
      <c r="E29" s="15"/>
      <c r="F29" s="15">
        <v>5000000</v>
      </c>
    </row>
    <row r="30" spans="1:6">
      <c r="A30" s="9"/>
      <c r="B30" s="8"/>
      <c r="C30" s="9" t="s">
        <v>867</v>
      </c>
      <c r="D30" s="15"/>
      <c r="E30" s="15"/>
      <c r="F30" s="15">
        <v>5000000</v>
      </c>
    </row>
    <row r="31" spans="1:6">
      <c r="A31" s="9"/>
      <c r="B31" s="8"/>
      <c r="C31" s="9" t="s">
        <v>868</v>
      </c>
      <c r="D31" s="15"/>
      <c r="E31" s="15"/>
      <c r="F31" s="15">
        <v>5000000</v>
      </c>
    </row>
    <row r="32" spans="1:6">
      <c r="A32" s="9"/>
      <c r="B32" s="8"/>
      <c r="C32" s="9" t="s">
        <v>869</v>
      </c>
      <c r="D32" s="15"/>
      <c r="E32" s="15"/>
      <c r="F32" s="15">
        <v>5000000</v>
      </c>
    </row>
    <row r="33" spans="1:6" ht="30">
      <c r="A33" s="9"/>
      <c r="B33" s="8"/>
      <c r="C33" s="17" t="s">
        <v>870</v>
      </c>
      <c r="D33" s="15"/>
      <c r="E33" s="15"/>
      <c r="F33" s="15"/>
    </row>
    <row r="34" spans="1:6">
      <c r="A34" s="9"/>
      <c r="B34" s="8"/>
      <c r="C34" s="9" t="s">
        <v>871</v>
      </c>
      <c r="D34" s="15"/>
      <c r="E34" s="15"/>
      <c r="F34" s="15">
        <v>4000000</v>
      </c>
    </row>
    <row r="35" spans="1:6">
      <c r="A35" s="9"/>
      <c r="B35" s="8"/>
      <c r="C35" s="9" t="s">
        <v>872</v>
      </c>
      <c r="D35" s="15"/>
      <c r="E35" s="15"/>
      <c r="F35" s="15">
        <v>4000000</v>
      </c>
    </row>
    <row r="36" spans="1:6">
      <c r="A36" s="9"/>
      <c r="B36" s="8"/>
      <c r="C36" s="9" t="s">
        <v>873</v>
      </c>
      <c r="D36" s="15"/>
      <c r="E36" s="15"/>
      <c r="F36" s="15">
        <v>4000000</v>
      </c>
    </row>
    <row r="37" spans="1:6">
      <c r="A37" s="9"/>
      <c r="B37" s="8"/>
      <c r="C37" s="9" t="s">
        <v>874</v>
      </c>
      <c r="D37" s="15">
        <v>70000000</v>
      </c>
      <c r="E37" s="15"/>
      <c r="F37" s="15">
        <v>40000000</v>
      </c>
    </row>
    <row r="38" spans="1:6" s="1" customFormat="1">
      <c r="A38" s="6"/>
      <c r="B38" s="5">
        <v>32010200</v>
      </c>
      <c r="C38" s="6" t="s">
        <v>572</v>
      </c>
      <c r="D38" s="14">
        <f>SUM(D39:D48)</f>
        <v>0</v>
      </c>
      <c r="E38" s="14">
        <f t="shared" ref="E38:F38" si="0">SUM(E39:E48)</f>
        <v>0</v>
      </c>
      <c r="F38" s="14">
        <f t="shared" si="0"/>
        <v>15000000</v>
      </c>
    </row>
    <row r="39" spans="1:6">
      <c r="A39" s="70" t="s">
        <v>875</v>
      </c>
      <c r="B39" s="8">
        <v>32010202</v>
      </c>
      <c r="C39" s="9" t="s">
        <v>574</v>
      </c>
      <c r="D39" s="15"/>
      <c r="E39" s="15"/>
      <c r="F39" s="15"/>
    </row>
    <row r="40" spans="1:6">
      <c r="A40" s="17"/>
      <c r="B40" s="8"/>
      <c r="C40" s="20" t="s">
        <v>876</v>
      </c>
      <c r="D40" s="15"/>
      <c r="E40" s="15"/>
      <c r="F40" s="15">
        <v>15000000</v>
      </c>
    </row>
    <row r="41" spans="1:6" hidden="1">
      <c r="A41" s="17"/>
      <c r="B41" s="8"/>
      <c r="C41" s="9"/>
      <c r="D41" s="15"/>
      <c r="E41" s="15"/>
      <c r="F41" s="15"/>
    </row>
    <row r="42" spans="1:6" hidden="1">
      <c r="A42" s="17"/>
      <c r="B42" s="8"/>
      <c r="C42" s="9"/>
      <c r="D42" s="15"/>
      <c r="E42" s="15"/>
      <c r="F42" s="15"/>
    </row>
    <row r="43" spans="1:6" hidden="1">
      <c r="A43" s="17"/>
      <c r="B43" s="8"/>
      <c r="C43" s="9"/>
      <c r="D43" s="15"/>
      <c r="E43" s="15"/>
      <c r="F43" s="15"/>
    </row>
    <row r="44" spans="1:6" hidden="1">
      <c r="A44" s="17"/>
      <c r="B44" s="8"/>
      <c r="C44" s="9"/>
      <c r="D44" s="15"/>
      <c r="E44" s="15"/>
      <c r="F44" s="15"/>
    </row>
    <row r="45" spans="1:6" hidden="1">
      <c r="A45" s="17"/>
      <c r="B45" s="8"/>
      <c r="C45" s="9"/>
      <c r="D45" s="15"/>
      <c r="E45" s="15"/>
      <c r="F45" s="15"/>
    </row>
    <row r="46" spans="1:6" hidden="1">
      <c r="A46" s="17"/>
      <c r="B46" s="8"/>
      <c r="C46" s="9"/>
      <c r="D46" s="15"/>
      <c r="E46" s="15"/>
      <c r="F46" s="15"/>
    </row>
    <row r="47" spans="1:6" hidden="1">
      <c r="A47" s="17"/>
      <c r="B47" s="8"/>
      <c r="C47" s="9"/>
      <c r="D47" s="15"/>
      <c r="E47" s="15"/>
      <c r="F47" s="15"/>
    </row>
    <row r="48" spans="1:6" hidden="1">
      <c r="A48" s="17"/>
      <c r="B48" s="8"/>
      <c r="C48" s="9"/>
      <c r="D48" s="15"/>
      <c r="E48" s="15"/>
      <c r="F48" s="15"/>
    </row>
    <row r="49" spans="1:6" s="1" customFormat="1">
      <c r="A49" s="6"/>
      <c r="B49" s="5">
        <v>320103</v>
      </c>
      <c r="C49" s="6" t="s">
        <v>575</v>
      </c>
      <c r="D49" s="14">
        <f>SUM(D50:D54)</f>
        <v>0</v>
      </c>
      <c r="E49" s="14">
        <f t="shared" ref="E49:F49" si="1">SUM(E50:E54)</f>
        <v>0</v>
      </c>
      <c r="F49" s="14">
        <f t="shared" si="1"/>
        <v>0</v>
      </c>
    </row>
    <row r="50" spans="1:6">
      <c r="A50" s="70" t="s">
        <v>877</v>
      </c>
      <c r="B50" s="8">
        <v>32010301</v>
      </c>
      <c r="C50" s="9" t="s">
        <v>577</v>
      </c>
      <c r="D50" s="15"/>
      <c r="E50" s="15"/>
      <c r="F50" s="15"/>
    </row>
    <row r="51" spans="1:6" hidden="1">
      <c r="A51" s="9"/>
      <c r="B51" s="8"/>
      <c r="C51" s="9"/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s="1" customFormat="1">
      <c r="A55" s="6"/>
      <c r="B55" s="5">
        <v>32010400</v>
      </c>
      <c r="C55" s="6" t="s">
        <v>578</v>
      </c>
      <c r="D55" s="14">
        <f>SUM(D56:D60)</f>
        <v>0</v>
      </c>
      <c r="E55" s="14">
        <f t="shared" ref="E55:F55" si="2">SUM(E56:E60)</f>
        <v>0</v>
      </c>
      <c r="F55" s="14">
        <f t="shared" si="2"/>
        <v>0</v>
      </c>
    </row>
    <row r="56" spans="1:6">
      <c r="A56" s="70" t="s">
        <v>878</v>
      </c>
      <c r="B56" s="8">
        <v>32010405</v>
      </c>
      <c r="C56" s="9" t="s">
        <v>645</v>
      </c>
      <c r="D56" s="15"/>
      <c r="E56" s="15"/>
      <c r="F56" s="15"/>
    </row>
    <row r="57" spans="1:6">
      <c r="A57" s="70" t="s">
        <v>879</v>
      </c>
      <c r="B57" s="8">
        <v>32010406</v>
      </c>
      <c r="C57" s="9" t="s">
        <v>585</v>
      </c>
      <c r="D57" s="15"/>
      <c r="E57" s="15"/>
      <c r="F57" s="15"/>
    </row>
    <row r="58" spans="1:6">
      <c r="A58" s="70" t="s">
        <v>880</v>
      </c>
      <c r="B58" s="8">
        <v>32010407</v>
      </c>
      <c r="C58" s="9" t="s">
        <v>648</v>
      </c>
      <c r="D58" s="15"/>
      <c r="E58" s="15"/>
      <c r="F58" s="15"/>
    </row>
    <row r="59" spans="1:6">
      <c r="A59" s="70" t="s">
        <v>881</v>
      </c>
      <c r="B59" s="8">
        <v>32010408</v>
      </c>
      <c r="C59" s="9" t="s">
        <v>589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s="1" customFormat="1">
      <c r="A61" s="6"/>
      <c r="B61" s="5">
        <v>320105</v>
      </c>
      <c r="C61" s="6" t="s">
        <v>590</v>
      </c>
      <c r="D61" s="14">
        <f>SUM(D62:D69)</f>
        <v>0</v>
      </c>
      <c r="E61" s="14">
        <f t="shared" ref="E61:F61" si="3">SUM(E62:E69)</f>
        <v>0</v>
      </c>
      <c r="F61" s="14">
        <f t="shared" si="3"/>
        <v>0</v>
      </c>
    </row>
    <row r="62" spans="1:6">
      <c r="A62" s="70" t="s">
        <v>882</v>
      </c>
      <c r="B62" s="8">
        <v>32010501</v>
      </c>
      <c r="C62" s="9" t="s">
        <v>592</v>
      </c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9"/>
      <c r="B65" s="8"/>
      <c r="C65" s="9"/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17"/>
      <c r="B67" s="19"/>
      <c r="C67" s="17"/>
      <c r="D67" s="15"/>
      <c r="E67" s="15"/>
      <c r="F67" s="15"/>
    </row>
    <row r="68" spans="1:6" hidden="1">
      <c r="A68" s="17"/>
      <c r="B68" s="19"/>
      <c r="C68" s="17"/>
      <c r="D68" s="15"/>
      <c r="E68" s="15"/>
      <c r="F68" s="15"/>
    </row>
    <row r="69" spans="1:6" hidden="1">
      <c r="A69" s="17"/>
      <c r="B69" s="19"/>
      <c r="C69" s="17"/>
      <c r="D69" s="15"/>
      <c r="E69" s="15"/>
      <c r="F69" s="15"/>
    </row>
    <row r="70" spans="1:6" s="1" customFormat="1">
      <c r="A70" s="6"/>
      <c r="B70" s="5">
        <v>320106</v>
      </c>
      <c r="C70" s="6" t="s">
        <v>594</v>
      </c>
      <c r="D70" s="14">
        <f>SUM(D71:D76)</f>
        <v>0</v>
      </c>
      <c r="E70" s="14">
        <f t="shared" ref="E70:F70" si="4">SUM(E71:E76)</f>
        <v>0</v>
      </c>
      <c r="F70" s="14">
        <f t="shared" si="4"/>
        <v>0</v>
      </c>
    </row>
    <row r="71" spans="1:6">
      <c r="A71" s="70" t="s">
        <v>883</v>
      </c>
      <c r="B71" s="8">
        <v>32010601</v>
      </c>
      <c r="C71" s="9" t="s">
        <v>596</v>
      </c>
      <c r="D71" s="15"/>
      <c r="E71" s="15"/>
      <c r="F71" s="15"/>
    </row>
    <row r="72" spans="1:6">
      <c r="A72" s="70" t="s">
        <v>884</v>
      </c>
      <c r="B72" s="8">
        <v>32010602</v>
      </c>
      <c r="C72" s="9" t="s">
        <v>598</v>
      </c>
      <c r="D72" s="15"/>
      <c r="E72" s="15"/>
      <c r="F72" s="15"/>
    </row>
    <row r="73" spans="1:6" hidden="1">
      <c r="A73" s="9"/>
      <c r="B73" s="8"/>
      <c r="C73" s="9"/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hidden="1">
      <c r="A75" s="9"/>
      <c r="B75" s="8"/>
      <c r="C75" s="9"/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s="1" customFormat="1">
      <c r="A77" s="6"/>
      <c r="B77" s="5">
        <v>320109</v>
      </c>
      <c r="C77" s="6" t="s">
        <v>600</v>
      </c>
      <c r="D77" s="14">
        <f>SUM(D78:D88)</f>
        <v>0</v>
      </c>
      <c r="E77" s="14">
        <f>SUM(E78:E88)</f>
        <v>0</v>
      </c>
      <c r="F77" s="14">
        <f>SUM(F78:F88)</f>
        <v>10000000</v>
      </c>
    </row>
    <row r="78" spans="1:6">
      <c r="A78" s="70" t="s">
        <v>885</v>
      </c>
      <c r="B78" s="8">
        <v>32010903</v>
      </c>
      <c r="C78" s="9" t="s">
        <v>602</v>
      </c>
      <c r="D78" s="15"/>
      <c r="E78" s="15"/>
      <c r="F78" s="15"/>
    </row>
    <row r="79" spans="1:6" hidden="1">
      <c r="A79" s="9"/>
      <c r="B79" s="8"/>
      <c r="C79" s="9"/>
      <c r="D79" s="15"/>
      <c r="E79" s="15"/>
      <c r="F79" s="15"/>
    </row>
    <row r="80" spans="1:6">
      <c r="A80" s="70" t="s">
        <v>886</v>
      </c>
      <c r="B80" s="8">
        <v>32010904</v>
      </c>
      <c r="C80" s="9" t="s">
        <v>604</v>
      </c>
      <c r="D80" s="15"/>
      <c r="E80" s="15"/>
      <c r="F80" s="15"/>
    </row>
    <row r="81" spans="1:6">
      <c r="A81" s="9"/>
      <c r="B81" s="8">
        <v>32010904</v>
      </c>
      <c r="C81" s="16" t="s">
        <v>887</v>
      </c>
      <c r="D81" s="15"/>
      <c r="E81" s="15"/>
      <c r="F81" s="15">
        <v>10000000</v>
      </c>
    </row>
    <row r="82" spans="1:6">
      <c r="A82" s="70" t="s">
        <v>888</v>
      </c>
      <c r="B82" s="8">
        <v>32010935</v>
      </c>
      <c r="C82" s="9" t="s">
        <v>606</v>
      </c>
      <c r="D82" s="15"/>
      <c r="E82" s="15"/>
      <c r="F82" s="15"/>
    </row>
    <row r="83" spans="1:6" hidden="1">
      <c r="A83" s="9"/>
      <c r="B83" s="8"/>
      <c r="C83" s="9"/>
      <c r="D83" s="15"/>
      <c r="E83" s="15"/>
      <c r="F83" s="15"/>
    </row>
    <row r="84" spans="1:6" hidden="1">
      <c r="A84" s="9"/>
      <c r="B84" s="8"/>
      <c r="C84" s="9"/>
      <c r="D84" s="15"/>
      <c r="E84" s="15"/>
      <c r="F84" s="15"/>
    </row>
    <row r="85" spans="1:6" hidden="1">
      <c r="A85" s="9"/>
      <c r="B85" s="8"/>
      <c r="C85" s="9"/>
      <c r="D85" s="15"/>
      <c r="E85" s="15"/>
      <c r="F85" s="15"/>
    </row>
    <row r="86" spans="1:6">
      <c r="A86" s="70" t="s">
        <v>889</v>
      </c>
      <c r="B86" s="8">
        <v>32010936</v>
      </c>
      <c r="C86" s="9" t="s">
        <v>608</v>
      </c>
      <c r="D86" s="15"/>
      <c r="E86" s="15"/>
      <c r="F86" s="15"/>
    </row>
    <row r="87" spans="1:6" hidden="1">
      <c r="A87" s="9"/>
      <c r="B87" s="8"/>
      <c r="C87" s="9"/>
      <c r="D87" s="15"/>
      <c r="E87" s="15"/>
      <c r="F87" s="15"/>
    </row>
    <row r="88" spans="1:6" hidden="1">
      <c r="A88" s="9"/>
      <c r="B88" s="8"/>
      <c r="C88" s="9"/>
      <c r="D88" s="15"/>
      <c r="E88" s="15"/>
      <c r="F88" s="15"/>
    </row>
    <row r="89" spans="1:6" s="1" customFormat="1">
      <c r="A89" s="6"/>
      <c r="B89" s="5">
        <v>320201</v>
      </c>
      <c r="C89" s="6" t="s">
        <v>609</v>
      </c>
      <c r="D89" s="14">
        <f>SUM(D90:D95)</f>
        <v>0</v>
      </c>
      <c r="E89" s="14">
        <f t="shared" ref="E89:F89" si="5">SUM(E90:E95)</f>
        <v>0</v>
      </c>
      <c r="F89" s="14">
        <f t="shared" si="5"/>
        <v>0</v>
      </c>
    </row>
    <row r="90" spans="1:6">
      <c r="A90" s="70" t="s">
        <v>890</v>
      </c>
      <c r="B90" s="8">
        <v>32020101</v>
      </c>
      <c r="C90" s="9" t="s">
        <v>611</v>
      </c>
      <c r="D90" s="15"/>
      <c r="E90" s="15"/>
      <c r="F90" s="15"/>
    </row>
    <row r="91" spans="1:6" hidden="1">
      <c r="A91" s="9"/>
      <c r="B91" s="8"/>
      <c r="C91" s="9"/>
      <c r="D91" s="15"/>
      <c r="E91" s="15"/>
      <c r="F91" s="15"/>
    </row>
    <row r="92" spans="1:6">
      <c r="A92" s="70" t="s">
        <v>891</v>
      </c>
      <c r="B92" s="8">
        <v>32020102</v>
      </c>
      <c r="C92" s="9" t="s">
        <v>613</v>
      </c>
      <c r="D92" s="15"/>
      <c r="E92" s="15"/>
      <c r="F92" s="15"/>
    </row>
    <row r="93" spans="1:6" hidden="1">
      <c r="A93" s="9"/>
      <c r="B93" s="8"/>
      <c r="C93" s="9"/>
      <c r="D93" s="15"/>
      <c r="E93" s="15"/>
      <c r="F93" s="15"/>
    </row>
    <row r="94" spans="1:6">
      <c r="A94" s="70" t="s">
        <v>892</v>
      </c>
      <c r="B94" s="8">
        <v>32020104</v>
      </c>
      <c r="C94" s="9" t="s">
        <v>615</v>
      </c>
      <c r="D94" s="15"/>
      <c r="E94" s="15"/>
      <c r="F94" s="15"/>
    </row>
    <row r="95" spans="1:6" hidden="1">
      <c r="A95" s="9"/>
      <c r="B95" s="8"/>
      <c r="C95" s="9"/>
      <c r="D95" s="15"/>
      <c r="E95" s="15"/>
      <c r="F95" s="15"/>
    </row>
    <row r="96" spans="1:6" s="1" customFormat="1">
      <c r="A96" s="6"/>
      <c r="B96" s="5">
        <v>320301</v>
      </c>
      <c r="C96" s="6" t="s">
        <v>616</v>
      </c>
      <c r="D96" s="14">
        <f>SUM(D97:D101)</f>
        <v>0</v>
      </c>
      <c r="E96" s="14">
        <f t="shared" ref="E96:F96" si="6">SUM(E97:E101)</f>
        <v>0</v>
      </c>
      <c r="F96" s="14">
        <f t="shared" si="6"/>
        <v>0</v>
      </c>
    </row>
    <row r="97" spans="1:6">
      <c r="A97" s="70" t="s">
        <v>893</v>
      </c>
      <c r="B97" s="8">
        <v>32030101</v>
      </c>
      <c r="C97" s="9" t="s">
        <v>618</v>
      </c>
      <c r="D97" s="15"/>
      <c r="E97" s="15"/>
      <c r="F97" s="15"/>
    </row>
    <row r="98" spans="1:6">
      <c r="A98" s="70" t="s">
        <v>894</v>
      </c>
      <c r="B98" s="8">
        <v>32030109</v>
      </c>
      <c r="C98" s="9" t="s">
        <v>620</v>
      </c>
      <c r="D98" s="15"/>
      <c r="E98" s="15"/>
      <c r="F98" s="15"/>
    </row>
    <row r="99" spans="1:6">
      <c r="A99" s="70" t="s">
        <v>895</v>
      </c>
      <c r="B99" s="8">
        <v>32030110</v>
      </c>
      <c r="C99" s="9" t="s">
        <v>622</v>
      </c>
      <c r="D99" s="15"/>
      <c r="E99" s="15"/>
      <c r="F99" s="15"/>
    </row>
    <row r="100" spans="1:6" hidden="1">
      <c r="A100" s="17"/>
      <c r="B100" s="19"/>
      <c r="C100" s="17"/>
      <c r="D100" s="15"/>
      <c r="E100" s="15"/>
      <c r="F100" s="15"/>
    </row>
    <row r="101" spans="1:6" hidden="1">
      <c r="A101" s="17"/>
      <c r="B101" s="19"/>
      <c r="C101" s="17"/>
      <c r="D101" s="15"/>
      <c r="E101" s="15"/>
      <c r="F101" s="15"/>
    </row>
    <row r="102" spans="1:6" s="1" customFormat="1">
      <c r="A102" s="6"/>
      <c r="B102" s="5">
        <v>32011000</v>
      </c>
      <c r="C102" s="6" t="s">
        <v>623</v>
      </c>
      <c r="D102" s="14">
        <f>SUM(D103:D104)</f>
        <v>0</v>
      </c>
      <c r="E102" s="14">
        <f>SUM(E103:E104)</f>
        <v>0</v>
      </c>
      <c r="F102" s="14">
        <f>SUM(F103:F104)</f>
        <v>0</v>
      </c>
    </row>
    <row r="103" spans="1:6" hidden="1">
      <c r="A103" s="70" t="s">
        <v>896</v>
      </c>
      <c r="B103" s="17"/>
      <c r="C103" s="17"/>
      <c r="D103" s="15"/>
      <c r="E103" s="15"/>
      <c r="F103" s="15"/>
    </row>
    <row r="104" spans="1:6" hidden="1">
      <c r="A104" s="17"/>
      <c r="B104" s="17"/>
      <c r="C104" s="17"/>
      <c r="D104" s="15"/>
      <c r="E104" s="15"/>
      <c r="F104" s="15"/>
    </row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vmIV73H9K6r42kdn4vFndsY44p8LKGzt4yZhrCXTUqjnHcgS8oCTEjETyz4+nWJI+f37R7R0LI20CGtbsFmFcQ==" saltValue="lSy5byv7d9vCwRbXdr64/Q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E300"/>
  <sheetViews>
    <sheetView view="pageBreakPreview" zoomScale="60" zoomScaleNormal="107" workbookViewId="0">
      <selection activeCell="A301" sqref="A301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897</v>
      </c>
      <c r="B3" s="75"/>
      <c r="C3" s="75"/>
      <c r="D3" s="75"/>
      <c r="E3" s="75"/>
    </row>
    <row r="4" spans="1:5">
      <c r="A4" s="74" t="s">
        <v>898</v>
      </c>
      <c r="B4" s="74"/>
      <c r="C4" s="74"/>
      <c r="D4" s="74"/>
      <c r="E4" s="74"/>
    </row>
    <row r="6" spans="1:5" ht="49.25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124922194</v>
      </c>
      <c r="D7" s="7">
        <f t="shared" ref="D7:E7" si="0">D8+D13+D20</f>
        <v>124922194</v>
      </c>
      <c r="E7" s="7">
        <f t="shared" si="0"/>
        <v>118522827</v>
      </c>
    </row>
    <row r="8" spans="1:5" s="1" customFormat="1">
      <c r="A8" s="12">
        <v>2101</v>
      </c>
      <c r="B8" s="12" t="s">
        <v>437</v>
      </c>
      <c r="C8" s="7">
        <f>C9</f>
        <v>124922194</v>
      </c>
      <c r="D8" s="7">
        <f t="shared" ref="D8:E8" si="1">D9</f>
        <v>124922194</v>
      </c>
      <c r="E8" s="7">
        <f t="shared" si="1"/>
        <v>118522827</v>
      </c>
    </row>
    <row r="9" spans="1:5" s="1" customFormat="1">
      <c r="A9" s="12">
        <v>210101</v>
      </c>
      <c r="B9" s="12" t="s">
        <v>438</v>
      </c>
      <c r="C9" s="7">
        <f>SUM(C10:C12)</f>
        <v>124922194</v>
      </c>
      <c r="D9" s="7">
        <f t="shared" ref="D9:E9" si="2">SUM(D10:D12)</f>
        <v>124922194</v>
      </c>
      <c r="E9" s="7">
        <f t="shared" si="2"/>
        <v>118522827</v>
      </c>
    </row>
    <row r="10" spans="1:5">
      <c r="A10" s="13">
        <v>21010101</v>
      </c>
      <c r="B10" s="11" t="s">
        <v>437</v>
      </c>
      <c r="C10" s="10">
        <v>124922194</v>
      </c>
      <c r="D10" s="10">
        <v>124922194</v>
      </c>
      <c r="E10" s="10">
        <v>118522827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Z9ydKispaK5GEjd0D2EFoaxh7/ph+N61r9K6O6aOZ0u+B5AohvzT+tInfCfkF7LsM/RGrva6+GWouEil7gbYsw==" saltValue="MpJCSnMD3iDaDP23NUUCGw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3:E300"/>
  <sheetViews>
    <sheetView workbookViewId="0">
      <selection activeCell="E31" sqref="E31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899</v>
      </c>
      <c r="B4" s="75"/>
      <c r="C4" s="75"/>
      <c r="D4" s="75"/>
      <c r="E4" s="75"/>
    </row>
    <row r="5" spans="1:5">
      <c r="A5" s="74" t="s">
        <v>898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16250000</v>
      </c>
      <c r="D7" s="7">
        <f t="shared" ref="D7:E7" si="0">D8+D84+D88+D93</f>
        <v>1824000</v>
      </c>
      <c r="E7" s="7">
        <f t="shared" si="0"/>
        <v>42050000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16250000</v>
      </c>
      <c r="D8" s="7">
        <f t="shared" ref="D8:E8" si="1">D9+D14+D22+D36+D45+D48+D54+D63+D67+D70</f>
        <v>1824000</v>
      </c>
      <c r="E8" s="7">
        <f t="shared" si="1"/>
        <v>42050000</v>
      </c>
    </row>
    <row r="9" spans="1:5" s="1" customFormat="1">
      <c r="A9" s="5">
        <v>220201</v>
      </c>
      <c r="B9" s="6" t="s">
        <v>456</v>
      </c>
      <c r="C9" s="7">
        <f>SUM(C10:C13)</f>
        <v>1000000</v>
      </c>
      <c r="D9" s="7">
        <f t="shared" ref="D9:E9" si="2">SUM(D10:D13)</f>
        <v>900000</v>
      </c>
      <c r="E9" s="7">
        <f t="shared" si="2"/>
        <v>1000000</v>
      </c>
    </row>
    <row r="10" spans="1:5" hidden="1">
      <c r="A10" s="8">
        <v>22020101</v>
      </c>
      <c r="B10" s="9" t="s">
        <v>457</v>
      </c>
      <c r="C10" s="10"/>
      <c r="D10" s="10"/>
      <c r="E10" s="10"/>
    </row>
    <row r="11" spans="1:5">
      <c r="A11" s="8">
        <v>22020102</v>
      </c>
      <c r="B11" s="9" t="s">
        <v>458</v>
      </c>
      <c r="C11" s="10">
        <v>1000000</v>
      </c>
      <c r="D11" s="10">
        <v>900000</v>
      </c>
      <c r="E11" s="10">
        <v>1000000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400000</v>
      </c>
      <c r="D22" s="7">
        <f t="shared" ref="D22:E22" si="3">SUM(D23:D35)</f>
        <v>0</v>
      </c>
      <c r="E22" s="7">
        <f t="shared" si="3"/>
        <v>400000</v>
      </c>
    </row>
    <row r="23" spans="1:5">
      <c r="A23" s="8">
        <v>22020301</v>
      </c>
      <c r="B23" s="9" t="s">
        <v>470</v>
      </c>
      <c r="C23" s="10">
        <v>400000</v>
      </c>
      <c r="D23" s="10"/>
      <c r="E23" s="10">
        <v>400000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3250000</v>
      </c>
      <c r="D36" s="7">
        <f t="shared" ref="D36:E36" si="4">SUM(D37:D44)</f>
        <v>0</v>
      </c>
      <c r="E36" s="7">
        <f t="shared" si="4"/>
        <v>1250000</v>
      </c>
    </row>
    <row r="37" spans="1:5">
      <c r="A37" s="8">
        <v>22020401</v>
      </c>
      <c r="B37" s="9" t="s">
        <v>484</v>
      </c>
      <c r="C37" s="10">
        <v>3000000</v>
      </c>
      <c r="D37" s="10"/>
      <c r="E37" s="10">
        <v>1000000</v>
      </c>
    </row>
    <row r="38" spans="1:5">
      <c r="A38" s="8">
        <v>22020402</v>
      </c>
      <c r="B38" s="9" t="s">
        <v>485</v>
      </c>
      <c r="C38" s="10">
        <v>250000</v>
      </c>
      <c r="D38" s="10"/>
      <c r="E38" s="10">
        <v>250000</v>
      </c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2000000</v>
      </c>
      <c r="D45" s="7">
        <f t="shared" ref="D45:E45" si="5">SUM(D46:D47)</f>
        <v>0</v>
      </c>
      <c r="E45" s="7">
        <f t="shared" si="5"/>
        <v>700000</v>
      </c>
    </row>
    <row r="46" spans="1:5">
      <c r="A46" s="8">
        <v>22020501</v>
      </c>
      <c r="B46" s="9" t="s">
        <v>493</v>
      </c>
      <c r="C46" s="10">
        <v>2000000</v>
      </c>
      <c r="D46" s="10"/>
      <c r="E46" s="10">
        <v>700000</v>
      </c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5000000</v>
      </c>
      <c r="D48" s="7">
        <f t="shared" ref="D48:E48" si="6">SUM(D49:D53)</f>
        <v>924000</v>
      </c>
      <c r="E48" s="7">
        <f t="shared" si="6"/>
        <v>35000000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>
      <c r="A53" s="8">
        <v>22020605</v>
      </c>
      <c r="B53" s="9" t="s">
        <v>500</v>
      </c>
      <c r="C53" s="10">
        <v>5000000</v>
      </c>
      <c r="D53" s="10">
        <v>924000</v>
      </c>
      <c r="E53" s="10">
        <v>35000000</v>
      </c>
    </row>
    <row r="54" spans="1:5" s="1" customFormat="1">
      <c r="A54" s="5">
        <v>220207</v>
      </c>
      <c r="B54" s="6" t="s">
        <v>501</v>
      </c>
      <c r="C54" s="7">
        <f>SUM(C55:C62)</f>
        <v>300000</v>
      </c>
      <c r="D54" s="7">
        <f t="shared" ref="D54:E54" si="7">SUM(D55:D62)</f>
        <v>0</v>
      </c>
      <c r="E54" s="7">
        <f t="shared" si="7"/>
        <v>300000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>
      <c r="A59" s="8">
        <v>22020708</v>
      </c>
      <c r="B59" s="9" t="s">
        <v>900</v>
      </c>
      <c r="C59" s="10">
        <v>300000</v>
      </c>
      <c r="D59" s="10"/>
      <c r="E59" s="10">
        <v>300000</v>
      </c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1500000</v>
      </c>
    </row>
    <row r="64" spans="1:5">
      <c r="A64" s="8">
        <v>22020801</v>
      </c>
      <c r="B64" s="9" t="s">
        <v>511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4300000</v>
      </c>
      <c r="D70" s="7">
        <f t="shared" ref="D70:E70" si="10">SUM(D71:D83)</f>
        <v>0</v>
      </c>
      <c r="E70" s="7">
        <f t="shared" si="10"/>
        <v>1900000</v>
      </c>
    </row>
    <row r="71" spans="1:5">
      <c r="A71" s="8">
        <v>22021001</v>
      </c>
      <c r="B71" s="9" t="s">
        <v>518</v>
      </c>
      <c r="C71" s="10">
        <v>800000</v>
      </c>
      <c r="D71" s="10"/>
      <c r="E71" s="10">
        <v>400000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>
      <c r="A76" s="8">
        <v>22021007</v>
      </c>
      <c r="B76" s="9" t="s">
        <v>523</v>
      </c>
      <c r="C76" s="10">
        <v>3500000</v>
      </c>
      <c r="D76" s="10"/>
      <c r="E76" s="10">
        <v>1500000</v>
      </c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yOLkjAF1492ZIm8TiGKb/YYPuJwYDsWxaXzZbsndphc8P80tfMro2q6bKgN3Pu1ip/ZZywjhv/bDvI57oAHWdQ==" saltValue="Yl2yKmLl3oYkwG6McIJIXQ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300"/>
  <sheetViews>
    <sheetView view="pageBreakPreview" topLeftCell="A34" zoomScale="60" zoomScaleNormal="98" workbookViewId="0">
      <selection activeCell="A86" sqref="A86"/>
    </sheetView>
  </sheetViews>
  <sheetFormatPr defaultColWidth="8.90625" defaultRowHeight="15"/>
  <cols>
    <col min="1" max="1" width="22.36328125" style="2" customWidth="1"/>
    <col min="2" max="2" width="13.08984375" style="2" customWidth="1"/>
    <col min="3" max="3" width="42.54296875" style="2" customWidth="1"/>
    <col min="4" max="6" width="25.453125" style="2" customWidth="1"/>
    <col min="7" max="16384" width="8.90625" style="2"/>
  </cols>
  <sheetData>
    <row r="1" spans="1:6">
      <c r="A1" s="73" t="s">
        <v>630</v>
      </c>
      <c r="B1" s="73"/>
      <c r="C1" s="73"/>
      <c r="D1" s="73"/>
      <c r="E1" s="73"/>
    </row>
    <row r="2" spans="1:6">
      <c r="A2" s="74" t="s">
        <v>901</v>
      </c>
      <c r="B2" s="74"/>
      <c r="C2" s="74"/>
      <c r="D2" s="74"/>
      <c r="E2" s="74"/>
    </row>
    <row r="3" spans="1:6">
      <c r="A3" s="74" t="s">
        <v>898</v>
      </c>
      <c r="B3" s="74"/>
      <c r="C3" s="74"/>
      <c r="D3" s="74"/>
      <c r="E3" s="74"/>
    </row>
    <row r="5" spans="1:6" ht="45">
      <c r="A5" s="4" t="s">
        <v>557</v>
      </c>
      <c r="B5" s="4" t="s">
        <v>558</v>
      </c>
      <c r="C5" s="4" t="s">
        <v>559</v>
      </c>
      <c r="D5" s="4" t="s">
        <v>3</v>
      </c>
      <c r="E5" s="4" t="s">
        <v>4</v>
      </c>
      <c r="F5" s="4" t="s">
        <v>5</v>
      </c>
    </row>
    <row r="6" spans="1:6" s="1" customFormat="1">
      <c r="A6" s="69" t="s">
        <v>902</v>
      </c>
      <c r="B6" s="5">
        <v>3</v>
      </c>
      <c r="C6" s="6" t="s">
        <v>561</v>
      </c>
      <c r="D6" s="14">
        <f>D7+D17+D38+D44+D50+D59+D66+D78+D85+D91</f>
        <v>106627500</v>
      </c>
      <c r="E6" s="14">
        <f>E7+E17+E38+E44+E50+E59+E66+E78+E85+E91</f>
        <v>7587500</v>
      </c>
      <c r="F6" s="14">
        <f>F7+F17+F38+F44+F50+F59+F66+F78+F85+F91</f>
        <v>126560000</v>
      </c>
    </row>
    <row r="7" spans="1:6" s="1" customFormat="1">
      <c r="A7" s="6"/>
      <c r="B7" s="5">
        <v>32010100</v>
      </c>
      <c r="C7" s="6" t="s">
        <v>562</v>
      </c>
      <c r="D7" s="14">
        <f>SUM(D8:D16)</f>
        <v>0</v>
      </c>
      <c r="E7" s="14">
        <f t="shared" ref="E7:F7" si="0">SUM(E8:E16)</f>
        <v>0</v>
      </c>
      <c r="F7" s="14">
        <f t="shared" si="0"/>
        <v>8000000</v>
      </c>
    </row>
    <row r="8" spans="1:6">
      <c r="A8" s="70" t="s">
        <v>903</v>
      </c>
      <c r="B8" s="8">
        <v>32010101</v>
      </c>
      <c r="C8" s="9" t="s">
        <v>564</v>
      </c>
      <c r="D8" s="15"/>
      <c r="E8" s="15"/>
      <c r="F8" s="15"/>
    </row>
    <row r="9" spans="1:6" ht="28">
      <c r="A9" s="9"/>
      <c r="B9" s="8">
        <v>32010101</v>
      </c>
      <c r="C9" s="16" t="s">
        <v>904</v>
      </c>
      <c r="D9" s="15"/>
      <c r="E9" s="15"/>
      <c r="F9" s="15">
        <v>8000000</v>
      </c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572</v>
      </c>
      <c r="D17" s="14">
        <f>SUM(D18:D37)</f>
        <v>101627500</v>
      </c>
      <c r="E17" s="14">
        <f>SUM(E18:E37)</f>
        <v>7587500</v>
      </c>
      <c r="F17" s="14">
        <f>SUM(F18:F37)</f>
        <v>115560000</v>
      </c>
    </row>
    <row r="18" spans="1:6" hidden="1">
      <c r="A18" s="70" t="s">
        <v>905</v>
      </c>
      <c r="B18" s="8">
        <v>32010202</v>
      </c>
      <c r="C18" s="9" t="s">
        <v>574</v>
      </c>
      <c r="D18" s="15"/>
      <c r="E18" s="15"/>
      <c r="F18" s="15"/>
    </row>
    <row r="19" spans="1:6" ht="30">
      <c r="A19" s="17"/>
      <c r="B19" s="8">
        <v>32010214</v>
      </c>
      <c r="C19" s="9" t="s">
        <v>906</v>
      </c>
      <c r="D19" s="15">
        <v>40000000</v>
      </c>
      <c r="E19" s="15"/>
      <c r="F19" s="15">
        <v>50000000</v>
      </c>
    </row>
    <row r="20" spans="1:6" ht="30">
      <c r="A20" s="17"/>
      <c r="B20" s="8">
        <v>32010214</v>
      </c>
      <c r="C20" s="9" t="s">
        <v>907</v>
      </c>
      <c r="D20" s="15">
        <v>55000000</v>
      </c>
      <c r="E20" s="15">
        <v>960000</v>
      </c>
      <c r="F20" s="15">
        <v>15000000</v>
      </c>
    </row>
    <row r="21" spans="1:6">
      <c r="A21" s="17"/>
      <c r="B21" s="8"/>
      <c r="C21" s="18" t="s">
        <v>908</v>
      </c>
      <c r="D21" s="15"/>
      <c r="E21" s="15"/>
      <c r="F21" s="15"/>
    </row>
    <row r="22" spans="1:6">
      <c r="A22" s="17"/>
      <c r="B22" s="8"/>
      <c r="C22" s="9" t="s">
        <v>909</v>
      </c>
      <c r="D22" s="15">
        <v>1700000</v>
      </c>
      <c r="E22" s="15">
        <v>1700000</v>
      </c>
      <c r="F22" s="15"/>
    </row>
    <row r="23" spans="1:6">
      <c r="A23" s="17"/>
      <c r="B23" s="8"/>
      <c r="C23" s="9" t="s">
        <v>910</v>
      </c>
      <c r="D23" s="15">
        <v>1050000</v>
      </c>
      <c r="E23" s="15">
        <v>1050000</v>
      </c>
      <c r="F23" s="15"/>
    </row>
    <row r="24" spans="1:6">
      <c r="A24" s="17"/>
      <c r="B24" s="8"/>
      <c r="C24" s="16" t="s">
        <v>911</v>
      </c>
      <c r="D24" s="15">
        <v>2030000</v>
      </c>
      <c r="E24" s="15">
        <v>2030000</v>
      </c>
      <c r="F24" s="15"/>
    </row>
    <row r="25" spans="1:6">
      <c r="A25" s="17"/>
      <c r="B25" s="8"/>
      <c r="C25" s="9" t="s">
        <v>912</v>
      </c>
      <c r="D25" s="15">
        <v>1570000</v>
      </c>
      <c r="E25" s="15">
        <v>1570000</v>
      </c>
      <c r="F25" s="15"/>
    </row>
    <row r="26" spans="1:6" ht="28">
      <c r="A26" s="17"/>
      <c r="B26" s="8"/>
      <c r="C26" s="16" t="s">
        <v>913</v>
      </c>
      <c r="D26" s="15">
        <v>150000</v>
      </c>
      <c r="E26" s="15">
        <v>150000</v>
      </c>
      <c r="F26" s="15"/>
    </row>
    <row r="27" spans="1:6">
      <c r="A27" s="17"/>
      <c r="B27" s="8"/>
      <c r="C27" s="9" t="s">
        <v>914</v>
      </c>
      <c r="D27" s="15">
        <v>127500</v>
      </c>
      <c r="E27" s="15">
        <v>127500</v>
      </c>
      <c r="F27" s="15"/>
    </row>
    <row r="28" spans="1:6" hidden="1">
      <c r="A28" s="17"/>
      <c r="B28" s="8"/>
      <c r="C28" s="9"/>
      <c r="D28" s="15"/>
      <c r="E28" s="15"/>
      <c r="F28" s="15"/>
    </row>
    <row r="29" spans="1:6" hidden="1">
      <c r="A29" s="17"/>
      <c r="B29" s="8"/>
      <c r="C29" s="9"/>
      <c r="D29" s="15"/>
      <c r="E29" s="15"/>
      <c r="F29" s="15"/>
    </row>
    <row r="30" spans="1:6" hidden="1">
      <c r="A30" s="17"/>
      <c r="B30" s="8"/>
      <c r="C30" s="9"/>
      <c r="D30" s="15"/>
      <c r="E30" s="15"/>
      <c r="F30" s="15"/>
    </row>
    <row r="31" spans="1:6" ht="30">
      <c r="A31" s="17"/>
      <c r="B31" s="8">
        <v>32010214</v>
      </c>
      <c r="C31" s="9" t="s">
        <v>915</v>
      </c>
      <c r="D31" s="15"/>
      <c r="E31" s="15"/>
      <c r="F31" s="15">
        <v>10000000</v>
      </c>
    </row>
    <row r="32" spans="1:6" ht="30">
      <c r="A32" s="17"/>
      <c r="B32" s="8">
        <v>32010214</v>
      </c>
      <c r="C32" s="9" t="s">
        <v>916</v>
      </c>
      <c r="D32" s="15"/>
      <c r="E32" s="15"/>
      <c r="F32" s="15">
        <v>10560000</v>
      </c>
    </row>
    <row r="33" spans="1:6" ht="30">
      <c r="A33" s="17"/>
      <c r="B33" s="8">
        <v>32010215</v>
      </c>
      <c r="C33" s="9" t="s">
        <v>917</v>
      </c>
      <c r="D33" s="15"/>
      <c r="E33" s="15"/>
      <c r="F33" s="15">
        <v>3000000</v>
      </c>
    </row>
    <row r="34" spans="1:6" ht="30">
      <c r="A34" s="17"/>
      <c r="B34" s="8">
        <v>32010215</v>
      </c>
      <c r="C34" s="9" t="s">
        <v>918</v>
      </c>
      <c r="D34" s="15"/>
      <c r="E34" s="15"/>
      <c r="F34" s="15">
        <v>3000000</v>
      </c>
    </row>
    <row r="35" spans="1:6" ht="30">
      <c r="A35" s="17"/>
      <c r="B35" s="8">
        <v>32010215</v>
      </c>
      <c r="C35" s="9" t="s">
        <v>919</v>
      </c>
      <c r="D35" s="15"/>
      <c r="E35" s="15"/>
      <c r="F35" s="15">
        <v>24000000</v>
      </c>
    </row>
    <row r="36" spans="1:6" hidden="1">
      <c r="A36" s="17"/>
      <c r="B36" s="8"/>
      <c r="C36" s="9"/>
      <c r="D36" s="15"/>
      <c r="E36" s="15"/>
      <c r="F36" s="15"/>
    </row>
    <row r="37" spans="1:6" hidden="1">
      <c r="A37" s="17"/>
      <c r="B37" s="8"/>
      <c r="C37" s="9"/>
      <c r="D37" s="15"/>
      <c r="E37" s="15"/>
      <c r="F37" s="15"/>
    </row>
    <row r="38" spans="1:6" s="1" customFormat="1">
      <c r="A38" s="6"/>
      <c r="B38" s="5">
        <v>320103</v>
      </c>
      <c r="C38" s="6" t="s">
        <v>575</v>
      </c>
      <c r="D38" s="14">
        <f>SUM(D39:D43)</f>
        <v>0</v>
      </c>
      <c r="E38" s="14">
        <f t="shared" ref="E38:F38" si="1">SUM(E39:E43)</f>
        <v>0</v>
      </c>
      <c r="F38" s="14">
        <f t="shared" si="1"/>
        <v>0</v>
      </c>
    </row>
    <row r="39" spans="1:6">
      <c r="A39" s="70" t="s">
        <v>920</v>
      </c>
      <c r="B39" s="8">
        <v>32010301</v>
      </c>
      <c r="C39" s="9" t="s">
        <v>577</v>
      </c>
      <c r="D39" s="15"/>
      <c r="E39" s="15"/>
      <c r="F39" s="15"/>
    </row>
    <row r="40" spans="1:6" hidden="1">
      <c r="A40" s="9"/>
      <c r="B40" s="8"/>
      <c r="C40" s="9"/>
      <c r="D40" s="15"/>
      <c r="E40" s="15"/>
      <c r="F40" s="15"/>
    </row>
    <row r="41" spans="1:6" hidden="1">
      <c r="A41" s="9"/>
      <c r="B41" s="8"/>
      <c r="C41" s="9"/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32010400</v>
      </c>
      <c r="C44" s="6" t="s">
        <v>578</v>
      </c>
      <c r="D44" s="14">
        <f>SUM(D45:D49)</f>
        <v>0</v>
      </c>
      <c r="E44" s="14">
        <f t="shared" ref="E44:F44" si="2">SUM(E45:E49)</f>
        <v>0</v>
      </c>
      <c r="F44" s="14">
        <f t="shared" si="2"/>
        <v>0</v>
      </c>
    </row>
    <row r="45" spans="1:6" hidden="1">
      <c r="A45" s="70" t="s">
        <v>921</v>
      </c>
      <c r="B45" s="8">
        <v>32010405</v>
      </c>
      <c r="C45" s="9" t="s">
        <v>645</v>
      </c>
      <c r="D45" s="15"/>
      <c r="E45" s="15"/>
      <c r="F45" s="15"/>
    </row>
    <row r="46" spans="1:6" hidden="1">
      <c r="A46" s="70" t="s">
        <v>922</v>
      </c>
      <c r="B46" s="8">
        <v>32010406</v>
      </c>
      <c r="C46" s="9" t="s">
        <v>585</v>
      </c>
      <c r="D46" s="15"/>
      <c r="E46" s="15"/>
      <c r="F46" s="15"/>
    </row>
    <row r="47" spans="1:6" hidden="1">
      <c r="A47" s="70" t="s">
        <v>923</v>
      </c>
      <c r="B47" s="8">
        <v>32010407</v>
      </c>
      <c r="C47" s="9" t="s">
        <v>648</v>
      </c>
      <c r="D47" s="15"/>
      <c r="E47" s="15"/>
      <c r="F47" s="15"/>
    </row>
    <row r="48" spans="1:6" hidden="1">
      <c r="A48" s="70" t="s">
        <v>924</v>
      </c>
      <c r="B48" s="8">
        <v>32010408</v>
      </c>
      <c r="C48" s="9" t="s">
        <v>589</v>
      </c>
      <c r="D48" s="15"/>
      <c r="E48" s="15"/>
      <c r="F48" s="15"/>
    </row>
    <row r="49" spans="1:6" hidden="1">
      <c r="A49" s="9"/>
      <c r="B49" s="8"/>
      <c r="C49" s="9"/>
      <c r="D49" s="15"/>
      <c r="E49" s="15"/>
      <c r="F49" s="15"/>
    </row>
    <row r="50" spans="1:6" s="1" customFormat="1">
      <c r="A50" s="6"/>
      <c r="B50" s="5">
        <v>320105</v>
      </c>
      <c r="C50" s="6" t="s">
        <v>590</v>
      </c>
      <c r="D50" s="14">
        <f>SUM(D51:D58)</f>
        <v>0</v>
      </c>
      <c r="E50" s="14">
        <f t="shared" ref="E50:F50" si="3">SUM(E51:E58)</f>
        <v>0</v>
      </c>
      <c r="F50" s="14">
        <f t="shared" si="3"/>
        <v>0</v>
      </c>
    </row>
    <row r="51" spans="1:6">
      <c r="A51" s="70" t="s">
        <v>925</v>
      </c>
      <c r="B51" s="8">
        <v>32010501</v>
      </c>
      <c r="C51" s="9" t="s">
        <v>592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hidden="1">
      <c r="A56" s="17"/>
      <c r="B56" s="19"/>
      <c r="C56" s="17"/>
      <c r="D56" s="15"/>
      <c r="E56" s="15"/>
      <c r="F56" s="15"/>
    </row>
    <row r="57" spans="1:6" hidden="1">
      <c r="A57" s="17"/>
      <c r="B57" s="19"/>
      <c r="C57" s="17"/>
      <c r="D57" s="15"/>
      <c r="E57" s="15"/>
      <c r="F57" s="15"/>
    </row>
    <row r="58" spans="1:6" hidden="1">
      <c r="A58" s="17"/>
      <c r="B58" s="19"/>
      <c r="C58" s="17"/>
      <c r="D58" s="15"/>
      <c r="E58" s="15"/>
      <c r="F58" s="15"/>
    </row>
    <row r="59" spans="1:6" s="1" customFormat="1">
      <c r="A59" s="6"/>
      <c r="B59" s="5">
        <v>320106</v>
      </c>
      <c r="C59" s="6" t="s">
        <v>594</v>
      </c>
      <c r="D59" s="14">
        <f>SUM(D60:D65)</f>
        <v>0</v>
      </c>
      <c r="E59" s="14">
        <f t="shared" ref="E59:F59" si="4">SUM(E60:E65)</f>
        <v>0</v>
      </c>
      <c r="F59" s="14">
        <f t="shared" si="4"/>
        <v>0</v>
      </c>
    </row>
    <row r="60" spans="1:6">
      <c r="A60" s="70" t="s">
        <v>926</v>
      </c>
      <c r="B60" s="8">
        <v>32010601</v>
      </c>
      <c r="C60" s="9" t="s">
        <v>596</v>
      </c>
      <c r="D60" s="15"/>
      <c r="E60" s="15"/>
      <c r="F60" s="15"/>
    </row>
    <row r="61" spans="1:6">
      <c r="A61" s="70" t="s">
        <v>927</v>
      </c>
      <c r="B61" s="8">
        <v>32010602</v>
      </c>
      <c r="C61" s="9" t="s">
        <v>598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9"/>
      <c r="B65" s="8"/>
      <c r="C65" s="9"/>
      <c r="D65" s="15"/>
      <c r="E65" s="15"/>
      <c r="F65" s="15"/>
    </row>
    <row r="66" spans="1:6" s="1" customFormat="1">
      <c r="A66" s="6"/>
      <c r="B66" s="5">
        <v>320109</v>
      </c>
      <c r="C66" s="6" t="s">
        <v>600</v>
      </c>
      <c r="D66" s="14">
        <f>SUM(D67:D77)</f>
        <v>5000000</v>
      </c>
      <c r="E66" s="14">
        <f t="shared" ref="E66:F66" si="5">SUM(E67:E77)</f>
        <v>0</v>
      </c>
      <c r="F66" s="14">
        <f t="shared" si="5"/>
        <v>3000000</v>
      </c>
    </row>
    <row r="67" spans="1:6">
      <c r="A67" s="70" t="s">
        <v>928</v>
      </c>
      <c r="B67" s="8">
        <v>32010903</v>
      </c>
      <c r="C67" s="9" t="s">
        <v>602</v>
      </c>
      <c r="D67" s="15"/>
      <c r="E67" s="15"/>
      <c r="F67" s="15"/>
    </row>
    <row r="68" spans="1:6" hidden="1">
      <c r="A68" s="9"/>
      <c r="B68" s="8"/>
      <c r="C68" s="9"/>
      <c r="D68" s="15"/>
      <c r="E68" s="15"/>
      <c r="F68" s="15"/>
    </row>
    <row r="69" spans="1:6">
      <c r="A69" s="70" t="s">
        <v>929</v>
      </c>
      <c r="B69" s="8">
        <v>32010904</v>
      </c>
      <c r="C69" s="9" t="s">
        <v>604</v>
      </c>
      <c r="D69" s="15"/>
      <c r="E69" s="15"/>
      <c r="F69" s="15"/>
    </row>
    <row r="70" spans="1:6">
      <c r="A70" s="9"/>
      <c r="B70" s="8">
        <v>32010904</v>
      </c>
      <c r="C70" s="9" t="s">
        <v>930</v>
      </c>
      <c r="D70" s="15">
        <v>5000000</v>
      </c>
      <c r="E70" s="15"/>
      <c r="F70" s="15">
        <v>3000000</v>
      </c>
    </row>
    <row r="71" spans="1:6">
      <c r="A71" s="70" t="s">
        <v>931</v>
      </c>
      <c r="B71" s="8">
        <v>32010935</v>
      </c>
      <c r="C71" s="9" t="s">
        <v>606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9"/>
      <c r="B73" s="8"/>
      <c r="C73" s="9"/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>
      <c r="A75" s="70" t="s">
        <v>932</v>
      </c>
      <c r="B75" s="8">
        <v>32010936</v>
      </c>
      <c r="C75" s="9" t="s">
        <v>608</v>
      </c>
      <c r="D75" s="15"/>
      <c r="E75" s="15"/>
      <c r="F75" s="15"/>
    </row>
    <row r="76" spans="1:6" hidden="1">
      <c r="A76" s="9"/>
      <c r="B76" s="8"/>
      <c r="C76" s="9"/>
      <c r="D76" s="15"/>
      <c r="E76" s="15"/>
      <c r="F76" s="15"/>
    </row>
    <row r="77" spans="1:6" hidden="1">
      <c r="A77" s="9"/>
      <c r="B77" s="8"/>
      <c r="C77" s="9"/>
      <c r="D77" s="15"/>
      <c r="E77" s="15"/>
      <c r="F77" s="15"/>
    </row>
    <row r="78" spans="1:6" s="1" customFormat="1">
      <c r="A78" s="6"/>
      <c r="B78" s="5">
        <v>320201</v>
      </c>
      <c r="C78" s="6" t="s">
        <v>609</v>
      </c>
      <c r="D78" s="14">
        <f>SUM(D79:D84)</f>
        <v>0</v>
      </c>
      <c r="E78" s="14">
        <f t="shared" ref="E78:F78" si="6">SUM(E79:E84)</f>
        <v>0</v>
      </c>
      <c r="F78" s="14">
        <f t="shared" si="6"/>
        <v>0</v>
      </c>
    </row>
    <row r="79" spans="1:6">
      <c r="A79" s="70" t="s">
        <v>933</v>
      </c>
      <c r="B79" s="8">
        <v>32020101</v>
      </c>
      <c r="C79" s="9" t="s">
        <v>611</v>
      </c>
      <c r="D79" s="15"/>
      <c r="E79" s="15"/>
      <c r="F79" s="15"/>
    </row>
    <row r="80" spans="1:6" hidden="1">
      <c r="A80" s="9"/>
      <c r="B80" s="8"/>
      <c r="C80" s="9"/>
      <c r="D80" s="15"/>
      <c r="E80" s="15"/>
      <c r="F80" s="15"/>
    </row>
    <row r="81" spans="1:6">
      <c r="A81" s="70" t="s">
        <v>934</v>
      </c>
      <c r="B81" s="8">
        <v>32020102</v>
      </c>
      <c r="C81" s="9" t="s">
        <v>613</v>
      </c>
      <c r="D81" s="15"/>
      <c r="E81" s="15"/>
      <c r="F81" s="15"/>
    </row>
    <row r="82" spans="1:6" hidden="1">
      <c r="A82" s="9"/>
      <c r="B82" s="8"/>
      <c r="C82" s="9"/>
      <c r="D82" s="15"/>
      <c r="E82" s="15"/>
      <c r="F82" s="15"/>
    </row>
    <row r="83" spans="1:6">
      <c r="A83" s="70" t="s">
        <v>935</v>
      </c>
      <c r="B83" s="8">
        <v>32020104</v>
      </c>
      <c r="C83" s="9" t="s">
        <v>615</v>
      </c>
      <c r="D83" s="15"/>
      <c r="E83" s="15"/>
      <c r="F83" s="15"/>
    </row>
    <row r="84" spans="1:6" hidden="1">
      <c r="A84" s="9"/>
      <c r="B84" s="8"/>
      <c r="C84" s="9"/>
      <c r="D84" s="15"/>
      <c r="E84" s="15"/>
      <c r="F84" s="15"/>
    </row>
    <row r="85" spans="1:6" s="1" customFormat="1">
      <c r="A85" s="6"/>
      <c r="B85" s="5">
        <v>320301</v>
      </c>
      <c r="C85" s="6" t="s">
        <v>616</v>
      </c>
      <c r="D85" s="14">
        <f>SUM(D86:D90)</f>
        <v>0</v>
      </c>
      <c r="E85" s="14">
        <f>SUM(E86:E90)</f>
        <v>0</v>
      </c>
      <c r="F85" s="14">
        <f>SUM(F86:F90)</f>
        <v>0</v>
      </c>
    </row>
    <row r="86" spans="1:6">
      <c r="A86" s="70" t="s">
        <v>936</v>
      </c>
      <c r="B86" s="8">
        <v>32030101</v>
      </c>
      <c r="C86" s="9" t="s">
        <v>618</v>
      </c>
      <c r="D86" s="15"/>
      <c r="E86" s="15"/>
      <c r="F86" s="15"/>
    </row>
    <row r="87" spans="1:6">
      <c r="A87" s="70" t="s">
        <v>937</v>
      </c>
      <c r="B87" s="8">
        <v>32030109</v>
      </c>
      <c r="C87" s="9" t="s">
        <v>620</v>
      </c>
      <c r="D87" s="15"/>
      <c r="E87" s="15"/>
      <c r="F87" s="15"/>
    </row>
    <row r="88" spans="1:6">
      <c r="A88" s="70" t="s">
        <v>938</v>
      </c>
      <c r="B88" s="8">
        <v>32030110</v>
      </c>
      <c r="C88" s="9" t="s">
        <v>622</v>
      </c>
      <c r="D88" s="15"/>
      <c r="E88" s="15"/>
      <c r="F88" s="15"/>
    </row>
    <row r="89" spans="1:6" hidden="1">
      <c r="A89" s="17"/>
      <c r="B89" s="19"/>
      <c r="C89" s="17"/>
      <c r="D89" s="15"/>
      <c r="E89" s="15"/>
      <c r="F89" s="15"/>
    </row>
    <row r="90" spans="1:6" hidden="1">
      <c r="A90" s="17"/>
      <c r="B90" s="19"/>
      <c r="C90" s="17"/>
      <c r="D90" s="15"/>
      <c r="E90" s="15"/>
      <c r="F90" s="15"/>
    </row>
    <row r="91" spans="1:6" s="1" customFormat="1">
      <c r="A91" s="6"/>
      <c r="B91" s="5">
        <v>32011000</v>
      </c>
      <c r="C91" s="6" t="s">
        <v>623</v>
      </c>
      <c r="D91" s="14">
        <f>SUM(D92:D93)</f>
        <v>0</v>
      </c>
      <c r="E91" s="14">
        <f>SUM(E92:E93)</f>
        <v>0</v>
      </c>
      <c r="F91" s="14">
        <f>SUM(F92:F93)</f>
        <v>0</v>
      </c>
    </row>
    <row r="92" spans="1:6" hidden="1">
      <c r="A92" s="70" t="s">
        <v>939</v>
      </c>
      <c r="B92" s="17"/>
      <c r="C92" s="17"/>
      <c r="D92" s="15"/>
      <c r="E92" s="15"/>
      <c r="F92" s="15"/>
    </row>
    <row r="93" spans="1:6" hidden="1">
      <c r="A93" s="17"/>
      <c r="B93" s="17"/>
      <c r="C93" s="17"/>
      <c r="D93" s="15"/>
      <c r="E93" s="15"/>
      <c r="F93" s="15"/>
    </row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8HjExzmB6e9iIgX80jv+00njw24x8EDbEQ8D0pyGYaPqEKRHt0SqWkZdP6awM6Vm3g1FmDWgoZ9cVYR6uPtGvQ==" saltValue="3PTRRcjI3YD7oESFwau92Q==" spinCount="100000" sheet="1" objects="1" scenarios="1" formatColumns="0" formatRows="0" selectLockedCells="1"/>
  <mergeCells count="3">
    <mergeCell ref="A1:E1"/>
    <mergeCell ref="A2:E2"/>
    <mergeCell ref="A3:E3"/>
  </mergeCells>
  <pageMargins left="0.39305555555555599" right="0.39305555555555599" top="0.74791666666666701" bottom="0.74791666666666701" header="0.31388888888888899" footer="0.31388888888888899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E300"/>
  <sheetViews>
    <sheetView view="pageBreakPreview" zoomScale="60" zoomScaleNormal="96" workbookViewId="0">
      <selection activeCell="D12" sqref="D12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2" spans="1:5">
      <c r="A2" s="73" t="s">
        <v>433</v>
      </c>
      <c r="B2" s="73"/>
      <c r="C2" s="73"/>
      <c r="D2" s="73"/>
      <c r="E2" s="73"/>
    </row>
    <row r="3" spans="1:5" ht="26.4" customHeight="1">
      <c r="A3" s="75" t="s">
        <v>940</v>
      </c>
      <c r="B3" s="75"/>
      <c r="C3" s="75"/>
      <c r="D3" s="75"/>
      <c r="E3" s="75"/>
    </row>
    <row r="4" spans="1:5">
      <c r="A4" s="74" t="s">
        <v>941</v>
      </c>
      <c r="B4" s="74"/>
      <c r="C4" s="74"/>
      <c r="D4" s="74"/>
      <c r="E4" s="74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436</v>
      </c>
      <c r="C7" s="7">
        <f>C8+C13+C20</f>
        <v>27099945</v>
      </c>
      <c r="D7" s="7">
        <f t="shared" ref="D7:E7" si="0">D8+D13+D20</f>
        <v>27099945</v>
      </c>
      <c r="E7" s="7">
        <f t="shared" si="0"/>
        <v>27154854</v>
      </c>
    </row>
    <row r="8" spans="1:5" s="1" customFormat="1">
      <c r="A8" s="12">
        <v>2101</v>
      </c>
      <c r="B8" s="12" t="s">
        <v>437</v>
      </c>
      <c r="C8" s="7">
        <f>C9</f>
        <v>27099945</v>
      </c>
      <c r="D8" s="7">
        <f t="shared" ref="D8:E8" si="1">D9</f>
        <v>27099945</v>
      </c>
      <c r="E8" s="7">
        <f t="shared" si="1"/>
        <v>27154854</v>
      </c>
    </row>
    <row r="9" spans="1:5" s="1" customFormat="1">
      <c r="A9" s="12">
        <v>210101</v>
      </c>
      <c r="B9" s="12" t="s">
        <v>438</v>
      </c>
      <c r="C9" s="7">
        <f>SUM(C10:C12)</f>
        <v>27099945</v>
      </c>
      <c r="D9" s="7">
        <f t="shared" ref="D9:E9" si="2">SUM(D10:D12)</f>
        <v>27099945</v>
      </c>
      <c r="E9" s="7">
        <f t="shared" si="2"/>
        <v>27154854</v>
      </c>
    </row>
    <row r="10" spans="1:5">
      <c r="A10" s="13">
        <v>21010101</v>
      </c>
      <c r="B10" s="11" t="s">
        <v>437</v>
      </c>
      <c r="C10" s="10">
        <v>27099945</v>
      </c>
      <c r="D10" s="10">
        <v>27099945</v>
      </c>
      <c r="E10" s="10">
        <v>27154854</v>
      </c>
    </row>
    <row r="11" spans="1:5" hidden="1">
      <c r="A11" s="13">
        <v>21010102</v>
      </c>
      <c r="B11" s="11" t="s">
        <v>439</v>
      </c>
      <c r="C11" s="10"/>
      <c r="D11" s="10"/>
      <c r="E11" s="10"/>
    </row>
    <row r="12" spans="1:5" hidden="1">
      <c r="A12" s="13">
        <v>21010103</v>
      </c>
      <c r="B12" s="11" t="s">
        <v>440</v>
      </c>
      <c r="C12" s="10"/>
      <c r="D12" s="10"/>
      <c r="E12" s="10"/>
    </row>
    <row r="13" spans="1:5" s="1" customFormat="1">
      <c r="A13" s="12">
        <v>2102</v>
      </c>
      <c r="B13" s="12" t="s">
        <v>441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442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443</v>
      </c>
      <c r="C15" s="10"/>
      <c r="D15" s="10"/>
      <c r="E15" s="10"/>
    </row>
    <row r="16" spans="1:5" hidden="1">
      <c r="A16" s="13">
        <v>21020108</v>
      </c>
      <c r="B16" s="11" t="s">
        <v>444</v>
      </c>
      <c r="C16" s="10"/>
      <c r="D16" s="10"/>
      <c r="E16" s="10"/>
    </row>
    <row r="17" spans="1:5" hidden="1">
      <c r="A17" s="13">
        <v>21020109</v>
      </c>
      <c r="B17" s="11" t="s">
        <v>445</v>
      </c>
      <c r="C17" s="10"/>
      <c r="D17" s="10"/>
      <c r="E17" s="10"/>
    </row>
    <row r="18" spans="1:5" s="1" customFormat="1">
      <c r="A18" s="12">
        <v>210202</v>
      </c>
      <c r="B18" s="12" t="s">
        <v>446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447</v>
      </c>
      <c r="C19" s="10"/>
      <c r="D19" s="10"/>
      <c r="E19" s="10"/>
    </row>
    <row r="20" spans="1:5" s="1" customFormat="1">
      <c r="A20" s="12">
        <v>210301</v>
      </c>
      <c r="B20" s="12" t="s">
        <v>448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449</v>
      </c>
      <c r="C21" s="10"/>
      <c r="D21" s="10"/>
      <c r="E21" s="10"/>
    </row>
    <row r="22" spans="1:5" hidden="1">
      <c r="A22" s="13">
        <v>21030102</v>
      </c>
      <c r="B22" s="11" t="s">
        <v>450</v>
      </c>
      <c r="C22" s="10"/>
      <c r="D22" s="10"/>
      <c r="E22" s="10"/>
    </row>
    <row r="23" spans="1:5" hidden="1">
      <c r="A23" s="13">
        <v>21030104</v>
      </c>
      <c r="B23" s="11" t="s">
        <v>451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BYkaTfdLzow2RitdoGhkHSb70WDslARYYvt6mh2IQHvhBpoy52b6xueF3IejIHvnawfxvez6wpCZ0ERp+KpakQ==" saltValue="HF4GfJgGuCGEwK+waz04gQ==" spinCount="100000" sheet="1" objects="1" scenarios="1" formatColumns="0" formatRows="0" selectLockedCells="1"/>
  <mergeCells count="3">
    <mergeCell ref="A2:E2"/>
    <mergeCell ref="A3:E3"/>
    <mergeCell ref="A4:E4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3:E300"/>
  <sheetViews>
    <sheetView tabSelected="1" view="pageBreakPreview" topLeftCell="A7" zoomScale="60" zoomScaleNormal="95" workbookViewId="0">
      <selection activeCell="D11" sqref="D11"/>
    </sheetView>
  </sheetViews>
  <sheetFormatPr defaultColWidth="8.90625" defaultRowHeight="15"/>
  <cols>
    <col min="1" max="1" width="15" style="2" customWidth="1"/>
    <col min="2" max="2" width="52" style="2" customWidth="1"/>
    <col min="3" max="5" width="25" style="2" customWidth="1"/>
    <col min="6" max="16384" width="8.90625" style="2"/>
  </cols>
  <sheetData>
    <row r="3" spans="1:5">
      <c r="A3" s="73" t="s">
        <v>452</v>
      </c>
      <c r="B3" s="73"/>
      <c r="C3" s="73"/>
      <c r="D3" s="73"/>
      <c r="E3" s="73"/>
    </row>
    <row r="4" spans="1:5" ht="28.75" customHeight="1">
      <c r="A4" s="75" t="s">
        <v>942</v>
      </c>
      <c r="B4" s="75"/>
      <c r="C4" s="75"/>
      <c r="D4" s="75"/>
      <c r="E4" s="75"/>
    </row>
    <row r="5" spans="1:5">
      <c r="A5" s="74" t="s">
        <v>941</v>
      </c>
      <c r="B5" s="74"/>
      <c r="C5" s="74"/>
      <c r="D5" s="74"/>
      <c r="E5" s="74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454</v>
      </c>
      <c r="C7" s="7">
        <f>C8+C84+C88+C93</f>
        <v>18000000</v>
      </c>
      <c r="D7" s="7">
        <f t="shared" ref="D7:E7" si="0">D8+D84+D88+D93</f>
        <v>3020000</v>
      </c>
      <c r="E7" s="7">
        <f t="shared" si="0"/>
        <v>14000000</v>
      </c>
    </row>
    <row r="8" spans="1:5" s="1" customFormat="1">
      <c r="A8" s="5">
        <v>2202</v>
      </c>
      <c r="B8" s="6" t="s">
        <v>455</v>
      </c>
      <c r="C8" s="7">
        <f>C9+C14+C22+C36+C45+C48+C54+C63+C67+C70</f>
        <v>18000000</v>
      </c>
      <c r="D8" s="7">
        <f t="shared" ref="D8:E8" si="1">D9+D14+D22+D36+D45+D48+D54+D63+D67+D70</f>
        <v>3020000</v>
      </c>
      <c r="E8" s="7">
        <f t="shared" si="1"/>
        <v>14000000</v>
      </c>
    </row>
    <row r="9" spans="1:5" s="1" customFormat="1">
      <c r="A9" s="5">
        <v>220201</v>
      </c>
      <c r="B9" s="6" t="s">
        <v>456</v>
      </c>
      <c r="C9" s="7">
        <f>SUM(C10:C13)</f>
        <v>2000000</v>
      </c>
      <c r="D9" s="7">
        <f t="shared" ref="D9:E9" si="2">SUM(D10:D13)</f>
        <v>550000</v>
      </c>
      <c r="E9" s="7">
        <f t="shared" si="2"/>
        <v>3000000</v>
      </c>
    </row>
    <row r="10" spans="1:5">
      <c r="A10" s="8">
        <v>22020101</v>
      </c>
      <c r="B10" s="9" t="s">
        <v>457</v>
      </c>
      <c r="C10" s="10"/>
      <c r="D10" s="10"/>
      <c r="E10" s="10">
        <v>1000000</v>
      </c>
    </row>
    <row r="11" spans="1:5">
      <c r="A11" s="8">
        <v>22020102</v>
      </c>
      <c r="B11" s="9" t="s">
        <v>458</v>
      </c>
      <c r="C11" s="10">
        <v>2000000</v>
      </c>
      <c r="D11" s="10">
        <v>550000</v>
      </c>
      <c r="E11" s="10">
        <v>2000000</v>
      </c>
    </row>
    <row r="12" spans="1:5" hidden="1">
      <c r="A12" s="8">
        <v>22020103</v>
      </c>
      <c r="B12" s="9" t="s">
        <v>459</v>
      </c>
      <c r="C12" s="10"/>
      <c r="D12" s="10"/>
      <c r="E12" s="10"/>
    </row>
    <row r="13" spans="1:5" hidden="1">
      <c r="A13" s="8">
        <v>22020104</v>
      </c>
      <c r="B13" s="9" t="s">
        <v>460</v>
      </c>
      <c r="C13" s="10"/>
      <c r="D13" s="10"/>
      <c r="E13" s="10"/>
    </row>
    <row r="14" spans="1:5" s="1" customFormat="1">
      <c r="A14" s="5">
        <v>220202</v>
      </c>
      <c r="B14" s="6" t="s">
        <v>461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t="13" hidden="1" customHeight="1">
      <c r="A15" s="8">
        <v>22020201</v>
      </c>
      <c r="B15" s="9" t="s">
        <v>462</v>
      </c>
      <c r="C15" s="10"/>
      <c r="D15" s="10"/>
      <c r="E15" s="10"/>
    </row>
    <row r="16" spans="1:5" hidden="1">
      <c r="A16" s="8">
        <v>22020202</v>
      </c>
      <c r="B16" s="9" t="s">
        <v>463</v>
      </c>
      <c r="C16" s="10"/>
      <c r="D16" s="10"/>
      <c r="E16" s="10"/>
    </row>
    <row r="17" spans="1:5" hidden="1">
      <c r="A17" s="8">
        <v>22020203</v>
      </c>
      <c r="B17" s="9" t="s">
        <v>464</v>
      </c>
      <c r="C17" s="10"/>
      <c r="D17" s="10"/>
      <c r="E17" s="10"/>
    </row>
    <row r="18" spans="1:5" hidden="1">
      <c r="A18" s="8">
        <v>22020204</v>
      </c>
      <c r="B18" s="9" t="s">
        <v>465</v>
      </c>
      <c r="C18" s="10"/>
      <c r="D18" s="10"/>
      <c r="E18" s="10"/>
    </row>
    <row r="19" spans="1:5" hidden="1">
      <c r="A19" s="8">
        <v>22020205</v>
      </c>
      <c r="B19" s="9" t="s">
        <v>466</v>
      </c>
      <c r="C19" s="10"/>
      <c r="D19" s="10"/>
      <c r="E19" s="10"/>
    </row>
    <row r="20" spans="1:5" hidden="1">
      <c r="A20" s="8">
        <v>22020206</v>
      </c>
      <c r="B20" s="9" t="s">
        <v>467</v>
      </c>
      <c r="C20" s="10"/>
      <c r="D20" s="10"/>
      <c r="E20" s="10"/>
    </row>
    <row r="21" spans="1:5" hidden="1">
      <c r="A21" s="8">
        <v>22020210</v>
      </c>
      <c r="B21" s="9" t="s">
        <v>468</v>
      </c>
      <c r="C21" s="10"/>
      <c r="D21" s="10"/>
      <c r="E21" s="10"/>
    </row>
    <row r="22" spans="1:5" s="1" customFormat="1">
      <c r="A22" s="5">
        <v>220203</v>
      </c>
      <c r="B22" s="6" t="s">
        <v>469</v>
      </c>
      <c r="C22" s="7">
        <f>SUM(C23:C35)</f>
        <v>3000000</v>
      </c>
      <c r="D22" s="7">
        <f t="shared" ref="D22:E22" si="3">SUM(D23:D35)</f>
        <v>0</v>
      </c>
      <c r="E22" s="7">
        <f t="shared" si="3"/>
        <v>3000000</v>
      </c>
    </row>
    <row r="23" spans="1:5">
      <c r="A23" s="8">
        <v>22020301</v>
      </c>
      <c r="B23" s="9" t="s">
        <v>470</v>
      </c>
      <c r="C23" s="10">
        <v>3000000</v>
      </c>
      <c r="D23" s="10"/>
      <c r="E23" s="10">
        <v>3000000</v>
      </c>
    </row>
    <row r="24" spans="1:5" hidden="1">
      <c r="A24" s="8">
        <v>22020302</v>
      </c>
      <c r="B24" s="9" t="s">
        <v>471</v>
      </c>
      <c r="C24" s="10"/>
      <c r="D24" s="10"/>
      <c r="E24" s="10"/>
    </row>
    <row r="25" spans="1:5" hidden="1">
      <c r="A25" s="8">
        <v>22020303</v>
      </c>
      <c r="B25" s="9" t="s">
        <v>472</v>
      </c>
      <c r="C25" s="10"/>
      <c r="D25" s="10"/>
      <c r="E25" s="10"/>
    </row>
    <row r="26" spans="1:5" hidden="1">
      <c r="A26" s="8">
        <v>22020304</v>
      </c>
      <c r="B26" s="9" t="s">
        <v>473</v>
      </c>
      <c r="C26" s="10"/>
      <c r="D26" s="10"/>
      <c r="E26" s="10"/>
    </row>
    <row r="27" spans="1:5" hidden="1">
      <c r="A27" s="8">
        <v>22020305</v>
      </c>
      <c r="B27" s="9" t="s">
        <v>474</v>
      </c>
      <c r="C27" s="10"/>
      <c r="D27" s="10"/>
      <c r="E27" s="10"/>
    </row>
    <row r="28" spans="1:5" hidden="1">
      <c r="A28" s="8">
        <v>22020306</v>
      </c>
      <c r="B28" s="9" t="s">
        <v>475</v>
      </c>
      <c r="C28" s="10"/>
      <c r="D28" s="10"/>
      <c r="E28" s="10"/>
    </row>
    <row r="29" spans="1:5" hidden="1">
      <c r="A29" s="8">
        <v>22020307</v>
      </c>
      <c r="B29" s="9" t="s">
        <v>476</v>
      </c>
      <c r="C29" s="10"/>
      <c r="D29" s="10"/>
      <c r="E29" s="10"/>
    </row>
    <row r="30" spans="1:5" hidden="1">
      <c r="A30" s="8">
        <v>22020308</v>
      </c>
      <c r="B30" s="9" t="s">
        <v>477</v>
      </c>
      <c r="C30" s="10"/>
      <c r="D30" s="10"/>
      <c r="E30" s="10"/>
    </row>
    <row r="31" spans="1:5" hidden="1">
      <c r="A31" s="8">
        <v>22020309</v>
      </c>
      <c r="B31" s="9" t="s">
        <v>478</v>
      </c>
      <c r="C31" s="10"/>
      <c r="D31" s="10"/>
      <c r="E31" s="10"/>
    </row>
    <row r="32" spans="1:5" hidden="1">
      <c r="A32" s="8">
        <v>22020310</v>
      </c>
      <c r="B32" s="9" t="s">
        <v>479</v>
      </c>
      <c r="C32" s="10"/>
      <c r="D32" s="10"/>
      <c r="E32" s="10"/>
    </row>
    <row r="33" spans="1:5" hidden="1">
      <c r="A33" s="8">
        <v>22020311</v>
      </c>
      <c r="B33" s="9" t="s">
        <v>480</v>
      </c>
      <c r="C33" s="10"/>
      <c r="D33" s="10"/>
      <c r="E33" s="10"/>
    </row>
    <row r="34" spans="1:5" hidden="1">
      <c r="A34" s="8">
        <v>22020312</v>
      </c>
      <c r="B34" s="9" t="s">
        <v>481</v>
      </c>
      <c r="C34" s="10"/>
      <c r="D34" s="10"/>
      <c r="E34" s="10"/>
    </row>
    <row r="35" spans="1:5" hidden="1">
      <c r="A35" s="8">
        <v>22020313</v>
      </c>
      <c r="B35" s="9" t="s">
        <v>482</v>
      </c>
      <c r="C35" s="10"/>
      <c r="D35" s="10"/>
      <c r="E35" s="10"/>
    </row>
    <row r="36" spans="1:5" s="1" customFormat="1">
      <c r="A36" s="5">
        <v>220204</v>
      </c>
      <c r="B36" s="6" t="s">
        <v>483</v>
      </c>
      <c r="C36" s="7">
        <f>SUM(C37:C44)</f>
        <v>5000000</v>
      </c>
      <c r="D36" s="7">
        <f t="shared" ref="D36:E36" si="4">SUM(D37:D44)</f>
        <v>0</v>
      </c>
      <c r="E36" s="7">
        <f t="shared" si="4"/>
        <v>3000000</v>
      </c>
    </row>
    <row r="37" spans="1:5">
      <c r="A37" s="8">
        <v>22020401</v>
      </c>
      <c r="B37" s="9" t="s">
        <v>484</v>
      </c>
      <c r="C37" s="10">
        <v>5000000</v>
      </c>
      <c r="D37" s="10"/>
      <c r="E37" s="10">
        <v>3000000</v>
      </c>
    </row>
    <row r="38" spans="1:5" hidden="1">
      <c r="A38" s="8">
        <v>22020402</v>
      </c>
      <c r="B38" s="9" t="s">
        <v>485</v>
      </c>
      <c r="C38" s="10"/>
      <c r="D38" s="10"/>
      <c r="E38" s="10"/>
    </row>
    <row r="39" spans="1:5" hidden="1">
      <c r="A39" s="8">
        <v>22020403</v>
      </c>
      <c r="B39" s="9" t="s">
        <v>486</v>
      </c>
      <c r="C39" s="10"/>
      <c r="D39" s="10"/>
      <c r="E39" s="10"/>
    </row>
    <row r="40" spans="1:5" hidden="1">
      <c r="A40" s="8">
        <v>22020404</v>
      </c>
      <c r="B40" s="9" t="s">
        <v>487</v>
      </c>
      <c r="C40" s="10"/>
      <c r="D40" s="10"/>
      <c r="E40" s="10"/>
    </row>
    <row r="41" spans="1:5" hidden="1">
      <c r="A41" s="8">
        <v>22020405</v>
      </c>
      <c r="B41" s="9" t="s">
        <v>488</v>
      </c>
      <c r="C41" s="10"/>
      <c r="D41" s="10"/>
      <c r="E41" s="10"/>
    </row>
    <row r="42" spans="1:5" hidden="1">
      <c r="A42" s="8">
        <v>22020406</v>
      </c>
      <c r="B42" s="9" t="s">
        <v>489</v>
      </c>
      <c r="C42" s="10"/>
      <c r="D42" s="10"/>
      <c r="E42" s="10"/>
    </row>
    <row r="43" spans="1:5" hidden="1">
      <c r="A43" s="8">
        <v>22020410</v>
      </c>
      <c r="B43" s="9" t="s">
        <v>490</v>
      </c>
      <c r="C43" s="10"/>
      <c r="D43" s="10"/>
      <c r="E43" s="10"/>
    </row>
    <row r="44" spans="1:5" hidden="1">
      <c r="A44" s="8">
        <v>22020411</v>
      </c>
      <c r="B44" s="9" t="s">
        <v>491</v>
      </c>
      <c r="C44" s="10"/>
      <c r="D44" s="10"/>
      <c r="E44" s="10"/>
    </row>
    <row r="45" spans="1:5" s="1" customFormat="1">
      <c r="A45" s="5">
        <v>220205</v>
      </c>
      <c r="B45" s="6" t="s">
        <v>492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493</v>
      </c>
      <c r="C46" s="10"/>
      <c r="D46" s="10"/>
      <c r="E46" s="10"/>
    </row>
    <row r="47" spans="1:5" hidden="1">
      <c r="A47" s="8">
        <v>22020502</v>
      </c>
      <c r="B47" s="9" t="s">
        <v>494</v>
      </c>
      <c r="C47" s="10"/>
      <c r="D47" s="10"/>
      <c r="E47" s="10"/>
    </row>
    <row r="48" spans="1:5" s="1" customFormat="1">
      <c r="A48" s="5">
        <v>220206</v>
      </c>
      <c r="B48" s="6" t="s">
        <v>495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496</v>
      </c>
      <c r="C49" s="10"/>
      <c r="D49" s="10"/>
      <c r="E49" s="10"/>
    </row>
    <row r="50" spans="1:5" hidden="1">
      <c r="A50" s="8">
        <v>22020602</v>
      </c>
      <c r="B50" s="9" t="s">
        <v>497</v>
      </c>
      <c r="C50" s="10"/>
      <c r="D50" s="10"/>
      <c r="E50" s="10"/>
    </row>
    <row r="51" spans="1:5" hidden="1">
      <c r="A51" s="8">
        <v>22020603</v>
      </c>
      <c r="B51" s="9" t="s">
        <v>498</v>
      </c>
      <c r="C51" s="10"/>
      <c r="D51" s="10"/>
      <c r="E51" s="10"/>
    </row>
    <row r="52" spans="1:5" hidden="1">
      <c r="A52" s="8">
        <v>22020604</v>
      </c>
      <c r="B52" s="9" t="s">
        <v>499</v>
      </c>
      <c r="C52" s="10"/>
      <c r="D52" s="10"/>
      <c r="E52" s="10"/>
    </row>
    <row r="53" spans="1:5" hidden="1">
      <c r="A53" s="8">
        <v>22020605</v>
      </c>
      <c r="B53" s="9" t="s">
        <v>500</v>
      </c>
      <c r="C53" s="10"/>
      <c r="D53" s="10"/>
      <c r="E53" s="10"/>
    </row>
    <row r="54" spans="1:5" s="1" customFormat="1">
      <c r="A54" s="5">
        <v>220207</v>
      </c>
      <c r="B54" s="6" t="s">
        <v>501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502</v>
      </c>
      <c r="C55" s="10"/>
      <c r="D55" s="10"/>
      <c r="E55" s="10"/>
    </row>
    <row r="56" spans="1:5" hidden="1">
      <c r="A56" s="8">
        <v>22020702</v>
      </c>
      <c r="B56" s="9" t="s">
        <v>503</v>
      </c>
      <c r="C56" s="10"/>
      <c r="D56" s="10"/>
      <c r="E56" s="10"/>
    </row>
    <row r="57" spans="1:5" hidden="1">
      <c r="A57" s="8">
        <v>22020703</v>
      </c>
      <c r="B57" s="9" t="s">
        <v>504</v>
      </c>
      <c r="C57" s="10"/>
      <c r="D57" s="10"/>
      <c r="E57" s="10"/>
    </row>
    <row r="58" spans="1:5" hidden="1">
      <c r="A58" s="8">
        <v>22020707</v>
      </c>
      <c r="B58" s="9" t="s">
        <v>505</v>
      </c>
      <c r="C58" s="10"/>
      <c r="D58" s="10"/>
      <c r="E58" s="10"/>
    </row>
    <row r="59" spans="1:5" hidden="1">
      <c r="A59" s="8">
        <v>22020708</v>
      </c>
      <c r="B59" s="9" t="s">
        <v>506</v>
      </c>
      <c r="C59" s="10"/>
      <c r="D59" s="10"/>
      <c r="E59" s="10"/>
    </row>
    <row r="60" spans="1:5" hidden="1">
      <c r="A60" s="8">
        <v>22020709</v>
      </c>
      <c r="B60" s="9" t="s">
        <v>507</v>
      </c>
      <c r="C60" s="10"/>
      <c r="D60" s="10"/>
      <c r="E60" s="10"/>
    </row>
    <row r="61" spans="1:5" hidden="1">
      <c r="A61" s="8">
        <v>22020711</v>
      </c>
      <c r="B61" s="9" t="s">
        <v>508</v>
      </c>
      <c r="C61" s="10"/>
      <c r="D61" s="10"/>
      <c r="E61" s="10"/>
    </row>
    <row r="62" spans="1:5" hidden="1">
      <c r="A62" s="8">
        <v>22020712</v>
      </c>
      <c r="B62" s="9" t="s">
        <v>509</v>
      </c>
      <c r="C62" s="10"/>
      <c r="D62" s="10"/>
      <c r="E62" s="10"/>
    </row>
    <row r="63" spans="1:5" s="1" customFormat="1">
      <c r="A63" s="5">
        <v>220208</v>
      </c>
      <c r="B63" s="6" t="s">
        <v>510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511</v>
      </c>
      <c r="C64" s="10"/>
      <c r="D64" s="10"/>
      <c r="E64" s="10"/>
    </row>
    <row r="65" spans="1:5" hidden="1">
      <c r="A65" s="8">
        <v>22020802</v>
      </c>
      <c r="B65" s="9" t="s">
        <v>512</v>
      </c>
      <c r="C65" s="10"/>
      <c r="D65" s="10"/>
      <c r="E65" s="10"/>
    </row>
    <row r="66" spans="1:5" hidden="1">
      <c r="A66" s="8">
        <v>22020803</v>
      </c>
      <c r="B66" s="9" t="s">
        <v>513</v>
      </c>
      <c r="C66" s="10"/>
      <c r="D66" s="10"/>
      <c r="E66" s="10"/>
    </row>
    <row r="67" spans="1:5" s="1" customFormat="1">
      <c r="A67" s="5">
        <v>220209</v>
      </c>
      <c r="B67" s="6" t="s">
        <v>514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515</v>
      </c>
      <c r="C68" s="10"/>
      <c r="D68" s="10"/>
      <c r="E68" s="10"/>
    </row>
    <row r="69" spans="1:5" hidden="1">
      <c r="A69" s="8">
        <v>22020902</v>
      </c>
      <c r="B69" s="9" t="s">
        <v>516</v>
      </c>
      <c r="C69" s="10"/>
      <c r="D69" s="10"/>
      <c r="E69" s="10"/>
    </row>
    <row r="70" spans="1:5" s="1" customFormat="1">
      <c r="A70" s="5">
        <v>220210</v>
      </c>
      <c r="B70" s="6" t="s">
        <v>517</v>
      </c>
      <c r="C70" s="7">
        <f>SUM(C71:C83)</f>
        <v>8000000</v>
      </c>
      <c r="D70" s="7">
        <f t="shared" ref="D70:E70" si="10">SUM(D71:D83)</f>
        <v>2470000</v>
      </c>
      <c r="E70" s="7">
        <f t="shared" si="10"/>
        <v>5000000</v>
      </c>
    </row>
    <row r="71" spans="1:5">
      <c r="A71" s="8">
        <v>22021001</v>
      </c>
      <c r="B71" s="9" t="s">
        <v>518</v>
      </c>
      <c r="C71" s="10">
        <v>8000000</v>
      </c>
      <c r="D71" s="10">
        <v>2470000</v>
      </c>
      <c r="E71" s="10">
        <v>5000000</v>
      </c>
    </row>
    <row r="72" spans="1:5" hidden="1">
      <c r="A72" s="8">
        <v>22021002</v>
      </c>
      <c r="B72" s="9" t="s">
        <v>519</v>
      </c>
      <c r="C72" s="10"/>
      <c r="D72" s="10"/>
      <c r="E72" s="10"/>
    </row>
    <row r="73" spans="1:5" hidden="1">
      <c r="A73" s="8">
        <v>22021003</v>
      </c>
      <c r="B73" s="9" t="s">
        <v>520</v>
      </c>
      <c r="C73" s="10"/>
      <c r="D73" s="10"/>
      <c r="E73" s="10"/>
    </row>
    <row r="74" spans="1:5" hidden="1">
      <c r="A74" s="8">
        <v>22021004</v>
      </c>
      <c r="B74" s="9" t="s">
        <v>521</v>
      </c>
      <c r="C74" s="10"/>
      <c r="D74" s="10"/>
      <c r="E74" s="10"/>
    </row>
    <row r="75" spans="1:5" hidden="1">
      <c r="A75" s="8">
        <v>22021006</v>
      </c>
      <c r="B75" s="9" t="s">
        <v>522</v>
      </c>
      <c r="C75" s="10"/>
      <c r="D75" s="10"/>
      <c r="E75" s="10"/>
    </row>
    <row r="76" spans="1:5" hidden="1">
      <c r="A76" s="8">
        <v>22021007</v>
      </c>
      <c r="B76" s="9" t="s">
        <v>523</v>
      </c>
      <c r="C76" s="10"/>
      <c r="D76" s="10"/>
      <c r="E76" s="10"/>
    </row>
    <row r="77" spans="1:5" hidden="1">
      <c r="A77" s="8">
        <v>22021008</v>
      </c>
      <c r="B77" s="9" t="s">
        <v>524</v>
      </c>
      <c r="C77" s="10"/>
      <c r="D77" s="10"/>
      <c r="E77" s="10"/>
    </row>
    <row r="78" spans="1:5" hidden="1">
      <c r="A78" s="8">
        <v>22021009</v>
      </c>
      <c r="B78" s="9" t="s">
        <v>525</v>
      </c>
      <c r="C78" s="10"/>
      <c r="D78" s="10"/>
      <c r="E78" s="10"/>
    </row>
    <row r="79" spans="1:5" hidden="1">
      <c r="A79" s="8">
        <v>22021010</v>
      </c>
      <c r="B79" s="9" t="s">
        <v>526</v>
      </c>
      <c r="C79" s="10"/>
      <c r="D79" s="10"/>
      <c r="E79" s="10"/>
    </row>
    <row r="80" spans="1:5" hidden="1">
      <c r="A80" s="8">
        <v>22021014</v>
      </c>
      <c r="B80" s="9" t="s">
        <v>527</v>
      </c>
      <c r="C80" s="10"/>
      <c r="D80" s="10"/>
      <c r="E80" s="10"/>
    </row>
    <row r="81" spans="1:5" hidden="1">
      <c r="A81" s="8">
        <v>22021020</v>
      </c>
      <c r="B81" s="9" t="s">
        <v>528</v>
      </c>
      <c r="C81" s="10"/>
      <c r="D81" s="10"/>
      <c r="E81" s="10"/>
    </row>
    <row r="82" spans="1:5" hidden="1">
      <c r="A82" s="8">
        <v>22021050</v>
      </c>
      <c r="B82" s="9" t="s">
        <v>529</v>
      </c>
      <c r="C82" s="10"/>
      <c r="D82" s="10"/>
      <c r="E82" s="10"/>
    </row>
    <row r="83" spans="1:5" hidden="1">
      <c r="A83" s="8">
        <v>22021052</v>
      </c>
      <c r="B83" s="9" t="s">
        <v>530</v>
      </c>
      <c r="C83" s="10"/>
      <c r="D83" s="10"/>
      <c r="E83" s="10"/>
    </row>
    <row r="84" spans="1:5" s="1" customFormat="1">
      <c r="A84" s="5">
        <v>2204</v>
      </c>
      <c r="B84" s="6" t="s">
        <v>531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532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533</v>
      </c>
      <c r="C86" s="10"/>
      <c r="D86" s="10"/>
      <c r="E86" s="10"/>
    </row>
    <row r="87" spans="1:5" hidden="1">
      <c r="A87" s="8">
        <v>22040109</v>
      </c>
      <c r="B87" s="9" t="s">
        <v>534</v>
      </c>
      <c r="C87" s="10"/>
      <c r="D87" s="10"/>
      <c r="E87" s="10"/>
    </row>
    <row r="88" spans="1:5" s="1" customFormat="1">
      <c r="A88" s="5">
        <v>2205</v>
      </c>
      <c r="B88" s="6" t="s">
        <v>535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536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537</v>
      </c>
      <c r="C90" s="10"/>
      <c r="D90" s="10"/>
      <c r="E90" s="10"/>
    </row>
    <row r="91" spans="1:5" hidden="1">
      <c r="A91" s="8">
        <v>22050108</v>
      </c>
      <c r="B91" s="9" t="s">
        <v>538</v>
      </c>
      <c r="C91" s="10"/>
      <c r="D91" s="10"/>
      <c r="E91" s="10"/>
    </row>
    <row r="92" spans="1:5" hidden="1">
      <c r="A92" s="8">
        <v>22050110</v>
      </c>
      <c r="B92" s="9" t="s">
        <v>539</v>
      </c>
      <c r="C92" s="10"/>
      <c r="D92" s="10"/>
      <c r="E92" s="10"/>
    </row>
    <row r="93" spans="1:5" s="1" customFormat="1">
      <c r="A93" s="5">
        <v>2206</v>
      </c>
      <c r="B93" s="6" t="s">
        <v>540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541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542</v>
      </c>
      <c r="C95" s="10"/>
      <c r="D95" s="10"/>
      <c r="E95" s="10"/>
    </row>
    <row r="96" spans="1:5" s="1" customFormat="1">
      <c r="A96" s="5">
        <v>220604</v>
      </c>
      <c r="B96" s="6" t="s">
        <v>543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544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37A8ag1Mh4LwKSX+PGn6oxkRZ7i8L9YOAc2S1kyWBoyK4mEQZgD1XX/1dH7TIL6kK0WMQEQGd4k00kI8DhnkUg==" saltValue="2Wxn2KTFG6zQsOuqpEtjPA==" spinCount="100000" sheet="1" objects="1" scenarios="1" formatColumns="0" formatRows="0" selectLockedCells="1"/>
  <mergeCells count="3">
    <mergeCell ref="A3:E3"/>
    <mergeCell ref="A4:E4"/>
    <mergeCell ref="A5:E5"/>
  </mergeCells>
  <pageMargins left="0.51180555555555596" right="0.51180555555555596" top="0.74791666666666701" bottom="0.74791666666666701" header="0.31388888888888899" footer="0.31388888888888899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2026-07-11T11:56:24Z</cp:lastPrinted>
  <dcterms:created xsi:type="dcterms:W3CDTF">2025-11-07T19:59:00Z</dcterms:created>
  <dcterms:modified xsi:type="dcterms:W3CDTF">2026-07-11T11:57:46Z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1033-10.2.0.7456</vt:lpwstr>
  </property>
</Properties>
</file>