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mihal A\Desktop\work in dr\"/>
    </mc:Choice>
  </mc:AlternateContent>
  <workbookProtection lockStructure="1"/>
  <bookViews>
    <workbookView xWindow="-110" yWindow="-110" windowWidth="20730" windowHeight="11760" firstSheet="36" activeTab="37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calcPr calcId="152511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6" i="6" l="1"/>
  <c r="E116" i="6"/>
  <c r="C116" i="6"/>
  <c r="D96" i="33"/>
  <c r="E96" i="33"/>
  <c r="C96" i="33"/>
  <c r="D106" i="6"/>
  <c r="E106" i="6"/>
  <c r="C106" i="6"/>
  <c r="D85" i="33" l="1"/>
  <c r="E85" i="33"/>
  <c r="C85" i="33"/>
  <c r="E10" i="6" l="1"/>
  <c r="C10" i="6"/>
  <c r="D94" i="33" l="1"/>
  <c r="D114" i="6" s="1"/>
  <c r="E94" i="33"/>
  <c r="E114" i="6" s="1"/>
  <c r="C94" i="33"/>
  <c r="C114" i="6" s="1"/>
  <c r="E101" i="6" l="1"/>
  <c r="D101" i="6"/>
  <c r="C101" i="6"/>
  <c r="D10" i="6"/>
  <c r="D8" i="9"/>
  <c r="C8" i="9"/>
  <c r="E8" i="9"/>
  <c r="E14" i="28"/>
  <c r="E11" i="28" s="1"/>
  <c r="F14" i="28"/>
  <c r="F11" i="28" s="1"/>
  <c r="D14" i="28"/>
  <c r="D11" i="28" s="1"/>
  <c r="D22" i="26"/>
  <c r="E22" i="26"/>
  <c r="C22" i="26"/>
  <c r="D27" i="26"/>
  <c r="C27" i="26"/>
  <c r="E27" i="26"/>
  <c r="C20" i="26" l="1"/>
  <c r="C87" i="27"/>
  <c r="C86" i="27" s="1"/>
  <c r="D22" i="6"/>
  <c r="E20" i="26"/>
  <c r="E22" i="6"/>
  <c r="E63" i="28"/>
  <c r="F63" i="28"/>
  <c r="D63" i="28"/>
  <c r="E44" i="28"/>
  <c r="F44" i="28"/>
  <c r="D44" i="28"/>
  <c r="D22" i="28"/>
  <c r="E16" i="28"/>
  <c r="F16" i="28"/>
  <c r="D16" i="28"/>
  <c r="E7" i="28"/>
  <c r="F7" i="28"/>
  <c r="D7" i="28"/>
  <c r="E84" i="25"/>
  <c r="F84" i="25"/>
  <c r="E75" i="31"/>
  <c r="F75" i="31"/>
  <c r="E75" i="34"/>
  <c r="F75" i="34"/>
  <c r="E81" i="37"/>
  <c r="F81" i="37"/>
  <c r="E77" i="40"/>
  <c r="F77" i="40"/>
  <c r="E80" i="3"/>
  <c r="F80" i="3"/>
  <c r="D84" i="25"/>
  <c r="D75" i="31"/>
  <c r="D75" i="34"/>
  <c r="D81" i="37"/>
  <c r="D77" i="40"/>
  <c r="D80" i="3"/>
  <c r="E57" i="25"/>
  <c r="F57" i="25"/>
  <c r="E56" i="31"/>
  <c r="F56" i="31"/>
  <c r="E56" i="34"/>
  <c r="F56" i="34"/>
  <c r="E62" i="37"/>
  <c r="F62" i="37"/>
  <c r="E58" i="40"/>
  <c r="F58" i="40"/>
  <c r="E56" i="3"/>
  <c r="F56" i="3"/>
  <c r="D57" i="25"/>
  <c r="D56" i="31"/>
  <c r="D56" i="34"/>
  <c r="D62" i="37"/>
  <c r="D58" i="40"/>
  <c r="D56" i="3"/>
  <c r="E29" i="25"/>
  <c r="F29" i="25"/>
  <c r="E28" i="31"/>
  <c r="F28" i="31"/>
  <c r="E28" i="34"/>
  <c r="F28" i="34"/>
  <c r="E34" i="37"/>
  <c r="F34" i="37"/>
  <c r="E30" i="40"/>
  <c r="F30" i="40"/>
  <c r="E28" i="3"/>
  <c r="F28" i="3"/>
  <c r="D29" i="25"/>
  <c r="D28" i="31"/>
  <c r="D28" i="34"/>
  <c r="D34" i="37"/>
  <c r="D30" i="40"/>
  <c r="D28" i="3"/>
  <c r="E18" i="25"/>
  <c r="F18" i="25"/>
  <c r="E17" i="31"/>
  <c r="F17" i="31"/>
  <c r="E17" i="34"/>
  <c r="F17" i="34"/>
  <c r="E23" i="37"/>
  <c r="F23" i="37"/>
  <c r="E19" i="40"/>
  <c r="F19" i="40"/>
  <c r="E17" i="3"/>
  <c r="F17" i="3"/>
  <c r="D18" i="25"/>
  <c r="D17" i="31"/>
  <c r="D17" i="34"/>
  <c r="D23" i="37"/>
  <c r="D19" i="40"/>
  <c r="D17" i="3"/>
  <c r="E7" i="25"/>
  <c r="F7" i="25"/>
  <c r="E7" i="31"/>
  <c r="F7" i="31"/>
  <c r="E7" i="34"/>
  <c r="F7" i="34"/>
  <c r="E7" i="37"/>
  <c r="F7" i="37"/>
  <c r="E7" i="40"/>
  <c r="F7" i="40"/>
  <c r="E7" i="3"/>
  <c r="F7" i="3"/>
  <c r="D7" i="25"/>
  <c r="D7" i="31"/>
  <c r="D7" i="34"/>
  <c r="D7" i="37"/>
  <c r="D7" i="40"/>
  <c r="D7" i="3"/>
  <c r="D87" i="27"/>
  <c r="D86" i="27" s="1"/>
  <c r="E87" i="27"/>
  <c r="E105" i="6" s="1"/>
  <c r="C32" i="7"/>
  <c r="E131" i="9"/>
  <c r="E11" i="7" s="1"/>
  <c r="E20" i="8" s="1"/>
  <c r="D131" i="9"/>
  <c r="D11" i="7" s="1"/>
  <c r="D20" i="8" s="1"/>
  <c r="C131" i="9"/>
  <c r="C11" i="7" s="1"/>
  <c r="C20" i="8" s="1"/>
  <c r="E7" i="8"/>
  <c r="C7" i="8"/>
  <c r="D17" i="7"/>
  <c r="E17" i="7"/>
  <c r="C17" i="7"/>
  <c r="C105" i="6" l="1"/>
  <c r="C22" i="6"/>
  <c r="D105" i="6"/>
  <c r="E86" i="27"/>
  <c r="D20" i="26"/>
  <c r="D115" i="6"/>
  <c r="E115" i="6"/>
  <c r="C115" i="6"/>
  <c r="D113" i="6"/>
  <c r="E113" i="6"/>
  <c r="C113" i="6"/>
  <c r="D109" i="6"/>
  <c r="E109" i="6"/>
  <c r="D110" i="6"/>
  <c r="E110" i="6"/>
  <c r="D111" i="6"/>
  <c r="E111" i="6"/>
  <c r="C110" i="6"/>
  <c r="C111" i="6"/>
  <c r="C109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2" i="6"/>
  <c r="E102" i="6"/>
  <c r="C90" i="6"/>
  <c r="C91" i="6"/>
  <c r="C92" i="6"/>
  <c r="C93" i="6"/>
  <c r="C94" i="6"/>
  <c r="C95" i="6"/>
  <c r="C96" i="6"/>
  <c r="C97" i="6"/>
  <c r="C98" i="6"/>
  <c r="C99" i="6"/>
  <c r="C100" i="6"/>
  <c r="C102" i="6"/>
  <c r="C89" i="6"/>
  <c r="D86" i="6"/>
  <c r="E86" i="6"/>
  <c r="D87" i="6"/>
  <c r="E87" i="6"/>
  <c r="C87" i="6"/>
  <c r="C86" i="6"/>
  <c r="D82" i="6"/>
  <c r="E82" i="6"/>
  <c r="D83" i="6"/>
  <c r="E83" i="6"/>
  <c r="D84" i="6"/>
  <c r="E84" i="6"/>
  <c r="C83" i="6"/>
  <c r="C84" i="6"/>
  <c r="C8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C74" i="6"/>
  <c r="C75" i="6"/>
  <c r="C76" i="6"/>
  <c r="C77" i="6"/>
  <c r="C78" i="6"/>
  <c r="C79" i="6"/>
  <c r="C80" i="6"/>
  <c r="C73" i="6"/>
  <c r="D67" i="6"/>
  <c r="E67" i="6"/>
  <c r="D68" i="6"/>
  <c r="E68" i="6"/>
  <c r="D69" i="6"/>
  <c r="E69" i="6"/>
  <c r="D70" i="6"/>
  <c r="E70" i="6"/>
  <c r="D71" i="6"/>
  <c r="E71" i="6"/>
  <c r="C68" i="6"/>
  <c r="C69" i="6"/>
  <c r="C70" i="6"/>
  <c r="C71" i="6"/>
  <c r="C67" i="6"/>
  <c r="D64" i="6"/>
  <c r="E64" i="6"/>
  <c r="D65" i="6"/>
  <c r="E65" i="6"/>
  <c r="C65" i="6"/>
  <c r="C6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C56" i="6"/>
  <c r="C57" i="6"/>
  <c r="C58" i="6"/>
  <c r="C59" i="6"/>
  <c r="C60" i="6"/>
  <c r="C61" i="6"/>
  <c r="C62" i="6"/>
  <c r="C55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C42" i="6"/>
  <c r="C43" i="6"/>
  <c r="C44" i="6"/>
  <c r="C45" i="6"/>
  <c r="C46" i="6"/>
  <c r="C47" i="6"/>
  <c r="C48" i="6"/>
  <c r="C49" i="6"/>
  <c r="C50" i="6"/>
  <c r="C51" i="6"/>
  <c r="C52" i="6"/>
  <c r="C53" i="6"/>
  <c r="C41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31" i="6"/>
  <c r="E31" i="6"/>
  <c r="D28" i="6"/>
  <c r="E28" i="6"/>
  <c r="D29" i="6"/>
  <c r="E29" i="6"/>
  <c r="D30" i="6"/>
  <c r="E30" i="6"/>
  <c r="C34" i="6"/>
  <c r="C35" i="6"/>
  <c r="C36" i="6"/>
  <c r="C37" i="6"/>
  <c r="C38" i="6"/>
  <c r="C39" i="6"/>
  <c r="C33" i="6"/>
  <c r="C29" i="6"/>
  <c r="C30" i="6"/>
  <c r="C31" i="6"/>
  <c r="C28" i="6"/>
  <c r="D21" i="6"/>
  <c r="E21" i="6"/>
  <c r="D23" i="6"/>
  <c r="E23" i="6"/>
  <c r="C23" i="6"/>
  <c r="C21" i="6"/>
  <c r="D19" i="6"/>
  <c r="E19" i="6"/>
  <c r="C19" i="6"/>
  <c r="D15" i="6"/>
  <c r="E15" i="6"/>
  <c r="D16" i="6"/>
  <c r="E16" i="6"/>
  <c r="D17" i="6"/>
  <c r="E17" i="6"/>
  <c r="C16" i="6"/>
  <c r="C17" i="6"/>
  <c r="C15" i="6"/>
  <c r="D11" i="6"/>
  <c r="E11" i="6"/>
  <c r="D12" i="6"/>
  <c r="E12" i="6"/>
  <c r="C11" i="6"/>
  <c r="C12" i="6"/>
  <c r="D20" i="17"/>
  <c r="E20" i="17"/>
  <c r="D20" i="19"/>
  <c r="E20" i="19"/>
  <c r="D20" i="15"/>
  <c r="E20" i="15"/>
  <c r="D20" i="23"/>
  <c r="E20" i="23"/>
  <c r="D20" i="29"/>
  <c r="E20" i="29"/>
  <c r="D21" i="32"/>
  <c r="E21" i="32"/>
  <c r="D20" i="35"/>
  <c r="E20" i="35"/>
  <c r="D20" i="38"/>
  <c r="E20" i="38"/>
  <c r="D20" i="21"/>
  <c r="E20" i="21"/>
  <c r="D20" i="4"/>
  <c r="E20" i="4"/>
  <c r="E32" i="7"/>
  <c r="E7" i="10"/>
  <c r="G7" i="10" s="1"/>
  <c r="E8" i="10"/>
  <c r="G8" i="10" s="1"/>
  <c r="C85" i="6" l="1"/>
  <c r="C20" i="6"/>
  <c r="E108" i="6"/>
  <c r="E107" i="6" s="1"/>
  <c r="E85" i="6"/>
  <c r="D85" i="6"/>
  <c r="D108" i="6"/>
  <c r="D107" i="6" s="1"/>
  <c r="E20" i="6"/>
  <c r="D20" i="6"/>
  <c r="C108" i="6"/>
  <c r="C107" i="6" s="1"/>
  <c r="C112" i="6"/>
  <c r="D112" i="6"/>
  <c r="E112" i="6"/>
  <c r="F83" i="40"/>
  <c r="E83" i="40"/>
  <c r="D83" i="40"/>
  <c r="F70" i="40"/>
  <c r="E70" i="40"/>
  <c r="D70" i="40"/>
  <c r="F51" i="40"/>
  <c r="E51" i="40"/>
  <c r="D51" i="40"/>
  <c r="F42" i="40"/>
  <c r="E42" i="40"/>
  <c r="D42" i="40"/>
  <c r="F36" i="40"/>
  <c r="E36" i="40"/>
  <c r="D36" i="40"/>
  <c r="E96" i="39"/>
  <c r="D96" i="39"/>
  <c r="C96" i="39"/>
  <c r="E94" i="39"/>
  <c r="D94" i="39"/>
  <c r="C94" i="39"/>
  <c r="E89" i="39"/>
  <c r="E88" i="39" s="1"/>
  <c r="D89" i="39"/>
  <c r="D88" i="39" s="1"/>
  <c r="C89" i="39"/>
  <c r="C88" i="39" s="1"/>
  <c r="E85" i="39"/>
  <c r="E84" i="39" s="1"/>
  <c r="D85" i="39"/>
  <c r="D84" i="39" s="1"/>
  <c r="C85" i="39"/>
  <c r="C84" i="39" s="1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C20" i="38"/>
  <c r="E18" i="38"/>
  <c r="D18" i="38"/>
  <c r="C18" i="38"/>
  <c r="E14" i="38"/>
  <c r="D14" i="38"/>
  <c r="C14" i="38"/>
  <c r="E9" i="38"/>
  <c r="E8" i="38" s="1"/>
  <c r="D9" i="38"/>
  <c r="D8" i="38" s="1"/>
  <c r="C9" i="38"/>
  <c r="C8" i="38" s="1"/>
  <c r="F87" i="37"/>
  <c r="E87" i="37"/>
  <c r="D87" i="37"/>
  <c r="F74" i="37"/>
  <c r="E74" i="37"/>
  <c r="D74" i="37"/>
  <c r="F55" i="37"/>
  <c r="E55" i="37"/>
  <c r="D55" i="37"/>
  <c r="F46" i="37"/>
  <c r="E46" i="37"/>
  <c r="D46" i="37"/>
  <c r="F40" i="37"/>
  <c r="E40" i="37"/>
  <c r="D40" i="37"/>
  <c r="E96" i="36"/>
  <c r="D96" i="36"/>
  <c r="C96" i="36"/>
  <c r="E94" i="36"/>
  <c r="D94" i="36"/>
  <c r="C94" i="36"/>
  <c r="E89" i="36"/>
  <c r="E88" i="36" s="1"/>
  <c r="D89" i="36"/>
  <c r="D88" i="36" s="1"/>
  <c r="C89" i="36"/>
  <c r="C88" i="36" s="1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C20" i="35"/>
  <c r="E18" i="35"/>
  <c r="D18" i="35"/>
  <c r="C18" i="35"/>
  <c r="E14" i="35"/>
  <c r="D14" i="35"/>
  <c r="C14" i="35"/>
  <c r="E9" i="35"/>
  <c r="E8" i="35" s="1"/>
  <c r="D9" i="35"/>
  <c r="D8" i="35" s="1"/>
  <c r="C9" i="35"/>
  <c r="C8" i="35" s="1"/>
  <c r="F81" i="34"/>
  <c r="E81" i="34"/>
  <c r="D81" i="34"/>
  <c r="F68" i="34"/>
  <c r="E68" i="34"/>
  <c r="D68" i="34"/>
  <c r="F49" i="34"/>
  <c r="E49" i="34"/>
  <c r="D49" i="34"/>
  <c r="F40" i="34"/>
  <c r="E40" i="34"/>
  <c r="D40" i="34"/>
  <c r="F34" i="34"/>
  <c r="E34" i="34"/>
  <c r="D34" i="34"/>
  <c r="E89" i="33"/>
  <c r="E88" i="33" s="1"/>
  <c r="D89" i="33"/>
  <c r="D88" i="33" s="1"/>
  <c r="C89" i="33"/>
  <c r="C88" i="33" s="1"/>
  <c r="E84" i="33"/>
  <c r="D84" i="33"/>
  <c r="C84" i="33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C21" i="32"/>
  <c r="E19" i="32"/>
  <c r="D19" i="32"/>
  <c r="C19" i="32"/>
  <c r="E15" i="32"/>
  <c r="D15" i="32"/>
  <c r="C15" i="32"/>
  <c r="E9" i="32"/>
  <c r="E8" i="32" s="1"/>
  <c r="D9" i="32"/>
  <c r="D8" i="32" s="1"/>
  <c r="C9" i="32"/>
  <c r="C8" i="32" s="1"/>
  <c r="F81" i="31"/>
  <c r="E81" i="31"/>
  <c r="D81" i="31"/>
  <c r="F68" i="31"/>
  <c r="E68" i="31"/>
  <c r="D68" i="31"/>
  <c r="F49" i="31"/>
  <c r="E49" i="31"/>
  <c r="D49" i="31"/>
  <c r="F40" i="31"/>
  <c r="E40" i="31"/>
  <c r="D40" i="31"/>
  <c r="F34" i="31"/>
  <c r="E34" i="31"/>
  <c r="D34" i="31"/>
  <c r="E96" i="30"/>
  <c r="D96" i="30"/>
  <c r="C96" i="30"/>
  <c r="E94" i="30"/>
  <c r="D94" i="30"/>
  <c r="C94" i="30"/>
  <c r="E89" i="30"/>
  <c r="E88" i="30" s="1"/>
  <c r="D89" i="30"/>
  <c r="D88" i="30" s="1"/>
  <c r="C89" i="30"/>
  <c r="C88" i="30" s="1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C20" i="29"/>
  <c r="E18" i="29"/>
  <c r="D18" i="29"/>
  <c r="C18" i="29"/>
  <c r="E14" i="29"/>
  <c r="D14" i="29"/>
  <c r="C14" i="29"/>
  <c r="E9" i="29"/>
  <c r="E8" i="29" s="1"/>
  <c r="D9" i="29"/>
  <c r="D8" i="29" s="1"/>
  <c r="C9" i="29"/>
  <c r="C8" i="29" s="1"/>
  <c r="F69" i="28"/>
  <c r="E69" i="28"/>
  <c r="D69" i="28"/>
  <c r="E13" i="13"/>
  <c r="E162" i="6" s="1"/>
  <c r="D13" i="13"/>
  <c r="D162" i="6" s="1"/>
  <c r="C13" i="13"/>
  <c r="C162" i="6" s="1"/>
  <c r="F56" i="28"/>
  <c r="E56" i="28"/>
  <c r="D56" i="28"/>
  <c r="E11" i="13"/>
  <c r="E151" i="6" s="1"/>
  <c r="D11" i="13"/>
  <c r="D151" i="6" s="1"/>
  <c r="C11" i="13"/>
  <c r="C151" i="6" s="1"/>
  <c r="F37" i="28"/>
  <c r="E37" i="28"/>
  <c r="D37" i="28"/>
  <c r="F28" i="28"/>
  <c r="E28" i="28"/>
  <c r="D28" i="28"/>
  <c r="F22" i="28"/>
  <c r="E22" i="28"/>
  <c r="E7" i="13"/>
  <c r="E138" i="6" s="1"/>
  <c r="D7" i="13"/>
  <c r="D138" i="6" s="1"/>
  <c r="C7" i="13"/>
  <c r="C138" i="6" s="1"/>
  <c r="E6" i="13"/>
  <c r="E125" i="6" s="1"/>
  <c r="C6" i="13"/>
  <c r="C125" i="6" s="1"/>
  <c r="E5" i="13"/>
  <c r="E121" i="6" s="1"/>
  <c r="D5" i="13"/>
  <c r="D121" i="6" s="1"/>
  <c r="C5" i="13"/>
  <c r="C121" i="6" s="1"/>
  <c r="E97" i="27"/>
  <c r="D97" i="27"/>
  <c r="C97" i="27"/>
  <c r="E95" i="27"/>
  <c r="D95" i="27"/>
  <c r="C95" i="27"/>
  <c r="E90" i="27"/>
  <c r="E89" i="27" s="1"/>
  <c r="D90" i="27"/>
  <c r="D89" i="27" s="1"/>
  <c r="C90" i="27"/>
  <c r="C89" i="27" s="1"/>
  <c r="E85" i="27"/>
  <c r="D85" i="27"/>
  <c r="C85" i="27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18" i="26"/>
  <c r="D18" i="26"/>
  <c r="C18" i="26"/>
  <c r="E14" i="26"/>
  <c r="D14" i="26"/>
  <c r="C14" i="26"/>
  <c r="E9" i="26"/>
  <c r="E8" i="26" s="1"/>
  <c r="D9" i="26"/>
  <c r="D8" i="26" s="1"/>
  <c r="C9" i="26"/>
  <c r="C8" i="26" s="1"/>
  <c r="F90" i="25"/>
  <c r="E90" i="25"/>
  <c r="D90" i="25"/>
  <c r="F77" i="25"/>
  <c r="E77" i="25"/>
  <c r="D77" i="25"/>
  <c r="F50" i="25"/>
  <c r="E50" i="25"/>
  <c r="D50" i="25"/>
  <c r="F41" i="25"/>
  <c r="E41" i="25"/>
  <c r="D41" i="25"/>
  <c r="F35" i="25"/>
  <c r="E35" i="25"/>
  <c r="D35" i="25"/>
  <c r="E96" i="24"/>
  <c r="D96" i="24"/>
  <c r="C96" i="24"/>
  <c r="E94" i="24"/>
  <c r="D94" i="24"/>
  <c r="C94" i="24"/>
  <c r="E89" i="24"/>
  <c r="E88" i="24" s="1"/>
  <c r="D89" i="24"/>
  <c r="D88" i="24" s="1"/>
  <c r="C89" i="24"/>
  <c r="C88" i="24" s="1"/>
  <c r="E85" i="24"/>
  <c r="E84" i="24" s="1"/>
  <c r="D85" i="24"/>
  <c r="D84" i="24" s="1"/>
  <c r="C85" i="24"/>
  <c r="C84" i="24" s="1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C20" i="23"/>
  <c r="E18" i="23"/>
  <c r="D18" i="23"/>
  <c r="C18" i="23"/>
  <c r="E14" i="23"/>
  <c r="D14" i="23"/>
  <c r="C14" i="23"/>
  <c r="E9" i="23"/>
  <c r="E8" i="23" s="1"/>
  <c r="D9" i="23"/>
  <c r="D8" i="23" s="1"/>
  <c r="C9" i="23"/>
  <c r="C8" i="23" s="1"/>
  <c r="E96" i="22"/>
  <c r="D96" i="22"/>
  <c r="C96" i="22"/>
  <c r="E94" i="22"/>
  <c r="D94" i="22"/>
  <c r="C94" i="22"/>
  <c r="E89" i="22"/>
  <c r="E88" i="22" s="1"/>
  <c r="D89" i="22"/>
  <c r="D88" i="22" s="1"/>
  <c r="C89" i="22"/>
  <c r="C88" i="22" s="1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C20" i="21"/>
  <c r="E18" i="21"/>
  <c r="D18" i="21"/>
  <c r="C18" i="21"/>
  <c r="E14" i="21"/>
  <c r="D14" i="21"/>
  <c r="C14" i="21"/>
  <c r="E9" i="21"/>
  <c r="E8" i="21" s="1"/>
  <c r="D9" i="21"/>
  <c r="D8" i="21" s="1"/>
  <c r="C9" i="21"/>
  <c r="C8" i="21" s="1"/>
  <c r="E96" i="20"/>
  <c r="D96" i="20"/>
  <c r="C96" i="20"/>
  <c r="E94" i="20"/>
  <c r="D94" i="20"/>
  <c r="C94" i="20"/>
  <c r="E89" i="20"/>
  <c r="E88" i="20" s="1"/>
  <c r="D89" i="20"/>
  <c r="D88" i="20" s="1"/>
  <c r="C89" i="20"/>
  <c r="C88" i="20" s="1"/>
  <c r="E85" i="20"/>
  <c r="E84" i="20" s="1"/>
  <c r="D85" i="20"/>
  <c r="D84" i="20" s="1"/>
  <c r="C85" i="20"/>
  <c r="C84" i="20" s="1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C20" i="19"/>
  <c r="E18" i="19"/>
  <c r="D18" i="19"/>
  <c r="C18" i="19"/>
  <c r="E14" i="19"/>
  <c r="D14" i="19"/>
  <c r="C14" i="19"/>
  <c r="E9" i="19"/>
  <c r="E8" i="19" s="1"/>
  <c r="D9" i="19"/>
  <c r="D8" i="19" s="1"/>
  <c r="C9" i="19"/>
  <c r="C8" i="19" s="1"/>
  <c r="E96" i="18"/>
  <c r="D96" i="18"/>
  <c r="C96" i="18"/>
  <c r="E94" i="18"/>
  <c r="D94" i="18"/>
  <c r="C94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C20" i="17"/>
  <c r="E18" i="17"/>
  <c r="D18" i="17"/>
  <c r="C18" i="17"/>
  <c r="E14" i="17"/>
  <c r="D14" i="17"/>
  <c r="C14" i="17"/>
  <c r="E9" i="17"/>
  <c r="E8" i="17" s="1"/>
  <c r="D9" i="17"/>
  <c r="D8" i="17" s="1"/>
  <c r="C9" i="17"/>
  <c r="C8" i="17" s="1"/>
  <c r="E96" i="16"/>
  <c r="D96" i="16"/>
  <c r="C96" i="16"/>
  <c r="E94" i="16"/>
  <c r="D94" i="16"/>
  <c r="C94" i="16"/>
  <c r="E89" i="16"/>
  <c r="E88" i="16" s="1"/>
  <c r="D89" i="16"/>
  <c r="D88" i="16" s="1"/>
  <c r="C89" i="16"/>
  <c r="C88" i="16" s="1"/>
  <c r="E85" i="16"/>
  <c r="E84" i="16" s="1"/>
  <c r="D85" i="16"/>
  <c r="D84" i="16" s="1"/>
  <c r="C85" i="16"/>
  <c r="C84" i="16" s="1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C20" i="15"/>
  <c r="E18" i="15"/>
  <c r="D18" i="15"/>
  <c r="C18" i="15"/>
  <c r="E14" i="15"/>
  <c r="D14" i="15"/>
  <c r="C14" i="15"/>
  <c r="E9" i="15"/>
  <c r="E8" i="15" s="1"/>
  <c r="D9" i="15"/>
  <c r="D8" i="15" s="1"/>
  <c r="C9" i="15"/>
  <c r="C8" i="15" s="1"/>
  <c r="E129" i="9"/>
  <c r="E128" i="9" s="1"/>
  <c r="D129" i="9"/>
  <c r="D128" i="9" s="1"/>
  <c r="E126" i="9"/>
  <c r="D126" i="9"/>
  <c r="E123" i="9"/>
  <c r="D123" i="9"/>
  <c r="E119" i="9"/>
  <c r="D119" i="9"/>
  <c r="E116" i="9"/>
  <c r="D116" i="9"/>
  <c r="E114" i="9"/>
  <c r="D114" i="9"/>
  <c r="E112" i="9"/>
  <c r="D112" i="9"/>
  <c r="E108" i="9"/>
  <c r="D108" i="9"/>
  <c r="E98" i="9"/>
  <c r="D98" i="9"/>
  <c r="E84" i="9"/>
  <c r="D84" i="9"/>
  <c r="E82" i="9"/>
  <c r="D82" i="9"/>
  <c r="E53" i="9"/>
  <c r="D53" i="9"/>
  <c r="E24" i="9"/>
  <c r="D24" i="9"/>
  <c r="E18" i="9"/>
  <c r="E17" i="9" s="1"/>
  <c r="D18" i="9"/>
  <c r="D17" i="9" s="1"/>
  <c r="E13" i="9"/>
  <c r="D13" i="9"/>
  <c r="E11" i="9"/>
  <c r="D11" i="9"/>
  <c r="C11" i="9"/>
  <c r="C13" i="9"/>
  <c r="C18" i="9"/>
  <c r="C17" i="9" s="1"/>
  <c r="C24" i="9"/>
  <c r="C53" i="9"/>
  <c r="C82" i="9"/>
  <c r="C84" i="9"/>
  <c r="C98" i="9"/>
  <c r="C108" i="9"/>
  <c r="C112" i="9"/>
  <c r="C114" i="9"/>
  <c r="C116" i="9"/>
  <c r="C119" i="9"/>
  <c r="C123" i="9"/>
  <c r="C126" i="9"/>
  <c r="C129" i="9"/>
  <c r="C128" i="9" s="1"/>
  <c r="C93" i="39" l="1"/>
  <c r="D13" i="19"/>
  <c r="D6" i="40"/>
  <c r="C14" i="14" s="1"/>
  <c r="D6" i="37"/>
  <c r="C13" i="14" s="1"/>
  <c r="D93" i="22"/>
  <c r="E93" i="24"/>
  <c r="E93" i="22"/>
  <c r="C14" i="32"/>
  <c r="C7" i="32" s="1"/>
  <c r="D14" i="32"/>
  <c r="D7" i="32" s="1"/>
  <c r="E14" i="32"/>
  <c r="E7" i="32" s="1"/>
  <c r="C13" i="15"/>
  <c r="C7" i="15" s="1"/>
  <c r="C23" i="9"/>
  <c r="D6" i="31"/>
  <c r="C11" i="14" s="1"/>
  <c r="D6" i="34"/>
  <c r="D6" i="25"/>
  <c r="C9" i="14" s="1"/>
  <c r="E6" i="34"/>
  <c r="E6" i="40"/>
  <c r="D14" i="14" s="1"/>
  <c r="E6" i="31"/>
  <c r="D11" i="14" s="1"/>
  <c r="F6" i="40"/>
  <c r="E14" i="14" s="1"/>
  <c r="F6" i="31"/>
  <c r="E11" i="14" s="1"/>
  <c r="F6" i="37"/>
  <c r="E13" i="14" s="1"/>
  <c r="F6" i="25"/>
  <c r="E9" i="14" s="1"/>
  <c r="F6" i="34"/>
  <c r="E6" i="37"/>
  <c r="D13" i="14" s="1"/>
  <c r="E6" i="25"/>
  <c r="D9" i="14" s="1"/>
  <c r="C93" i="22"/>
  <c r="E93" i="16"/>
  <c r="C93" i="18"/>
  <c r="C8" i="33"/>
  <c r="C93" i="36"/>
  <c r="C93" i="24"/>
  <c r="C8" i="36"/>
  <c r="C8" i="39"/>
  <c r="C7" i="39" s="1"/>
  <c r="C8" i="16"/>
  <c r="C8" i="22"/>
  <c r="C8" i="20"/>
  <c r="C8" i="30"/>
  <c r="C8" i="18"/>
  <c r="C8" i="24"/>
  <c r="E93" i="20"/>
  <c r="D93" i="24"/>
  <c r="D93" i="36"/>
  <c r="D93" i="16"/>
  <c r="D8" i="39"/>
  <c r="D8" i="16"/>
  <c r="D8" i="33"/>
  <c r="E8" i="16"/>
  <c r="E8" i="22"/>
  <c r="D8" i="20"/>
  <c r="D8" i="30"/>
  <c r="D8" i="22"/>
  <c r="E8" i="39"/>
  <c r="E8" i="33"/>
  <c r="E8" i="20"/>
  <c r="E8" i="30"/>
  <c r="D8" i="18"/>
  <c r="D8" i="24"/>
  <c r="D7" i="24" s="1"/>
  <c r="D8" i="36"/>
  <c r="E8" i="18"/>
  <c r="E8" i="24"/>
  <c r="E8" i="36"/>
  <c r="D23" i="9"/>
  <c r="E23" i="9"/>
  <c r="E13" i="26"/>
  <c r="E7" i="26" s="1"/>
  <c r="D13" i="35"/>
  <c r="D7" i="35" s="1"/>
  <c r="D7" i="19"/>
  <c r="E6" i="28"/>
  <c r="D6" i="13"/>
  <c r="D125" i="6" s="1"/>
  <c r="F6" i="28"/>
  <c r="D6" i="28"/>
  <c r="D8" i="27"/>
  <c r="C94" i="27"/>
  <c r="C8" i="27"/>
  <c r="D94" i="27"/>
  <c r="E8" i="27"/>
  <c r="D93" i="20"/>
  <c r="E93" i="33"/>
  <c r="E7" i="33" s="1"/>
  <c r="E93" i="36"/>
  <c r="D93" i="18"/>
  <c r="D93" i="30"/>
  <c r="E93" i="39"/>
  <c r="C93" i="16"/>
  <c r="E93" i="18"/>
  <c r="E93" i="30"/>
  <c r="C93" i="33"/>
  <c r="E94" i="27"/>
  <c r="C93" i="20"/>
  <c r="C93" i="30"/>
  <c r="D93" i="33"/>
  <c r="D93" i="39"/>
  <c r="C13" i="38"/>
  <c r="C7" i="38" s="1"/>
  <c r="C13" i="23"/>
  <c r="C7" i="23" s="1"/>
  <c r="D13" i="15"/>
  <c r="D7" i="15" s="1"/>
  <c r="C13" i="35"/>
  <c r="C7" i="35" s="1"/>
  <c r="D13" i="17"/>
  <c r="D7" i="17" s="1"/>
  <c r="D13" i="23"/>
  <c r="D7" i="23" s="1"/>
  <c r="C13" i="29"/>
  <c r="C7" i="29" s="1"/>
  <c r="E13" i="17"/>
  <c r="E7" i="17" s="1"/>
  <c r="E13" i="23"/>
  <c r="E7" i="23" s="1"/>
  <c r="D13" i="29"/>
  <c r="D7" i="29" s="1"/>
  <c r="E13" i="21"/>
  <c r="E7" i="21" s="1"/>
  <c r="E13" i="38"/>
  <c r="E7" i="38" s="1"/>
  <c r="C13" i="17"/>
  <c r="C7" i="17" s="1"/>
  <c r="C13" i="26"/>
  <c r="C7" i="26" s="1"/>
  <c r="E13" i="29"/>
  <c r="E7" i="29" s="1"/>
  <c r="C13" i="21"/>
  <c r="C7" i="21" s="1"/>
  <c r="D13" i="26"/>
  <c r="D7" i="26" s="1"/>
  <c r="C13" i="19"/>
  <c r="C7" i="19" s="1"/>
  <c r="E13" i="15"/>
  <c r="E7" i="15" s="1"/>
  <c r="E13" i="19"/>
  <c r="E7" i="19" s="1"/>
  <c r="D13" i="21"/>
  <c r="E13" i="35"/>
  <c r="E7" i="35" s="1"/>
  <c r="D13" i="38"/>
  <c r="D7" i="38" s="1"/>
  <c r="C7" i="9"/>
  <c r="C6" i="9" s="1"/>
  <c r="D122" i="9"/>
  <c r="D121" i="9" s="1"/>
  <c r="E122" i="9"/>
  <c r="E121" i="9" s="1"/>
  <c r="E7" i="9"/>
  <c r="E6" i="9" s="1"/>
  <c r="D7" i="9"/>
  <c r="D6" i="9" s="1"/>
  <c r="C122" i="9"/>
  <c r="C121" i="9" s="1"/>
  <c r="C10" i="7" s="1"/>
  <c r="E161" i="6"/>
  <c r="D161" i="6"/>
  <c r="C161" i="6"/>
  <c r="E104" i="6"/>
  <c r="E103" i="6" s="1"/>
  <c r="D104" i="6"/>
  <c r="D103" i="6" s="1"/>
  <c r="C104" i="6"/>
  <c r="C103" i="6" s="1"/>
  <c r="E88" i="6"/>
  <c r="D88" i="6"/>
  <c r="C88" i="6"/>
  <c r="E81" i="6"/>
  <c r="D81" i="6"/>
  <c r="C81" i="6"/>
  <c r="E72" i="6"/>
  <c r="D72" i="6"/>
  <c r="C72" i="6"/>
  <c r="E66" i="6"/>
  <c r="D66" i="6"/>
  <c r="C66" i="6"/>
  <c r="E63" i="6"/>
  <c r="D63" i="6"/>
  <c r="C63" i="6"/>
  <c r="E54" i="6"/>
  <c r="D54" i="6"/>
  <c r="C54" i="6"/>
  <c r="E40" i="6"/>
  <c r="D40" i="6"/>
  <c r="C40" i="6"/>
  <c r="E32" i="6"/>
  <c r="D32" i="6"/>
  <c r="C32" i="6"/>
  <c r="E27" i="6"/>
  <c r="D27" i="6"/>
  <c r="C27" i="6"/>
  <c r="E18" i="6"/>
  <c r="D18" i="6"/>
  <c r="C18" i="6"/>
  <c r="E14" i="6"/>
  <c r="D14" i="6"/>
  <c r="C14" i="6"/>
  <c r="E9" i="6"/>
  <c r="E8" i="6" s="1"/>
  <c r="D9" i="6"/>
  <c r="D8" i="6" s="1"/>
  <c r="C9" i="6"/>
  <c r="C8" i="6" s="1"/>
  <c r="E96" i="5"/>
  <c r="D96" i="5"/>
  <c r="C96" i="5"/>
  <c r="E94" i="5"/>
  <c r="D94" i="5"/>
  <c r="C94" i="5"/>
  <c r="E89" i="5"/>
  <c r="E88" i="5" s="1"/>
  <c r="E23" i="12" s="1"/>
  <c r="D89" i="5"/>
  <c r="D88" i="5" s="1"/>
  <c r="D23" i="12" s="1"/>
  <c r="C89" i="5"/>
  <c r="C88" i="5" s="1"/>
  <c r="C23" i="12" s="1"/>
  <c r="E85" i="5"/>
  <c r="E84" i="5" s="1"/>
  <c r="E22" i="12" s="1"/>
  <c r="D85" i="5"/>
  <c r="D84" i="5" s="1"/>
  <c r="D22" i="12" s="1"/>
  <c r="C85" i="5"/>
  <c r="C84" i="5" s="1"/>
  <c r="C22" i="12" s="1"/>
  <c r="E70" i="5"/>
  <c r="E21" i="12" s="1"/>
  <c r="D70" i="5"/>
  <c r="D21" i="12" s="1"/>
  <c r="C70" i="5"/>
  <c r="C21" i="12" s="1"/>
  <c r="E67" i="5"/>
  <c r="E20" i="12" s="1"/>
  <c r="D67" i="5"/>
  <c r="D20" i="12" s="1"/>
  <c r="C67" i="5"/>
  <c r="C20" i="12" s="1"/>
  <c r="E63" i="5"/>
  <c r="E19" i="12" s="1"/>
  <c r="D63" i="5"/>
  <c r="D19" i="12" s="1"/>
  <c r="C63" i="5"/>
  <c r="C19" i="12" s="1"/>
  <c r="E54" i="5"/>
  <c r="E18" i="12" s="1"/>
  <c r="D54" i="5"/>
  <c r="D18" i="12" s="1"/>
  <c r="C54" i="5"/>
  <c r="C18" i="12" s="1"/>
  <c r="E48" i="5"/>
  <c r="E17" i="12" s="1"/>
  <c r="D48" i="5"/>
  <c r="D17" i="12" s="1"/>
  <c r="C48" i="5"/>
  <c r="C17" i="12" s="1"/>
  <c r="E45" i="5"/>
  <c r="E16" i="12" s="1"/>
  <c r="D45" i="5"/>
  <c r="D16" i="12" s="1"/>
  <c r="C45" i="5"/>
  <c r="C16" i="12" s="1"/>
  <c r="E36" i="5"/>
  <c r="E15" i="12" s="1"/>
  <c r="D36" i="5"/>
  <c r="D15" i="12" s="1"/>
  <c r="C36" i="5"/>
  <c r="C15" i="12" s="1"/>
  <c r="E22" i="5"/>
  <c r="E14" i="12" s="1"/>
  <c r="D22" i="5"/>
  <c r="D14" i="12" s="1"/>
  <c r="C22" i="5"/>
  <c r="C14" i="12" s="1"/>
  <c r="E14" i="5"/>
  <c r="E13" i="12" s="1"/>
  <c r="D14" i="5"/>
  <c r="D13" i="12" s="1"/>
  <c r="C14" i="5"/>
  <c r="C13" i="12" s="1"/>
  <c r="E9" i="5"/>
  <c r="D9" i="5"/>
  <c r="C9" i="5"/>
  <c r="D10" i="12"/>
  <c r="C20" i="4"/>
  <c r="E18" i="4"/>
  <c r="E9" i="12" s="1"/>
  <c r="D18" i="4"/>
  <c r="D9" i="12" s="1"/>
  <c r="C18" i="4"/>
  <c r="C9" i="12" s="1"/>
  <c r="E14" i="4"/>
  <c r="E8" i="12" s="1"/>
  <c r="D14" i="4"/>
  <c r="D8" i="12" s="1"/>
  <c r="C14" i="4"/>
  <c r="C8" i="12" s="1"/>
  <c r="E9" i="4"/>
  <c r="D9" i="4"/>
  <c r="C9" i="4"/>
  <c r="F86" i="3"/>
  <c r="E14" i="13" s="1"/>
  <c r="E171" i="6" s="1"/>
  <c r="E86" i="3"/>
  <c r="D14" i="13" s="1"/>
  <c r="D171" i="6" s="1"/>
  <c r="D86" i="3"/>
  <c r="C14" i="13" s="1"/>
  <c r="C171" i="6" s="1"/>
  <c r="F68" i="3"/>
  <c r="E12" i="13" s="1"/>
  <c r="E157" i="6" s="1"/>
  <c r="E156" i="6" s="1"/>
  <c r="E68" i="3"/>
  <c r="D12" i="13" s="1"/>
  <c r="D157" i="6" s="1"/>
  <c r="D156" i="6" s="1"/>
  <c r="D68" i="3"/>
  <c r="C12" i="13" s="1"/>
  <c r="C157" i="6" s="1"/>
  <c r="C156" i="6" s="1"/>
  <c r="F49" i="3"/>
  <c r="E10" i="13" s="1"/>
  <c r="E147" i="6" s="1"/>
  <c r="E49" i="3"/>
  <c r="D10" i="13" s="1"/>
  <c r="D147" i="6" s="1"/>
  <c r="D49" i="3"/>
  <c r="C10" i="13" s="1"/>
  <c r="C147" i="6" s="1"/>
  <c r="F40" i="3"/>
  <c r="E9" i="13" s="1"/>
  <c r="E143" i="6" s="1"/>
  <c r="E40" i="3"/>
  <c r="D9" i="13" s="1"/>
  <c r="D143" i="6" s="1"/>
  <c r="D40" i="3"/>
  <c r="C9" i="13" s="1"/>
  <c r="C143" i="6" s="1"/>
  <c r="F34" i="3"/>
  <c r="E8" i="13" s="1"/>
  <c r="E34" i="3"/>
  <c r="D8" i="13" s="1"/>
  <c r="D141" i="6" s="1"/>
  <c r="D34" i="3"/>
  <c r="C8" i="13" s="1"/>
  <c r="C141" i="6" s="1"/>
  <c r="D7" i="22" l="1"/>
  <c r="C7" i="33"/>
  <c r="C7" i="18"/>
  <c r="E7" i="24"/>
  <c r="E7" i="16"/>
  <c r="D7" i="36"/>
  <c r="D7" i="33"/>
  <c r="D12" i="11" s="1"/>
  <c r="C7" i="24"/>
  <c r="E7" i="30"/>
  <c r="E11" i="11" s="1"/>
  <c r="E12" i="11"/>
  <c r="C12" i="11"/>
  <c r="C25" i="7"/>
  <c r="E7" i="22"/>
  <c r="E15" i="11" s="1"/>
  <c r="E26" i="7"/>
  <c r="D12" i="14"/>
  <c r="D26" i="7"/>
  <c r="C12" i="14"/>
  <c r="C26" i="7"/>
  <c r="C7" i="36"/>
  <c r="C13" i="11" s="1"/>
  <c r="D10" i="14"/>
  <c r="D25" i="7"/>
  <c r="E10" i="14"/>
  <c r="E25" i="7"/>
  <c r="D13" i="11"/>
  <c r="C8" i="7"/>
  <c r="C28" i="13"/>
  <c r="C9" i="10"/>
  <c r="C7" i="22"/>
  <c r="C15" i="11" s="1"/>
  <c r="C14" i="11"/>
  <c r="C6" i="10"/>
  <c r="F6" i="10"/>
  <c r="F9" i="10"/>
  <c r="E12" i="14"/>
  <c r="E141" i="6"/>
  <c r="E120" i="6" s="1"/>
  <c r="E119" i="6" s="1"/>
  <c r="E118" i="6" s="1"/>
  <c r="E28" i="13"/>
  <c r="E7" i="39"/>
  <c r="E14" i="11" s="1"/>
  <c r="C7" i="20"/>
  <c r="C7" i="11" s="1"/>
  <c r="C12" i="12"/>
  <c r="C8" i="5"/>
  <c r="C7" i="16"/>
  <c r="C8" i="11" s="1"/>
  <c r="D7" i="16"/>
  <c r="D8" i="11" s="1"/>
  <c r="C7" i="30"/>
  <c r="C11" i="11" s="1"/>
  <c r="E7" i="20"/>
  <c r="E7" i="11" s="1"/>
  <c r="D7" i="20"/>
  <c r="D7" i="11" s="1"/>
  <c r="D7" i="18"/>
  <c r="D6" i="11" s="1"/>
  <c r="D7" i="39"/>
  <c r="D14" i="11" s="1"/>
  <c r="E7" i="18"/>
  <c r="E6" i="11" s="1"/>
  <c r="E7" i="36"/>
  <c r="D9" i="11"/>
  <c r="D7" i="30"/>
  <c r="D11" i="11" s="1"/>
  <c r="D12" i="12"/>
  <c r="D8" i="5"/>
  <c r="E12" i="12"/>
  <c r="E8" i="5"/>
  <c r="D8" i="7"/>
  <c r="D7" i="21"/>
  <c r="D15" i="11" s="1"/>
  <c r="E9" i="11"/>
  <c r="D28" i="13"/>
  <c r="E7" i="27"/>
  <c r="E10" i="11" s="1"/>
  <c r="C10" i="14"/>
  <c r="C7" i="27"/>
  <c r="D7" i="27"/>
  <c r="D10" i="11" s="1"/>
  <c r="E16" i="9"/>
  <c r="E19" i="8"/>
  <c r="E18" i="8" s="1"/>
  <c r="E10" i="7"/>
  <c r="D16" i="9"/>
  <c r="D9" i="7" s="1"/>
  <c r="D19" i="8"/>
  <c r="D10" i="7"/>
  <c r="C16" i="9"/>
  <c r="C9" i="7" s="1"/>
  <c r="C19" i="8"/>
  <c r="C18" i="8" s="1"/>
  <c r="D9" i="8"/>
  <c r="E9" i="8"/>
  <c r="E8" i="7"/>
  <c r="C9" i="8"/>
  <c r="E26" i="6"/>
  <c r="E25" i="6" s="1"/>
  <c r="E20" i="7" s="1"/>
  <c r="D26" i="6"/>
  <c r="D25" i="6" s="1"/>
  <c r="D20" i="7" s="1"/>
  <c r="C26" i="6"/>
  <c r="C25" i="6" s="1"/>
  <c r="C20" i="7" s="1"/>
  <c r="E8" i="11"/>
  <c r="C6" i="11"/>
  <c r="E8" i="4"/>
  <c r="E7" i="12"/>
  <c r="C9" i="11"/>
  <c r="E10" i="12"/>
  <c r="C10" i="12"/>
  <c r="C8" i="4"/>
  <c r="C7" i="12"/>
  <c r="D8" i="4"/>
  <c r="D7" i="12"/>
  <c r="D6" i="12" s="1"/>
  <c r="E93" i="5"/>
  <c r="C13" i="4"/>
  <c r="D13" i="4"/>
  <c r="E13" i="4"/>
  <c r="D13" i="6"/>
  <c r="D7" i="6" s="1"/>
  <c r="C13" i="6"/>
  <c r="C7" i="6" s="1"/>
  <c r="D120" i="6"/>
  <c r="D119" i="6" s="1"/>
  <c r="D118" i="6" s="1"/>
  <c r="C120" i="6"/>
  <c r="C119" i="6" s="1"/>
  <c r="C118" i="6" s="1"/>
  <c r="E13" i="6"/>
  <c r="E7" i="6" s="1"/>
  <c r="C93" i="5"/>
  <c r="D93" i="5"/>
  <c r="D6" i="3"/>
  <c r="E6" i="3"/>
  <c r="F6" i="3"/>
  <c r="E24" i="7" s="1"/>
  <c r="E5" i="9" l="1"/>
  <c r="E9" i="7"/>
  <c r="E12" i="7" s="1"/>
  <c r="E13" i="7" s="1"/>
  <c r="D8" i="14"/>
  <c r="D25" i="14" s="1"/>
  <c r="D24" i="7"/>
  <c r="C8" i="14"/>
  <c r="C25" i="14" s="1"/>
  <c r="C24" i="7"/>
  <c r="F9" i="8"/>
  <c r="C7" i="4"/>
  <c r="C5" i="9"/>
  <c r="F5" i="10"/>
  <c r="F23" i="10" s="1"/>
  <c r="E8" i="14"/>
  <c r="E25" i="14" s="1"/>
  <c r="D6" i="10"/>
  <c r="E6" i="10" s="1"/>
  <c r="G6" i="10" s="1"/>
  <c r="D9" i="10"/>
  <c r="E9" i="10" s="1"/>
  <c r="G9" i="10" s="1"/>
  <c r="D7" i="5"/>
  <c r="E13" i="11"/>
  <c r="C7" i="5"/>
  <c r="E7" i="5"/>
  <c r="D5" i="10" s="1"/>
  <c r="D18" i="8"/>
  <c r="F18" i="8" s="1"/>
  <c r="F19" i="8"/>
  <c r="D5" i="9"/>
  <c r="D7" i="4"/>
  <c r="E7" i="4"/>
  <c r="C5" i="10" s="1"/>
  <c r="D14" i="8"/>
  <c r="E14" i="8"/>
  <c r="C14" i="8"/>
  <c r="D10" i="8"/>
  <c r="E10" i="8"/>
  <c r="E8" i="8" s="1"/>
  <c r="E24" i="8" s="1"/>
  <c r="C10" i="11"/>
  <c r="C12" i="7"/>
  <c r="C13" i="7" s="1"/>
  <c r="C10" i="8"/>
  <c r="C8" i="8" s="1"/>
  <c r="C24" i="8" s="1"/>
  <c r="D12" i="7"/>
  <c r="D13" i="7" s="1"/>
  <c r="C6" i="12"/>
  <c r="E24" i="12"/>
  <c r="E11" i="12" s="1"/>
  <c r="D24" i="12"/>
  <c r="D11" i="12" s="1"/>
  <c r="D5" i="12" s="1"/>
  <c r="D27" i="12" s="1"/>
  <c r="C24" i="12"/>
  <c r="C11" i="12" s="1"/>
  <c r="E6" i="12"/>
  <c r="C19" i="7"/>
  <c r="C13" i="8" s="1"/>
  <c r="D6" i="6"/>
  <c r="D5" i="6" s="1"/>
  <c r="E19" i="7"/>
  <c r="E13" i="8" s="1"/>
  <c r="C6" i="6"/>
  <c r="C5" i="6" s="1"/>
  <c r="E6" i="6"/>
  <c r="E5" i="6" s="1"/>
  <c r="D19" i="7"/>
  <c r="D13" i="8" s="1"/>
  <c r="D5" i="11" l="1"/>
  <c r="D28" i="11" s="1"/>
  <c r="C5" i="11"/>
  <c r="C28" i="11" s="1"/>
  <c r="E5" i="11"/>
  <c r="E28" i="11" s="1"/>
  <c r="F13" i="8"/>
  <c r="C21" i="7"/>
  <c r="D27" i="7"/>
  <c r="D22" i="8" s="1"/>
  <c r="C27" i="7"/>
  <c r="C22" i="8" s="1"/>
  <c r="E27" i="7"/>
  <c r="E22" i="8" s="1"/>
  <c r="F14" i="8"/>
  <c r="D8" i="8"/>
  <c r="F8" i="8" s="1"/>
  <c r="F10" i="8"/>
  <c r="D21" i="7"/>
  <c r="E21" i="7"/>
  <c r="C5" i="12"/>
  <c r="C27" i="12" s="1"/>
  <c r="E5" i="12"/>
  <c r="E27" i="12" s="1"/>
  <c r="D23" i="10"/>
  <c r="C23" i="10"/>
  <c r="E12" i="8"/>
  <c r="D12" i="8"/>
  <c r="C12" i="8"/>
  <c r="F22" i="8" l="1"/>
  <c r="F12" i="8"/>
  <c r="D24" i="8"/>
  <c r="F24" i="8" s="1"/>
  <c r="E26" i="8"/>
  <c r="E25" i="8"/>
  <c r="D25" i="8"/>
  <c r="C25" i="8"/>
  <c r="E5" i="10"/>
  <c r="G5" i="10" s="1"/>
  <c r="G23" i="10" s="1"/>
  <c r="D22" i="7"/>
  <c r="D28" i="7" s="1"/>
  <c r="E22" i="7"/>
  <c r="E28" i="7" s="1"/>
  <c r="E29" i="7" s="1"/>
  <c r="C22" i="7"/>
  <c r="C28" i="7" s="1"/>
  <c r="E23" i="10" l="1"/>
  <c r="F25" i="8"/>
  <c r="C33" i="7"/>
  <c r="C29" i="7"/>
  <c r="E33" i="7"/>
</calcChain>
</file>

<file path=xl/sharedStrings.xml><?xml version="1.0" encoding="utf-8"?>
<sst xmlns="http://schemas.openxmlformats.org/spreadsheetml/2006/main" count="2552" uniqueCount="882">
  <si>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</si>
  <si>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</si>
  <si>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</si>
  <si>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</si>
  <si>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</si>
  <si>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</si>
  <si>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</si>
  <si>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</si>
  <si>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</si>
  <si>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</si>
  <si>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</si>
  <si>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</si>
  <si>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</si>
  <si>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</si>
  <si>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</si>
  <si>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</si>
  <si>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</si>
  <si>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</si>
  <si>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</si>
  <si>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</si>
  <si>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</si>
  <si>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</si>
  <si>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</si>
  <si>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</si>
  <si>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</si>
  <si>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</si>
  <si>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</si>
  <si>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</si>
  <si>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</si>
  <si>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</si>
  <si>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</si>
  <si>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</si>
  <si>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</si>
  <si>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</si>
  <si>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</si>
  <si>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</si>
  <si>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</si>
  <si>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</si>
  <si>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</si>
  <si>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</si>
  <si>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</si>
  <si>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</si>
  <si>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</si>
  <si>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</si>
  <si>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</si>
  <si>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</si>
  <si>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</si>
  <si>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</si>
  <si>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</si>
  <si>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</si>
  <si>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</si>
  <si>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</si>
  <si>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</si>
  <si>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</si>
  <si>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</si>
  <si>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</si>
  <si>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</si>
  <si>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</si>
  <si>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</si>
  <si>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</si>
  <si>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</si>
  <si>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</si>
  <si>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</si>
  <si>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</si>
  <si>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</si>
  <si>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</si>
  <si>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</si>
  <si>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</si>
  <si>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</si>
  <si>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</si>
  <si>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</si>
  <si>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</si>
  <si>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</si>
  <si>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</si>
  <si>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</si>
  <si>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</si>
  <si>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</si>
  <si>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</si>
  <si>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</si>
  <si>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</si>
  <si>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</si>
  <si>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</si>
  <si>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</si>
  <si>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</si>
  <si>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</si>
  <si>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</si>
  <si>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</si>
  <si>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</si>
  <si>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</si>
  <si>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</si>
  <si>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</si>
  <si>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</si>
  <si>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</si>
  <si>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</si>
  <si>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</si>
  <si>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</si>
  <si>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</si>
  <si>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</si>
  <si>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</si>
  <si>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</si>
  <si>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</si>
  <si>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</si>
  <si>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</si>
  <si>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</si>
  <si>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</si>
  <si>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</si>
  <si>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</si>
  <si>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</si>
  <si>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</si>
  <si>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</si>
  <si>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</si>
  <si>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</si>
  <si>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</si>
  <si>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</si>
  <si>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</si>
  <si>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</si>
  <si>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</si>
  <si>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</si>
  <si>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</si>
  <si>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</si>
  <si>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</si>
  <si>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</si>
  <si>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</si>
  <si>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</si>
  <si>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</si>
  <si>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</si>
  <si>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</si>
  <si>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</si>
  <si>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</si>
  <si>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</si>
  <si>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</si>
  <si>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</si>
  <si>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</si>
  <si>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</si>
  <si>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</si>
  <si>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</si>
  <si>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</si>
  <si>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</si>
  <si>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</si>
  <si>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</si>
  <si>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</si>
  <si>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</si>
  <si>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</si>
  <si>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</si>
  <si>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</si>
  <si>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</si>
  <si>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</si>
  <si>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</si>
  <si>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</si>
  <si>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</si>
  <si>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</si>
  <si>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</si>
  <si>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</si>
  <si>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</si>
  <si>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</si>
  <si>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</si>
  <si>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</si>
  <si>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</si>
  <si>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</si>
  <si>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</si>
  <si>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</si>
  <si>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</si>
  <si>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</si>
  <si>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</si>
  <si>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</si>
  <si>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</si>
  <si>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</si>
  <si>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</si>
  <si>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</si>
  <si>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</si>
  <si>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</si>
  <si>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</si>
  <si>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</si>
  <si>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</si>
  <si>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</si>
  <si>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</si>
  <si>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</si>
  <si>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</si>
  <si>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</si>
  <si>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</si>
  <si>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</si>
  <si>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</si>
  <si>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</si>
  <si>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</si>
  <si>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</si>
  <si>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</si>
  <si>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</si>
  <si>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</si>
  <si>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</si>
  <si>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</si>
  <si>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</si>
  <si>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</si>
  <si>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</si>
  <si>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</si>
  <si>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</si>
  <si>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</si>
  <si>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</si>
  <si>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</si>
  <si>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</si>
  <si>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</si>
  <si>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</si>
  <si>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</si>
  <si>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</si>
  <si>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</si>
  <si>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</si>
  <si>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</si>
  <si>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</si>
  <si>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</si>
  <si>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</si>
  <si>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</si>
  <si>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</si>
  <si>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</si>
  <si>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</si>
  <si>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</si>
  <si>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</si>
  <si>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</si>
  <si>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</si>
  <si>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</si>
  <si>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</si>
  <si>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</si>
  <si>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</si>
  <si>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</si>
  <si>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</si>
  <si>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</si>
  <si>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</si>
  <si>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</si>
  <si>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</si>
  <si>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</si>
  <si>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</si>
  <si>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</si>
  <si>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</si>
  <si>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</si>
  <si>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</si>
  <si>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</si>
  <si>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</si>
  <si>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</si>
  <si>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</si>
  <si>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</si>
  <si>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</si>
  <si>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</si>
  <si>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</si>
  <si>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</si>
  <si>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</si>
  <si>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</si>
  <si>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</si>
  <si>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</si>
  <si>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</si>
  <si>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</si>
  <si>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</si>
  <si>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</si>
  <si>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</si>
  <si>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</si>
  <si>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</si>
  <si>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</si>
  <si>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</si>
  <si>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</si>
  <si>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</si>
  <si>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</si>
  <si>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</si>
  <si>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</si>
  <si>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</si>
  <si>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</si>
  <si>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</si>
  <si>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</si>
  <si>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</si>
  <si>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</si>
  <si>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</si>
  <si>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</si>
  <si>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</si>
  <si>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</si>
  <si>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</si>
  <si>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</si>
  <si>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</si>
  <si>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</si>
  <si>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</si>
  <si>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</si>
  <si>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</si>
  <si>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</si>
  <si>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</si>
  <si>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</si>
  <si>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</si>
  <si>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</si>
  <si>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</si>
  <si>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</si>
  <si>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</si>
  <si>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</si>
  <si>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</si>
  <si>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</si>
  <si>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</si>
  <si>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</si>
  <si>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</si>
  <si>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</si>
  <si>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</si>
  <si>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</si>
  <si>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</si>
  <si>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</si>
  <si>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</si>
  <si>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</si>
  <si>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</si>
  <si>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</si>
  <si>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</si>
  <si>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</si>
  <si>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</si>
  <si>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</si>
  <si>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</si>
  <si>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</si>
  <si>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</si>
  <si>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</si>
  <si>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</si>
  <si>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</si>
  <si>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</si>
  <si>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</si>
  <si>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</si>
  <si>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</si>
  <si>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</si>
  <si>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</si>
  <si>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</si>
  <si>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</si>
  <si>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</si>
  <si>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</si>
  <si>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%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</si>
  <si>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</si>
  <si>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</si>
  <si>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</si>
  <si>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</si>
  <si>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</si>
  <si>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</si>
  <si>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</si>
  <si>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</si>
  <si>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</si>
  <si>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</si>
  <si>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</si>
  <si>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</si>
  <si>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</si>
  <si>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</si>
  <si>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theme="1"/>
        <rFont val="Tahoma"/>
        <family val="2"/>
      </rPr>
      <t xml:space="preserve"> -LOCAL GOVERNMENT SHARE OF FAAC</t>
    </r>
  </si>
  <si>
    <r>
      <t>1200</t>
    </r>
    <r>
      <rPr>
        <sz val="12"/>
        <color theme="1"/>
        <rFont val="Tahoma"/>
        <family val="2"/>
      </rPr>
      <t>-INDEPENDENT REVENUE</t>
    </r>
  </si>
  <si>
    <r>
      <t>2100</t>
    </r>
    <r>
      <rPr>
        <sz val="12"/>
        <color theme="1"/>
        <rFont val="Tahoma"/>
        <family val="2"/>
      </rPr>
      <t xml:space="preserve"> - PERSONNEL COST</t>
    </r>
  </si>
  <si>
    <r>
      <t>2200</t>
    </r>
    <r>
      <rPr>
        <sz val="12"/>
        <color theme="1"/>
        <rFont val="Tahoma"/>
        <family val="2"/>
      </rPr>
      <t xml:space="preserve"> - OTHER RECURRENT COST</t>
    </r>
  </si>
  <si>
    <r>
      <t>1300</t>
    </r>
    <r>
      <rPr>
        <sz val="12"/>
        <color theme="1"/>
        <rFont val="Tahoma"/>
        <family val="2"/>
      </rPr>
      <t xml:space="preserve"> - AID AND GRANTS</t>
    </r>
  </si>
  <si>
    <r>
      <t>1400</t>
    </r>
    <r>
      <rPr>
        <sz val="12"/>
        <color theme="1"/>
        <rFont val="Tahoma"/>
        <family val="2"/>
      </rPr>
      <t>- OTHER CAPITAL RECEIPTS</t>
    </r>
  </si>
  <si>
    <t xml:space="preserve"> </t>
  </si>
  <si>
    <r>
      <t>REVENUE</t>
    </r>
    <r>
      <rPr>
        <sz val="11"/>
        <color rgb="FF000000"/>
        <rFont val="Tahoma"/>
        <family val="2"/>
      </rPr>
      <t xml:space="preserve"> </t>
    </r>
  </si>
  <si>
    <r>
      <t>GOVERNMENT SHARE OF FAAC</t>
    </r>
    <r>
      <rPr>
        <sz val="11"/>
        <color rgb="FF000000"/>
        <rFont val="Tahoma"/>
        <family val="2"/>
      </rPr>
      <t xml:space="preserve"> </t>
    </r>
  </si>
  <si>
    <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</si>
  <si>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</si>
  <si>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</si>
  <si>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</si>
  <si>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</si>
  <si>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</si>
  <si>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  <family val="2"/>
      </rPr>
      <t xml:space="preserve"> </t>
    </r>
  </si>
  <si>
    <r>
      <t>TAX REVENUE</t>
    </r>
    <r>
      <rPr>
        <sz val="11"/>
        <color rgb="FF000000"/>
        <rFont val="Tahoma"/>
        <family val="2"/>
      </rPr>
      <t xml:space="preserve"> </t>
    </r>
  </si>
  <si>
    <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</si>
  <si>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</si>
  <si>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</si>
  <si>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</si>
  <si>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</si>
  <si>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  <family val="2"/>
      </rPr>
      <t xml:space="preserve"> </t>
    </r>
  </si>
  <si>
    <r>
      <t>LICENCES – GENERAL</t>
    </r>
    <r>
      <rPr>
        <sz val="11"/>
        <color rgb="FF000000"/>
        <rFont val="Tahoma"/>
        <family val="2"/>
      </rPr>
      <t xml:space="preserve"> </t>
    </r>
  </si>
  <si>
    <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</si>
  <si>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</si>
  <si>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t>BAKE HOUSE LICENCE</t>
    </r>
    <r>
      <rPr>
        <b/>
        <sz val="11"/>
        <color rgb="FF000000"/>
        <rFont val="Tahoma"/>
        <family val="2"/>
      </rPr>
      <t xml:space="preserve"> </t>
    </r>
  </si>
  <si>
    <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</si>
  <si>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t>CART LICENCES</t>
    </r>
    <r>
      <rPr>
        <b/>
        <sz val="11"/>
        <color rgb="FF000000"/>
        <rFont val="Tahoma"/>
        <family val="2"/>
      </rPr>
      <t xml:space="preserve"> </t>
    </r>
  </si>
  <si>
    <r>
      <t>DANE GUN LICENCES</t>
    </r>
    <r>
      <rPr>
        <b/>
        <sz val="11"/>
        <color rgb="FF000000"/>
        <rFont val="Tahoma"/>
        <family val="2"/>
      </rPr>
      <t xml:space="preserve"> </t>
    </r>
  </si>
  <si>
    <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</si>
  <si>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</si>
  <si>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t>PET (DOG) LICENCES</t>
    </r>
    <r>
      <rPr>
        <b/>
        <sz val="11"/>
        <color rgb="FF000000"/>
        <rFont val="Tahoma"/>
        <family val="2"/>
      </rPr>
      <t xml:space="preserve"> </t>
    </r>
  </si>
  <si>
    <r>
      <t>FISHING PERMITS</t>
    </r>
    <r>
      <rPr>
        <b/>
        <sz val="11"/>
        <color rgb="FF000000"/>
        <rFont val="Tahoma"/>
        <family val="2"/>
      </rPr>
      <t xml:space="preserve"> </t>
    </r>
  </si>
  <si>
    <r>
      <t>HAWKER'S PERMITS</t>
    </r>
    <r>
      <rPr>
        <b/>
        <sz val="11"/>
        <color rgb="FF000000"/>
        <rFont val="Tahoma"/>
        <family val="2"/>
      </rPr>
      <t xml:space="preserve"> </t>
    </r>
  </si>
  <si>
    <r>
      <t>HUNTING PERMITS</t>
    </r>
    <r>
      <rPr>
        <b/>
        <sz val="11"/>
        <color rgb="FF000000"/>
        <rFont val="Tahoma"/>
        <family val="2"/>
      </rPr>
      <t xml:space="preserve"> </t>
    </r>
  </si>
  <si>
    <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</si>
  <si>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</si>
  <si>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t>TRACTOR HIRING SERVICES</t>
    </r>
    <r>
      <rPr>
        <b/>
        <sz val="11"/>
        <color rgb="FF000000"/>
        <rFont val="Tahoma"/>
        <family val="2"/>
      </rPr>
      <t xml:space="preserve"> </t>
    </r>
  </si>
  <si>
    <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</si>
  <si>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</si>
  <si>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</si>
  <si>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</si>
  <si>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</si>
  <si>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</si>
  <si>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</si>
  <si>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t>TRADE PERMIT LICENCES</t>
    </r>
    <r>
      <rPr>
        <b/>
        <sz val="11"/>
        <color rgb="FF000000"/>
        <rFont val="Tahoma"/>
        <family val="2"/>
      </rPr>
      <t xml:space="preserve"> </t>
    </r>
  </si>
  <si>
    <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</si>
  <si>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t>TRICYCLE DEALERSHIP LICENCES</t>
    </r>
    <r>
      <rPr>
        <b/>
        <sz val="11"/>
        <color rgb="FF000000"/>
        <rFont val="Tahoma"/>
        <family val="2"/>
      </rPr>
      <t xml:space="preserve"> </t>
    </r>
  </si>
  <si>
    <r>
      <t>MOTORCYCLE DEALERSHIP LICENCES</t>
    </r>
    <r>
      <rPr>
        <b/>
        <sz val="11"/>
        <color rgb="FF000000"/>
        <rFont val="Tahoma"/>
        <family val="2"/>
      </rPr>
      <t xml:space="preserve"> </t>
    </r>
  </si>
  <si>
    <r>
      <t>HIDES AND SKIN LICENCES</t>
    </r>
    <r>
      <rPr>
        <b/>
        <sz val="11"/>
        <color rgb="FF000000"/>
        <rFont val="Tahoma"/>
        <family val="2"/>
      </rPr>
      <t xml:space="preserve"> </t>
    </r>
  </si>
  <si>
    <r>
      <t>RENEWAL OF LICENCES</t>
    </r>
    <r>
      <rPr>
        <b/>
        <sz val="11"/>
        <color rgb="FF000000"/>
        <rFont val="Tahoma"/>
        <family val="2"/>
      </rPr>
      <t xml:space="preserve"> </t>
    </r>
  </si>
  <si>
    <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</si>
  <si>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</si>
  <si>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</si>
  <si>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</si>
  <si>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</si>
  <si>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</si>
  <si>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</si>
  <si>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</si>
  <si>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</si>
  <si>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</si>
  <si>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</si>
  <si>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</si>
  <si>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</si>
  <si>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</si>
  <si>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</si>
  <si>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</si>
  <si>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</si>
  <si>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</si>
  <si>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</si>
  <si>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</si>
  <si>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</si>
  <si>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</si>
  <si>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</si>
  <si>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</si>
  <si>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</si>
  <si>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</si>
  <si>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</si>
  <si>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</si>
  <si>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</si>
  <si>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</si>
  <si>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</si>
  <si>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</si>
  <si>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</si>
  <si>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</si>
  <si>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</si>
  <si>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</si>
  <si>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</si>
  <si>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</si>
  <si>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</si>
  <si>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</si>
  <si>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</si>
  <si>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</si>
  <si>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</si>
  <si>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</si>
  <si>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</si>
  <si>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</si>
  <si>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</si>
  <si>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</si>
  <si>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</si>
  <si>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</si>
  <si>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</si>
  <si>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</si>
  <si>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</si>
  <si>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</si>
  <si>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</si>
  <si>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</si>
  <si>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</si>
  <si>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</si>
  <si>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</si>
  <si>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</si>
  <si>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</si>
  <si>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</si>
  <si>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</si>
  <si>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  <family val="2"/>
      </rPr>
      <t xml:space="preserve"> </t>
    </r>
  </si>
  <si>
    <r>
      <t>AID</t>
    </r>
    <r>
      <rPr>
        <sz val="11"/>
        <color rgb="FF000000"/>
        <rFont val="Tahoma"/>
        <family val="2"/>
      </rPr>
      <t xml:space="preserve"> </t>
    </r>
  </si>
  <si>
    <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</si>
  <si>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</si>
  <si>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</si>
  <si>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</si>
  <si>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</si>
  <si>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</si>
  <si>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</si>
  <si>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</si>
  <si>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</si>
  <si>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F.iv</t>
    </r>
  </si>
  <si>
    <r>
      <t>PERSONNEL COST</t>
    </r>
    <r>
      <rPr>
        <sz val="12"/>
        <color rgb="FF000000"/>
        <rFont val="Tahoma"/>
        <family val="2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</si>
  <si>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</si>
  <si>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</si>
  <si>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</si>
  <si>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</si>
  <si>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</si>
  <si>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</si>
  <si>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</si>
  <si>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</si>
  <si>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</si>
  <si>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</si>
  <si>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</si>
  <si>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Total
Recurrent
N</t>
  </si>
  <si>
    <t>Capital
Expenditure
N</t>
  </si>
  <si>
    <t>Total
Expenditure
N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</si>
  <si>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</si>
  <si>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</t>
    </r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</si>
  <si>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</si>
  <si>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</si>
  <si>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</si>
  <si>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</si>
  <si>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</si>
  <si>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</si>
  <si>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</si>
  <si>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</si>
  <si>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</si>
  <si>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</si>
  <si>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</si>
  <si>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</si>
  <si>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</si>
  <si>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</si>
  <si>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</si>
  <si>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</si>
  <si>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</si>
  <si>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</si>
  <si>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</si>
  <si>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</si>
  <si>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</si>
  <si>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</si>
  <si>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</si>
  <si>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</si>
  <si>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</si>
  <si>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</si>
  <si>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</si>
  <si>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</si>
  <si>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</si>
  <si>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</si>
  <si>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</si>
  <si>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</si>
  <si>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</si>
  <si>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</si>
  <si>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</si>
  <si>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  <family val="2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</si>
  <si>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</si>
  <si>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</si>
  <si>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</si>
  <si>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</si>
  <si>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</si>
  <si>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</si>
  <si>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</si>
  <si>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</si>
  <si>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</si>
  <si>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</si>
  <si>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</si>
  <si>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</si>
  <si>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</si>
  <si>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</si>
  <si>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</si>
  <si>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</si>
  <si>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</si>
  <si>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</si>
  <si>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</si>
  <si>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</si>
  <si>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</si>
  <si>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</si>
  <si>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</si>
  <si>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</si>
  <si>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</si>
  <si>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</si>
  <si>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</si>
  <si>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</si>
  <si>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</si>
  <si>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</si>
  <si>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</si>
  <si>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</si>
  <si>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</si>
  <si>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</si>
  <si>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</si>
  <si>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</si>
  <si>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DOMESTIC PRINCIPAL - SHORT TERM BORROWINGS</t>
  </si>
  <si>
    <t>ASSET UNDER CONSTRUCTION</t>
  </si>
  <si>
    <t>Pension: Employer Contribution LGC</t>
  </si>
  <si>
    <t>Pension: Employer Contribution LEA</t>
  </si>
  <si>
    <t>Pension: Accrued Rights LGC</t>
  </si>
  <si>
    <t>Pension: Accrued Rights LEA</t>
  </si>
  <si>
    <t>Katsina State Radio</t>
  </si>
  <si>
    <t>Katsina StateTelevision Authority</t>
  </si>
  <si>
    <t>Emirate Council</t>
  </si>
  <si>
    <t>LEA</t>
  </si>
  <si>
    <t>Local Govt Service Commission</t>
  </si>
  <si>
    <t>Security Contribution</t>
  </si>
  <si>
    <t>Islamic &amp; Arabic Education Bureau</t>
  </si>
  <si>
    <t>MBASE-WAEC/NECO</t>
  </si>
  <si>
    <t>KYCV-School Feeding</t>
  </si>
  <si>
    <t>KSTSB-Local Scholarship</t>
  </si>
  <si>
    <t>SPHCA-Training Fund</t>
  </si>
  <si>
    <t>MFLGA-Administrative Expenses</t>
  </si>
  <si>
    <t>Capital Augmentation</t>
  </si>
  <si>
    <t>KASEDA: KASEDA MSME CORIDOR MAPPING EMPOWEMENT PROGRAMME SUPPORT</t>
  </si>
  <si>
    <t>KASEDA: GRADUATE ENTERPRENURSHIP FUND(GKEF)</t>
  </si>
  <si>
    <t>CDP: 34 LGAS CONTRIBUTION FOR CDP PROGRAMME</t>
  </si>
  <si>
    <t>HISBAH BOARD: PURCHASE &amp; DISTRIBUTION OF ONE CUP/FULL MEASURES HISBAH</t>
  </si>
  <si>
    <t>MIN. FOR RELIGIOUS AFFAIRS: FEEDING PROGRAMME COUNTER PART FUNDING FROM LGAS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</si>
  <si>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</si>
  <si>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</si>
  <si>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</si>
  <si>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</si>
  <si>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</si>
  <si>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</si>
  <si>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</si>
  <si>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</si>
  <si>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</si>
  <si>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</si>
  <si>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</si>
  <si>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</si>
  <si>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</si>
  <si>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DEPT OF COMMUNITY DEVELOPMENT: COMMUNITY DEVT PROJECT (KTSG 40%, COMMUNITY 40%, &amp; LGAS 20%)</t>
  </si>
  <si>
    <t>Office of the Auditor General</t>
  </si>
  <si>
    <t>Katsina State Water Board</t>
  </si>
  <si>
    <t>Companion FM Radio Katsina</t>
  </si>
  <si>
    <t>TBL Control Unit</t>
  </si>
  <si>
    <t>Othman Fodio Institute Katsina</t>
  </si>
  <si>
    <t>Madarasatu Luwa'ul Islam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</si>
  <si>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</si>
  <si>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</si>
  <si>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</si>
  <si>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</si>
  <si>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</si>
  <si>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</si>
  <si>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01150000000000</t>
  </si>
  <si>
    <t>1150000000001</t>
  </si>
  <si>
    <t>1150000000002</t>
  </si>
  <si>
    <t>13200000000000</t>
  </si>
  <si>
    <t>13200000000001</t>
  </si>
  <si>
    <t>13200000000002</t>
  </si>
  <si>
    <t>17340000000000</t>
  </si>
  <si>
    <t>17340000000002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</si>
  <si>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</si>
  <si>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</si>
  <si>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</si>
  <si>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</si>
  <si>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</si>
  <si>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</si>
  <si>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</si>
  <si>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10350000000002</t>
  </si>
  <si>
    <t>13250000000003</t>
  </si>
  <si>
    <t>13250000000008</t>
  </si>
  <si>
    <t>13250000000011</t>
  </si>
  <si>
    <t>13250000000012</t>
  </si>
  <si>
    <t>13250000000013</t>
  </si>
  <si>
    <t>13250000000014</t>
  </si>
  <si>
    <t>13250000000015</t>
  </si>
  <si>
    <t>13250000000016</t>
  </si>
  <si>
    <t>13250000000017</t>
  </si>
  <si>
    <t>13250000000018</t>
  </si>
  <si>
    <t>13250000000019</t>
  </si>
  <si>
    <t>13250000000020</t>
  </si>
  <si>
    <t>13250000000021</t>
  </si>
  <si>
    <t>1150000000003</t>
  </si>
  <si>
    <t>1150000000004</t>
  </si>
  <si>
    <t>1150000000005</t>
  </si>
  <si>
    <t>1150000000006</t>
  </si>
  <si>
    <t>1150000000007</t>
  </si>
  <si>
    <t>1150000000008</t>
  </si>
  <si>
    <t>1150000000009</t>
  </si>
  <si>
    <t>1150000000010</t>
  </si>
  <si>
    <t>1150000000011</t>
  </si>
  <si>
    <t>1150000000012</t>
  </si>
  <si>
    <t>1150000000013</t>
  </si>
  <si>
    <t>1150000000014</t>
  </si>
  <si>
    <t>1150000000015</t>
  </si>
  <si>
    <t>1150000000016</t>
  </si>
  <si>
    <t>1150000000017</t>
  </si>
  <si>
    <t>1150000000018</t>
  </si>
  <si>
    <t>1150000000019</t>
  </si>
  <si>
    <t>1150000000020</t>
  </si>
  <si>
    <t>1150000000021</t>
  </si>
  <si>
    <t>13200000000003</t>
  </si>
  <si>
    <t>13200000000004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</si>
  <si>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</si>
  <si>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</si>
  <si>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</si>
  <si>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</si>
  <si>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</si>
  <si>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</si>
  <si>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</si>
  <si>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</si>
  <si>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</si>
  <si>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</si>
  <si>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</si>
  <si>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</si>
  <si>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</si>
  <si>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</si>
  <si>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</si>
  <si>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</si>
  <si>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</si>
  <si>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</si>
  <si>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</si>
  <si>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17340000000003</t>
  </si>
  <si>
    <t>17340000000004</t>
  </si>
  <si>
    <t>17340000000005</t>
  </si>
  <si>
    <t>17340000000006</t>
  </si>
  <si>
    <t>17340000000007</t>
  </si>
  <si>
    <t>17340000000008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</si>
  <si>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</si>
  <si>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</si>
  <si>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</si>
  <si>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</si>
  <si>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</si>
  <si>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</si>
  <si>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</si>
  <si>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</si>
  <si>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</si>
  <si>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</si>
  <si>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</si>
  <si>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</si>
  <si>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17340000000021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</si>
  <si>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</si>
  <si>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</si>
  <si>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</si>
  <si>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</si>
  <si>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</si>
  <si>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</si>
  <si>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</si>
  <si>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</si>
  <si>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</si>
  <si>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</si>
  <si>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</si>
  <si>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</si>
  <si>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</si>
  <si>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</si>
  <si>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</si>
  <si>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</si>
  <si>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</si>
  <si>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</si>
  <si>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</si>
  <si>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04210000000010</t>
  </si>
  <si>
    <t>04210000000021</t>
  </si>
  <si>
    <t>04210000000020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</si>
  <si>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</si>
  <si>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</si>
  <si>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</si>
  <si>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</si>
  <si>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</si>
  <si>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</si>
  <si>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</si>
  <si>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04210000000011</t>
  </si>
  <si>
    <t>04210000000012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</si>
  <si>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</si>
  <si>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</si>
  <si>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</si>
  <si>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</si>
  <si>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</si>
  <si>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</si>
  <si>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</si>
  <si>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10350000000010</t>
  </si>
  <si>
    <t>10350000000021</t>
  </si>
  <si>
    <t>10350000000020</t>
  </si>
  <si>
    <t>10350000000003</t>
  </si>
  <si>
    <t>10350000000004</t>
  </si>
  <si>
    <t>10350000000005</t>
  </si>
  <si>
    <t>10350000000006</t>
  </si>
  <si>
    <t>10350000000007</t>
  </si>
  <si>
    <t>10350000000009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</si>
  <si>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</si>
  <si>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</si>
  <si>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</si>
  <si>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</si>
  <si>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</si>
  <si>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</si>
  <si>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</si>
  <si>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</si>
  <si>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</si>
  <si>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 xml:space="preserve">PERSONNEL MANAGEMENT DEPARTMENT </t>
  </si>
  <si>
    <t>ADMIN CODE: 011100100100</t>
  </si>
  <si>
    <t>ADMIN CODE: 011101300100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</si>
  <si>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</si>
  <si>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</si>
  <si>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</si>
  <si>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</si>
  <si>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</si>
  <si>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</si>
  <si>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</si>
  <si>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</si>
  <si>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</si>
  <si>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</si>
  <si>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</si>
  <si>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</si>
  <si>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</si>
  <si>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</si>
  <si>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</si>
  <si>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</si>
  <si>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</si>
  <si>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</si>
  <si>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</si>
  <si>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</si>
  <si>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</si>
  <si>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</si>
  <si>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</si>
  <si>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</si>
  <si>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</si>
  <si>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</si>
  <si>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</si>
  <si>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</si>
  <si>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</si>
  <si>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</si>
  <si>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</si>
  <si>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</si>
  <si>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</si>
  <si>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</si>
  <si>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Recurrent Adjustment</t>
  </si>
  <si>
    <t>Building of Chairman office</t>
  </si>
  <si>
    <r>
      <t xml:space="preserve">STATUTORY ALLOCATION: </t>
    </r>
    <r>
      <rPr>
        <b/>
        <sz val="11"/>
        <color rgb="FF000000"/>
        <rFont val="Tahoma"/>
        <family val="2"/>
      </rPr>
      <t>FAAC</t>
    </r>
  </si>
  <si>
    <r>
      <t xml:space="preserve">STATUTORY ALLOCATION: </t>
    </r>
    <r>
      <rPr>
        <b/>
        <sz val="11"/>
        <color rgb="FF000000"/>
        <rFont val="Tahoma"/>
        <family val="2"/>
      </rPr>
      <t>STATE IGR</t>
    </r>
  </si>
  <si>
    <t>GRANTS</t>
  </si>
  <si>
    <r>
      <t xml:space="preserve">Salary: </t>
    </r>
    <r>
      <rPr>
        <b/>
        <sz val="12"/>
        <color theme="1"/>
        <rFont val="Tahoma"/>
        <family val="2"/>
      </rPr>
      <t>ESD</t>
    </r>
  </si>
  <si>
    <r>
      <t xml:space="preserve">Salary: </t>
    </r>
    <r>
      <rPr>
        <b/>
        <sz val="12"/>
        <color theme="1"/>
        <rFont val="Tahoma"/>
        <family val="2"/>
      </rPr>
      <t>LEA</t>
    </r>
  </si>
  <si>
    <t>RECURRENT ADJUSTMENT</t>
  </si>
  <si>
    <t>PARKING FEES</t>
  </si>
  <si>
    <t>RIGHT OF OCCUPANCY FEES</t>
  </si>
  <si>
    <t>BUILDING PLAN APPROVAL</t>
  </si>
  <si>
    <r>
      <t xml:space="preserve">PROCEEDS FROM SALES OF GOVT. VEHICLES / </t>
    </r>
    <r>
      <rPr>
        <b/>
        <sz val="11"/>
        <color rgb="FF000000"/>
        <rFont val="Tahoma"/>
        <family val="2"/>
      </rPr>
      <t>NAPEP</t>
    </r>
  </si>
  <si>
    <t>PHOTOCOPIERS</t>
  </si>
  <si>
    <t>20</t>
  </si>
  <si>
    <t>21</t>
  </si>
  <si>
    <t>22</t>
  </si>
  <si>
    <t>Emirate Logistics for Eid Fitr, Kabir and Gani</t>
  </si>
  <si>
    <t>Juma'at Mosques</t>
  </si>
  <si>
    <t>Cohort Activities for Foundation</t>
  </si>
  <si>
    <t>PHCD</t>
  </si>
  <si>
    <t>Donation General</t>
  </si>
  <si>
    <t>Grants To Government/Agencies /Water Board</t>
  </si>
  <si>
    <t>Grants To Communities/Ngos (Shawn Counter Part)</t>
  </si>
  <si>
    <t xml:space="preserve">   </t>
  </si>
  <si>
    <t>01150000000035</t>
  </si>
  <si>
    <t>EDUCATIONAL MATERIALS/EQUIPMENT</t>
  </si>
  <si>
    <t>CAPITAL INVESTMENTS</t>
  </si>
  <si>
    <t xml:space="preserve"> 34NO. LGAS CONTRIBUTIONS TO SCHOLARSHIP</t>
  </si>
  <si>
    <t>FUNTUA LOCAL GOVERNMENT COUNCIL – 2026 PROPOSED BUDGET SUMMARY</t>
  </si>
  <si>
    <t>FUNTUA LOCAL GOVERNMENT COUNCIL – 2026 CONSOLIDATED MASTER BUDGET SUMMARY</t>
  </si>
  <si>
    <t>FUNTUA LOCAL GOVERNMENT COUNCIL – 2026 BUDGET - SUMMARY OF REVENUE</t>
  </si>
  <si>
    <t>FUNTUA LOCAL GOVERNMENT COUNCIL – 2026 BUDGET - SUMMARY OF EXPENDITURE</t>
  </si>
  <si>
    <t>FUNTUA LOCAL GOVERNMENT COUNCIL – 2026 BUDGET - SUMMARY OF EXPENDITURE BY SECTOR</t>
  </si>
  <si>
    <t>FUNTUA LOCAL GOVERNMENT COUNCIL – 2026 PROPOSED BUDGET - SUMMARY OF RECURRENT EXPENDITURE BY DEPARTMENT</t>
  </si>
  <si>
    <t>FUNTUA LOCAL GOVERNMENT COUNCIL – 2026 BUDGET - SUMMARY OF RECURRENT EXPENDITURE</t>
  </si>
  <si>
    <t>FUNTUA LOCAL GOVERNMENT COUNCIL – 2026 PROPOSED BUDGET - SUMMARY OF CAPITAL EXPENDITURE</t>
  </si>
  <si>
    <t>FUNTUA LOCAL GOVERNMENT COUNCIL – 2026 BUDGET - SUMMARY OF CAPITAL EXPENDITURE BY DEPARTMENT</t>
  </si>
  <si>
    <t>FUNTUA LOCAL GOVERNMENT COUNCIL – OFFICE OF THE LG SECRETARY PERSONNEL COST BUDGET</t>
  </si>
  <si>
    <t>FUNTUA LOCAL GOVERNMENT COUNCIL  –  GRANTS AND CONTRIBUTIONS TO GOVERNMENT AGENCIES  -  22040105</t>
  </si>
  <si>
    <t>RENOVATION OF LG SECRETARIAT</t>
  </si>
  <si>
    <t>LAND COMPENSATION</t>
  </si>
  <si>
    <t>RENOVATION OF DISTRICT HOUSE FUNTUA/VILLAGE HEAD HOUSE SABON GARI JABIRI</t>
  </si>
  <si>
    <t>CONSTRUCTION OF RURAL URBAN MARKET UNG.MATA SOKOTO BYE PASS</t>
  </si>
  <si>
    <t>CONSTRUCTION AND IMPROVEMENT OF MARKET STALLS AT FUNTUA TUDUN IYA , MASKA</t>
  </si>
  <si>
    <t>TRICYCLES</t>
  </si>
  <si>
    <t>IMPROV. OF VET CLINICS/SLAUGHTER SLAB AT GOYA, DIKKE AND MASKA</t>
  </si>
  <si>
    <t>DEMARCATION OF CATTLE ROUTES AT MAIGAMJI, TUDUN IYA AND GOYA</t>
  </si>
  <si>
    <t>CONSTRUCTION OF FISH PONDS AT DIKKE</t>
  </si>
  <si>
    <t>ESBALISHMENT OF NURSERIES AT DIKKE</t>
  </si>
  <si>
    <t>TREE PLANTING</t>
  </si>
  <si>
    <t>PURCHASE OF IRRIGATION PUMPS</t>
  </si>
  <si>
    <t>PURCHASE OF IMPROVED SEEDS</t>
  </si>
  <si>
    <t>PURCHASE OF BULLS &amp; RAMS</t>
  </si>
  <si>
    <t>PURCHASE OF FERTILIZER</t>
  </si>
  <si>
    <t>CAPITAL AUGMENTATION</t>
  </si>
  <si>
    <t>PURCHASE/AQUISATION OF LAND AT MAKERA, U/IBRAHIM, MASKA &amp; GOYA</t>
  </si>
  <si>
    <t>CONSTRUCTION/PROVISION OF ELECTRICITY AT MASKA, T/IYA, GOYA, MAIGAMJI, DIKKE AND MAKERA</t>
  </si>
  <si>
    <t>CONSTRUCTION OF TOWNSHIP ROADS AT SABON GARI, UNGUWAR IBRAHIM, NASARAWA</t>
  </si>
  <si>
    <t>REHABILITATION OF FEEDER ROADS AT DIKKE, GOYA, TUDUN IYA AND MASKA</t>
  </si>
  <si>
    <t>PURCHASE OF SOLAR SECURITY LIGHT</t>
  </si>
  <si>
    <t>CULVERT AND DRAINAGE ACROSS THE 11 WARDS</t>
  </si>
  <si>
    <t>PURCHASE OF SURVEY EQUIPMENTS</t>
  </si>
  <si>
    <t>REHABILITATION OF EARTH DAMS AT M/GAMJI &amp; GOYA</t>
  </si>
  <si>
    <t>CONSTRUCTION OF HALF BRIDGE AT S/GAR, MAKERA, T/IYA AND DIKKE</t>
  </si>
  <si>
    <t>REHABILITATION/REPAIRS - ELECTRICITY AT SABUWAR ABUJA, DANDUTSE AND GOYA</t>
  </si>
  <si>
    <t>Capital Investment</t>
  </si>
  <si>
    <t>CONSTRUCTION OF WOMEN CENTRE AT LG SECRETARIAT</t>
  </si>
  <si>
    <t>CONSTRUCTION OF PRIMARY SCHOOLS AT UNGUWAR IBRAHIM, MAKERA AND MASKA</t>
  </si>
  <si>
    <t>CONSTRUCTION/PROVISION OF CEMETERIES AT U/IBRAHIM, KUFAR MAITSAMIYA, DANDUTSE</t>
  </si>
  <si>
    <t xml:space="preserve">REHABILITATION OF MOSQUES AT PHC FUNTUA, LG SECRETARIAT, COMPREHENSIVE MASKA AND MAKERA </t>
  </si>
  <si>
    <t>REHABILITATION OF PRIMARY SCHOOLS AT GOYA, T/IYA AND BCJ.</t>
  </si>
  <si>
    <t>REHABILITATION OF ISLAMIYYA SCHOOLS AT GOYA, U/MUSA, SABON GARI AND DANDUTSE</t>
  </si>
  <si>
    <t>CONSTRUCTION OF ADDITIONAL PRIMARY SCHOOL AT T/IYA</t>
  </si>
  <si>
    <t>ESTABLISHMENT OF W/CENTRE AT DANDUTSE WARD</t>
  </si>
  <si>
    <t>PURCHASE OF FIRE FIGHTING EQUIPMENTS</t>
  </si>
  <si>
    <t>PURCHASE OF INFORMATION EQUIPMENTS</t>
  </si>
  <si>
    <t>PURCHASE OF PRIMARY SCHOOL FURNITURES</t>
  </si>
  <si>
    <t>CONSTRUCTION OF HOSPITAL CENTRES ACROSS 11 WARDS</t>
  </si>
  <si>
    <t>DRAINAGES NET WORKING AT 11 WARDS</t>
  </si>
  <si>
    <t>BORE HOLES &amp; OTHER WATER FACILITIES AT 11 WARDS</t>
  </si>
  <si>
    <t>WEST DISPOSAL EQUIPMENTS AT 11 WARDS</t>
  </si>
  <si>
    <t>PROVISION OF WATER FACILITIE ACROSS 11 WARDS</t>
  </si>
  <si>
    <t>Food Stuff / Catering Materials Supplies/Grains</t>
  </si>
  <si>
    <t>Exams Fees Subsidy WAEC, NECO, JAMB</t>
  </si>
  <si>
    <t>Grants To Government/Agencies Emirate Council</t>
  </si>
  <si>
    <t>MARRIAGE AND DIVORCE FEES</t>
  </si>
  <si>
    <t>Control of Animal Diseases</t>
  </si>
  <si>
    <t>Buss Empow/w/handcraft/Empw to less previlage</t>
  </si>
  <si>
    <t>Nutrition Counterpart Support Activities</t>
  </si>
  <si>
    <t>FUNTUA LOCAL GOVERNMENT COUNCIL – OFFICE OF THE CHAIRMAN PERSONNEL COST BUDGET</t>
  </si>
  <si>
    <t>FUNTUA LOCAL GOVERNMENT COUNCIL – OFFICE OF THE CHAIRMAN OVERHEAD COST BUDGET</t>
  </si>
  <si>
    <t>FUNTUA LOCAL GOVERNMENT COUNCIL – THE COUCIL PERSONNEL COST BUDGET</t>
  </si>
  <si>
    <t>ADMIN CODE: 011200100100</t>
  </si>
  <si>
    <t>FUNTUA LOCAL GOVERNMENT COUNCIL – THE COUCIL OVERHEAD COST BUDGET</t>
  </si>
  <si>
    <t>FUNTUA LOCAL GOVERNMENT COUNCIL –  PERSONNEL COST BUDGET</t>
  </si>
  <si>
    <t>FUNTUA LOCAL GOVERNMENT COUNCIL –  OVERHEAD COST BUDGET</t>
  </si>
  <si>
    <t>FUNTUA LOCAL GOVERNMENT COUNCIL –  CAPITAL EXPENDITURE</t>
  </si>
  <si>
    <t>FUNTUA LOCAL GOVERNMENT COUNCIL – CAPITAL EXPENDITURE</t>
  </si>
  <si>
    <t>FUNTUA LOCAL GOVERNMENT COUNCIL – OFFICE OF THE LOCAL GOVERNMENT SECRETARY OVERHEAD COST BUDGET</t>
  </si>
  <si>
    <t>FUNTUA LOCAL GOVERNMENT GOVERNMENT COUNCIL   –   JOINT / COMMON CAPITAL PROJECTS  -  32010221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</si>
</sst>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4"/>
      <color rgb="FF000000"/>
      <name val="Tahoma"/>
      <family val="2"/>
    </font>
    <font>
      <sz val="12"/>
      <name val="Tahoma"/>
      <family val="2"/>
    </font>
    <font>
      <i/>
      <sz val="12"/>
      <color theme="1"/>
      <name val="Tahoma"/>
      <family val="2"/>
    </font>
    <font>
      <sz val="8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5" fillId="0" borderId="0"/>
  </cellStyleXfs>
  <cellXfs count="7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43" fontId="1" fillId="0" borderId="1" xfId="1" applyFont="1" applyBorder="1"/>
    <xf numFmtId="43" fontId="1" fillId="0" borderId="1" xfId="1" applyFont="1" applyBorder="1" applyAlignment="1">
      <alignment vertical="center" wrapText="1"/>
    </xf>
    <xf numFmtId="43" fontId="2" fillId="0" borderId="1" xfId="1" applyFont="1" applyBorder="1" applyAlignment="1">
      <alignment vertical="center" wrapText="1"/>
    </xf>
    <xf numFmtId="43" fontId="2" fillId="0" borderId="1" xfId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43" fontId="8" fillId="0" borderId="1" xfId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43" fontId="10" fillId="0" borderId="1" xfId="0" applyNumberFormat="1" applyFont="1" applyBorder="1" applyAlignment="1">
      <alignment vertical="center" wrapText="1"/>
    </xf>
    <xf numFmtId="43" fontId="2" fillId="0" borderId="1" xfId="1" applyFont="1" applyBorder="1" applyAlignment="1">
      <alignment horizontal="center" vertical="center" wrapText="1"/>
    </xf>
    <xf numFmtId="43" fontId="10" fillId="0" borderId="1" xfId="1" applyFont="1" applyBorder="1" applyAlignment="1">
      <alignment vertical="center" wrapText="1"/>
    </xf>
    <xf numFmtId="43" fontId="9" fillId="0" borderId="1" xfId="1" applyFont="1" applyBorder="1" applyAlignment="1">
      <alignment vertical="center" wrapText="1"/>
    </xf>
    <xf numFmtId="43" fontId="6" fillId="0" borderId="1" xfId="0" applyNumberFormat="1" applyFont="1" applyBorder="1" applyAlignment="1">
      <alignment vertical="center" wrapText="1"/>
    </xf>
    <xf numFmtId="43" fontId="6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43" fontId="12" fillId="0" borderId="1" xfId="1" applyFont="1" applyBorder="1" applyAlignment="1">
      <alignment vertical="center" wrapText="1"/>
    </xf>
    <xf numFmtId="43" fontId="4" fillId="0" borderId="1" xfId="1" applyFont="1" applyBorder="1"/>
    <xf numFmtId="0" fontId="13" fillId="0" borderId="0" xfId="0" applyFont="1"/>
    <xf numFmtId="43" fontId="2" fillId="0" borderId="1" xfId="1" applyFont="1" applyBorder="1" applyProtection="1"/>
    <xf numFmtId="43" fontId="4" fillId="0" borderId="1" xfId="1" applyFont="1" applyBorder="1" applyProtection="1"/>
    <xf numFmtId="43" fontId="1" fillId="0" borderId="1" xfId="1" applyFont="1" applyBorder="1" applyProtection="1">
      <protection locked="0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43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3" fontId="7" fillId="0" borderId="1" xfId="1" applyFont="1" applyBorder="1" applyAlignment="1" applyProtection="1">
      <alignment vertical="center" wrapText="1"/>
      <protection locked="0"/>
    </xf>
    <xf numFmtId="43" fontId="2" fillId="0" borderId="1" xfId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43" fontId="11" fillId="0" borderId="1" xfId="0" applyNumberFormat="1" applyFont="1" applyBorder="1" applyAlignment="1">
      <alignment vertical="center" wrapText="1"/>
    </xf>
    <xf numFmtId="43" fontId="11" fillId="0" borderId="1" xfId="1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1" fillId="0" borderId="1" xfId="0" quotePrefix="1" applyFont="1" applyBorder="1" applyAlignment="1">
      <alignment vertical="center" wrapText="1"/>
    </xf>
    <xf numFmtId="43" fontId="2" fillId="0" borderId="1" xfId="1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vertical="center" wrapText="1"/>
      <protection locked="0"/>
    </xf>
    <xf numFmtId="1" fontId="1" fillId="0" borderId="1" xfId="0" quotePrefix="1" applyNumberFormat="1" applyFont="1" applyBorder="1" applyAlignment="1" applyProtection="1">
      <alignment vertical="center" wrapText="1"/>
      <protection locked="0"/>
    </xf>
    <xf numFmtId="43" fontId="1" fillId="0" borderId="0" xfId="1" applyFont="1" applyProtection="1">
      <protection locked="0"/>
    </xf>
    <xf numFmtId="43" fontId="1" fillId="0" borderId="1" xfId="1" applyFont="1" applyFill="1" applyBorder="1" applyAlignment="1" applyProtection="1">
      <alignment vertical="center" wrapText="1"/>
      <protection locked="0"/>
    </xf>
    <xf numFmtId="43" fontId="1" fillId="0" borderId="0" xfId="0" applyNumberFormat="1" applyFont="1" applyProtection="1">
      <protection locked="0"/>
    </xf>
    <xf numFmtId="43" fontId="1" fillId="0" borderId="0" xfId="0" applyNumberFormat="1" applyFont="1"/>
    <xf numFmtId="2" fontId="1" fillId="0" borderId="0" xfId="0" applyNumberFormat="1" applyFont="1"/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3">
    <cellStyle name="Comma" xfId="1" builtinId="3"/>
    <cellStyle name="Normal" xfId="0" builtinId="0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0"/>
  <sheetViews>
    <sheetView view="pageBreakPreview" topLeftCell="B1" zoomScale="90" zoomScaleNormal="130" zoomScaleSheetLayoutView="90" workbookViewId="0"/>
  </sheetViews>
  <sheetFormatPr defaultColWidth="8.81640625" defaultRowHeight="15" x14ac:dyDescent="0.3"/>
  <cols>
    <col min="1" max="1" width="10.7265625" style="1" customWidth="1"/>
    <col min="2" max="2" width="52" style="1" bestFit="1" customWidth="1"/>
    <col min="3" max="4" width="26" style="1" bestFit="1" customWidth="1"/>
    <col min="5" max="5" width="26.26953125" style="1" bestFit="1" customWidth="1"/>
    <col min="6" max="6" width="9.26953125" style="1" bestFit="1" customWidth="1"/>
    <col min="7" max="16384" width="8.81640625" style="1"/>
  </cols>
  <sheetData>
    <row r="1" spans="1:6" x14ac:dyDescent="0.3">
      <c r="A1" s="49"/>
      <c r="B1" s="49"/>
      <c r="C1" s="49"/>
      <c r="D1" s="49"/>
      <c r="E1" s="49"/>
      <c r="F1" s="49"/>
    </row>
    <row r="2" spans="1:6" x14ac:dyDescent="0.3">
      <c r="A2" s="74"/>
      <c r="B2" s="74"/>
      <c r="C2" s="74"/>
      <c r="D2" s="74"/>
      <c r="E2" s="74"/>
      <c r="F2" s="49"/>
    </row>
    <row r="3" spans="1:6" x14ac:dyDescent="0.3">
      <c r="A3" s="75" t="s">
        <v>810</v>
      </c>
      <c r="B3" s="75"/>
      <c r="C3" s="75"/>
      <c r="D3" s="75"/>
      <c r="E3" s="75"/>
      <c r="F3" s="49"/>
    </row>
    <row r="4" spans="1:6" x14ac:dyDescent="0.3">
      <c r="A4" s="49"/>
      <c r="B4" s="49"/>
      <c r="C4" s="49"/>
      <c r="D4" s="49"/>
      <c r="E4" s="49"/>
      <c r="F4" s="49"/>
    </row>
    <row r="5" spans="1:6" ht="45" x14ac:dyDescent="0.3">
      <c r="A5" s="44"/>
      <c r="B5" s="46" t="s">
        <v>319</v>
      </c>
      <c r="C5" s="50" t="s">
        <v>595</v>
      </c>
      <c r="D5" s="50" t="s">
        <v>805</v>
      </c>
      <c r="E5" s="50" t="s">
        <v>597</v>
      </c>
      <c r="F5" s="44" t="s">
        <v>320</v>
      </c>
    </row>
    <row r="6" spans="1:6" hidden="1" x14ac:dyDescent="0.3">
      <c r="A6" s="7"/>
      <c r="B6" s="5"/>
      <c r="C6" s="10"/>
      <c r="D6" s="9"/>
      <c r="E6" s="9"/>
      <c r="F6" s="2"/>
    </row>
    <row r="7" spans="1:6" x14ac:dyDescent="0.3">
      <c r="A7" s="5" t="s">
        <v>321</v>
      </c>
      <c r="B7" s="5" t="s">
        <v>322</v>
      </c>
      <c r="C7" s="11">
        <f>'CONS. MASTER B. SUMMARY F.ii'!C6</f>
        <v>8711217</v>
      </c>
      <c r="D7" s="11"/>
      <c r="E7" s="11">
        <f>'CONS. MASTER B. SUMMARY F.ii'!E6</f>
        <v>53091081.5</v>
      </c>
      <c r="F7" s="7"/>
    </row>
    <row r="8" spans="1:6" x14ac:dyDescent="0.3">
      <c r="A8" s="5" t="s">
        <v>323</v>
      </c>
      <c r="B8" s="5" t="s">
        <v>324</v>
      </c>
      <c r="C8" s="11">
        <f>SUM(C9:C10)</f>
        <v>8256133392.0299997</v>
      </c>
      <c r="D8" s="11">
        <f t="shared" ref="D8:E8" si="0">SUM(D9:D10)</f>
        <v>6880943687.1600008</v>
      </c>
      <c r="E8" s="11">
        <f t="shared" si="0"/>
        <v>9409941632.25</v>
      </c>
      <c r="F8" s="7">
        <f>D8/C8*100</f>
        <v>83.343417074661986</v>
      </c>
    </row>
    <row r="9" spans="1:6" x14ac:dyDescent="0.3">
      <c r="A9" s="7"/>
      <c r="B9" s="5" t="s">
        <v>335</v>
      </c>
      <c r="C9" s="10">
        <f>'SUMMARY OF REVENUE F.iii'!C6</f>
        <v>8096251680.0299997</v>
      </c>
      <c r="D9" s="10">
        <f>'SUMMARY OF REVENUE F.iii'!D6</f>
        <v>6804495289.7700005</v>
      </c>
      <c r="E9" s="10">
        <f>'SUMMARY OF REVENUE F.iii'!E6</f>
        <v>9001115249.3199997</v>
      </c>
      <c r="F9" s="7">
        <f t="shared" ref="F9:F25" si="1">D9/C9*100</f>
        <v>84.045006982104923</v>
      </c>
    </row>
    <row r="10" spans="1:6" x14ac:dyDescent="0.3">
      <c r="A10" s="7"/>
      <c r="B10" s="5" t="s">
        <v>336</v>
      </c>
      <c r="C10" s="10">
        <f>'SUMMARY OF REVENUE F.iii'!C16</f>
        <v>159881712</v>
      </c>
      <c r="D10" s="10">
        <f>'SUMMARY OF REVENUE F.iii'!D16</f>
        <v>76448397.389999986</v>
      </c>
      <c r="E10" s="10">
        <f>'SUMMARY OF REVENUE F.iii'!E16</f>
        <v>408826382.93000001</v>
      </c>
      <c r="F10" s="7">
        <f t="shared" si="1"/>
        <v>47.815598440677185</v>
      </c>
    </row>
    <row r="11" spans="1:6" hidden="1" x14ac:dyDescent="0.3">
      <c r="A11" s="7"/>
      <c r="B11" s="7"/>
      <c r="C11" s="10"/>
      <c r="D11" s="10"/>
      <c r="E11" s="10"/>
      <c r="F11" s="7"/>
    </row>
    <row r="12" spans="1:6" x14ac:dyDescent="0.3">
      <c r="A12" s="5" t="s">
        <v>325</v>
      </c>
      <c r="B12" s="5" t="s">
        <v>3</v>
      </c>
      <c r="C12" s="11">
        <f>SUM(C13:C14)</f>
        <v>6293748537.3100014</v>
      </c>
      <c r="D12" s="11">
        <f t="shared" ref="D12:E12" si="2">SUM(D13:D14)</f>
        <v>4709478486.0100002</v>
      </c>
      <c r="E12" s="11">
        <f t="shared" si="2"/>
        <v>5952446426.3099995</v>
      </c>
      <c r="F12" s="7">
        <f t="shared" si="1"/>
        <v>74.827878141170046</v>
      </c>
    </row>
    <row r="13" spans="1:6" x14ac:dyDescent="0.3">
      <c r="A13" s="7"/>
      <c r="B13" s="5" t="s">
        <v>337</v>
      </c>
      <c r="C13" s="10">
        <f>'CONS. MASTER B. SUMMARY F.ii'!C19</f>
        <v>4200334191.0300007</v>
      </c>
      <c r="D13" s="10">
        <f>'CONS. MASTER B. SUMMARY F.ii'!D19</f>
        <v>3792840008.6300001</v>
      </c>
      <c r="E13" s="10">
        <f>'CONS. MASTER B. SUMMARY F.ii'!E19</f>
        <v>4148343651.5799999</v>
      </c>
      <c r="F13" s="7">
        <f t="shared" si="1"/>
        <v>90.29852950105203</v>
      </c>
    </row>
    <row r="14" spans="1:6" x14ac:dyDescent="0.3">
      <c r="A14" s="7"/>
      <c r="B14" s="5" t="s">
        <v>338</v>
      </c>
      <c r="C14" s="10">
        <f>'CONS. MASTER B. SUMMARY F.ii'!C20</f>
        <v>2093414346.2800002</v>
      </c>
      <c r="D14" s="10">
        <f>'CONS. MASTER B. SUMMARY F.ii'!D20</f>
        <v>916638477.38000011</v>
      </c>
      <c r="E14" s="10">
        <f>'CONS. MASTER B. SUMMARY F.ii'!E20</f>
        <v>1804102774.73</v>
      </c>
      <c r="F14" s="7">
        <f t="shared" si="1"/>
        <v>43.786767727510217</v>
      </c>
    </row>
    <row r="15" spans="1:6" hidden="1" x14ac:dyDescent="0.3">
      <c r="A15" s="7"/>
      <c r="B15" s="7"/>
      <c r="C15" s="10"/>
      <c r="D15" s="10"/>
      <c r="E15" s="10"/>
      <c r="F15" s="7"/>
    </row>
    <row r="16" spans="1:6" hidden="1" x14ac:dyDescent="0.3">
      <c r="A16" s="7"/>
      <c r="B16" s="5" t="s">
        <v>326</v>
      </c>
      <c r="C16" s="10"/>
      <c r="D16" s="10"/>
      <c r="E16" s="10"/>
      <c r="F16" s="7"/>
    </row>
    <row r="17" spans="1:6" hidden="1" x14ac:dyDescent="0.3">
      <c r="A17" s="7"/>
      <c r="B17" s="7"/>
      <c r="C17" s="10"/>
      <c r="D17" s="10"/>
      <c r="E17" s="10"/>
      <c r="F17" s="7"/>
    </row>
    <row r="18" spans="1:6" x14ac:dyDescent="0.3">
      <c r="A18" s="5" t="s">
        <v>327</v>
      </c>
      <c r="B18" s="5" t="s">
        <v>328</v>
      </c>
      <c r="C18" s="11">
        <f>SUM(C19:C20)</f>
        <v>0</v>
      </c>
      <c r="D18" s="11">
        <f t="shared" ref="D18:E18" si="3">SUM(D19:D20)</f>
        <v>0</v>
      </c>
      <c r="E18" s="11">
        <f t="shared" si="3"/>
        <v>0</v>
      </c>
      <c r="F18" s="7" t="e">
        <f t="shared" si="1"/>
        <v>#DIV/0!</v>
      </c>
    </row>
    <row r="19" spans="1:6" x14ac:dyDescent="0.3">
      <c r="A19" s="7"/>
      <c r="B19" s="5" t="s">
        <v>339</v>
      </c>
      <c r="C19" s="10">
        <f>'SUMMARY OF REVENUE F.iii'!C121</f>
        <v>0</v>
      </c>
      <c r="D19" s="10">
        <f>'SUMMARY OF REVENUE F.iii'!D121</f>
        <v>0</v>
      </c>
      <c r="E19" s="10">
        <f>'SUMMARY OF REVENUE F.iii'!E121</f>
        <v>0</v>
      </c>
      <c r="F19" s="7" t="e">
        <f t="shared" si="1"/>
        <v>#DIV/0!</v>
      </c>
    </row>
    <row r="20" spans="1:6" x14ac:dyDescent="0.3">
      <c r="A20" s="7"/>
      <c r="B20" s="5" t="s">
        <v>340</v>
      </c>
      <c r="C20" s="10">
        <f>'CONS. MASTER B. SUMMARY F.ii'!C11</f>
        <v>0</v>
      </c>
      <c r="D20" s="10">
        <f>'CONS. MASTER B. SUMMARY F.ii'!D11</f>
        <v>0</v>
      </c>
      <c r="E20" s="10">
        <f>'CONS. MASTER B. SUMMARY F.ii'!E11</f>
        <v>0</v>
      </c>
      <c r="F20" s="7"/>
    </row>
    <row r="21" spans="1:6" hidden="1" x14ac:dyDescent="0.3">
      <c r="A21" s="7"/>
      <c r="B21" s="7"/>
      <c r="C21" s="10"/>
      <c r="D21" s="10"/>
      <c r="E21" s="10"/>
      <c r="F21" s="7"/>
    </row>
    <row r="22" spans="1:6" x14ac:dyDescent="0.3">
      <c r="A22" s="5" t="s">
        <v>329</v>
      </c>
      <c r="B22" s="5" t="s">
        <v>330</v>
      </c>
      <c r="C22" s="11">
        <f>'CONS. MASTER B. SUMMARY F.ii'!C27</f>
        <v>1897841150</v>
      </c>
      <c r="D22" s="11">
        <f>'CONS. MASTER B. SUMMARY F.ii'!D27</f>
        <v>1080915062.0999999</v>
      </c>
      <c r="E22" s="11">
        <f>'CONS. MASTER B. SUMMARY F.ii'!E27</f>
        <v>3510586287.4400005</v>
      </c>
      <c r="F22" s="7">
        <f t="shared" si="1"/>
        <v>56.954980773812395</v>
      </c>
    </row>
    <row r="23" spans="1:6" hidden="1" x14ac:dyDescent="0.3">
      <c r="A23" s="7"/>
      <c r="B23" s="7"/>
      <c r="C23" s="10"/>
      <c r="D23" s="10"/>
      <c r="E23" s="10"/>
      <c r="F23" s="7"/>
    </row>
    <row r="24" spans="1:6" x14ac:dyDescent="0.3">
      <c r="A24" s="5" t="s">
        <v>331</v>
      </c>
      <c r="B24" s="5" t="s">
        <v>332</v>
      </c>
      <c r="C24" s="11">
        <f>C7+C8+C18</f>
        <v>8264844609.0299997</v>
      </c>
      <c r="D24" s="11">
        <f t="shared" ref="D24:E24" si="4">D7+D8+D18</f>
        <v>6880943687.1600008</v>
      </c>
      <c r="E24" s="11">
        <f t="shared" si="4"/>
        <v>9463032713.75</v>
      </c>
      <c r="F24" s="7">
        <f t="shared" si="1"/>
        <v>83.255572399292575</v>
      </c>
    </row>
    <row r="25" spans="1:6" x14ac:dyDescent="0.3">
      <c r="A25" s="5" t="s">
        <v>333</v>
      </c>
      <c r="B25" s="5" t="s">
        <v>2</v>
      </c>
      <c r="C25" s="11">
        <f>C12+C22</f>
        <v>8191589687.3100014</v>
      </c>
      <c r="D25" s="11">
        <f t="shared" ref="D25:E25" si="5">D12+D22</f>
        <v>5790393548.1100006</v>
      </c>
      <c r="E25" s="11">
        <f t="shared" si="5"/>
        <v>9463032713.75</v>
      </c>
      <c r="F25" s="7">
        <f t="shared" si="1"/>
        <v>70.687055494004866</v>
      </c>
    </row>
    <row r="26" spans="1:6" x14ac:dyDescent="0.3">
      <c r="A26" s="7"/>
      <c r="B26" s="5" t="s">
        <v>334</v>
      </c>
      <c r="C26" s="11"/>
      <c r="D26" s="11"/>
      <c r="E26" s="11">
        <f t="shared" ref="E26" si="6">E7+E8+E18-E12-E22</f>
        <v>0</v>
      </c>
      <c r="F26" s="7"/>
    </row>
    <row r="27" spans="1:6" hidden="1" x14ac:dyDescent="0.3">
      <c r="A27" s="2"/>
      <c r="B27" s="2"/>
      <c r="C27" s="9"/>
      <c r="D27" s="9"/>
      <c r="E27" s="9"/>
      <c r="F27" s="2"/>
    </row>
    <row r="28" spans="1:6" hidden="1" x14ac:dyDescent="0.3"/>
    <row r="29" spans="1:6" hidden="1" x14ac:dyDescent="0.3"/>
    <row r="30" spans="1:6" hidden="1" x14ac:dyDescent="0.3"/>
    <row r="31" spans="1:6" hidden="1" x14ac:dyDescent="0.3"/>
    <row r="32" spans="1:6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zo8sTNgeCRgej6qcCF5rgoULGnYiMaq0vGgY5JZFE3VnUeckFMes14lVsTOMDAVd309p0dZSmtlCm/h9X/oOsA==" saltValue="MgN+f7jMz4FAXH9ru+wRvw==" spinCount="100000" sheet="1" objects="1" scenarios="1" formatColumns="0" formatRows="0" selectLockedCells="1"/>
  <mergeCells count="2">
    <mergeCell ref="A2:E2"/>
    <mergeCell ref="A3:E3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00"/>
  <sheetViews>
    <sheetView view="pageBreakPreview" zoomScale="90" zoomScaleNormal="110" zoomScaleSheetLayoutView="90" workbookViewId="0"/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3" width="26.26953125" style="1" bestFit="1" customWidth="1"/>
    <col min="4" max="4" width="25.81640625" style="1" bestFit="1" customWidth="1"/>
    <col min="5" max="5" width="26.26953125" style="1" bestFit="1" customWidth="1"/>
    <col min="6" max="16384" width="8.8164062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74" t="s">
        <v>460</v>
      </c>
      <c r="B2" s="74"/>
      <c r="C2" s="74"/>
      <c r="D2" s="74"/>
      <c r="E2" s="74"/>
    </row>
    <row r="3" spans="1:5" x14ac:dyDescent="0.3">
      <c r="A3" s="75" t="s">
        <v>811</v>
      </c>
      <c r="B3" s="75"/>
      <c r="C3" s="75"/>
      <c r="D3" s="75"/>
      <c r="E3" s="75"/>
    </row>
    <row r="4" spans="1:5" x14ac:dyDescent="0.3">
      <c r="A4" s="49"/>
      <c r="B4" s="49"/>
      <c r="C4" s="49"/>
      <c r="D4" s="49"/>
      <c r="E4" s="49"/>
    </row>
    <row r="5" spans="1:5" ht="45" x14ac:dyDescent="0.3">
      <c r="A5" s="46" t="s">
        <v>290</v>
      </c>
      <c r="B5" s="46" t="s">
        <v>1</v>
      </c>
      <c r="C5" s="50" t="s">
        <v>595</v>
      </c>
      <c r="D5" s="50" t="s">
        <v>596</v>
      </c>
      <c r="E5" s="50" t="s">
        <v>597</v>
      </c>
    </row>
    <row r="6" spans="1:5" x14ac:dyDescent="0.3">
      <c r="A6" s="44">
        <v>1</v>
      </c>
      <c r="B6" s="46" t="s">
        <v>291</v>
      </c>
      <c r="C6" s="52">
        <v>8711217</v>
      </c>
      <c r="D6" s="52">
        <v>0</v>
      </c>
      <c r="E6" s="52">
        <v>53091081.5</v>
      </c>
    </row>
    <row r="7" spans="1:5" hidden="1" x14ac:dyDescent="0.3">
      <c r="A7" s="7">
        <v>2</v>
      </c>
      <c r="B7" s="13" t="s">
        <v>292</v>
      </c>
      <c r="C7" s="10"/>
      <c r="D7" s="10"/>
      <c r="E7" s="10"/>
    </row>
    <row r="8" spans="1:5" x14ac:dyDescent="0.3">
      <c r="A8" s="7">
        <v>3</v>
      </c>
      <c r="B8" s="7" t="s">
        <v>293</v>
      </c>
      <c r="C8" s="10">
        <f>'SUMMARY OF REVENUE F.iii'!C6</f>
        <v>8096251680.0299997</v>
      </c>
      <c r="D8" s="10">
        <f>'SUMMARY OF REVENUE F.iii'!D6</f>
        <v>6804495289.7700005</v>
      </c>
      <c r="E8" s="10">
        <f>'SUMMARY OF REVENUE F.iii'!E6</f>
        <v>9001115249.3199997</v>
      </c>
    </row>
    <row r="9" spans="1:5" x14ac:dyDescent="0.3">
      <c r="A9" s="7">
        <v>4</v>
      </c>
      <c r="B9" s="7" t="s">
        <v>294</v>
      </c>
      <c r="C9" s="10">
        <f>'SUMMARY OF REVENUE F.iii'!C16</f>
        <v>159881712</v>
      </c>
      <c r="D9" s="10">
        <f>'SUMMARY OF REVENUE F.iii'!D16</f>
        <v>76448397.389999986</v>
      </c>
      <c r="E9" s="10">
        <f>'SUMMARY OF REVENUE F.iii'!E16</f>
        <v>408826382.93000001</v>
      </c>
    </row>
    <row r="10" spans="1:5" x14ac:dyDescent="0.3">
      <c r="A10" s="7">
        <v>5</v>
      </c>
      <c r="B10" s="7" t="s">
        <v>295</v>
      </c>
      <c r="C10" s="10">
        <f>'SUMMARY OF REVENUE F.iii'!C121</f>
        <v>0</v>
      </c>
      <c r="D10" s="10">
        <f>'SUMMARY OF REVENUE F.iii'!D121</f>
        <v>0</v>
      </c>
      <c r="E10" s="10">
        <f>'SUMMARY OF REVENUE F.iii'!E121</f>
        <v>0</v>
      </c>
    </row>
    <row r="11" spans="1:5" x14ac:dyDescent="0.3">
      <c r="A11" s="7">
        <v>6</v>
      </c>
      <c r="B11" s="7" t="s">
        <v>296</v>
      </c>
      <c r="C11" s="10">
        <f>'SUMMARY OF REVENUE F.iii'!C131</f>
        <v>0</v>
      </c>
      <c r="D11" s="10">
        <f>'SUMMARY OF REVENUE F.iii'!D131</f>
        <v>0</v>
      </c>
      <c r="E11" s="10">
        <f>'SUMMARY OF REVENUE F.iii'!E131</f>
        <v>0</v>
      </c>
    </row>
    <row r="12" spans="1:5" x14ac:dyDescent="0.3">
      <c r="A12" s="5">
        <v>7</v>
      </c>
      <c r="B12" s="5" t="s">
        <v>297</v>
      </c>
      <c r="C12" s="11">
        <f>SUM(C8:C11)</f>
        <v>8256133392.0299997</v>
      </c>
      <c r="D12" s="11">
        <f t="shared" ref="D12:E12" si="0">SUM(D8:D11)</f>
        <v>6880943687.1600008</v>
      </c>
      <c r="E12" s="11">
        <f t="shared" si="0"/>
        <v>9409941632.25</v>
      </c>
    </row>
    <row r="13" spans="1:5" x14ac:dyDescent="0.3">
      <c r="A13" s="5">
        <v>8</v>
      </c>
      <c r="B13" s="5" t="s">
        <v>298</v>
      </c>
      <c r="C13" s="11">
        <f>C6+C12</f>
        <v>8264844609.0299997</v>
      </c>
      <c r="D13" s="11">
        <f t="shared" ref="D13:E13" si="1">D6+D12</f>
        <v>6880943687.1600008</v>
      </c>
      <c r="E13" s="11">
        <f t="shared" si="1"/>
        <v>9463032713.75</v>
      </c>
    </row>
    <row r="14" spans="1:5" hidden="1" x14ac:dyDescent="0.3">
      <c r="A14" s="7">
        <v>9</v>
      </c>
      <c r="B14" s="13" t="s">
        <v>299</v>
      </c>
      <c r="C14" s="10"/>
      <c r="D14" s="10"/>
      <c r="E14" s="10"/>
    </row>
    <row r="15" spans="1:5" hidden="1" x14ac:dyDescent="0.3">
      <c r="A15" s="7">
        <v>10</v>
      </c>
      <c r="B15" s="5" t="s">
        <v>300</v>
      </c>
      <c r="C15" s="11"/>
      <c r="D15" s="11"/>
      <c r="E15" s="11"/>
    </row>
    <row r="16" spans="1:5" x14ac:dyDescent="0.3">
      <c r="A16" s="7">
        <v>11</v>
      </c>
      <c r="B16" s="7" t="s">
        <v>301</v>
      </c>
      <c r="C16" s="10">
        <v>0</v>
      </c>
      <c r="D16" s="10">
        <v>0</v>
      </c>
      <c r="E16" s="10">
        <v>0</v>
      </c>
    </row>
    <row r="17" spans="1:5" x14ac:dyDescent="0.3">
      <c r="A17" s="5">
        <v>12</v>
      </c>
      <c r="B17" s="5" t="s">
        <v>302</v>
      </c>
      <c r="C17" s="11">
        <f>C16</f>
        <v>0</v>
      </c>
      <c r="D17" s="11">
        <f t="shared" ref="D17:E17" si="2">D16</f>
        <v>0</v>
      </c>
      <c r="E17" s="11">
        <f t="shared" si="2"/>
        <v>0</v>
      </c>
    </row>
    <row r="18" spans="1:5" hidden="1" x14ac:dyDescent="0.3">
      <c r="A18" s="7">
        <v>13</v>
      </c>
      <c r="B18" s="5" t="s">
        <v>303</v>
      </c>
      <c r="C18" s="11"/>
      <c r="D18" s="11"/>
      <c r="E18" s="11"/>
    </row>
    <row r="19" spans="1:5" x14ac:dyDescent="0.3">
      <c r="A19" s="7">
        <v>14</v>
      </c>
      <c r="B19" s="7" t="s">
        <v>304</v>
      </c>
      <c r="C19" s="10">
        <f>'SUMMARY OF EXP F.iv'!C7</f>
        <v>4200334191.0300007</v>
      </c>
      <c r="D19" s="10">
        <f>'SUMMARY OF EXP F.iv'!D7</f>
        <v>3792840008.6300001</v>
      </c>
      <c r="E19" s="10">
        <f>'SUMMARY OF EXP F.iv'!E7</f>
        <v>4148343651.5799999</v>
      </c>
    </row>
    <row r="20" spans="1:5" x14ac:dyDescent="0.3">
      <c r="A20" s="7">
        <v>15</v>
      </c>
      <c r="B20" s="7" t="s">
        <v>305</v>
      </c>
      <c r="C20" s="10">
        <f>'SUMMARY OF EXP F.iv'!C25</f>
        <v>2093414346.2800002</v>
      </c>
      <c r="D20" s="10">
        <f>'SUMMARY OF EXP F.iv'!D25</f>
        <v>916638477.38000011</v>
      </c>
      <c r="E20" s="10">
        <f>'SUMMARY OF EXP F.iv'!E25</f>
        <v>1804102774.73</v>
      </c>
    </row>
    <row r="21" spans="1:5" x14ac:dyDescent="0.3">
      <c r="A21" s="5">
        <v>16</v>
      </c>
      <c r="B21" s="5" t="s">
        <v>306</v>
      </c>
      <c r="C21" s="11">
        <f>SUM(C19:C20)</f>
        <v>6293748537.3100014</v>
      </c>
      <c r="D21" s="11">
        <f t="shared" ref="D21:E21" si="3">SUM(D19:D20)</f>
        <v>4709478486.0100002</v>
      </c>
      <c r="E21" s="11">
        <f t="shared" si="3"/>
        <v>5952446426.3099995</v>
      </c>
    </row>
    <row r="22" spans="1:5" x14ac:dyDescent="0.3">
      <c r="A22" s="5">
        <v>17</v>
      </c>
      <c r="B22" s="5" t="s">
        <v>307</v>
      </c>
      <c r="C22" s="11">
        <f>C17+C21</f>
        <v>6293748537.3100014</v>
      </c>
      <c r="D22" s="11">
        <f t="shared" ref="D22:E22" si="4">D17+D21</f>
        <v>4709478486.0100002</v>
      </c>
      <c r="E22" s="11">
        <f t="shared" si="4"/>
        <v>5952446426.3099995</v>
      </c>
    </row>
    <row r="23" spans="1:5" hidden="1" x14ac:dyDescent="0.3">
      <c r="A23" s="7">
        <v>18</v>
      </c>
      <c r="B23" s="5" t="s">
        <v>308</v>
      </c>
      <c r="C23" s="11"/>
      <c r="D23" s="11"/>
      <c r="E23" s="11"/>
    </row>
    <row r="24" spans="1:5" ht="17.5" x14ac:dyDescent="0.3">
      <c r="A24" s="7">
        <v>19</v>
      </c>
      <c r="B24" s="7" t="s">
        <v>309</v>
      </c>
      <c r="C24" s="61">
        <f>'PMD CAPITAL EXP F.xii'!D6</f>
        <v>305000000</v>
      </c>
      <c r="D24" s="61">
        <f>'PMD CAPITAL EXP F.xii'!E6</f>
        <v>49248293</v>
      </c>
      <c r="E24" s="61">
        <f>'PMD CAPITAL EXP F.xii'!F6</f>
        <v>525000000</v>
      </c>
    </row>
    <row r="25" spans="1:5" ht="17.5" x14ac:dyDescent="0.3">
      <c r="A25" s="7">
        <v>20</v>
      </c>
      <c r="B25" s="7" t="s">
        <v>310</v>
      </c>
      <c r="C25" s="62">
        <f>'AGRIC CAPITAL EXP F.xii'!D6+'FINANCE CAPITAL EXP F.xii'!D6+'WORKS CAPITAL EXP F.xii'!D6</f>
        <v>1275575000</v>
      </c>
      <c r="D25" s="62">
        <f>'AGRIC CAPITAL EXP F.xii'!E6+'FINANCE CAPITAL EXP F.xii'!E6+'WORKS CAPITAL EXP F.xii'!E6</f>
        <v>749857793.0999999</v>
      </c>
      <c r="E25" s="62">
        <f>'AGRIC CAPITAL EXP F.xii'!F6+'FINANCE CAPITAL EXP F.xii'!F6+'WORKS CAPITAL EXP F.xii'!F6</f>
        <v>2334786287.4400005</v>
      </c>
    </row>
    <row r="26" spans="1:5" ht="17.5" x14ac:dyDescent="0.3">
      <c r="A26" s="7">
        <v>21</v>
      </c>
      <c r="B26" s="7" t="s">
        <v>311</v>
      </c>
      <c r="C26" s="62">
        <f>'ESD CAPITAL EXP F.xii'!D6+'PHC CAPITAL EXP F.xii'!D6+'WATSAN CAPITAL EXP F.xii'!D6</f>
        <v>317266150</v>
      </c>
      <c r="D26" s="62">
        <f>'ESD CAPITAL EXP F.xii'!E6+'PHC CAPITAL EXP F.xii'!E6+'WATSAN CAPITAL EXP F.xii'!E6</f>
        <v>281808976</v>
      </c>
      <c r="E26" s="62">
        <f>'ESD CAPITAL EXP F.xii'!F6+'PHC CAPITAL EXP F.xii'!F6+'WATSAN CAPITAL EXP F.xii'!F6</f>
        <v>650800000</v>
      </c>
    </row>
    <row r="27" spans="1:5" x14ac:dyDescent="0.3">
      <c r="A27" s="5">
        <v>22</v>
      </c>
      <c r="B27" s="5" t="s">
        <v>312</v>
      </c>
      <c r="C27" s="11">
        <f>SUM(C24:C26)</f>
        <v>1897841150</v>
      </c>
      <c r="D27" s="11">
        <f t="shared" ref="D27:E27" si="5">SUM(D24:D26)</f>
        <v>1080915062.0999999</v>
      </c>
      <c r="E27" s="11">
        <f t="shared" si="5"/>
        <v>3510586287.4400005</v>
      </c>
    </row>
    <row r="28" spans="1:5" x14ac:dyDescent="0.3">
      <c r="A28" s="5">
        <v>23</v>
      </c>
      <c r="B28" s="5" t="s">
        <v>313</v>
      </c>
      <c r="C28" s="11">
        <f>C22+C27</f>
        <v>8191589687.3100014</v>
      </c>
      <c r="D28" s="11">
        <f t="shared" ref="D28:E28" si="6">D22+D27</f>
        <v>5790393548.1100006</v>
      </c>
      <c r="E28" s="11">
        <f t="shared" si="6"/>
        <v>9463032713.75</v>
      </c>
    </row>
    <row r="29" spans="1:5" x14ac:dyDescent="0.3">
      <c r="A29" s="7">
        <v>24</v>
      </c>
      <c r="B29" s="5" t="s">
        <v>314</v>
      </c>
      <c r="C29" s="11">
        <f>C13-C28</f>
        <v>73254921.71999836</v>
      </c>
      <c r="D29" s="11"/>
      <c r="E29" s="11">
        <f t="shared" ref="E29" si="7">E13-E28</f>
        <v>0</v>
      </c>
    </row>
    <row r="30" spans="1:5" hidden="1" x14ac:dyDescent="0.3">
      <c r="A30" s="7">
        <v>25</v>
      </c>
      <c r="B30" s="5" t="s">
        <v>315</v>
      </c>
      <c r="C30" s="10"/>
      <c r="D30" s="10"/>
      <c r="E30" s="10"/>
    </row>
    <row r="31" spans="1:5" hidden="1" x14ac:dyDescent="0.3">
      <c r="A31" s="7">
        <v>26</v>
      </c>
      <c r="B31" s="7" t="s">
        <v>316</v>
      </c>
      <c r="C31" s="10"/>
      <c r="D31" s="10"/>
      <c r="E31" s="10"/>
    </row>
    <row r="32" spans="1:5" x14ac:dyDescent="0.3">
      <c r="A32" s="7">
        <v>27</v>
      </c>
      <c r="B32" s="5" t="s">
        <v>317</v>
      </c>
      <c r="C32" s="11">
        <f>C31</f>
        <v>0</v>
      </c>
      <c r="D32" s="11"/>
      <c r="E32" s="11">
        <f t="shared" ref="E32" si="8">E31</f>
        <v>0</v>
      </c>
    </row>
    <row r="33" spans="1:5" x14ac:dyDescent="0.3">
      <c r="A33" s="5">
        <v>28</v>
      </c>
      <c r="B33" s="5" t="s">
        <v>318</v>
      </c>
      <c r="C33" s="11">
        <f t="shared" ref="C33:E33" si="9">C13+C32-C28</f>
        <v>73254921.71999836</v>
      </c>
      <c r="D33" s="11"/>
      <c r="E33" s="11">
        <f t="shared" si="9"/>
        <v>0</v>
      </c>
    </row>
    <row r="34" spans="1:5" hidden="1" x14ac:dyDescent="0.3"/>
    <row r="35" spans="1:5" hidden="1" x14ac:dyDescent="0.3"/>
    <row r="36" spans="1:5" hidden="1" x14ac:dyDescent="0.3"/>
    <row r="37" spans="1:5" hidden="1" x14ac:dyDescent="0.3"/>
    <row r="38" spans="1:5" hidden="1" x14ac:dyDescent="0.3"/>
    <row r="39" spans="1:5" hidden="1" x14ac:dyDescent="0.3"/>
    <row r="40" spans="1:5" hidden="1" x14ac:dyDescent="0.3"/>
    <row r="41" spans="1:5" hidden="1" x14ac:dyDescent="0.3"/>
    <row r="42" spans="1:5" hidden="1" x14ac:dyDescent="0.3"/>
    <row r="43" spans="1:5" hidden="1" x14ac:dyDescent="0.3"/>
    <row r="44" spans="1:5" hidden="1" x14ac:dyDescent="0.3"/>
    <row r="45" spans="1:5" hidden="1" x14ac:dyDescent="0.3"/>
    <row r="46" spans="1:5" hidden="1" x14ac:dyDescent="0.3"/>
    <row r="47" spans="1:5" hidden="1" x14ac:dyDescent="0.3"/>
    <row r="48" spans="1:5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GMBSE6tHulpIMKjpoFJLxuCS5sw2ogIatMUgvZqq91ils4Em6Lt5zC5tODw5EZo4W7vhtH+M1vhIF0xFtvHdcQ==" saltValue="SykM1/sqOgbjMcvG0aEpsA==" spinCount="100000" sheet="1" objects="1" scenarios="1" formatColumns="0" formatRows="0" selectLockedCells="1"/>
  <mergeCells count="2">
    <mergeCell ref="A3:E3"/>
    <mergeCell ref="A2:E2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300"/>
  <sheetViews>
    <sheetView view="pageBreakPreview" topLeftCell="A37" zoomScale="90" zoomScaleNormal="100" zoomScaleSheetLayoutView="90" workbookViewId="0">
      <selection activeCell="A19" sqref="A19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4.26953125" style="49" bestFit="1" customWidth="1"/>
    <col min="6" max="6" width="16" style="49" customWidth="1"/>
    <col min="7" max="7" width="18.26953125" style="49" bestFit="1" customWidth="1"/>
    <col min="8" max="16384" width="8.81640625" style="49"/>
  </cols>
  <sheetData>
    <row r="1" spans="1:7" x14ac:dyDescent="0.3">
      <c r="A1" s="74" t="s">
        <v>459</v>
      </c>
      <c r="B1" s="74"/>
      <c r="C1" s="74"/>
      <c r="D1" s="74"/>
      <c r="E1" s="74"/>
    </row>
    <row r="2" spans="1:7" x14ac:dyDescent="0.3">
      <c r="A2" s="75" t="s">
        <v>812</v>
      </c>
      <c r="B2" s="75"/>
      <c r="C2" s="75"/>
      <c r="D2" s="75"/>
      <c r="E2" s="75"/>
    </row>
    <row r="4" spans="1:7" ht="45" x14ac:dyDescent="0.3">
      <c r="A4" s="46" t="s">
        <v>0</v>
      </c>
      <c r="B4" s="47" t="s">
        <v>111</v>
      </c>
      <c r="C4" s="50" t="s">
        <v>595</v>
      </c>
      <c r="D4" s="50" t="s">
        <v>596</v>
      </c>
      <c r="E4" s="50" t="s">
        <v>597</v>
      </c>
    </row>
    <row r="5" spans="1:7" s="1" customFormat="1" x14ac:dyDescent="0.3">
      <c r="A5" s="14">
        <v>1</v>
      </c>
      <c r="B5" s="14" t="s">
        <v>342</v>
      </c>
      <c r="C5" s="11">
        <f>C6+C16+C121+C131</f>
        <v>8256133392.0299997</v>
      </c>
      <c r="D5" s="11">
        <f t="shared" ref="D5:E5" si="0">D6+D16+D121+D131</f>
        <v>6880943687.1600008</v>
      </c>
      <c r="E5" s="11">
        <f t="shared" si="0"/>
        <v>9409941632.25</v>
      </c>
    </row>
    <row r="6" spans="1:7" s="1" customFormat="1" x14ac:dyDescent="0.3">
      <c r="A6" s="14">
        <v>11</v>
      </c>
      <c r="B6" s="14" t="s">
        <v>343</v>
      </c>
      <c r="C6" s="11">
        <f>C7</f>
        <v>8096251680.0299997</v>
      </c>
      <c r="D6" s="11">
        <f t="shared" ref="D6:E6" si="1">D7</f>
        <v>6804495289.7700005</v>
      </c>
      <c r="E6" s="11">
        <f t="shared" si="1"/>
        <v>9001115249.3199997</v>
      </c>
    </row>
    <row r="7" spans="1:7" s="1" customFormat="1" x14ac:dyDescent="0.3">
      <c r="A7" s="14">
        <v>1101</v>
      </c>
      <c r="B7" s="14" t="s">
        <v>343</v>
      </c>
      <c r="C7" s="11">
        <f>C8+C11+C13</f>
        <v>8096251680.0299997</v>
      </c>
      <c r="D7" s="11">
        <f t="shared" ref="D7:E7" si="2">D8+D11+D13</f>
        <v>6804495289.7700005</v>
      </c>
      <c r="E7" s="11">
        <f t="shared" si="2"/>
        <v>9001115249.3199997</v>
      </c>
    </row>
    <row r="8" spans="1:7" s="1" customFormat="1" ht="28" x14ac:dyDescent="0.3">
      <c r="A8" s="14">
        <v>110101</v>
      </c>
      <c r="B8" s="15" t="s">
        <v>344</v>
      </c>
      <c r="C8" s="11">
        <f>SUM(C9:C10)</f>
        <v>8096251680.0299997</v>
      </c>
      <c r="D8" s="11">
        <f>SUM(D9:D10)</f>
        <v>6804495289.7700005</v>
      </c>
      <c r="E8" s="11">
        <f>SUM(E9:E10)</f>
        <v>5580003855.4300003</v>
      </c>
    </row>
    <row r="9" spans="1:7" x14ac:dyDescent="0.3">
      <c r="A9" s="53">
        <v>11010101</v>
      </c>
      <c r="B9" s="53" t="s">
        <v>784</v>
      </c>
      <c r="C9" s="51">
        <v>8096251680.0299997</v>
      </c>
      <c r="D9" s="51">
        <v>6804495289.7700005</v>
      </c>
      <c r="E9" s="51">
        <v>5490330515.7700005</v>
      </c>
    </row>
    <row r="10" spans="1:7" x14ac:dyDescent="0.3">
      <c r="A10" s="53">
        <v>11010101</v>
      </c>
      <c r="B10" s="53" t="s">
        <v>785</v>
      </c>
      <c r="C10" s="51"/>
      <c r="D10" s="51"/>
      <c r="E10" s="51">
        <v>89673339.659999996</v>
      </c>
    </row>
    <row r="11" spans="1:7" s="1" customFormat="1" x14ac:dyDescent="0.3">
      <c r="A11" s="14">
        <v>110102</v>
      </c>
      <c r="B11" s="14" t="s">
        <v>345</v>
      </c>
      <c r="C11" s="11">
        <f>C12</f>
        <v>0</v>
      </c>
      <c r="D11" s="11">
        <f t="shared" ref="D11:E11" si="3">D12</f>
        <v>0</v>
      </c>
      <c r="E11" s="11">
        <f t="shared" si="3"/>
        <v>3421111393.8899999</v>
      </c>
    </row>
    <row r="12" spans="1:7" x14ac:dyDescent="0.3">
      <c r="A12" s="53">
        <v>11010201</v>
      </c>
      <c r="B12" s="53" t="s">
        <v>346</v>
      </c>
      <c r="C12" s="51">
        <v>0</v>
      </c>
      <c r="D12" s="51"/>
      <c r="E12" s="51">
        <v>3421111393.8899999</v>
      </c>
    </row>
    <row r="13" spans="1:7" s="1" customFormat="1" x14ac:dyDescent="0.3">
      <c r="A13" s="14">
        <v>110103</v>
      </c>
      <c r="B13" s="14" t="s">
        <v>347</v>
      </c>
      <c r="C13" s="11">
        <f>SUM(C14:C15)</f>
        <v>0</v>
      </c>
      <c r="D13" s="11">
        <f t="shared" ref="D13:E13" si="4">SUM(D14:D15)</f>
        <v>0</v>
      </c>
      <c r="E13" s="11">
        <f t="shared" si="4"/>
        <v>0</v>
      </c>
    </row>
    <row r="14" spans="1:7" hidden="1" x14ac:dyDescent="0.3">
      <c r="A14" s="53">
        <v>11010301</v>
      </c>
      <c r="B14" s="53" t="s">
        <v>348</v>
      </c>
      <c r="C14" s="51"/>
      <c r="D14" s="51"/>
      <c r="E14" s="51"/>
    </row>
    <row r="15" spans="1:7" hidden="1" x14ac:dyDescent="0.3">
      <c r="A15" s="53">
        <v>11010304</v>
      </c>
      <c r="B15" s="53" t="s">
        <v>349</v>
      </c>
      <c r="C15" s="51"/>
      <c r="D15" s="51"/>
      <c r="E15" s="51"/>
      <c r="G15" s="71"/>
    </row>
    <row r="16" spans="1:7" s="1" customFormat="1" x14ac:dyDescent="0.3">
      <c r="A16" s="14">
        <v>12</v>
      </c>
      <c r="B16" s="14" t="s">
        <v>350</v>
      </c>
      <c r="C16" s="11">
        <f>C17+C23</f>
        <v>159881712</v>
      </c>
      <c r="D16" s="11">
        <f t="shared" ref="D16:E16" si="5">D17+D23</f>
        <v>76448397.389999986</v>
      </c>
      <c r="E16" s="11">
        <f t="shared" si="5"/>
        <v>408826382.93000001</v>
      </c>
      <c r="G16" s="72"/>
    </row>
    <row r="17" spans="1:5" s="1" customFormat="1" x14ac:dyDescent="0.3">
      <c r="A17" s="14">
        <v>1201</v>
      </c>
      <c r="B17" s="14" t="s">
        <v>351</v>
      </c>
      <c r="C17" s="11">
        <f>C18</f>
        <v>0</v>
      </c>
      <c r="D17" s="11">
        <f t="shared" ref="D17:E17" si="6">D18</f>
        <v>0</v>
      </c>
      <c r="E17" s="11">
        <f t="shared" si="6"/>
        <v>35105862.869999997</v>
      </c>
    </row>
    <row r="18" spans="1:5" s="1" customFormat="1" x14ac:dyDescent="0.3">
      <c r="A18" s="14">
        <v>120103</v>
      </c>
      <c r="B18" s="14" t="s">
        <v>352</v>
      </c>
      <c r="C18" s="11">
        <f>SUM(C19:C22)</f>
        <v>0</v>
      </c>
      <c r="D18" s="11">
        <f t="shared" ref="D18:E18" si="7">SUM(D19:D22)</f>
        <v>0</v>
      </c>
      <c r="E18" s="11">
        <f t="shared" si="7"/>
        <v>35105862.869999997</v>
      </c>
    </row>
    <row r="19" spans="1:5" x14ac:dyDescent="0.3">
      <c r="A19" s="53">
        <v>12010301</v>
      </c>
      <c r="B19" s="53" t="s">
        <v>353</v>
      </c>
      <c r="C19" s="51"/>
      <c r="D19" s="51"/>
      <c r="E19" s="51">
        <v>35105862.869999997</v>
      </c>
    </row>
    <row r="20" spans="1:5" hidden="1" x14ac:dyDescent="0.3">
      <c r="A20" s="53">
        <v>12010303</v>
      </c>
      <c r="B20" s="53" t="s">
        <v>354</v>
      </c>
      <c r="C20" s="51"/>
      <c r="D20" s="51"/>
      <c r="E20" s="51"/>
    </row>
    <row r="21" spans="1:5" hidden="1" x14ac:dyDescent="0.3">
      <c r="A21" s="53">
        <v>12010305</v>
      </c>
      <c r="B21" s="53" t="s">
        <v>355</v>
      </c>
      <c r="C21" s="51"/>
      <c r="D21" s="51"/>
      <c r="E21" s="51"/>
    </row>
    <row r="22" spans="1:5" hidden="1" x14ac:dyDescent="0.3">
      <c r="A22" s="53">
        <v>12010306</v>
      </c>
      <c r="B22" s="53" t="s">
        <v>356</v>
      </c>
      <c r="C22" s="51"/>
      <c r="D22" s="51"/>
      <c r="E22" s="51"/>
    </row>
    <row r="23" spans="1:5" s="1" customFormat="1" x14ac:dyDescent="0.3">
      <c r="A23" s="14">
        <v>12020000</v>
      </c>
      <c r="B23" s="14" t="s">
        <v>357</v>
      </c>
      <c r="C23" s="11">
        <f>C24+C53+C82+C84+C98+C108+C112+C114+C116+C119</f>
        <v>159881712</v>
      </c>
      <c r="D23" s="11">
        <f t="shared" ref="D23:E23" si="8">D24+D53+D82+D84+D98+D108+D112+D114+D116+D119</f>
        <v>76448397.389999986</v>
      </c>
      <c r="E23" s="11">
        <f t="shared" si="8"/>
        <v>373720520.06</v>
      </c>
    </row>
    <row r="24" spans="1:5" s="1" customFormat="1" x14ac:dyDescent="0.3">
      <c r="A24" s="14">
        <v>12020100</v>
      </c>
      <c r="B24" s="14" t="s">
        <v>358</v>
      </c>
      <c r="C24" s="11">
        <f>SUM(C25:C52)</f>
        <v>31880000</v>
      </c>
      <c r="D24" s="11">
        <f>SUM(D25:D52)</f>
        <v>17144942</v>
      </c>
      <c r="E24" s="11">
        <f>SUM(E25:E52)</f>
        <v>70050000</v>
      </c>
    </row>
    <row r="25" spans="1:5" x14ac:dyDescent="0.3">
      <c r="A25" s="53">
        <v>12020105</v>
      </c>
      <c r="B25" s="53" t="s">
        <v>359</v>
      </c>
      <c r="C25" s="51"/>
      <c r="D25" s="51"/>
      <c r="E25" s="51">
        <v>150000</v>
      </c>
    </row>
    <row r="26" spans="1:5" x14ac:dyDescent="0.3">
      <c r="A26" s="53">
        <v>12020109</v>
      </c>
      <c r="B26" s="53" t="s">
        <v>360</v>
      </c>
      <c r="C26" s="51"/>
      <c r="D26" s="51"/>
      <c r="E26" s="51">
        <v>10000000</v>
      </c>
    </row>
    <row r="27" spans="1:5" x14ac:dyDescent="0.3">
      <c r="A27" s="53">
        <v>12020111</v>
      </c>
      <c r="B27" s="53" t="s">
        <v>361</v>
      </c>
      <c r="C27" s="51"/>
      <c r="D27" s="51"/>
      <c r="E27" s="51">
        <v>1700000</v>
      </c>
    </row>
    <row r="28" spans="1:5" x14ac:dyDescent="0.3">
      <c r="A28" s="53">
        <v>12020113</v>
      </c>
      <c r="B28" s="53" t="s">
        <v>362</v>
      </c>
      <c r="C28" s="51"/>
      <c r="D28" s="51"/>
      <c r="E28" s="51">
        <v>5000000</v>
      </c>
    </row>
    <row r="29" spans="1:5" x14ac:dyDescent="0.3">
      <c r="A29" s="53">
        <v>12020114</v>
      </c>
      <c r="B29" s="53" t="s">
        <v>363</v>
      </c>
      <c r="C29" s="51"/>
      <c r="D29" s="51"/>
      <c r="E29" s="51">
        <v>2000000</v>
      </c>
    </row>
    <row r="30" spans="1:5" hidden="1" x14ac:dyDescent="0.3">
      <c r="A30" s="53">
        <v>12020115</v>
      </c>
      <c r="B30" s="53" t="s">
        <v>364</v>
      </c>
      <c r="C30" s="51"/>
      <c r="D30" s="51"/>
      <c r="E30" s="51"/>
    </row>
    <row r="31" spans="1:5" x14ac:dyDescent="0.3">
      <c r="A31" s="53">
        <v>12020116</v>
      </c>
      <c r="B31" s="53" t="s">
        <v>365</v>
      </c>
      <c r="C31" s="51">
        <v>2100000</v>
      </c>
      <c r="D31" s="51">
        <v>800000</v>
      </c>
      <c r="E31" s="51">
        <v>5000000</v>
      </c>
    </row>
    <row r="32" spans="1:5" hidden="1" x14ac:dyDescent="0.3">
      <c r="A32" s="53">
        <v>12020117</v>
      </c>
      <c r="B32" s="53" t="s">
        <v>366</v>
      </c>
      <c r="C32" s="51"/>
      <c r="D32" s="51"/>
      <c r="E32" s="51"/>
    </row>
    <row r="33" spans="1:5" hidden="1" x14ac:dyDescent="0.3">
      <c r="A33" s="53">
        <v>12020118</v>
      </c>
      <c r="B33" s="53" t="s">
        <v>367</v>
      </c>
      <c r="C33" s="51"/>
      <c r="D33" s="51"/>
      <c r="E33" s="51"/>
    </row>
    <row r="34" spans="1:5" hidden="1" x14ac:dyDescent="0.3">
      <c r="A34" s="53">
        <v>12020119</v>
      </c>
      <c r="B34" s="53" t="s">
        <v>368</v>
      </c>
      <c r="C34" s="51"/>
      <c r="D34" s="51"/>
      <c r="E34" s="51"/>
    </row>
    <row r="35" spans="1:5" x14ac:dyDescent="0.3">
      <c r="A35" s="53">
        <v>12020120</v>
      </c>
      <c r="B35" s="53" t="s">
        <v>369</v>
      </c>
      <c r="C35" s="51"/>
      <c r="D35" s="51">
        <v>500000</v>
      </c>
      <c r="E35" s="51">
        <v>1000000</v>
      </c>
    </row>
    <row r="36" spans="1:5" hidden="1" x14ac:dyDescent="0.3">
      <c r="A36" s="53">
        <v>12020121</v>
      </c>
      <c r="B36" s="53" t="s">
        <v>370</v>
      </c>
      <c r="C36" s="51"/>
      <c r="D36" s="51"/>
      <c r="E36" s="51"/>
    </row>
    <row r="37" spans="1:5" x14ac:dyDescent="0.3">
      <c r="A37" s="53">
        <v>12020122</v>
      </c>
      <c r="B37" s="53" t="s">
        <v>371</v>
      </c>
      <c r="C37" s="51"/>
      <c r="D37" s="51">
        <v>2400000</v>
      </c>
      <c r="E37" s="51">
        <v>3000000</v>
      </c>
    </row>
    <row r="38" spans="1:5" x14ac:dyDescent="0.3">
      <c r="A38" s="53">
        <v>12020124</v>
      </c>
      <c r="B38" s="53" t="s">
        <v>372</v>
      </c>
      <c r="C38" s="51">
        <v>1430000</v>
      </c>
      <c r="D38" s="51">
        <v>1800000</v>
      </c>
      <c r="E38" s="51">
        <v>5000000</v>
      </c>
    </row>
    <row r="39" spans="1:5" x14ac:dyDescent="0.3">
      <c r="A39" s="53">
        <v>12020126</v>
      </c>
      <c r="B39" s="53" t="s">
        <v>373</v>
      </c>
      <c r="C39" s="51"/>
      <c r="D39" s="51">
        <v>2800000</v>
      </c>
      <c r="E39" s="51">
        <v>5000000</v>
      </c>
    </row>
    <row r="40" spans="1:5" x14ac:dyDescent="0.3">
      <c r="A40" s="53">
        <v>12020128</v>
      </c>
      <c r="B40" s="53" t="s">
        <v>374</v>
      </c>
      <c r="C40" s="51"/>
      <c r="D40" s="51"/>
      <c r="E40" s="51">
        <v>1500000</v>
      </c>
    </row>
    <row r="41" spans="1:5" x14ac:dyDescent="0.3">
      <c r="A41" s="53">
        <v>12020129</v>
      </c>
      <c r="B41" s="53" t="s">
        <v>375</v>
      </c>
      <c r="C41" s="51">
        <v>2400000</v>
      </c>
      <c r="D41" s="51">
        <v>0</v>
      </c>
      <c r="E41" s="51">
        <v>500000</v>
      </c>
    </row>
    <row r="42" spans="1:5" x14ac:dyDescent="0.3">
      <c r="A42" s="53">
        <v>12020130</v>
      </c>
      <c r="B42" s="53" t="s">
        <v>376</v>
      </c>
      <c r="C42" s="51"/>
      <c r="D42" s="51">
        <v>340000</v>
      </c>
      <c r="E42" s="51">
        <v>1000000</v>
      </c>
    </row>
    <row r="43" spans="1:5" hidden="1" x14ac:dyDescent="0.3">
      <c r="A43" s="53">
        <v>12020132</v>
      </c>
      <c r="B43" s="53" t="s">
        <v>377</v>
      </c>
      <c r="C43" s="51"/>
      <c r="D43" s="51"/>
      <c r="E43" s="51"/>
    </row>
    <row r="44" spans="1:5" x14ac:dyDescent="0.3">
      <c r="A44" s="53">
        <v>12020134</v>
      </c>
      <c r="B44" s="53" t="s">
        <v>378</v>
      </c>
      <c r="C44" s="51">
        <v>0</v>
      </c>
      <c r="D44" s="51">
        <v>500000</v>
      </c>
      <c r="E44" s="51">
        <v>1000000</v>
      </c>
    </row>
    <row r="45" spans="1:5" x14ac:dyDescent="0.3">
      <c r="A45" s="53">
        <v>12020135</v>
      </c>
      <c r="B45" s="53" t="s">
        <v>379</v>
      </c>
      <c r="C45" s="51"/>
      <c r="D45" s="51">
        <v>600000</v>
      </c>
      <c r="E45" s="51">
        <v>7000000</v>
      </c>
    </row>
    <row r="46" spans="1:5" x14ac:dyDescent="0.3">
      <c r="A46" s="53">
        <v>12020136</v>
      </c>
      <c r="B46" s="53" t="s">
        <v>380</v>
      </c>
      <c r="C46" s="51"/>
      <c r="D46" s="51"/>
      <c r="E46" s="51">
        <v>300000</v>
      </c>
    </row>
    <row r="47" spans="1:5" x14ac:dyDescent="0.3">
      <c r="A47" s="53">
        <v>12020137</v>
      </c>
      <c r="B47" s="53" t="s">
        <v>381</v>
      </c>
      <c r="C47" s="51">
        <v>25950000</v>
      </c>
      <c r="D47" s="51">
        <v>6804942</v>
      </c>
      <c r="E47" s="51">
        <v>18400000</v>
      </c>
    </row>
    <row r="48" spans="1:5" x14ac:dyDescent="0.3">
      <c r="A48" s="53">
        <v>12020138</v>
      </c>
      <c r="B48" s="53" t="s">
        <v>382</v>
      </c>
      <c r="C48" s="51"/>
      <c r="D48" s="51">
        <v>600000</v>
      </c>
      <c r="E48" s="51">
        <v>1000000</v>
      </c>
    </row>
    <row r="49" spans="1:7" x14ac:dyDescent="0.3">
      <c r="A49" s="53">
        <v>12020141</v>
      </c>
      <c r="B49" s="53" t="s">
        <v>383</v>
      </c>
      <c r="C49" s="51"/>
      <c r="D49" s="51"/>
      <c r="E49" s="51">
        <v>500000</v>
      </c>
    </row>
    <row r="50" spans="1:7" x14ac:dyDescent="0.3">
      <c r="A50" s="53">
        <v>12020142</v>
      </c>
      <c r="B50" s="53" t="s">
        <v>384</v>
      </c>
      <c r="C50" s="51"/>
      <c r="D50" s="51"/>
      <c r="E50" s="51">
        <v>1000000</v>
      </c>
    </row>
    <row r="51" spans="1:7" hidden="1" x14ac:dyDescent="0.3">
      <c r="A51" s="53">
        <v>12020143</v>
      </c>
      <c r="B51" s="53" t="s">
        <v>385</v>
      </c>
      <c r="C51" s="51"/>
      <c r="D51" s="51"/>
      <c r="E51" s="51"/>
    </row>
    <row r="52" spans="1:7" hidden="1" x14ac:dyDescent="0.3">
      <c r="A52" s="53">
        <v>12020145</v>
      </c>
      <c r="B52" s="53" t="s">
        <v>386</v>
      </c>
      <c r="C52" s="51"/>
      <c r="D52" s="51"/>
      <c r="E52" s="51"/>
    </row>
    <row r="53" spans="1:7" s="1" customFormat="1" x14ac:dyDescent="0.3">
      <c r="A53" s="14">
        <v>12020400</v>
      </c>
      <c r="B53" s="14" t="s">
        <v>387</v>
      </c>
      <c r="C53" s="11">
        <f>SUM(C54:C81)</f>
        <v>105930000</v>
      </c>
      <c r="D53" s="11">
        <f>SUM(D54:D81)</f>
        <v>55603455.389999993</v>
      </c>
      <c r="E53" s="11">
        <f>SUM(E54:E81)</f>
        <v>253670520.06</v>
      </c>
      <c r="F53" s="73"/>
      <c r="G53" s="72"/>
    </row>
    <row r="54" spans="1:7" x14ac:dyDescent="0.3">
      <c r="A54" s="53">
        <v>12020409</v>
      </c>
      <c r="B54" s="53" t="s">
        <v>388</v>
      </c>
      <c r="C54" s="51"/>
      <c r="D54" s="51"/>
      <c r="E54" s="51">
        <v>1000000</v>
      </c>
    </row>
    <row r="55" spans="1:7" x14ac:dyDescent="0.3">
      <c r="A55" s="53">
        <v>12020417</v>
      </c>
      <c r="B55" s="53" t="s">
        <v>389</v>
      </c>
      <c r="C55" s="51">
        <v>0</v>
      </c>
      <c r="D55" s="51">
        <v>0</v>
      </c>
      <c r="E55" s="51">
        <v>5000000</v>
      </c>
    </row>
    <row r="56" spans="1:7" x14ac:dyDescent="0.3">
      <c r="A56" s="53">
        <v>12020419</v>
      </c>
      <c r="B56" s="53" t="s">
        <v>867</v>
      </c>
      <c r="C56" s="51">
        <v>430000</v>
      </c>
      <c r="D56" s="51">
        <v>300000</v>
      </c>
      <c r="E56" s="51">
        <v>2000000</v>
      </c>
    </row>
    <row r="57" spans="1:7" x14ac:dyDescent="0.3">
      <c r="A57" s="53">
        <v>12020427</v>
      </c>
      <c r="B57" s="53" t="s">
        <v>390</v>
      </c>
      <c r="C57" s="51">
        <v>20000000</v>
      </c>
      <c r="D57" s="51">
        <v>35105862.369999997</v>
      </c>
      <c r="E57" s="51">
        <v>35105862.869999997</v>
      </c>
    </row>
    <row r="58" spans="1:7" hidden="1" x14ac:dyDescent="0.3">
      <c r="A58" s="53">
        <v>12020428</v>
      </c>
      <c r="B58" s="53" t="s">
        <v>391</v>
      </c>
      <c r="C58" s="51"/>
      <c r="D58" s="51"/>
      <c r="E58" s="51"/>
    </row>
    <row r="59" spans="1:7" hidden="1" x14ac:dyDescent="0.3">
      <c r="A59" s="53">
        <v>12020430</v>
      </c>
      <c r="B59" s="53" t="s">
        <v>392</v>
      </c>
      <c r="C59" s="51"/>
      <c r="D59" s="51"/>
      <c r="E59" s="51"/>
    </row>
    <row r="60" spans="1:7" x14ac:dyDescent="0.3">
      <c r="A60" s="53">
        <v>12020436</v>
      </c>
      <c r="B60" s="53" t="s">
        <v>393</v>
      </c>
      <c r="C60" s="51"/>
      <c r="D60" s="51"/>
      <c r="E60" s="51">
        <v>1000000</v>
      </c>
    </row>
    <row r="61" spans="1:7" x14ac:dyDescent="0.3">
      <c r="A61" s="53">
        <v>12020438</v>
      </c>
      <c r="B61" s="53" t="s">
        <v>394</v>
      </c>
      <c r="C61" s="51"/>
      <c r="D61" s="51">
        <v>800000</v>
      </c>
      <c r="E61" s="51">
        <v>2000000</v>
      </c>
    </row>
    <row r="62" spans="1:7" x14ac:dyDescent="0.3">
      <c r="A62" s="53">
        <v>12020441</v>
      </c>
      <c r="B62" s="53" t="s">
        <v>395</v>
      </c>
      <c r="C62" s="51">
        <v>1200000</v>
      </c>
      <c r="D62" s="51">
        <v>0</v>
      </c>
      <c r="E62" s="51">
        <v>500000</v>
      </c>
    </row>
    <row r="63" spans="1:7" x14ac:dyDescent="0.3">
      <c r="A63" s="53">
        <v>12020442</v>
      </c>
      <c r="B63" s="53" t="s">
        <v>396</v>
      </c>
      <c r="C63" s="51"/>
      <c r="D63" s="51"/>
      <c r="E63" s="51">
        <v>500000</v>
      </c>
    </row>
    <row r="64" spans="1:7" x14ac:dyDescent="0.3">
      <c r="A64" s="53">
        <v>12020443</v>
      </c>
      <c r="B64" s="53" t="s">
        <v>397</v>
      </c>
      <c r="C64" s="51">
        <v>640000</v>
      </c>
      <c r="D64" s="51">
        <v>1100000</v>
      </c>
      <c r="E64" s="51">
        <v>3000000</v>
      </c>
    </row>
    <row r="65" spans="1:5" x14ac:dyDescent="0.3">
      <c r="A65" s="53">
        <v>12020445</v>
      </c>
      <c r="B65" s="53" t="s">
        <v>398</v>
      </c>
      <c r="C65" s="51">
        <v>3250000</v>
      </c>
      <c r="D65" s="51">
        <v>800000</v>
      </c>
      <c r="E65" s="51">
        <v>5000000</v>
      </c>
    </row>
    <row r="66" spans="1:5" x14ac:dyDescent="0.3">
      <c r="A66" s="53">
        <v>12020446</v>
      </c>
      <c r="B66" s="53" t="s">
        <v>399</v>
      </c>
      <c r="C66" s="51"/>
      <c r="D66" s="51"/>
      <c r="E66" s="51">
        <v>300000</v>
      </c>
    </row>
    <row r="67" spans="1:5" x14ac:dyDescent="0.3">
      <c r="A67" s="53">
        <v>12020447</v>
      </c>
      <c r="B67" s="53" t="s">
        <v>400</v>
      </c>
      <c r="C67" s="51">
        <v>37660000</v>
      </c>
      <c r="D67" s="51">
        <v>7098796.5099999998</v>
      </c>
      <c r="E67" s="51">
        <v>35000000</v>
      </c>
    </row>
    <row r="68" spans="1:5" hidden="1" x14ac:dyDescent="0.3">
      <c r="A68" s="53">
        <v>12020448</v>
      </c>
      <c r="B68" s="53" t="s">
        <v>401</v>
      </c>
      <c r="C68" s="51"/>
      <c r="D68" s="51"/>
      <c r="E68" s="51"/>
    </row>
    <row r="69" spans="1:5" x14ac:dyDescent="0.3">
      <c r="A69" s="53">
        <v>12020449</v>
      </c>
      <c r="B69" s="53" t="s">
        <v>402</v>
      </c>
      <c r="C69" s="51">
        <v>42750000</v>
      </c>
      <c r="D69" s="51">
        <v>9798796.5099999998</v>
      </c>
      <c r="E69" s="51">
        <v>42000000</v>
      </c>
    </row>
    <row r="70" spans="1:5" x14ac:dyDescent="0.3">
      <c r="A70" s="53">
        <v>12020450</v>
      </c>
      <c r="B70" s="53" t="s">
        <v>403</v>
      </c>
      <c r="C70" s="51"/>
      <c r="D70" s="51"/>
      <c r="E70" s="51">
        <v>2000000</v>
      </c>
    </row>
    <row r="71" spans="1:5" x14ac:dyDescent="0.3">
      <c r="A71" s="53">
        <v>12020451</v>
      </c>
      <c r="B71" s="53" t="s">
        <v>404</v>
      </c>
      <c r="C71" s="51"/>
      <c r="D71" s="51">
        <v>600000</v>
      </c>
      <c r="E71" s="51">
        <v>1000000</v>
      </c>
    </row>
    <row r="72" spans="1:5" hidden="1" x14ac:dyDescent="0.3">
      <c r="A72" s="53">
        <v>12020453</v>
      </c>
      <c r="B72" s="53" t="s">
        <v>405</v>
      </c>
      <c r="C72" s="51"/>
      <c r="D72" s="51"/>
      <c r="E72" s="51"/>
    </row>
    <row r="73" spans="1:5" x14ac:dyDescent="0.3">
      <c r="A73" s="53">
        <v>12020454</v>
      </c>
      <c r="B73" s="53" t="s">
        <v>790</v>
      </c>
      <c r="C73" s="51"/>
      <c r="D73" s="51"/>
      <c r="E73" s="51">
        <v>10000000</v>
      </c>
    </row>
    <row r="74" spans="1:5" x14ac:dyDescent="0.3">
      <c r="A74" s="53">
        <v>12020459</v>
      </c>
      <c r="B74" s="53" t="s">
        <v>791</v>
      </c>
      <c r="C74" s="51"/>
      <c r="D74" s="51"/>
      <c r="E74" s="51">
        <v>2000000</v>
      </c>
    </row>
    <row r="75" spans="1:5" x14ac:dyDescent="0.3">
      <c r="A75" s="53">
        <v>12020460</v>
      </c>
      <c r="B75" s="53" t="s">
        <v>792</v>
      </c>
      <c r="C75" s="51"/>
      <c r="D75" s="51"/>
      <c r="E75" s="51">
        <v>2000000</v>
      </c>
    </row>
    <row r="76" spans="1:5" hidden="1" x14ac:dyDescent="0.3">
      <c r="A76" s="53">
        <v>12020463</v>
      </c>
      <c r="B76" s="53" t="s">
        <v>406</v>
      </c>
      <c r="C76" s="51"/>
      <c r="D76" s="51"/>
      <c r="E76" s="51"/>
    </row>
    <row r="77" spans="1:5" hidden="1" x14ac:dyDescent="0.3">
      <c r="A77" s="53">
        <v>12020464</v>
      </c>
      <c r="B77" s="53" t="s">
        <v>407</v>
      </c>
      <c r="C77" s="51"/>
      <c r="D77" s="51"/>
      <c r="E77" s="51"/>
    </row>
    <row r="78" spans="1:5" x14ac:dyDescent="0.3">
      <c r="A78" s="53">
        <v>12020465</v>
      </c>
      <c r="B78" s="53" t="s">
        <v>408</v>
      </c>
      <c r="C78" s="51"/>
      <c r="D78" s="51"/>
      <c r="E78" s="51">
        <v>500000</v>
      </c>
    </row>
    <row r="79" spans="1:5" x14ac:dyDescent="0.3">
      <c r="A79" s="53">
        <v>12020466</v>
      </c>
      <c r="B79" s="53" t="s">
        <v>409</v>
      </c>
      <c r="C79" s="51"/>
      <c r="D79" s="51"/>
      <c r="E79" s="51">
        <v>5000000</v>
      </c>
    </row>
    <row r="80" spans="1:5" x14ac:dyDescent="0.3">
      <c r="A80" s="53">
        <v>12020470</v>
      </c>
      <c r="B80" s="53" t="s">
        <v>410</v>
      </c>
      <c r="C80" s="51"/>
      <c r="D80" s="51"/>
      <c r="E80" s="51">
        <v>11000000</v>
      </c>
    </row>
    <row r="81" spans="1:5" x14ac:dyDescent="0.3">
      <c r="A81" s="53">
        <v>12020480</v>
      </c>
      <c r="B81" s="53" t="s">
        <v>411</v>
      </c>
      <c r="C81" s="51"/>
      <c r="D81" s="51">
        <v>0</v>
      </c>
      <c r="E81" s="51">
        <v>87764657.189999998</v>
      </c>
    </row>
    <row r="82" spans="1:5" s="1" customFormat="1" x14ac:dyDescent="0.3">
      <c r="A82" s="14">
        <v>12020500</v>
      </c>
      <c r="B82" s="14" t="s">
        <v>412</v>
      </c>
      <c r="C82" s="11">
        <f>C83</f>
        <v>0</v>
      </c>
      <c r="D82" s="11">
        <f t="shared" ref="D82:E82" si="9">D83</f>
        <v>0</v>
      </c>
      <c r="E82" s="11">
        <f t="shared" si="9"/>
        <v>0</v>
      </c>
    </row>
    <row r="83" spans="1:5" hidden="1" x14ac:dyDescent="0.3">
      <c r="A83" s="53">
        <v>12020501</v>
      </c>
      <c r="B83" s="53" t="s">
        <v>413</v>
      </c>
      <c r="C83" s="51"/>
      <c r="D83" s="51"/>
      <c r="E83" s="51"/>
    </row>
    <row r="84" spans="1:5" s="1" customFormat="1" x14ac:dyDescent="0.3">
      <c r="A84" s="14">
        <v>12020600</v>
      </c>
      <c r="B84" s="14" t="s">
        <v>414</v>
      </c>
      <c r="C84" s="11">
        <f>SUM(C85:C97)</f>
        <v>7071712</v>
      </c>
      <c r="D84" s="11">
        <f t="shared" ref="D84:E84" si="10">SUM(D85:D97)</f>
        <v>1200000</v>
      </c>
      <c r="E84" s="11">
        <f t="shared" si="10"/>
        <v>25000000</v>
      </c>
    </row>
    <row r="85" spans="1:5" hidden="1" x14ac:dyDescent="0.3">
      <c r="A85" s="53">
        <v>12020601</v>
      </c>
      <c r="B85" s="53" t="s">
        <v>415</v>
      </c>
      <c r="C85" s="51"/>
      <c r="D85" s="51"/>
      <c r="E85" s="51"/>
    </row>
    <row r="86" spans="1:5" hidden="1" x14ac:dyDescent="0.3">
      <c r="A86" s="53">
        <v>12020602</v>
      </c>
      <c r="B86" s="53" t="s">
        <v>416</v>
      </c>
      <c r="C86" s="51"/>
      <c r="D86" s="51"/>
      <c r="E86" s="51"/>
    </row>
    <row r="87" spans="1:5" hidden="1" x14ac:dyDescent="0.3">
      <c r="A87" s="53">
        <v>12020603</v>
      </c>
      <c r="B87" s="53" t="s">
        <v>417</v>
      </c>
      <c r="C87" s="51"/>
      <c r="D87" s="51"/>
      <c r="E87" s="51"/>
    </row>
    <row r="88" spans="1:5" x14ac:dyDescent="0.3">
      <c r="A88" s="53">
        <v>12020604</v>
      </c>
      <c r="B88" s="53" t="s">
        <v>418</v>
      </c>
      <c r="C88" s="51"/>
      <c r="D88" s="51"/>
      <c r="E88" s="51">
        <v>10000000</v>
      </c>
    </row>
    <row r="89" spans="1:5" hidden="1" x14ac:dyDescent="0.3">
      <c r="A89" s="53">
        <v>12020608</v>
      </c>
      <c r="B89" s="53" t="s">
        <v>419</v>
      </c>
      <c r="C89" s="51"/>
      <c r="D89" s="51"/>
      <c r="E89" s="51"/>
    </row>
    <row r="90" spans="1:5" x14ac:dyDescent="0.3">
      <c r="A90" s="53">
        <v>12020609</v>
      </c>
      <c r="B90" s="53" t="s">
        <v>420</v>
      </c>
      <c r="C90" s="51"/>
      <c r="D90" s="51"/>
      <c r="E90" s="51">
        <v>10000000</v>
      </c>
    </row>
    <row r="91" spans="1:5" hidden="1" x14ac:dyDescent="0.3">
      <c r="A91" s="53">
        <v>12020611</v>
      </c>
      <c r="B91" s="53" t="s">
        <v>793</v>
      </c>
      <c r="C91" s="51"/>
      <c r="D91" s="51"/>
      <c r="E91" s="51"/>
    </row>
    <row r="92" spans="1:5" hidden="1" x14ac:dyDescent="0.3">
      <c r="A92" s="53">
        <v>12020612</v>
      </c>
      <c r="B92" s="53" t="s">
        <v>421</v>
      </c>
      <c r="C92" s="51"/>
      <c r="D92" s="51"/>
      <c r="E92" s="51"/>
    </row>
    <row r="93" spans="1:5" x14ac:dyDescent="0.3">
      <c r="A93" s="53">
        <v>12020614</v>
      </c>
      <c r="B93" s="53" t="s">
        <v>422</v>
      </c>
      <c r="C93" s="51">
        <v>7071712</v>
      </c>
      <c r="D93" s="51">
        <v>1200000</v>
      </c>
      <c r="E93" s="51">
        <v>5000000</v>
      </c>
    </row>
    <row r="94" spans="1:5" hidden="1" x14ac:dyDescent="0.3">
      <c r="A94" s="53">
        <v>12020615</v>
      </c>
      <c r="B94" s="53" t="s">
        <v>423</v>
      </c>
      <c r="C94" s="51"/>
      <c r="D94" s="51"/>
      <c r="E94" s="51"/>
    </row>
    <row r="95" spans="1:5" hidden="1" x14ac:dyDescent="0.3">
      <c r="A95" s="53">
        <v>12020616</v>
      </c>
      <c r="B95" s="53" t="s">
        <v>424</v>
      </c>
      <c r="C95" s="51"/>
      <c r="D95" s="51"/>
      <c r="E95" s="51"/>
    </row>
    <row r="96" spans="1:5" hidden="1" x14ac:dyDescent="0.3">
      <c r="A96" s="53">
        <v>12020617</v>
      </c>
      <c r="B96" s="53" t="s">
        <v>425</v>
      </c>
      <c r="C96" s="51"/>
      <c r="D96" s="51"/>
      <c r="E96" s="51"/>
    </row>
    <row r="97" spans="1:5" hidden="1" x14ac:dyDescent="0.3">
      <c r="A97" s="53">
        <v>12020618</v>
      </c>
      <c r="B97" s="53" t="s">
        <v>426</v>
      </c>
      <c r="C97" s="51"/>
      <c r="D97" s="51"/>
      <c r="E97" s="51"/>
    </row>
    <row r="98" spans="1:5" s="1" customFormat="1" x14ac:dyDescent="0.3">
      <c r="A98" s="14">
        <v>12020700</v>
      </c>
      <c r="B98" s="14" t="s">
        <v>427</v>
      </c>
      <c r="C98" s="11">
        <f>SUM(C99:C107)</f>
        <v>15000000</v>
      </c>
      <c r="D98" s="11">
        <f t="shared" ref="D98:E98" si="11">SUM(D99:D107)</f>
        <v>2500000</v>
      </c>
      <c r="E98" s="11">
        <f t="shared" si="11"/>
        <v>25000000</v>
      </c>
    </row>
    <row r="99" spans="1:5" x14ac:dyDescent="0.3">
      <c r="A99" s="53">
        <v>12020701</v>
      </c>
      <c r="B99" s="53" t="s">
        <v>428</v>
      </c>
      <c r="C99" s="51">
        <v>7000000</v>
      </c>
      <c r="D99" s="51">
        <v>0</v>
      </c>
      <c r="E99" s="51">
        <v>5000000</v>
      </c>
    </row>
    <row r="100" spans="1:5" hidden="1" x14ac:dyDescent="0.3">
      <c r="A100" s="53">
        <v>12020702</v>
      </c>
      <c r="B100" s="53" t="s">
        <v>429</v>
      </c>
      <c r="C100" s="51"/>
      <c r="D100" s="51"/>
      <c r="E100" s="51"/>
    </row>
    <row r="101" spans="1:5" x14ac:dyDescent="0.3">
      <c r="A101" s="53">
        <v>12020703</v>
      </c>
      <c r="B101" s="53" t="s">
        <v>430</v>
      </c>
      <c r="C101" s="51">
        <v>8000000</v>
      </c>
      <c r="D101" s="51">
        <v>2500000</v>
      </c>
      <c r="E101" s="51">
        <v>20000000</v>
      </c>
    </row>
    <row r="102" spans="1:5" hidden="1" x14ac:dyDescent="0.3">
      <c r="A102" s="53">
        <v>12020704</v>
      </c>
      <c r="B102" s="53" t="s">
        <v>431</v>
      </c>
      <c r="C102" s="51"/>
      <c r="D102" s="51"/>
      <c r="E102" s="51"/>
    </row>
    <row r="103" spans="1:5" hidden="1" x14ac:dyDescent="0.3">
      <c r="A103" s="53">
        <v>12020705</v>
      </c>
      <c r="B103" s="53" t="s">
        <v>432</v>
      </c>
      <c r="C103" s="51"/>
      <c r="D103" s="51"/>
      <c r="E103" s="51"/>
    </row>
    <row r="104" spans="1:5" hidden="1" x14ac:dyDescent="0.3">
      <c r="A104" s="53">
        <v>12020707</v>
      </c>
      <c r="B104" s="53" t="s">
        <v>433</v>
      </c>
      <c r="C104" s="51"/>
      <c r="D104" s="51"/>
      <c r="E104" s="51"/>
    </row>
    <row r="105" spans="1:5" hidden="1" x14ac:dyDescent="0.3">
      <c r="A105" s="53">
        <v>12020708</v>
      </c>
      <c r="B105" s="53" t="s">
        <v>434</v>
      </c>
      <c r="C105" s="51"/>
      <c r="D105" s="51"/>
      <c r="E105" s="51"/>
    </row>
    <row r="106" spans="1:5" hidden="1" x14ac:dyDescent="0.3">
      <c r="A106" s="53">
        <v>12020709</v>
      </c>
      <c r="B106" s="53" t="s">
        <v>435</v>
      </c>
      <c r="C106" s="51"/>
      <c r="D106" s="51"/>
      <c r="E106" s="51"/>
    </row>
    <row r="107" spans="1:5" hidden="1" x14ac:dyDescent="0.3">
      <c r="A107" s="53">
        <v>12020711</v>
      </c>
      <c r="B107" s="53" t="s">
        <v>436</v>
      </c>
      <c r="C107" s="51"/>
      <c r="D107" s="51"/>
      <c r="E107" s="51"/>
    </row>
    <row r="108" spans="1:5" s="1" customFormat="1" x14ac:dyDescent="0.3">
      <c r="A108" s="14">
        <v>12020800</v>
      </c>
      <c r="B108" s="14" t="s">
        <v>437</v>
      </c>
      <c r="C108" s="11">
        <f>SUM(C109:C111)</f>
        <v>0</v>
      </c>
      <c r="D108" s="11">
        <f t="shared" ref="D108:E108" si="12">SUM(D109:D111)</f>
        <v>0</v>
      </c>
      <c r="E108" s="11">
        <f t="shared" si="12"/>
        <v>0</v>
      </c>
    </row>
    <row r="109" spans="1:5" hidden="1" x14ac:dyDescent="0.3">
      <c r="A109" s="53">
        <v>12020801</v>
      </c>
      <c r="B109" s="53" t="s">
        <v>438</v>
      </c>
      <c r="C109" s="51"/>
      <c r="D109" s="51"/>
      <c r="E109" s="51"/>
    </row>
    <row r="110" spans="1:5" x14ac:dyDescent="0.3">
      <c r="A110" s="53">
        <v>12020803</v>
      </c>
      <c r="B110" s="53" t="s">
        <v>439</v>
      </c>
      <c r="C110" s="51">
        <v>0</v>
      </c>
      <c r="D110" s="51">
        <v>0</v>
      </c>
      <c r="E110" s="51">
        <v>0</v>
      </c>
    </row>
    <row r="111" spans="1:5" hidden="1" x14ac:dyDescent="0.3">
      <c r="A111" s="53">
        <v>12020804</v>
      </c>
      <c r="B111" s="53" t="s">
        <v>440</v>
      </c>
      <c r="C111" s="51"/>
      <c r="D111" s="51"/>
      <c r="E111" s="51"/>
    </row>
    <row r="112" spans="1:5" s="1" customFormat="1" x14ac:dyDescent="0.3">
      <c r="A112" s="14">
        <v>12020900</v>
      </c>
      <c r="B112" s="14" t="s">
        <v>441</v>
      </c>
      <c r="C112" s="11">
        <f>C113</f>
        <v>0</v>
      </c>
      <c r="D112" s="11">
        <f t="shared" ref="D112:E112" si="13">D113</f>
        <v>0</v>
      </c>
      <c r="E112" s="11">
        <f t="shared" si="13"/>
        <v>0</v>
      </c>
    </row>
    <row r="113" spans="1:5" x14ac:dyDescent="0.3">
      <c r="A113" s="53">
        <v>12020901</v>
      </c>
      <c r="B113" s="53" t="s">
        <v>442</v>
      </c>
      <c r="C113" s="51">
        <v>0</v>
      </c>
      <c r="D113" s="51">
        <v>0</v>
      </c>
      <c r="E113" s="51">
        <v>0</v>
      </c>
    </row>
    <row r="114" spans="1:5" s="1" customFormat="1" x14ac:dyDescent="0.3">
      <c r="A114" s="14">
        <v>12021000</v>
      </c>
      <c r="B114" s="14" t="s">
        <v>443</v>
      </c>
      <c r="C114" s="11">
        <f>C115</f>
        <v>0</v>
      </c>
      <c r="D114" s="11">
        <f t="shared" ref="D114:E114" si="14">D115</f>
        <v>0</v>
      </c>
      <c r="E114" s="11">
        <f t="shared" si="14"/>
        <v>0</v>
      </c>
    </row>
    <row r="115" spans="1:5" hidden="1" x14ac:dyDescent="0.3">
      <c r="A115" s="53">
        <v>12021004</v>
      </c>
      <c r="B115" s="53" t="s">
        <v>444</v>
      </c>
      <c r="C115" s="51"/>
      <c r="D115" s="51"/>
      <c r="E115" s="51"/>
    </row>
    <row r="116" spans="1:5" s="1" customFormat="1" x14ac:dyDescent="0.3">
      <c r="A116" s="14">
        <v>12021100</v>
      </c>
      <c r="B116" s="14" t="s">
        <v>445</v>
      </c>
      <c r="C116" s="11">
        <f>SUM(C117:C118)</f>
        <v>0</v>
      </c>
      <c r="D116" s="11">
        <f t="shared" ref="D116:E116" si="15">SUM(D117:D118)</f>
        <v>0</v>
      </c>
      <c r="E116" s="11">
        <f t="shared" si="15"/>
        <v>0</v>
      </c>
    </row>
    <row r="117" spans="1:5" x14ac:dyDescent="0.3">
      <c r="A117" s="53">
        <v>12021102</v>
      </c>
      <c r="B117" s="53" t="s">
        <v>446</v>
      </c>
      <c r="C117" s="51">
        <v>0</v>
      </c>
      <c r="D117" s="51">
        <v>0</v>
      </c>
      <c r="E117" s="51">
        <v>0</v>
      </c>
    </row>
    <row r="118" spans="1:5" hidden="1" x14ac:dyDescent="0.3">
      <c r="A118" s="53">
        <v>12021103</v>
      </c>
      <c r="B118" s="53" t="s">
        <v>447</v>
      </c>
      <c r="C118" s="51"/>
      <c r="D118" s="51"/>
      <c r="E118" s="51"/>
    </row>
    <row r="119" spans="1:5" s="1" customFormat="1" x14ac:dyDescent="0.3">
      <c r="A119" s="14">
        <v>12021200</v>
      </c>
      <c r="B119" s="14" t="s">
        <v>448</v>
      </c>
      <c r="C119" s="11">
        <f>C120</f>
        <v>0</v>
      </c>
      <c r="D119" s="11">
        <f t="shared" ref="D119:E119" si="16">D120</f>
        <v>0</v>
      </c>
      <c r="E119" s="11">
        <f t="shared" si="16"/>
        <v>0</v>
      </c>
    </row>
    <row r="120" spans="1:5" hidden="1" x14ac:dyDescent="0.3">
      <c r="A120" s="53">
        <v>12021210</v>
      </c>
      <c r="B120" s="53" t="s">
        <v>449</v>
      </c>
      <c r="C120" s="51"/>
      <c r="D120" s="51"/>
      <c r="E120" s="51"/>
    </row>
    <row r="121" spans="1:5" s="1" customFormat="1" x14ac:dyDescent="0.3">
      <c r="A121" s="14">
        <v>13000000</v>
      </c>
      <c r="B121" s="14" t="s">
        <v>450</v>
      </c>
      <c r="C121" s="11">
        <f>C122+C128</f>
        <v>0</v>
      </c>
      <c r="D121" s="16">
        <f t="shared" ref="D121:E121" si="17">D122+D128</f>
        <v>0</v>
      </c>
      <c r="E121" s="16">
        <f t="shared" si="17"/>
        <v>0</v>
      </c>
    </row>
    <row r="122" spans="1:5" s="1" customFormat="1" x14ac:dyDescent="0.3">
      <c r="A122" s="14">
        <v>13010000</v>
      </c>
      <c r="B122" s="14" t="s">
        <v>451</v>
      </c>
      <c r="C122" s="11">
        <f>C123+C126</f>
        <v>0</v>
      </c>
      <c r="D122" s="16">
        <f t="shared" ref="D122:E122" si="18">D123+D126</f>
        <v>0</v>
      </c>
      <c r="E122" s="16">
        <f t="shared" si="18"/>
        <v>0</v>
      </c>
    </row>
    <row r="123" spans="1:5" s="1" customFormat="1" x14ac:dyDescent="0.3">
      <c r="A123" s="14">
        <v>13010100</v>
      </c>
      <c r="B123" s="14" t="s">
        <v>452</v>
      </c>
      <c r="C123" s="11">
        <f>SUM(C124:C125)</f>
        <v>0</v>
      </c>
      <c r="D123" s="11">
        <f t="shared" ref="D123:E123" si="19">SUM(D124:D125)</f>
        <v>0</v>
      </c>
      <c r="E123" s="11">
        <f t="shared" si="19"/>
        <v>0</v>
      </c>
    </row>
    <row r="124" spans="1:5" hidden="1" x14ac:dyDescent="0.3">
      <c r="A124" s="53">
        <v>13010101</v>
      </c>
      <c r="B124" s="53" t="s">
        <v>453</v>
      </c>
      <c r="C124" s="51"/>
      <c r="D124" s="51"/>
      <c r="E124" s="51"/>
    </row>
    <row r="125" spans="1:5" hidden="1" x14ac:dyDescent="0.3">
      <c r="A125" s="53">
        <v>13010102</v>
      </c>
      <c r="B125" s="53" t="s">
        <v>454</v>
      </c>
      <c r="C125" s="51"/>
      <c r="D125" s="51"/>
      <c r="E125" s="51"/>
    </row>
    <row r="126" spans="1:5" s="1" customFormat="1" x14ac:dyDescent="0.3">
      <c r="A126" s="14">
        <v>13010200</v>
      </c>
      <c r="B126" s="14" t="s">
        <v>455</v>
      </c>
      <c r="C126" s="11">
        <f>C127</f>
        <v>0</v>
      </c>
      <c r="D126" s="11">
        <f t="shared" ref="D126:E126" si="20">D127</f>
        <v>0</v>
      </c>
      <c r="E126" s="11">
        <f t="shared" si="20"/>
        <v>0</v>
      </c>
    </row>
    <row r="127" spans="1:5" hidden="1" x14ac:dyDescent="0.3">
      <c r="A127" s="53">
        <v>13010202</v>
      </c>
      <c r="B127" s="53" t="s">
        <v>456</v>
      </c>
      <c r="C127" s="51"/>
      <c r="D127" s="51"/>
      <c r="E127" s="51"/>
    </row>
    <row r="128" spans="1:5" s="1" customFormat="1" x14ac:dyDescent="0.3">
      <c r="A128" s="14">
        <v>13020000</v>
      </c>
      <c r="B128" s="14" t="s">
        <v>786</v>
      </c>
      <c r="C128" s="11">
        <f>C129</f>
        <v>0</v>
      </c>
      <c r="D128" s="11">
        <f t="shared" ref="D128:E131" si="21">D129</f>
        <v>0</v>
      </c>
      <c r="E128" s="11">
        <f t="shared" si="21"/>
        <v>0</v>
      </c>
    </row>
    <row r="129" spans="1:5" s="1" customFormat="1" x14ac:dyDescent="0.3">
      <c r="A129" s="14">
        <v>13020100</v>
      </c>
      <c r="B129" s="14" t="s">
        <v>457</v>
      </c>
      <c r="C129" s="11">
        <f>C130</f>
        <v>0</v>
      </c>
      <c r="D129" s="11">
        <f t="shared" si="21"/>
        <v>0</v>
      </c>
      <c r="E129" s="11">
        <f t="shared" si="21"/>
        <v>0</v>
      </c>
    </row>
    <row r="130" spans="1:5" hidden="1" x14ac:dyDescent="0.3">
      <c r="A130" s="53">
        <v>13020106</v>
      </c>
      <c r="B130" s="53" t="s">
        <v>458</v>
      </c>
      <c r="C130" s="51"/>
      <c r="D130" s="51"/>
      <c r="E130" s="51"/>
    </row>
    <row r="131" spans="1:5" s="1" customFormat="1" x14ac:dyDescent="0.3">
      <c r="A131" s="14">
        <v>14020100</v>
      </c>
      <c r="B131" s="14" t="s">
        <v>598</v>
      </c>
      <c r="C131" s="11">
        <f>C132</f>
        <v>0</v>
      </c>
      <c r="D131" s="11">
        <f t="shared" si="21"/>
        <v>0</v>
      </c>
      <c r="E131" s="11">
        <f t="shared" si="21"/>
        <v>0</v>
      </c>
    </row>
    <row r="132" spans="1:5" x14ac:dyDescent="0.3">
      <c r="A132" s="53">
        <v>14020106</v>
      </c>
      <c r="B132" s="53" t="s">
        <v>458</v>
      </c>
      <c r="C132" s="51">
        <v>0</v>
      </c>
      <c r="D132" s="51"/>
      <c r="E132" s="51"/>
    </row>
    <row r="133" spans="1:5" hidden="1" x14ac:dyDescent="0.3"/>
    <row r="134" spans="1:5" hidden="1" x14ac:dyDescent="0.3"/>
    <row r="135" spans="1:5" hidden="1" x14ac:dyDescent="0.3"/>
    <row r="136" spans="1:5" hidden="1" x14ac:dyDescent="0.3"/>
    <row r="137" spans="1:5" hidden="1" x14ac:dyDescent="0.3"/>
    <row r="138" spans="1:5" hidden="1" x14ac:dyDescent="0.3"/>
    <row r="139" spans="1:5" hidden="1" x14ac:dyDescent="0.3"/>
    <row r="140" spans="1:5" hidden="1" x14ac:dyDescent="0.3"/>
    <row r="141" spans="1:5" hidden="1" x14ac:dyDescent="0.3"/>
    <row r="142" spans="1:5" hidden="1" x14ac:dyDescent="0.3"/>
    <row r="143" spans="1:5" hidden="1" x14ac:dyDescent="0.3"/>
    <row r="144" spans="1:5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9BA6lbchGkqAh3GyQR3hCAHInkbC6OKxrCoBp3eMlR6jB6qPkx9MlmzEIB37VoRA3Zha3PBURvGU23O0g6jR4w==" saltValue="ORD7y3gHNyyhQx5oBrd81Q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scale="71" orientation="landscape" r:id="rId1"/>
  <headerFooter>
    <oddFooter>&amp;C&amp;"-,Bold"&amp;20&amp;P</oddFooter>
  </headerFooter>
  <rowBreaks count="1" manualBreakCount="1">
    <brk id="5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300"/>
  <sheetViews>
    <sheetView view="pageBreakPreview" topLeftCell="A76" zoomScale="90" zoomScaleNormal="130" zoomScaleSheetLayoutView="90" workbookViewId="0">
      <selection sqref="A1:E1"/>
    </sheetView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5" width="25.81640625" style="1" bestFit="1" customWidth="1"/>
    <col min="6" max="16384" width="8.81640625" style="1"/>
  </cols>
  <sheetData>
    <row r="1" spans="1:5" x14ac:dyDescent="0.3">
      <c r="A1" s="74" t="s">
        <v>461</v>
      </c>
      <c r="B1" s="74"/>
      <c r="C1" s="74"/>
      <c r="D1" s="74"/>
      <c r="E1" s="74"/>
    </row>
    <row r="2" spans="1:5" x14ac:dyDescent="0.3">
      <c r="A2" s="75" t="s">
        <v>813</v>
      </c>
      <c r="B2" s="75"/>
      <c r="C2" s="75"/>
      <c r="D2" s="75"/>
      <c r="E2" s="75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111</v>
      </c>
      <c r="C4" s="50" t="s">
        <v>595</v>
      </c>
      <c r="D4" s="50" t="s">
        <v>596</v>
      </c>
      <c r="E4" s="50" t="s">
        <v>597</v>
      </c>
    </row>
    <row r="5" spans="1:5" x14ac:dyDescent="0.3">
      <c r="A5" s="6"/>
      <c r="B5" s="5" t="s">
        <v>2</v>
      </c>
      <c r="C5" s="11">
        <f>C6+C118</f>
        <v>8191589687.3100014</v>
      </c>
      <c r="D5" s="11">
        <f t="shared" ref="D5:E5" si="0">D6+D118</f>
        <v>5790393548.1100006</v>
      </c>
      <c r="E5" s="11">
        <f t="shared" si="0"/>
        <v>9463032713.75</v>
      </c>
    </row>
    <row r="6" spans="1:5" x14ac:dyDescent="0.3">
      <c r="A6" s="4">
        <v>2</v>
      </c>
      <c r="B6" s="5" t="s">
        <v>147</v>
      </c>
      <c r="C6" s="11">
        <f>C7+C25</f>
        <v>6293748537.3100014</v>
      </c>
      <c r="D6" s="11">
        <f>D7+D25</f>
        <v>4709478486.0100002</v>
      </c>
      <c r="E6" s="11">
        <f>E7+E25</f>
        <v>5952446426.3099995</v>
      </c>
    </row>
    <row r="7" spans="1:5" x14ac:dyDescent="0.3">
      <c r="A7" s="4">
        <v>21</v>
      </c>
      <c r="B7" s="5" t="s">
        <v>148</v>
      </c>
      <c r="C7" s="11">
        <f>C8+C13+C20</f>
        <v>4200334191.0300007</v>
      </c>
      <c r="D7" s="11">
        <f t="shared" ref="D7:E7" si="1">D8+D13+D20</f>
        <v>3792840008.6300001</v>
      </c>
      <c r="E7" s="11">
        <f t="shared" si="1"/>
        <v>4148343651.5799999</v>
      </c>
    </row>
    <row r="8" spans="1:5" x14ac:dyDescent="0.3">
      <c r="A8" s="4">
        <v>2101</v>
      </c>
      <c r="B8" s="5" t="s">
        <v>149</v>
      </c>
      <c r="C8" s="11">
        <f>C9</f>
        <v>3397221422.0300007</v>
      </c>
      <c r="D8" s="11">
        <f t="shared" ref="D8:E8" si="2">D9</f>
        <v>3276423500.6300001</v>
      </c>
      <c r="E8" s="11">
        <f t="shared" si="2"/>
        <v>3049409962.7399998</v>
      </c>
    </row>
    <row r="9" spans="1:5" x14ac:dyDescent="0.3">
      <c r="A9" s="4">
        <v>210101</v>
      </c>
      <c r="B9" s="5" t="s">
        <v>150</v>
      </c>
      <c r="C9" s="11">
        <f>SUM(C10:C12)</f>
        <v>3397221422.0300007</v>
      </c>
      <c r="D9" s="11">
        <f>SUM(D10:D12)</f>
        <v>3276423500.6300001</v>
      </c>
      <c r="E9" s="11">
        <f>SUM(E10:E12)</f>
        <v>3049409962.7399998</v>
      </c>
    </row>
    <row r="10" spans="1:5" x14ac:dyDescent="0.3">
      <c r="A10" s="6">
        <v>21010101</v>
      </c>
      <c r="B10" s="7" t="s">
        <v>149</v>
      </c>
      <c r="C10" s="10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3323679327.0300007</v>
      </c>
      <c r="D10" s="10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3202881405.6300001</v>
      </c>
      <c r="E10" s="10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2975867867.7399998</v>
      </c>
    </row>
    <row r="11" spans="1:5" x14ac:dyDescent="0.3">
      <c r="A11" s="6">
        <v>21010102</v>
      </c>
      <c r="B11" s="7" t="s">
        <v>151</v>
      </c>
      <c r="C11" s="10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10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10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 x14ac:dyDescent="0.3">
      <c r="A12" s="6">
        <v>21010103</v>
      </c>
      <c r="B12" s="7" t="s">
        <v>152</v>
      </c>
      <c r="C12" s="10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73542095</v>
      </c>
      <c r="D12" s="10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73542095</v>
      </c>
      <c r="E12" s="10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73542095</v>
      </c>
    </row>
    <row r="13" spans="1:5" x14ac:dyDescent="0.3">
      <c r="A13" s="4">
        <v>2102</v>
      </c>
      <c r="B13" s="5" t="s">
        <v>153</v>
      </c>
      <c r="C13" s="11">
        <f>C14+C18</f>
        <v>115816008</v>
      </c>
      <c r="D13" s="11">
        <f>D14+D18</f>
        <v>115816008</v>
      </c>
      <c r="E13" s="11">
        <f>E14+E18</f>
        <v>36000000</v>
      </c>
    </row>
    <row r="14" spans="1:5" x14ac:dyDescent="0.3">
      <c r="A14" s="4">
        <v>210201</v>
      </c>
      <c r="B14" s="5" t="s">
        <v>154</v>
      </c>
      <c r="C14" s="11">
        <f>SUM(C15:C17)</f>
        <v>115816008</v>
      </c>
      <c r="D14" s="11">
        <f>SUM(D15:D17)</f>
        <v>115816008</v>
      </c>
      <c r="E14" s="11">
        <f>SUM(E15:E17)</f>
        <v>36000000</v>
      </c>
    </row>
    <row r="15" spans="1:5" x14ac:dyDescent="0.3">
      <c r="A15" s="6">
        <v>21020104</v>
      </c>
      <c r="B15" s="7" t="s">
        <v>155</v>
      </c>
      <c r="C15" s="10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45908004</v>
      </c>
      <c r="D15" s="10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45908004</v>
      </c>
      <c r="E15" s="10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 x14ac:dyDescent="0.3">
      <c r="A16" s="6">
        <v>21020108</v>
      </c>
      <c r="B16" s="7" t="s">
        <v>156</v>
      </c>
      <c r="C16" s="10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45908004</v>
      </c>
      <c r="D16" s="10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45908004</v>
      </c>
      <c r="E16" s="10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 x14ac:dyDescent="0.3">
      <c r="A17" s="6">
        <v>21020109</v>
      </c>
      <c r="B17" s="7" t="s">
        <v>157</v>
      </c>
      <c r="C17" s="10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24000000</v>
      </c>
      <c r="D17" s="10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24000000</v>
      </c>
      <c r="E17" s="10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36000000</v>
      </c>
    </row>
    <row r="18" spans="1:5" x14ac:dyDescent="0.3">
      <c r="A18" s="4">
        <v>210202</v>
      </c>
      <c r="B18" s="5" t="s">
        <v>158</v>
      </c>
      <c r="C18" s="11">
        <f>C19</f>
        <v>0</v>
      </c>
      <c r="D18" s="11">
        <f t="shared" ref="D18:E18" si="3">D19</f>
        <v>0</v>
      </c>
      <c r="E18" s="11">
        <f t="shared" si="3"/>
        <v>0</v>
      </c>
    </row>
    <row r="19" spans="1:5" x14ac:dyDescent="0.3">
      <c r="A19" s="6">
        <v>21020207</v>
      </c>
      <c r="B19" s="7" t="s">
        <v>159</v>
      </c>
      <c r="C19" s="10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10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10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 x14ac:dyDescent="0.3">
      <c r="A20" s="4">
        <v>210301</v>
      </c>
      <c r="B20" s="5" t="s">
        <v>160</v>
      </c>
      <c r="C20" s="11">
        <f>SUM(C21:C23)</f>
        <v>687296761</v>
      </c>
      <c r="D20" s="11">
        <f>SUM(D21:D23)</f>
        <v>400600500</v>
      </c>
      <c r="E20" s="11">
        <f>SUM(E21:E23)</f>
        <v>1062933688.84</v>
      </c>
    </row>
    <row r="21" spans="1:5" x14ac:dyDescent="0.3">
      <c r="A21" s="6">
        <v>21030101</v>
      </c>
      <c r="B21" s="7" t="s">
        <v>161</v>
      </c>
      <c r="C21" s="10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0</v>
      </c>
      <c r="D21" s="10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0</v>
      </c>
      <c r="E21" s="10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200000000</v>
      </c>
    </row>
    <row r="22" spans="1:5" x14ac:dyDescent="0.3">
      <c r="A22" s="6">
        <v>21030102</v>
      </c>
      <c r="B22" s="7" t="s">
        <v>162</v>
      </c>
      <c r="C22" s="10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687296761</v>
      </c>
      <c r="D22" s="10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400600500</v>
      </c>
      <c r="E22" s="10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832079589.22000003</v>
      </c>
    </row>
    <row r="23" spans="1:5" x14ac:dyDescent="0.3">
      <c r="A23" s="6">
        <v>21030104</v>
      </c>
      <c r="B23" s="7" t="s">
        <v>538</v>
      </c>
      <c r="C23" s="10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0</v>
      </c>
      <c r="D23" s="10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0</v>
      </c>
      <c r="E23" s="10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30854099.620000001</v>
      </c>
    </row>
    <row r="24" spans="1:5" hidden="1" x14ac:dyDescent="0.3">
      <c r="A24" s="6"/>
      <c r="B24" s="7"/>
      <c r="C24" s="10"/>
      <c r="D24" s="10"/>
      <c r="E24" s="10"/>
    </row>
    <row r="25" spans="1:5" x14ac:dyDescent="0.3">
      <c r="A25" s="4">
        <v>22</v>
      </c>
      <c r="B25" s="5" t="s">
        <v>163</v>
      </c>
      <c r="C25" s="11">
        <f>C26+C103+C107+C112</f>
        <v>2093414346.2800002</v>
      </c>
      <c r="D25" s="11">
        <f t="shared" ref="D25:E25" si="4">D26+D103+D107+D112</f>
        <v>916638477.38000011</v>
      </c>
      <c r="E25" s="11">
        <f t="shared" si="4"/>
        <v>1804102774.73</v>
      </c>
    </row>
    <row r="26" spans="1:5" x14ac:dyDescent="0.3">
      <c r="A26" s="4">
        <v>2202</v>
      </c>
      <c r="B26" s="5" t="s">
        <v>164</v>
      </c>
      <c r="C26" s="11">
        <f>C27+C32+C40+C54+C63+C66+C72+C81+C85+C88</f>
        <v>1372679714</v>
      </c>
      <c r="D26" s="11">
        <f t="shared" ref="D26:E26" si="5">D27+D32+D40+D54+D63+D66+D72+D81+D85+D88</f>
        <v>313083038</v>
      </c>
      <c r="E26" s="11">
        <f t="shared" si="5"/>
        <v>1048769370.36</v>
      </c>
    </row>
    <row r="27" spans="1:5" x14ac:dyDescent="0.3">
      <c r="A27" s="4">
        <v>220201</v>
      </c>
      <c r="B27" s="5" t="s">
        <v>165</v>
      </c>
      <c r="C27" s="11">
        <f>SUM(C28:C31)</f>
        <v>78650000</v>
      </c>
      <c r="D27" s="11">
        <f t="shared" ref="D27:E27" si="6">SUM(D28:D31)</f>
        <v>49601427</v>
      </c>
      <c r="E27" s="11">
        <f t="shared" si="6"/>
        <v>66650000</v>
      </c>
    </row>
    <row r="28" spans="1:5" x14ac:dyDescent="0.3">
      <c r="A28" s="6">
        <v>22020101</v>
      </c>
      <c r="B28" s="7" t="s">
        <v>166</v>
      </c>
      <c r="C28" s="10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22500000</v>
      </c>
      <c r="D28" s="10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12346970</v>
      </c>
      <c r="E28" s="10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20000000</v>
      </c>
    </row>
    <row r="29" spans="1:5" x14ac:dyDescent="0.3">
      <c r="A29" s="6">
        <v>22020102</v>
      </c>
      <c r="B29" s="7" t="s">
        <v>167</v>
      </c>
      <c r="C29" s="10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56150000</v>
      </c>
      <c r="D29" s="10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37254457</v>
      </c>
      <c r="E29" s="10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46650000</v>
      </c>
    </row>
    <row r="30" spans="1:5" ht="30" x14ac:dyDescent="0.3">
      <c r="A30" s="6">
        <v>22020103</v>
      </c>
      <c r="B30" s="7" t="s">
        <v>168</v>
      </c>
      <c r="C30" s="10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10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10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0</v>
      </c>
    </row>
    <row r="31" spans="1:5" x14ac:dyDescent="0.3">
      <c r="A31" s="6">
        <v>22020104</v>
      </c>
      <c r="B31" s="7" t="s">
        <v>169</v>
      </c>
      <c r="C31" s="10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0</v>
      </c>
      <c r="D31" s="10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0</v>
      </c>
      <c r="E31" s="10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0</v>
      </c>
    </row>
    <row r="32" spans="1:5" x14ac:dyDescent="0.3">
      <c r="A32" s="4">
        <v>220202</v>
      </c>
      <c r="B32" s="5" t="s">
        <v>170</v>
      </c>
      <c r="C32" s="11">
        <f>SUM(C33:C39)</f>
        <v>1000000</v>
      </c>
      <c r="D32" s="11">
        <f t="shared" ref="D32:E32" si="7">SUM(D33:D39)</f>
        <v>450000</v>
      </c>
      <c r="E32" s="11">
        <f t="shared" si="7"/>
        <v>6000000</v>
      </c>
    </row>
    <row r="33" spans="1:5" x14ac:dyDescent="0.3">
      <c r="A33" s="6">
        <v>22020201</v>
      </c>
      <c r="B33" s="7" t="s">
        <v>171</v>
      </c>
      <c r="C33" s="10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1000000</v>
      </c>
      <c r="D33" s="10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450000</v>
      </c>
      <c r="E33" s="10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6000000</v>
      </c>
    </row>
    <row r="34" spans="1:5" x14ac:dyDescent="0.3">
      <c r="A34" s="6">
        <v>22020202</v>
      </c>
      <c r="B34" s="7" t="s">
        <v>172</v>
      </c>
      <c r="C34" s="10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10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10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 x14ac:dyDescent="0.3">
      <c r="A35" s="6">
        <v>22020203</v>
      </c>
      <c r="B35" s="7" t="s">
        <v>173</v>
      </c>
      <c r="C35" s="10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10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10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0</v>
      </c>
    </row>
    <row r="36" spans="1:5" x14ac:dyDescent="0.3">
      <c r="A36" s="6">
        <v>22020204</v>
      </c>
      <c r="B36" s="7" t="s">
        <v>174</v>
      </c>
      <c r="C36" s="10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10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10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 x14ac:dyDescent="0.3">
      <c r="A37" s="6">
        <v>22020205</v>
      </c>
      <c r="B37" s="7" t="s">
        <v>175</v>
      </c>
      <c r="C37" s="10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0</v>
      </c>
      <c r="D37" s="10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0</v>
      </c>
      <c r="E37" s="10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0</v>
      </c>
    </row>
    <row r="38" spans="1:5" x14ac:dyDescent="0.3">
      <c r="A38" s="6">
        <v>22020206</v>
      </c>
      <c r="B38" s="7" t="s">
        <v>176</v>
      </c>
      <c r="C38" s="10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10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10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 x14ac:dyDescent="0.3">
      <c r="A39" s="6">
        <v>22020210</v>
      </c>
      <c r="B39" s="7" t="s">
        <v>177</v>
      </c>
      <c r="C39" s="10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10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10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3">
      <c r="A40" s="4">
        <v>220203</v>
      </c>
      <c r="B40" s="5" t="s">
        <v>178</v>
      </c>
      <c r="C40" s="11">
        <f>SUM(C41:C53)</f>
        <v>380650000</v>
      </c>
      <c r="D40" s="11">
        <f t="shared" ref="D40:E40" si="8">SUM(D41:D53)</f>
        <v>57129364</v>
      </c>
      <c r="E40" s="11">
        <f t="shared" si="8"/>
        <v>385550000</v>
      </c>
    </row>
    <row r="41" spans="1:5" x14ac:dyDescent="0.3">
      <c r="A41" s="6">
        <v>22020301</v>
      </c>
      <c r="B41" s="7" t="s">
        <v>179</v>
      </c>
      <c r="C41" s="10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25650000</v>
      </c>
      <c r="D41" s="10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11670200</v>
      </c>
      <c r="E41" s="10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24550000</v>
      </c>
    </row>
    <row r="42" spans="1:5" x14ac:dyDescent="0.3">
      <c r="A42" s="6">
        <v>22020302</v>
      </c>
      <c r="B42" s="7" t="s">
        <v>180</v>
      </c>
      <c r="C42" s="10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0</v>
      </c>
      <c r="D42" s="10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0</v>
      </c>
      <c r="E42" s="10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0</v>
      </c>
    </row>
    <row r="43" spans="1:5" x14ac:dyDescent="0.3">
      <c r="A43" s="6">
        <v>22020303</v>
      </c>
      <c r="B43" s="7" t="s">
        <v>181</v>
      </c>
      <c r="C43" s="10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10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10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 x14ac:dyDescent="0.3">
      <c r="A44" s="6">
        <v>22020304</v>
      </c>
      <c r="B44" s="7" t="s">
        <v>182</v>
      </c>
      <c r="C44" s="10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10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10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 x14ac:dyDescent="0.3">
      <c r="A45" s="6">
        <v>22020305</v>
      </c>
      <c r="B45" s="7" t="s">
        <v>183</v>
      </c>
      <c r="C45" s="10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0</v>
      </c>
      <c r="D45" s="10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0</v>
      </c>
      <c r="E45" s="10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4000000</v>
      </c>
    </row>
    <row r="46" spans="1:5" x14ac:dyDescent="0.3">
      <c r="A46" s="6">
        <v>22020306</v>
      </c>
      <c r="B46" s="7" t="s">
        <v>184</v>
      </c>
      <c r="C46" s="10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0</v>
      </c>
      <c r="D46" s="10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10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0</v>
      </c>
    </row>
    <row r="47" spans="1:5" x14ac:dyDescent="0.3">
      <c r="A47" s="6">
        <v>22020307</v>
      </c>
      <c r="B47" s="7" t="s">
        <v>185</v>
      </c>
      <c r="C47" s="10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55000000</v>
      </c>
      <c r="D47" s="10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35547400</v>
      </c>
      <c r="E47" s="10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107000000</v>
      </c>
    </row>
    <row r="48" spans="1:5" x14ac:dyDescent="0.3">
      <c r="A48" s="6">
        <v>22020308</v>
      </c>
      <c r="B48" s="7" t="s">
        <v>186</v>
      </c>
      <c r="C48" s="10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10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10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 x14ac:dyDescent="0.3">
      <c r="A49" s="6">
        <v>22020309</v>
      </c>
      <c r="B49" s="7" t="s">
        <v>187</v>
      </c>
      <c r="C49" s="10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0</v>
      </c>
      <c r="D49" s="10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0</v>
      </c>
      <c r="E49" s="10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0</v>
      </c>
    </row>
    <row r="50" spans="1:5" x14ac:dyDescent="0.3">
      <c r="A50" s="6">
        <v>22020310</v>
      </c>
      <c r="B50" s="7" t="s">
        <v>188</v>
      </c>
      <c r="C50" s="10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10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10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0</v>
      </c>
    </row>
    <row r="51" spans="1:5" x14ac:dyDescent="0.3">
      <c r="A51" s="6">
        <v>22020311</v>
      </c>
      <c r="B51" s="7" t="s">
        <v>189</v>
      </c>
      <c r="C51" s="10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300000000</v>
      </c>
      <c r="D51" s="10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9911764</v>
      </c>
      <c r="E51" s="10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250000000</v>
      </c>
    </row>
    <row r="52" spans="1:5" x14ac:dyDescent="0.3">
      <c r="A52" s="6">
        <v>22020312</v>
      </c>
      <c r="B52" s="7" t="s">
        <v>190</v>
      </c>
      <c r="C52" s="10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0</v>
      </c>
      <c r="D52" s="10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0</v>
      </c>
      <c r="E52" s="10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0</v>
      </c>
    </row>
    <row r="53" spans="1:5" x14ac:dyDescent="0.3">
      <c r="A53" s="6">
        <v>22020313</v>
      </c>
      <c r="B53" s="7" t="s">
        <v>191</v>
      </c>
      <c r="C53" s="10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10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10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 x14ac:dyDescent="0.3">
      <c r="A54" s="4">
        <v>220204</v>
      </c>
      <c r="B54" s="5" t="s">
        <v>192</v>
      </c>
      <c r="C54" s="11">
        <f>SUM(C55:C62)</f>
        <v>102455000</v>
      </c>
      <c r="D54" s="11">
        <f t="shared" ref="D54:E54" si="9">SUM(D55:D62)</f>
        <v>32555697</v>
      </c>
      <c r="E54" s="11">
        <f t="shared" si="9"/>
        <v>97150000</v>
      </c>
    </row>
    <row r="55" spans="1:5" x14ac:dyDescent="0.3">
      <c r="A55" s="6">
        <v>22020401</v>
      </c>
      <c r="B55" s="7" t="s">
        <v>193</v>
      </c>
      <c r="C55" s="10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58105000</v>
      </c>
      <c r="D55" s="10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19110860</v>
      </c>
      <c r="E55" s="10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64300000</v>
      </c>
    </row>
    <row r="56" spans="1:5" x14ac:dyDescent="0.3">
      <c r="A56" s="6">
        <v>22020402</v>
      </c>
      <c r="B56" s="7" t="s">
        <v>194</v>
      </c>
      <c r="C56" s="10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39350000</v>
      </c>
      <c r="D56" s="10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13444837</v>
      </c>
      <c r="E56" s="10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32850000</v>
      </c>
    </row>
    <row r="57" spans="1:5" ht="30" x14ac:dyDescent="0.3">
      <c r="A57" s="6">
        <v>22020403</v>
      </c>
      <c r="B57" s="7" t="s">
        <v>195</v>
      </c>
      <c r="C57" s="10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0</v>
      </c>
      <c r="D57" s="10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0</v>
      </c>
      <c r="E57" s="10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0</v>
      </c>
    </row>
    <row r="58" spans="1:5" x14ac:dyDescent="0.3">
      <c r="A58" s="6">
        <v>22020404</v>
      </c>
      <c r="B58" s="7" t="s">
        <v>196</v>
      </c>
      <c r="C58" s="10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0</v>
      </c>
      <c r="D58" s="10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0</v>
      </c>
      <c r="E58" s="10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0</v>
      </c>
    </row>
    <row r="59" spans="1:5" x14ac:dyDescent="0.3">
      <c r="A59" s="6">
        <v>22020405</v>
      </c>
      <c r="B59" s="7" t="s">
        <v>197</v>
      </c>
      <c r="C59" s="10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5000000</v>
      </c>
      <c r="D59" s="10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0</v>
      </c>
      <c r="E59" s="10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0</v>
      </c>
    </row>
    <row r="60" spans="1:5" x14ac:dyDescent="0.3">
      <c r="A60" s="6">
        <v>22020406</v>
      </c>
      <c r="B60" s="7" t="s">
        <v>198</v>
      </c>
      <c r="C60" s="10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0</v>
      </c>
      <c r="D60" s="10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0</v>
      </c>
      <c r="E60" s="10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0</v>
      </c>
    </row>
    <row r="61" spans="1:5" x14ac:dyDescent="0.3">
      <c r="A61" s="6">
        <v>22020410</v>
      </c>
      <c r="B61" s="7" t="s">
        <v>199</v>
      </c>
      <c r="C61" s="10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0</v>
      </c>
      <c r="D61" s="10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10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0</v>
      </c>
    </row>
    <row r="62" spans="1:5" x14ac:dyDescent="0.3">
      <c r="A62" s="6">
        <v>22020411</v>
      </c>
      <c r="B62" s="7" t="s">
        <v>200</v>
      </c>
      <c r="C62" s="10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0</v>
      </c>
      <c r="D62" s="10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0</v>
      </c>
      <c r="E62" s="10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0</v>
      </c>
    </row>
    <row r="63" spans="1:5" x14ac:dyDescent="0.3">
      <c r="A63" s="4">
        <v>220205</v>
      </c>
      <c r="B63" s="5" t="s">
        <v>201</v>
      </c>
      <c r="C63" s="11">
        <f>SUM(C64:C65)</f>
        <v>103000000</v>
      </c>
      <c r="D63" s="11">
        <f>SUM(D64:D65)</f>
        <v>2201500</v>
      </c>
      <c r="E63" s="11">
        <f>SUM(E64:E65)</f>
        <v>13000000</v>
      </c>
    </row>
    <row r="64" spans="1:5" x14ac:dyDescent="0.3">
      <c r="A64" s="6">
        <v>22020501</v>
      </c>
      <c r="B64" s="7" t="s">
        <v>202</v>
      </c>
      <c r="C64" s="10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103000000</v>
      </c>
      <c r="D64" s="10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2201500</v>
      </c>
      <c r="E64" s="10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13000000</v>
      </c>
    </row>
    <row r="65" spans="1:5" x14ac:dyDescent="0.3">
      <c r="A65" s="6">
        <v>22020502</v>
      </c>
      <c r="B65" s="7" t="s">
        <v>203</v>
      </c>
      <c r="C65" s="10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F.xi'!C47+'TRADITIONAL OVERHEAD COST F.xi'!C47</f>
        <v>0</v>
      </c>
      <c r="D65" s="10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F.xi'!D47+'TRADITIONAL OVERHEAD COST F.xi'!D47</f>
        <v>0</v>
      </c>
      <c r="E65" s="10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F.xi'!E47+'TRADITIONAL OVERHEAD COST F.xi'!E47</f>
        <v>0</v>
      </c>
    </row>
    <row r="66" spans="1:5" x14ac:dyDescent="0.3">
      <c r="A66" s="4">
        <v>220206</v>
      </c>
      <c r="B66" s="5" t="s">
        <v>204</v>
      </c>
      <c r="C66" s="11">
        <f>SUM(C67:C71)</f>
        <v>275235294</v>
      </c>
      <c r="D66" s="11">
        <f t="shared" ref="D66:E66" si="10">SUM(D67:D71)</f>
        <v>101893533</v>
      </c>
      <c r="E66" s="11">
        <f t="shared" si="10"/>
        <v>67500000</v>
      </c>
    </row>
    <row r="67" spans="1:5" x14ac:dyDescent="0.3">
      <c r="A67" s="6">
        <v>22020601</v>
      </c>
      <c r="B67" s="7" t="s">
        <v>205</v>
      </c>
      <c r="C67" s="10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F.xi'!C49+'TRADITIONAL OVERHEAD COST F.xi'!C49</f>
        <v>200235294</v>
      </c>
      <c r="D67" s="10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F.xi'!D49+'TRADITIONAL OVERHEAD COST F.xi'!D49</f>
        <v>56326233</v>
      </c>
      <c r="E67" s="10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F.xi'!E49+'TRADITIONAL OVERHEAD COST F.xi'!E49</f>
        <v>50000000</v>
      </c>
    </row>
    <row r="68" spans="1:5" x14ac:dyDescent="0.3">
      <c r="A68" s="6">
        <v>22020602</v>
      </c>
      <c r="B68" s="7" t="s">
        <v>536</v>
      </c>
      <c r="C68" s="10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F.xi'!C50+'TRADITIONAL OVERHEAD COST F.xi'!C50</f>
        <v>0</v>
      </c>
      <c r="D68" s="10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F.xi'!D50+'TRADITIONAL OVERHEAD COST F.xi'!D50</f>
        <v>0</v>
      </c>
      <c r="E68" s="10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F.xi'!E50+'TRADITIONAL OVERHEAD COST F.xi'!E50</f>
        <v>0</v>
      </c>
    </row>
    <row r="69" spans="1:5" x14ac:dyDescent="0.3">
      <c r="A69" s="6">
        <v>22020603</v>
      </c>
      <c r="B69" s="7" t="s">
        <v>206</v>
      </c>
      <c r="C69" s="10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F.xi'!C51+'TRADITIONAL OVERHEAD COST F.xi'!C51</f>
        <v>0</v>
      </c>
      <c r="D69" s="10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F.xi'!D51+'TRADITIONAL OVERHEAD COST F.xi'!D51</f>
        <v>0</v>
      </c>
      <c r="E69" s="10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F.xi'!E51+'TRADITIONAL OVERHEAD COST F.xi'!E51</f>
        <v>0</v>
      </c>
    </row>
    <row r="70" spans="1:5" x14ac:dyDescent="0.3">
      <c r="A70" s="6">
        <v>22020604</v>
      </c>
      <c r="B70" s="7" t="s">
        <v>207</v>
      </c>
      <c r="C70" s="10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F.xi'!C52+'TRADITIONAL OVERHEAD COST F.xi'!C52</f>
        <v>75000000</v>
      </c>
      <c r="D70" s="10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F.xi'!D52+'TRADITIONAL OVERHEAD COST F.xi'!D52</f>
        <v>45567300</v>
      </c>
      <c r="E70" s="10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F.xi'!E52+'TRADITIONAL OVERHEAD COST F.xi'!E52</f>
        <v>17500000</v>
      </c>
    </row>
    <row r="71" spans="1:5" x14ac:dyDescent="0.3">
      <c r="A71" s="6">
        <v>22020605</v>
      </c>
      <c r="B71" s="7" t="s">
        <v>208</v>
      </c>
      <c r="C71" s="10">
        <f>'CHAIR OVERHEAD COST F.xi'!C53+'SLT OVERHEAD COST F.xi'!C53+'COUNCIL OVERHEAD COST F.xi'!C53+'PMD OVERHEAD COST F.xi'!C53+'AGRIC OVERHEAD COST F.xi'!C53+'FINANCE OVERHEAD COST F.xi'!C53+'WORKS OVERHEAD COST F.xi'!C53+'ESD OVERHEAD COST F.xi'!C53+'PHC OVERHEAD COST F.xi'!C53+'WATSAN OVERHEAD COST F.xi'!C53+'TRADITIONAL OVERHEAD COST F.xi'!C53</f>
        <v>0</v>
      </c>
      <c r="D71" s="10">
        <f>'CHAIR OVERHEAD COST F.xi'!D53+'SLT OVERHEAD COST F.xi'!D53+'COUNCIL OVERHEAD COST F.xi'!D53+'PMD OVERHEAD COST F.xi'!D53+'AGRIC OVERHEAD COST F.xi'!D53+'FINANCE OVERHEAD COST F.xi'!D53+'WORKS OVERHEAD COST F.xi'!D53+'ESD OVERHEAD COST F.xi'!D53+'PHC OVERHEAD COST F.xi'!D53+'WATSAN OVERHEAD COST F.xi'!D53+'TRADITIONAL OVERHEAD COST F.xi'!D53</f>
        <v>0</v>
      </c>
      <c r="E71" s="10">
        <f>'CHAIR OVERHEAD COST F.xi'!E53+'SLT OVERHEAD COST F.xi'!E53+'COUNCIL OVERHEAD COST F.xi'!E53+'PMD OVERHEAD COST F.xi'!E53+'AGRIC OVERHEAD COST F.xi'!E53+'FINANCE OVERHEAD COST F.xi'!E53+'WORKS OVERHEAD COST F.xi'!E53+'ESD OVERHEAD COST F.xi'!E53+'PHC OVERHEAD COST F.xi'!E53+'WATSAN OVERHEAD COST F.xi'!E53+'TRADITIONAL OVERHEAD COST F.xi'!E53</f>
        <v>0</v>
      </c>
    </row>
    <row r="72" spans="1:5" ht="30" x14ac:dyDescent="0.3">
      <c r="A72" s="4">
        <v>220207</v>
      </c>
      <c r="B72" s="5" t="s">
        <v>209</v>
      </c>
      <c r="C72" s="11">
        <f>SUM(C73:C80)</f>
        <v>3000000</v>
      </c>
      <c r="D72" s="11">
        <f t="shared" ref="D72:E72" si="11">SUM(D73:D80)</f>
        <v>0</v>
      </c>
      <c r="E72" s="11">
        <f t="shared" si="11"/>
        <v>12418870.359999999</v>
      </c>
    </row>
    <row r="73" spans="1:5" x14ac:dyDescent="0.3">
      <c r="A73" s="6">
        <v>22020701</v>
      </c>
      <c r="B73" s="7" t="s">
        <v>210</v>
      </c>
      <c r="C73" s="10">
        <f>'CHAIR OVERHEAD COST F.xi'!C55+'SLT OVERHEAD COST F.xi'!C55+'COUNCIL OVERHEAD COST F.xi'!C55+'PMD OVERHEAD COST F.xi'!C55+'AGRIC OVERHEAD COST F.xi'!C55+'FINANCE OVERHEAD COST F.xi'!C55+'WORKS OVERHEAD COST F.xi'!C55+'ESD OVERHEAD COST F.xi'!C55+'PHC OVERHEAD COST F.xi'!C55+'WATSAN OVERHEAD COST F.xi'!C55+'TRADITIONAL OVERHEAD COST F.xi'!C55</f>
        <v>0</v>
      </c>
      <c r="D73" s="10">
        <f>'CHAIR OVERHEAD COST F.xi'!D55+'SLT OVERHEAD COST F.xi'!D55+'COUNCIL OVERHEAD COST F.xi'!D55+'PMD OVERHEAD COST F.xi'!D55+'AGRIC OVERHEAD COST F.xi'!D55+'FINANCE OVERHEAD COST F.xi'!D55+'WORKS OVERHEAD COST F.xi'!D55+'ESD OVERHEAD COST F.xi'!D55+'PHC OVERHEAD COST F.xi'!D55+'WATSAN OVERHEAD COST F.xi'!D55+'TRADITIONAL OVERHEAD COST F.xi'!D55</f>
        <v>0</v>
      </c>
      <c r="E73" s="10">
        <f>'CHAIR OVERHEAD COST F.xi'!E55+'SLT OVERHEAD COST F.xi'!E55+'COUNCIL OVERHEAD COST F.xi'!E55+'PMD OVERHEAD COST F.xi'!E55+'AGRIC OVERHEAD COST F.xi'!E55+'FINANCE OVERHEAD COST F.xi'!E55+'WORKS OVERHEAD COST F.xi'!E55+'ESD OVERHEAD COST F.xi'!E55+'PHC OVERHEAD COST F.xi'!E55+'WATSAN OVERHEAD COST F.xi'!E55+'TRADITIONAL OVERHEAD COST F.xi'!E55</f>
        <v>0</v>
      </c>
    </row>
    <row r="74" spans="1:5" x14ac:dyDescent="0.3">
      <c r="A74" s="6">
        <v>22020702</v>
      </c>
      <c r="B74" s="7" t="s">
        <v>211</v>
      </c>
      <c r="C74" s="10">
        <f>'CHAIR OVERHEAD COST F.xi'!C56+'SLT OVERHEAD COST F.xi'!C56+'COUNCIL OVERHEAD COST F.xi'!C56+'PMD OVERHEAD COST F.xi'!C56+'AGRIC OVERHEAD COST F.xi'!C56+'FINANCE OVERHEAD COST F.xi'!C56+'WORKS OVERHEAD COST F.xi'!C56+'ESD OVERHEAD COST F.xi'!C56+'PHC OVERHEAD COST F.xi'!C56+'WATSAN OVERHEAD COST F.xi'!C56+'TRADITIONAL OVERHEAD COST F.xi'!C56</f>
        <v>0</v>
      </c>
      <c r="D74" s="10">
        <f>'CHAIR OVERHEAD COST F.xi'!D56+'SLT OVERHEAD COST F.xi'!D56+'COUNCIL OVERHEAD COST F.xi'!D56+'PMD OVERHEAD COST F.xi'!D56+'AGRIC OVERHEAD COST F.xi'!D56+'FINANCE OVERHEAD COST F.xi'!D56+'WORKS OVERHEAD COST F.xi'!D56+'ESD OVERHEAD COST F.xi'!D56+'PHC OVERHEAD COST F.xi'!D56+'WATSAN OVERHEAD COST F.xi'!D56+'TRADITIONAL OVERHEAD COST F.xi'!D56</f>
        <v>0</v>
      </c>
      <c r="E74" s="10">
        <f>'CHAIR OVERHEAD COST F.xi'!E56+'SLT OVERHEAD COST F.xi'!E56+'COUNCIL OVERHEAD COST F.xi'!E56+'PMD OVERHEAD COST F.xi'!E56+'AGRIC OVERHEAD COST F.xi'!E56+'FINANCE OVERHEAD COST F.xi'!E56+'WORKS OVERHEAD COST F.xi'!E56+'ESD OVERHEAD COST F.xi'!E56+'PHC OVERHEAD COST F.xi'!E56+'WATSAN OVERHEAD COST F.xi'!E56+'TRADITIONAL OVERHEAD COST F.xi'!E56</f>
        <v>0</v>
      </c>
    </row>
    <row r="75" spans="1:5" x14ac:dyDescent="0.3">
      <c r="A75" s="6">
        <v>22020703</v>
      </c>
      <c r="B75" s="7" t="s">
        <v>212</v>
      </c>
      <c r="C75" s="10">
        <f>'CHAIR OVERHEAD COST F.xi'!C57+'SLT OVERHEAD COST F.xi'!C57+'COUNCIL OVERHEAD COST F.xi'!C57+'PMD OVERHEAD COST F.xi'!C57+'AGRIC OVERHEAD COST F.xi'!C57+'FINANCE OVERHEAD COST F.xi'!C57+'WORKS OVERHEAD COST F.xi'!C57+'ESD OVERHEAD COST F.xi'!C57+'PHC OVERHEAD COST F.xi'!C57+'WATSAN OVERHEAD COST F.xi'!C57+'TRADITIONAL OVERHEAD COST F.xi'!C57</f>
        <v>0</v>
      </c>
      <c r="D75" s="10">
        <f>'CHAIR OVERHEAD COST F.xi'!D57+'SLT OVERHEAD COST F.xi'!D57+'COUNCIL OVERHEAD COST F.xi'!D57+'PMD OVERHEAD COST F.xi'!D57+'AGRIC OVERHEAD COST F.xi'!D57+'FINANCE OVERHEAD COST F.xi'!D57+'WORKS OVERHEAD COST F.xi'!D57+'ESD OVERHEAD COST F.xi'!D57+'PHC OVERHEAD COST F.xi'!D57+'WATSAN OVERHEAD COST F.xi'!D57+'TRADITIONAL OVERHEAD COST F.xi'!D57</f>
        <v>0</v>
      </c>
      <c r="E75" s="10">
        <f>'CHAIR OVERHEAD COST F.xi'!E57+'SLT OVERHEAD COST F.xi'!E57+'COUNCIL OVERHEAD COST F.xi'!E57+'PMD OVERHEAD COST F.xi'!E57+'AGRIC OVERHEAD COST F.xi'!E57+'FINANCE OVERHEAD COST F.xi'!E57+'WORKS OVERHEAD COST F.xi'!E57+'ESD OVERHEAD COST F.xi'!E57+'PHC OVERHEAD COST F.xi'!E57+'WATSAN OVERHEAD COST F.xi'!E57+'TRADITIONAL OVERHEAD COST F.xi'!E57</f>
        <v>0</v>
      </c>
    </row>
    <row r="76" spans="1:5" x14ac:dyDescent="0.3">
      <c r="A76" s="6">
        <v>22020707</v>
      </c>
      <c r="B76" s="7" t="s">
        <v>213</v>
      </c>
      <c r="C76" s="10">
        <f>'CHAIR OVERHEAD COST F.xi'!C58+'SLT OVERHEAD COST F.xi'!C58+'COUNCIL OVERHEAD COST F.xi'!C58+'PMD OVERHEAD COST F.xi'!C58+'AGRIC OVERHEAD COST F.xi'!C58+'FINANCE OVERHEAD COST F.xi'!C58+'WORKS OVERHEAD COST F.xi'!C58+'ESD OVERHEAD COST F.xi'!C58+'PHC OVERHEAD COST F.xi'!C58+'WATSAN OVERHEAD COST F.xi'!C58+'TRADITIONAL OVERHEAD COST F.xi'!C58</f>
        <v>0</v>
      </c>
      <c r="D76" s="10">
        <f>'CHAIR OVERHEAD COST F.xi'!D58+'SLT OVERHEAD COST F.xi'!D58+'COUNCIL OVERHEAD COST F.xi'!D58+'PMD OVERHEAD COST F.xi'!D58+'AGRIC OVERHEAD COST F.xi'!D58+'FINANCE OVERHEAD COST F.xi'!D58+'WORKS OVERHEAD COST F.xi'!D58+'ESD OVERHEAD COST F.xi'!D58+'PHC OVERHEAD COST F.xi'!D58+'WATSAN OVERHEAD COST F.xi'!D58+'TRADITIONAL OVERHEAD COST F.xi'!D58</f>
        <v>0</v>
      </c>
      <c r="E76" s="10">
        <f>'CHAIR OVERHEAD COST F.xi'!E58+'SLT OVERHEAD COST F.xi'!E58+'COUNCIL OVERHEAD COST F.xi'!E58+'PMD OVERHEAD COST F.xi'!E58+'AGRIC OVERHEAD COST F.xi'!E58+'FINANCE OVERHEAD COST F.xi'!E58+'WORKS OVERHEAD COST F.xi'!E58+'ESD OVERHEAD COST F.xi'!E58+'PHC OVERHEAD COST F.xi'!E58+'WATSAN OVERHEAD COST F.xi'!E58+'TRADITIONAL OVERHEAD COST F.xi'!E58</f>
        <v>0</v>
      </c>
    </row>
    <row r="77" spans="1:5" x14ac:dyDescent="0.3">
      <c r="A77" s="6">
        <v>22020708</v>
      </c>
      <c r="B77" s="7" t="s">
        <v>214</v>
      </c>
      <c r="C77" s="10">
        <f>'CHAIR OVERHEAD COST F.xi'!C59+'SLT OVERHEAD COST F.xi'!C59+'COUNCIL OVERHEAD COST F.xi'!C59+'PMD OVERHEAD COST F.xi'!C59+'AGRIC OVERHEAD COST F.xi'!C59+'FINANCE OVERHEAD COST F.xi'!C59+'WORKS OVERHEAD COST F.xi'!C59+'ESD OVERHEAD COST F.xi'!C59+'PHC OVERHEAD COST F.xi'!C59+'WATSAN OVERHEAD COST F.xi'!C59+'TRADITIONAL OVERHEAD COST F.xi'!C59</f>
        <v>3000000</v>
      </c>
      <c r="D77" s="10">
        <f>'CHAIR OVERHEAD COST F.xi'!D59+'SLT OVERHEAD COST F.xi'!D59+'COUNCIL OVERHEAD COST F.xi'!D59+'PMD OVERHEAD COST F.xi'!D59+'AGRIC OVERHEAD COST F.xi'!D59+'FINANCE OVERHEAD COST F.xi'!D59+'WORKS OVERHEAD COST F.xi'!D59+'ESD OVERHEAD COST F.xi'!D59+'PHC OVERHEAD COST F.xi'!D59+'WATSAN OVERHEAD COST F.xi'!D59+'TRADITIONAL OVERHEAD COST F.xi'!D59</f>
        <v>0</v>
      </c>
      <c r="E77" s="10">
        <f>'CHAIR OVERHEAD COST F.xi'!E59+'SLT OVERHEAD COST F.xi'!E59+'COUNCIL OVERHEAD COST F.xi'!E59+'PMD OVERHEAD COST F.xi'!E59+'AGRIC OVERHEAD COST F.xi'!E59+'FINANCE OVERHEAD COST F.xi'!E59+'WORKS OVERHEAD COST F.xi'!E59+'ESD OVERHEAD COST F.xi'!E59+'PHC OVERHEAD COST F.xi'!E59+'WATSAN OVERHEAD COST F.xi'!E59+'TRADITIONAL OVERHEAD COST F.xi'!E59</f>
        <v>10000000</v>
      </c>
    </row>
    <row r="78" spans="1:5" x14ac:dyDescent="0.3">
      <c r="A78" s="6">
        <v>22020709</v>
      </c>
      <c r="B78" s="7" t="s">
        <v>539</v>
      </c>
      <c r="C78" s="10">
        <f>'CHAIR OVERHEAD COST F.xi'!C60+'SLT OVERHEAD COST F.xi'!C60+'COUNCIL OVERHEAD COST F.xi'!C60+'PMD OVERHEAD COST F.xi'!C60+'AGRIC OVERHEAD COST F.xi'!C60+'FINANCE OVERHEAD COST F.xi'!C60+'WORKS OVERHEAD COST F.xi'!C60+'ESD OVERHEAD COST F.xi'!C60+'PHC OVERHEAD COST F.xi'!C60+'WATSAN OVERHEAD COST F.xi'!C60+'TRADITIONAL OVERHEAD COST F.xi'!C60</f>
        <v>0</v>
      </c>
      <c r="D78" s="10">
        <f>'CHAIR OVERHEAD COST F.xi'!D60+'SLT OVERHEAD COST F.xi'!D60+'COUNCIL OVERHEAD COST F.xi'!D60+'PMD OVERHEAD COST F.xi'!D60+'AGRIC OVERHEAD COST F.xi'!D60+'FINANCE OVERHEAD COST F.xi'!D60+'WORKS OVERHEAD COST F.xi'!D60+'ESD OVERHEAD COST F.xi'!D60+'PHC OVERHEAD COST F.xi'!D60+'WATSAN OVERHEAD COST F.xi'!D60+'TRADITIONAL OVERHEAD COST F.xi'!D60</f>
        <v>0</v>
      </c>
      <c r="E78" s="10">
        <f>'CHAIR OVERHEAD COST F.xi'!E60+'SLT OVERHEAD COST F.xi'!E60+'COUNCIL OVERHEAD COST F.xi'!E60+'PMD OVERHEAD COST F.xi'!E60+'AGRIC OVERHEAD COST F.xi'!E60+'FINANCE OVERHEAD COST F.xi'!E60+'WORKS OVERHEAD COST F.xi'!E60+'ESD OVERHEAD COST F.xi'!E60+'PHC OVERHEAD COST F.xi'!E60+'WATSAN OVERHEAD COST F.xi'!E60+'TRADITIONAL OVERHEAD COST F.xi'!E60</f>
        <v>2418870.36</v>
      </c>
    </row>
    <row r="79" spans="1:5" x14ac:dyDescent="0.3">
      <c r="A79" s="6">
        <v>22020711</v>
      </c>
      <c r="B79" s="7" t="s">
        <v>540</v>
      </c>
      <c r="C79" s="10">
        <f>'CHAIR OVERHEAD COST F.xi'!C61+'SLT OVERHEAD COST F.xi'!C61+'COUNCIL OVERHEAD COST F.xi'!C61+'PMD OVERHEAD COST F.xi'!C61+'AGRIC OVERHEAD COST F.xi'!C61+'FINANCE OVERHEAD COST F.xi'!C61+'WORKS OVERHEAD COST F.xi'!C61+'ESD OVERHEAD COST F.xi'!C61+'PHC OVERHEAD COST F.xi'!C61+'WATSAN OVERHEAD COST F.xi'!C61+'TRADITIONAL OVERHEAD COST F.xi'!C61</f>
        <v>0</v>
      </c>
      <c r="D79" s="10">
        <f>'CHAIR OVERHEAD COST F.xi'!D61+'SLT OVERHEAD COST F.xi'!D61+'COUNCIL OVERHEAD COST F.xi'!D61+'PMD OVERHEAD COST F.xi'!D61+'AGRIC OVERHEAD COST F.xi'!D61+'FINANCE OVERHEAD COST F.xi'!D61+'WORKS OVERHEAD COST F.xi'!D61+'ESD OVERHEAD COST F.xi'!D61+'PHC OVERHEAD COST F.xi'!D61+'WATSAN OVERHEAD COST F.xi'!D61+'TRADITIONAL OVERHEAD COST F.xi'!D61</f>
        <v>0</v>
      </c>
      <c r="E79" s="10">
        <f>'CHAIR OVERHEAD COST F.xi'!E61+'SLT OVERHEAD COST F.xi'!E61+'COUNCIL OVERHEAD COST F.xi'!E61+'PMD OVERHEAD COST F.xi'!E61+'AGRIC OVERHEAD COST F.xi'!E61+'FINANCE OVERHEAD COST F.xi'!E61+'WORKS OVERHEAD COST F.xi'!E61+'ESD OVERHEAD COST F.xi'!E61+'PHC OVERHEAD COST F.xi'!E61+'WATSAN OVERHEAD COST F.xi'!E61+'TRADITIONAL OVERHEAD COST F.xi'!E61</f>
        <v>0</v>
      </c>
    </row>
    <row r="80" spans="1:5" x14ac:dyDescent="0.3">
      <c r="A80" s="6">
        <v>22020712</v>
      </c>
      <c r="B80" s="7" t="s">
        <v>541</v>
      </c>
      <c r="C80" s="10">
        <f>'CHAIR OVERHEAD COST F.xi'!C62+'SLT OVERHEAD COST F.xi'!C62+'COUNCIL OVERHEAD COST F.xi'!C62+'PMD OVERHEAD COST F.xi'!C62+'AGRIC OVERHEAD COST F.xi'!C62+'FINANCE OVERHEAD COST F.xi'!C62+'WORKS OVERHEAD COST F.xi'!C62+'ESD OVERHEAD COST F.xi'!C62+'PHC OVERHEAD COST F.xi'!C62+'WATSAN OVERHEAD COST F.xi'!C62+'TRADITIONAL OVERHEAD COST F.xi'!C62</f>
        <v>0</v>
      </c>
      <c r="D80" s="10">
        <f>'CHAIR OVERHEAD COST F.xi'!D62+'SLT OVERHEAD COST F.xi'!D62+'COUNCIL OVERHEAD COST F.xi'!D62+'PMD OVERHEAD COST F.xi'!D62+'AGRIC OVERHEAD COST F.xi'!D62+'FINANCE OVERHEAD COST F.xi'!D62+'WORKS OVERHEAD COST F.xi'!D62+'ESD OVERHEAD COST F.xi'!D62+'PHC OVERHEAD COST F.xi'!D62+'WATSAN OVERHEAD COST F.xi'!D62+'TRADITIONAL OVERHEAD COST F.xi'!D62</f>
        <v>0</v>
      </c>
      <c r="E80" s="10">
        <f>'CHAIR OVERHEAD COST F.xi'!E62+'SLT OVERHEAD COST F.xi'!E62+'COUNCIL OVERHEAD COST F.xi'!E62+'PMD OVERHEAD COST F.xi'!E62+'AGRIC OVERHEAD COST F.xi'!E62+'FINANCE OVERHEAD COST F.xi'!E62+'WORKS OVERHEAD COST F.xi'!E62+'ESD OVERHEAD COST F.xi'!E62+'PHC OVERHEAD COST F.xi'!E62+'WATSAN OVERHEAD COST F.xi'!E62+'TRADITIONAL OVERHEAD COST F.xi'!E62</f>
        <v>0</v>
      </c>
    </row>
    <row r="81" spans="1:5" x14ac:dyDescent="0.3">
      <c r="A81" s="4">
        <v>220208</v>
      </c>
      <c r="B81" s="5" t="s">
        <v>215</v>
      </c>
      <c r="C81" s="11">
        <f>SUM(C82:C84)</f>
        <v>0</v>
      </c>
      <c r="D81" s="11">
        <f t="shared" ref="D81:E81" si="12">SUM(D82:D84)</f>
        <v>0</v>
      </c>
      <c r="E81" s="11">
        <f t="shared" si="12"/>
        <v>2000000</v>
      </c>
    </row>
    <row r="82" spans="1:5" x14ac:dyDescent="0.3">
      <c r="A82" s="6">
        <v>22020801</v>
      </c>
      <c r="B82" s="7" t="s">
        <v>216</v>
      </c>
      <c r="C82" s="10">
        <f>'CHAIR OVERHEAD COST F.xi'!C64+'SLT OVERHEAD COST F.xi'!C64+'COUNCIL OVERHEAD COST F.xi'!C64+'PMD OVERHEAD COST F.xi'!C64+'AGRIC OVERHEAD COST F.xi'!C64+'FINANCE OVERHEAD COST F.xi'!C64+'WORKS OVERHEAD COST F.xi'!C64+'ESD OVERHEAD COST F.xi'!C64+'PHC OVERHEAD COST F.xi'!C64+'WATSAN OVERHEAD COST F.xi'!C64+'TRADITIONAL OVERHEAD COST F.xi'!C64</f>
        <v>0</v>
      </c>
      <c r="D82" s="10">
        <f>'CHAIR OVERHEAD COST F.xi'!D64+'SLT OVERHEAD COST F.xi'!D64+'COUNCIL OVERHEAD COST F.xi'!D64+'PMD OVERHEAD COST F.xi'!D64+'AGRIC OVERHEAD COST F.xi'!D64+'FINANCE OVERHEAD COST F.xi'!D64+'WORKS OVERHEAD COST F.xi'!D64+'ESD OVERHEAD COST F.xi'!D64+'PHC OVERHEAD COST F.xi'!D64+'WATSAN OVERHEAD COST F.xi'!D64+'TRADITIONAL OVERHEAD COST F.xi'!D64</f>
        <v>0</v>
      </c>
      <c r="E82" s="10">
        <f>'CHAIR OVERHEAD COST F.xi'!E64+'SLT OVERHEAD COST F.xi'!E64+'COUNCIL OVERHEAD COST F.xi'!E64+'PMD OVERHEAD COST F.xi'!E64+'AGRIC OVERHEAD COST F.xi'!E64+'FINANCE OVERHEAD COST F.xi'!E64+'WORKS OVERHEAD COST F.xi'!E64+'ESD OVERHEAD COST F.xi'!E64+'PHC OVERHEAD COST F.xi'!E64+'WATSAN OVERHEAD COST F.xi'!E64+'TRADITIONAL OVERHEAD COST F.xi'!E64</f>
        <v>2000000</v>
      </c>
    </row>
    <row r="83" spans="1:5" x14ac:dyDescent="0.3">
      <c r="A83" s="6">
        <v>22020802</v>
      </c>
      <c r="B83" s="7" t="s">
        <v>217</v>
      </c>
      <c r="C83" s="10">
        <f>'CHAIR OVERHEAD COST F.xi'!C65+'SLT OVERHEAD COST F.xi'!C65+'COUNCIL OVERHEAD COST F.xi'!C65+'PMD OVERHEAD COST F.xi'!C65+'AGRIC OVERHEAD COST F.xi'!C65+'FINANCE OVERHEAD COST F.xi'!C65+'WORKS OVERHEAD COST F.xi'!C65+'ESD OVERHEAD COST F.xi'!C65+'PHC OVERHEAD COST F.xi'!C65+'WATSAN OVERHEAD COST F.xi'!C65+'TRADITIONAL OVERHEAD COST F.xi'!C65</f>
        <v>0</v>
      </c>
      <c r="D83" s="10">
        <f>'CHAIR OVERHEAD COST F.xi'!D65+'SLT OVERHEAD COST F.xi'!D65+'COUNCIL OVERHEAD COST F.xi'!D65+'PMD OVERHEAD COST F.xi'!D65+'AGRIC OVERHEAD COST F.xi'!D65+'FINANCE OVERHEAD COST F.xi'!D65+'WORKS OVERHEAD COST F.xi'!D65+'ESD OVERHEAD COST F.xi'!D65+'PHC OVERHEAD COST F.xi'!D65+'WATSAN OVERHEAD COST F.xi'!D65+'TRADITIONAL OVERHEAD COST F.xi'!D65</f>
        <v>0</v>
      </c>
      <c r="E83" s="10">
        <f>'CHAIR OVERHEAD COST F.xi'!E65+'SLT OVERHEAD COST F.xi'!E65+'COUNCIL OVERHEAD COST F.xi'!E65+'PMD OVERHEAD COST F.xi'!E65+'AGRIC OVERHEAD COST F.xi'!E65+'FINANCE OVERHEAD COST F.xi'!E65+'WORKS OVERHEAD COST F.xi'!E65+'ESD OVERHEAD COST F.xi'!E65+'PHC OVERHEAD COST F.xi'!E65+'WATSAN OVERHEAD COST F.xi'!E65+'TRADITIONAL OVERHEAD COST F.xi'!E65</f>
        <v>0</v>
      </c>
    </row>
    <row r="84" spans="1:5" x14ac:dyDescent="0.3">
      <c r="A84" s="6">
        <v>22020803</v>
      </c>
      <c r="B84" s="7" t="s">
        <v>218</v>
      </c>
      <c r="C84" s="10">
        <f>'CHAIR OVERHEAD COST F.xi'!C66+'SLT OVERHEAD COST F.xi'!C66+'COUNCIL OVERHEAD COST F.xi'!C66+'PMD OVERHEAD COST F.xi'!C66+'AGRIC OVERHEAD COST F.xi'!C66+'FINANCE OVERHEAD COST F.xi'!C66+'WORKS OVERHEAD COST F.xi'!C66+'ESD OVERHEAD COST F.xi'!C66+'PHC OVERHEAD COST F.xi'!C66+'WATSAN OVERHEAD COST F.xi'!C66+'TRADITIONAL OVERHEAD COST F.xi'!C66</f>
        <v>0</v>
      </c>
      <c r="D84" s="10">
        <f>'CHAIR OVERHEAD COST F.xi'!D66+'SLT OVERHEAD COST F.xi'!D66+'COUNCIL OVERHEAD COST F.xi'!D66+'PMD OVERHEAD COST F.xi'!D66+'AGRIC OVERHEAD COST F.xi'!D66+'FINANCE OVERHEAD COST F.xi'!D66+'WORKS OVERHEAD COST F.xi'!D66+'ESD OVERHEAD COST F.xi'!D66+'PHC OVERHEAD COST F.xi'!D66+'WATSAN OVERHEAD COST F.xi'!D66+'TRADITIONAL OVERHEAD COST F.xi'!D66</f>
        <v>0</v>
      </c>
      <c r="E84" s="10">
        <f>'CHAIR OVERHEAD COST F.xi'!E66+'SLT OVERHEAD COST F.xi'!E66+'COUNCIL OVERHEAD COST F.xi'!E66+'PMD OVERHEAD COST F.xi'!E66+'AGRIC OVERHEAD COST F.xi'!E66+'FINANCE OVERHEAD COST F.xi'!E66+'WORKS OVERHEAD COST F.xi'!E66+'ESD OVERHEAD COST F.xi'!E66+'PHC OVERHEAD COST F.xi'!E66+'WATSAN OVERHEAD COST F.xi'!E66+'TRADITIONAL OVERHEAD COST F.xi'!E66</f>
        <v>0</v>
      </c>
    </row>
    <row r="85" spans="1:5" x14ac:dyDescent="0.3">
      <c r="A85" s="4">
        <v>220209</v>
      </c>
      <c r="B85" s="5" t="s">
        <v>219</v>
      </c>
      <c r="C85" s="11">
        <f>SUM(C86:C87)</f>
        <v>320000</v>
      </c>
      <c r="D85" s="11">
        <f t="shared" ref="D85:E85" si="13">SUM(D86:D87)</f>
        <v>174372</v>
      </c>
      <c r="E85" s="11">
        <f t="shared" si="13"/>
        <v>500000</v>
      </c>
    </row>
    <row r="86" spans="1:5" x14ac:dyDescent="0.3">
      <c r="A86" s="6">
        <v>22020901</v>
      </c>
      <c r="B86" s="7" t="s">
        <v>537</v>
      </c>
      <c r="C86" s="10">
        <f>'CHAIR OVERHEAD COST F.xi'!C68+'SLT OVERHEAD COST F.xi'!C68+'COUNCIL OVERHEAD COST F.xi'!C68+'PMD OVERHEAD COST F.xi'!C68+'AGRIC OVERHEAD COST F.xi'!C68+'FINANCE OVERHEAD COST F.xi'!C68+'WORKS OVERHEAD COST F.xi'!C68+'ESD OVERHEAD COST F.xi'!C68+'PHC OVERHEAD COST F.xi'!C68+'WATSAN OVERHEAD COST F.xi'!C68+'TRADITIONAL OVERHEAD COST F.xi'!C68</f>
        <v>320000</v>
      </c>
      <c r="D86" s="10">
        <f>'CHAIR OVERHEAD COST F.xi'!D68+'SLT OVERHEAD COST F.xi'!D68+'COUNCIL OVERHEAD COST F.xi'!D68+'PMD OVERHEAD COST F.xi'!D68+'AGRIC OVERHEAD COST F.xi'!D68+'FINANCE OVERHEAD COST F.xi'!D68+'WORKS OVERHEAD COST F.xi'!D68+'ESD OVERHEAD COST F.xi'!D68+'PHC OVERHEAD COST F.xi'!D68+'WATSAN OVERHEAD COST F.xi'!D68+'TRADITIONAL OVERHEAD COST F.xi'!D68</f>
        <v>174372</v>
      </c>
      <c r="E86" s="10">
        <f>'CHAIR OVERHEAD COST F.xi'!E68+'SLT OVERHEAD COST F.xi'!E68+'COUNCIL OVERHEAD COST F.xi'!E68+'PMD OVERHEAD COST F.xi'!E68+'AGRIC OVERHEAD COST F.xi'!E68+'FINANCE OVERHEAD COST F.xi'!E68+'WORKS OVERHEAD COST F.xi'!E68+'ESD OVERHEAD COST F.xi'!E68+'PHC OVERHEAD COST F.xi'!E68+'WATSAN OVERHEAD COST F.xi'!E68+'TRADITIONAL OVERHEAD COST F.xi'!E68</f>
        <v>500000</v>
      </c>
    </row>
    <row r="87" spans="1:5" x14ac:dyDescent="0.3">
      <c r="A87" s="6">
        <v>22020902</v>
      </c>
      <c r="B87" s="7" t="s">
        <v>220</v>
      </c>
      <c r="C87" s="10">
        <f>'CHAIR OVERHEAD COST F.xi'!C69+'SLT OVERHEAD COST F.xi'!C69+'COUNCIL OVERHEAD COST F.xi'!C69+'PMD OVERHEAD COST F.xi'!C69+'AGRIC OVERHEAD COST F.xi'!C69+'FINANCE OVERHEAD COST F.xi'!C69+'WORKS OVERHEAD COST F.xi'!C69+'ESD OVERHEAD COST F.xi'!C69+'PHC OVERHEAD COST F.xi'!C69+'WATSAN OVERHEAD COST F.xi'!C69+'TRADITIONAL OVERHEAD COST F.xi'!C69</f>
        <v>0</v>
      </c>
      <c r="D87" s="10">
        <f>'CHAIR OVERHEAD COST F.xi'!D69+'SLT OVERHEAD COST F.xi'!D69+'COUNCIL OVERHEAD COST F.xi'!D69+'PMD OVERHEAD COST F.xi'!D69+'AGRIC OVERHEAD COST F.xi'!D69+'FINANCE OVERHEAD COST F.xi'!D69+'WORKS OVERHEAD COST F.xi'!D69+'ESD OVERHEAD COST F.xi'!D69+'PHC OVERHEAD COST F.xi'!D69+'WATSAN OVERHEAD COST F.xi'!D69+'TRADITIONAL OVERHEAD COST F.xi'!D69</f>
        <v>0</v>
      </c>
      <c r="E87" s="10">
        <f>'CHAIR OVERHEAD COST F.xi'!E69+'SLT OVERHEAD COST F.xi'!E69+'COUNCIL OVERHEAD COST F.xi'!E69+'PMD OVERHEAD COST F.xi'!E69+'AGRIC OVERHEAD COST F.xi'!E69+'FINANCE OVERHEAD COST F.xi'!E69+'WORKS OVERHEAD COST F.xi'!E69+'ESD OVERHEAD COST F.xi'!E69+'PHC OVERHEAD COST F.xi'!E69+'WATSAN OVERHEAD COST F.xi'!E69+'TRADITIONAL OVERHEAD COST F.xi'!E69</f>
        <v>0</v>
      </c>
    </row>
    <row r="88" spans="1:5" x14ac:dyDescent="0.3">
      <c r="A88" s="4">
        <v>220210</v>
      </c>
      <c r="B88" s="5" t="s">
        <v>221</v>
      </c>
      <c r="C88" s="11">
        <f>SUM(C89:C102)</f>
        <v>428369420</v>
      </c>
      <c r="D88" s="11">
        <f t="shared" ref="D88:E88" si="14">SUM(D89:D102)</f>
        <v>69077145</v>
      </c>
      <c r="E88" s="11">
        <f t="shared" si="14"/>
        <v>398000500</v>
      </c>
    </row>
    <row r="89" spans="1:5" x14ac:dyDescent="0.3">
      <c r="A89" s="6">
        <v>22021001</v>
      </c>
      <c r="B89" s="7" t="s">
        <v>222</v>
      </c>
      <c r="C89" s="10">
        <f>'CHAIR OVERHEAD COST F.xi'!C71+'SLT OVERHEAD COST F.xi'!C71+'COUNCIL OVERHEAD COST F.xi'!C71+'PMD OVERHEAD COST F.xi'!C71+'AGRIC OVERHEAD COST F.xi'!C71+'FINANCE OVERHEAD COST F.xi'!C71+'WORKS OVERHEAD COST F.xi'!C71+'ESD OVERHEAD COST F.xi'!C71+'PHC OVERHEAD COST F.xi'!C71+'WATSAN OVERHEAD COST F.xi'!C71+'TRADITIONAL OVERHEAD COST F.xi'!C71</f>
        <v>89997220</v>
      </c>
      <c r="D89" s="10">
        <f>'CHAIR OVERHEAD COST F.xi'!D71+'SLT OVERHEAD COST F.xi'!D71+'COUNCIL OVERHEAD COST F.xi'!D71+'PMD OVERHEAD COST F.xi'!D71+'AGRIC OVERHEAD COST F.xi'!D71+'FINANCE OVERHEAD COST F.xi'!D71+'WORKS OVERHEAD COST F.xi'!D71+'ESD OVERHEAD COST F.xi'!D71+'PHC OVERHEAD COST F.xi'!D71+'WATSAN OVERHEAD COST F.xi'!D71+'TRADITIONAL OVERHEAD COST F.xi'!D71</f>
        <v>37883730</v>
      </c>
      <c r="E89" s="10">
        <f>'CHAIR OVERHEAD COST F.xi'!E71+'SLT OVERHEAD COST F.xi'!E71+'COUNCIL OVERHEAD COST F.xi'!E71+'PMD OVERHEAD COST F.xi'!E71+'AGRIC OVERHEAD COST F.xi'!E71+'FINANCE OVERHEAD COST F.xi'!E71+'WORKS OVERHEAD COST F.xi'!E71+'ESD OVERHEAD COST F.xi'!E71+'PHC OVERHEAD COST F.xi'!E71+'WATSAN OVERHEAD COST F.xi'!E71+'TRADITIONAL OVERHEAD COST F.xi'!E71</f>
        <v>63500000</v>
      </c>
    </row>
    <row r="90" spans="1:5" x14ac:dyDescent="0.3">
      <c r="A90" s="6">
        <v>22021002</v>
      </c>
      <c r="B90" s="7" t="s">
        <v>223</v>
      </c>
      <c r="C90" s="10">
        <f>'CHAIR OVERHEAD COST F.xi'!C72+'SLT OVERHEAD COST F.xi'!C72+'COUNCIL OVERHEAD COST F.xi'!C72+'PMD OVERHEAD COST F.xi'!C72+'AGRIC OVERHEAD COST F.xi'!C72+'FINANCE OVERHEAD COST F.xi'!C72+'WORKS OVERHEAD COST F.xi'!C72+'ESD OVERHEAD COST F.xi'!C72+'PHC OVERHEAD COST F.xi'!C72+'WATSAN OVERHEAD COST F.xi'!C72+'TRADITIONAL OVERHEAD COST F.xi'!C72</f>
        <v>18500000</v>
      </c>
      <c r="D90" s="10">
        <f>'CHAIR OVERHEAD COST F.xi'!D72+'SLT OVERHEAD COST F.xi'!D72+'COUNCIL OVERHEAD COST F.xi'!D72+'PMD OVERHEAD COST F.xi'!D72+'AGRIC OVERHEAD COST F.xi'!D72+'FINANCE OVERHEAD COST F.xi'!D72+'WORKS OVERHEAD COST F.xi'!D72+'ESD OVERHEAD COST F.xi'!D72+'PHC OVERHEAD COST F.xi'!D72+'WATSAN OVERHEAD COST F.xi'!D72+'TRADITIONAL OVERHEAD COST F.xi'!D72</f>
        <v>8822849</v>
      </c>
      <c r="E90" s="10">
        <f>'CHAIR OVERHEAD COST F.xi'!E72+'SLT OVERHEAD COST F.xi'!E72+'COUNCIL OVERHEAD COST F.xi'!E72+'PMD OVERHEAD COST F.xi'!E72+'AGRIC OVERHEAD COST F.xi'!E72+'FINANCE OVERHEAD COST F.xi'!E72+'WORKS OVERHEAD COST F.xi'!E72+'ESD OVERHEAD COST F.xi'!E72+'PHC OVERHEAD COST F.xi'!E72+'WATSAN OVERHEAD COST F.xi'!E72+'TRADITIONAL OVERHEAD COST F.xi'!E72</f>
        <v>27000500</v>
      </c>
    </row>
    <row r="91" spans="1:5" x14ac:dyDescent="0.3">
      <c r="A91" s="6">
        <v>22021003</v>
      </c>
      <c r="B91" s="7" t="s">
        <v>224</v>
      </c>
      <c r="C91" s="10">
        <f>'CHAIR OVERHEAD COST F.xi'!C73+'SLT OVERHEAD COST F.xi'!C73+'COUNCIL OVERHEAD COST F.xi'!C73+'PMD OVERHEAD COST F.xi'!C73+'AGRIC OVERHEAD COST F.xi'!C73+'FINANCE OVERHEAD COST F.xi'!C73+'WORKS OVERHEAD COST F.xi'!C73+'ESD OVERHEAD COST F.xi'!C73+'PHC OVERHEAD COST F.xi'!C73+'WATSAN OVERHEAD COST F.xi'!C73+'TRADITIONAL OVERHEAD COST F.xi'!C73</f>
        <v>0</v>
      </c>
      <c r="D91" s="10">
        <f>'CHAIR OVERHEAD COST F.xi'!D73+'SLT OVERHEAD COST F.xi'!D73+'COUNCIL OVERHEAD COST F.xi'!D73+'PMD OVERHEAD COST F.xi'!D73+'AGRIC OVERHEAD COST F.xi'!D73+'FINANCE OVERHEAD COST F.xi'!D73+'WORKS OVERHEAD COST F.xi'!D73+'ESD OVERHEAD COST F.xi'!D73+'PHC OVERHEAD COST F.xi'!D73+'WATSAN OVERHEAD COST F.xi'!D73+'TRADITIONAL OVERHEAD COST F.xi'!D73</f>
        <v>0</v>
      </c>
      <c r="E91" s="10">
        <f>'CHAIR OVERHEAD COST F.xi'!E73+'SLT OVERHEAD COST F.xi'!E73+'COUNCIL OVERHEAD COST F.xi'!E73+'PMD OVERHEAD COST F.xi'!E73+'AGRIC OVERHEAD COST F.xi'!E73+'FINANCE OVERHEAD COST F.xi'!E73+'WORKS OVERHEAD COST F.xi'!E73+'ESD OVERHEAD COST F.xi'!E73+'PHC OVERHEAD COST F.xi'!E73+'WATSAN OVERHEAD COST F.xi'!E73+'TRADITIONAL OVERHEAD COST F.xi'!E73</f>
        <v>0</v>
      </c>
    </row>
    <row r="92" spans="1:5" x14ac:dyDescent="0.3">
      <c r="A92" s="6">
        <v>22021004</v>
      </c>
      <c r="B92" s="7" t="s">
        <v>225</v>
      </c>
      <c r="C92" s="10">
        <f>'CHAIR OVERHEAD COST F.xi'!C74+'SLT OVERHEAD COST F.xi'!C74+'COUNCIL OVERHEAD COST F.xi'!C74+'PMD OVERHEAD COST F.xi'!C74+'AGRIC OVERHEAD COST F.xi'!C74+'FINANCE OVERHEAD COST F.xi'!C74+'WORKS OVERHEAD COST F.xi'!C74+'ESD OVERHEAD COST F.xi'!C74+'PHC OVERHEAD COST F.xi'!C74+'WATSAN OVERHEAD COST F.xi'!C74+'TRADITIONAL OVERHEAD COST F.xi'!C74</f>
        <v>0</v>
      </c>
      <c r="D92" s="10">
        <f>'CHAIR OVERHEAD COST F.xi'!D74+'SLT OVERHEAD COST F.xi'!D74+'COUNCIL OVERHEAD COST F.xi'!D74+'PMD OVERHEAD COST F.xi'!D74+'AGRIC OVERHEAD COST F.xi'!D74+'FINANCE OVERHEAD COST F.xi'!D74+'WORKS OVERHEAD COST F.xi'!D74+'ESD OVERHEAD COST F.xi'!D74+'PHC OVERHEAD COST F.xi'!D74+'WATSAN OVERHEAD COST F.xi'!D74+'TRADITIONAL OVERHEAD COST F.xi'!D74</f>
        <v>0</v>
      </c>
      <c r="E92" s="10">
        <f>'CHAIR OVERHEAD COST F.xi'!E74+'SLT OVERHEAD COST F.xi'!E74+'COUNCIL OVERHEAD COST F.xi'!E74+'PMD OVERHEAD COST F.xi'!E74+'AGRIC OVERHEAD COST F.xi'!E74+'FINANCE OVERHEAD COST F.xi'!E74+'WORKS OVERHEAD COST F.xi'!E74+'ESD OVERHEAD COST F.xi'!E74+'PHC OVERHEAD COST F.xi'!E74+'WATSAN OVERHEAD COST F.xi'!E74+'TRADITIONAL OVERHEAD COST F.xi'!E74</f>
        <v>0</v>
      </c>
    </row>
    <row r="93" spans="1:5" x14ac:dyDescent="0.3">
      <c r="A93" s="6">
        <v>22021006</v>
      </c>
      <c r="B93" s="7" t="s">
        <v>226</v>
      </c>
      <c r="C93" s="10">
        <f>'CHAIR OVERHEAD COST F.xi'!C75+'SLT OVERHEAD COST F.xi'!C75+'COUNCIL OVERHEAD COST F.xi'!C75+'PMD OVERHEAD COST F.xi'!C75+'AGRIC OVERHEAD COST F.xi'!C75+'FINANCE OVERHEAD COST F.xi'!C75+'WORKS OVERHEAD COST F.xi'!C75+'ESD OVERHEAD COST F.xi'!C75+'PHC OVERHEAD COST F.xi'!C75+'WATSAN OVERHEAD COST F.xi'!C75+'TRADITIONAL OVERHEAD COST F.xi'!C75</f>
        <v>0</v>
      </c>
      <c r="D93" s="10">
        <f>'CHAIR OVERHEAD COST F.xi'!D75+'SLT OVERHEAD COST F.xi'!D75+'COUNCIL OVERHEAD COST F.xi'!D75+'PMD OVERHEAD COST F.xi'!D75+'AGRIC OVERHEAD COST F.xi'!D75+'FINANCE OVERHEAD COST F.xi'!D75+'WORKS OVERHEAD COST F.xi'!D75+'ESD OVERHEAD COST F.xi'!D75+'PHC OVERHEAD COST F.xi'!D75+'WATSAN OVERHEAD COST F.xi'!D75+'TRADITIONAL OVERHEAD COST F.xi'!D75</f>
        <v>0</v>
      </c>
      <c r="E93" s="10">
        <f>'CHAIR OVERHEAD COST F.xi'!E75+'SLT OVERHEAD COST F.xi'!E75+'COUNCIL OVERHEAD COST F.xi'!E75+'PMD OVERHEAD COST F.xi'!E75+'AGRIC OVERHEAD COST F.xi'!E75+'FINANCE OVERHEAD COST F.xi'!E75+'WORKS OVERHEAD COST F.xi'!E75+'ESD OVERHEAD COST F.xi'!E75+'PHC OVERHEAD COST F.xi'!E75+'WATSAN OVERHEAD COST F.xi'!E75+'TRADITIONAL OVERHEAD COST F.xi'!E75</f>
        <v>0</v>
      </c>
    </row>
    <row r="94" spans="1:5" x14ac:dyDescent="0.3">
      <c r="A94" s="6">
        <v>22021007</v>
      </c>
      <c r="B94" s="7" t="s">
        <v>227</v>
      </c>
      <c r="C94" s="10">
        <f>'CHAIR OVERHEAD COST F.xi'!C76+'SLT OVERHEAD COST F.xi'!C76+'COUNCIL OVERHEAD COST F.xi'!C76+'PMD OVERHEAD COST F.xi'!C76+'AGRIC OVERHEAD COST F.xi'!C76+'FINANCE OVERHEAD COST F.xi'!C76+'WORKS OVERHEAD COST F.xi'!C76+'ESD OVERHEAD COST F.xi'!C76+'PHC OVERHEAD COST F.xi'!C76+'WATSAN OVERHEAD COST F.xi'!C76+'TRADITIONAL OVERHEAD COST F.xi'!C76</f>
        <v>69872200</v>
      </c>
      <c r="D94" s="10">
        <f>'CHAIR OVERHEAD COST F.xi'!D76+'SLT OVERHEAD COST F.xi'!D76+'COUNCIL OVERHEAD COST F.xi'!D76+'PMD OVERHEAD COST F.xi'!D76+'AGRIC OVERHEAD COST F.xi'!D76+'FINANCE OVERHEAD COST F.xi'!D76+'WORKS OVERHEAD COST F.xi'!D76+'ESD OVERHEAD COST F.xi'!D76+'PHC OVERHEAD COST F.xi'!D76+'WATSAN OVERHEAD COST F.xi'!D76+'TRADITIONAL OVERHEAD COST F.xi'!D76</f>
        <v>22370566</v>
      </c>
      <c r="E94" s="10">
        <f>'CHAIR OVERHEAD COST F.xi'!E76+'SLT OVERHEAD COST F.xi'!E76+'COUNCIL OVERHEAD COST F.xi'!E76+'PMD OVERHEAD COST F.xi'!E76+'AGRIC OVERHEAD COST F.xi'!E76+'FINANCE OVERHEAD COST F.xi'!E76+'WORKS OVERHEAD COST F.xi'!E76+'ESD OVERHEAD COST F.xi'!E76+'PHC OVERHEAD COST F.xi'!E76+'WATSAN OVERHEAD COST F.xi'!E76+'TRADITIONAL OVERHEAD COST F.xi'!E76</f>
        <v>99500000</v>
      </c>
    </row>
    <row r="95" spans="1:5" x14ac:dyDescent="0.3">
      <c r="A95" s="6">
        <v>22021008</v>
      </c>
      <c r="B95" s="7" t="s">
        <v>228</v>
      </c>
      <c r="C95" s="10">
        <f>'CHAIR OVERHEAD COST F.xi'!C77+'SLT OVERHEAD COST F.xi'!C77+'COUNCIL OVERHEAD COST F.xi'!C77+'PMD OVERHEAD COST F.xi'!C77+'AGRIC OVERHEAD COST F.xi'!C77+'FINANCE OVERHEAD COST F.xi'!C77+'WORKS OVERHEAD COST F.xi'!C77+'ESD OVERHEAD COST F.xi'!C77+'PHC OVERHEAD COST F.xi'!C77+'WATSAN OVERHEAD COST F.xi'!C77+'TRADITIONAL OVERHEAD COST F.xi'!C77</f>
        <v>0</v>
      </c>
      <c r="D95" s="10">
        <f>'CHAIR OVERHEAD COST F.xi'!D77+'SLT OVERHEAD COST F.xi'!D77+'COUNCIL OVERHEAD COST F.xi'!D77+'PMD OVERHEAD COST F.xi'!D77+'AGRIC OVERHEAD COST F.xi'!D77+'FINANCE OVERHEAD COST F.xi'!D77+'WORKS OVERHEAD COST F.xi'!D77+'ESD OVERHEAD COST F.xi'!D77+'PHC OVERHEAD COST F.xi'!D77+'WATSAN OVERHEAD COST F.xi'!D77+'TRADITIONAL OVERHEAD COST F.xi'!D77</f>
        <v>0</v>
      </c>
      <c r="E95" s="10">
        <f>'CHAIR OVERHEAD COST F.xi'!E77+'SLT OVERHEAD COST F.xi'!E77+'COUNCIL OVERHEAD COST F.xi'!E77+'PMD OVERHEAD COST F.xi'!E77+'AGRIC OVERHEAD COST F.xi'!E77+'FINANCE OVERHEAD COST F.xi'!E77+'WORKS OVERHEAD COST F.xi'!E77+'ESD OVERHEAD COST F.xi'!E77+'PHC OVERHEAD COST F.xi'!E77+'WATSAN OVERHEAD COST F.xi'!E77+'TRADITIONAL OVERHEAD COST F.xi'!E77</f>
        <v>0</v>
      </c>
    </row>
    <row r="96" spans="1:5" x14ac:dyDescent="0.3">
      <c r="A96" s="6">
        <v>22021009</v>
      </c>
      <c r="B96" s="7" t="s">
        <v>229</v>
      </c>
      <c r="C96" s="10">
        <f>'CHAIR OVERHEAD COST F.xi'!C78+'SLT OVERHEAD COST F.xi'!C78+'COUNCIL OVERHEAD COST F.xi'!C78+'PMD OVERHEAD COST F.xi'!C78+'AGRIC OVERHEAD COST F.xi'!C78+'FINANCE OVERHEAD COST F.xi'!C78+'WORKS OVERHEAD COST F.xi'!C78+'ESD OVERHEAD COST F.xi'!C78+'PHC OVERHEAD COST F.xi'!C78+'WATSAN OVERHEAD COST F.xi'!C78+'TRADITIONAL OVERHEAD COST F.xi'!C78</f>
        <v>0</v>
      </c>
      <c r="D96" s="10">
        <f>'CHAIR OVERHEAD COST F.xi'!D78+'SLT OVERHEAD COST F.xi'!D78+'COUNCIL OVERHEAD COST F.xi'!D78+'PMD OVERHEAD COST F.xi'!D78+'AGRIC OVERHEAD COST F.xi'!D78+'FINANCE OVERHEAD COST F.xi'!D78+'WORKS OVERHEAD COST F.xi'!D78+'ESD OVERHEAD COST F.xi'!D78+'PHC OVERHEAD COST F.xi'!D78+'WATSAN OVERHEAD COST F.xi'!D78+'TRADITIONAL OVERHEAD COST F.xi'!D78</f>
        <v>0</v>
      </c>
      <c r="E96" s="10">
        <f>'CHAIR OVERHEAD COST F.xi'!E78+'SLT OVERHEAD COST F.xi'!E78+'COUNCIL OVERHEAD COST F.xi'!E78+'PMD OVERHEAD COST F.xi'!E78+'AGRIC OVERHEAD COST F.xi'!E78+'FINANCE OVERHEAD COST F.xi'!E78+'WORKS OVERHEAD COST F.xi'!E78+'ESD OVERHEAD COST F.xi'!E78+'PHC OVERHEAD COST F.xi'!E78+'WATSAN OVERHEAD COST F.xi'!E78+'TRADITIONAL OVERHEAD COST F.xi'!E78</f>
        <v>0</v>
      </c>
    </row>
    <row r="97" spans="1:5" x14ac:dyDescent="0.3">
      <c r="A97" s="6">
        <v>22021010</v>
      </c>
      <c r="B97" s="7" t="s">
        <v>230</v>
      </c>
      <c r="C97" s="10">
        <f>'CHAIR OVERHEAD COST F.xi'!C79+'SLT OVERHEAD COST F.xi'!C79+'COUNCIL OVERHEAD COST F.xi'!C79+'PMD OVERHEAD COST F.xi'!C79+'AGRIC OVERHEAD COST F.xi'!C79+'FINANCE OVERHEAD COST F.xi'!C79+'WORKS OVERHEAD COST F.xi'!C79+'ESD OVERHEAD COST F.xi'!C79+'PHC OVERHEAD COST F.xi'!C79+'WATSAN OVERHEAD COST F.xi'!C79+'TRADITIONAL OVERHEAD COST F.xi'!C79</f>
        <v>0</v>
      </c>
      <c r="D97" s="10">
        <f>'CHAIR OVERHEAD COST F.xi'!D79+'SLT OVERHEAD COST F.xi'!D79+'COUNCIL OVERHEAD COST F.xi'!D79+'PMD OVERHEAD COST F.xi'!D79+'AGRIC OVERHEAD COST F.xi'!D79+'FINANCE OVERHEAD COST F.xi'!D79+'WORKS OVERHEAD COST F.xi'!D79+'ESD OVERHEAD COST F.xi'!D79+'PHC OVERHEAD COST F.xi'!D79+'WATSAN OVERHEAD COST F.xi'!D79+'TRADITIONAL OVERHEAD COST F.xi'!D79</f>
        <v>0</v>
      </c>
      <c r="E97" s="10">
        <f>'CHAIR OVERHEAD COST F.xi'!E79+'SLT OVERHEAD COST F.xi'!E79+'COUNCIL OVERHEAD COST F.xi'!E79+'PMD OVERHEAD COST F.xi'!E79+'AGRIC OVERHEAD COST F.xi'!E79+'FINANCE OVERHEAD COST F.xi'!E79+'WORKS OVERHEAD COST F.xi'!E79+'ESD OVERHEAD COST F.xi'!E79+'PHC OVERHEAD COST F.xi'!E79+'WATSAN OVERHEAD COST F.xi'!E79+'TRADITIONAL OVERHEAD COST F.xi'!E79</f>
        <v>0</v>
      </c>
    </row>
    <row r="98" spans="1:5" x14ac:dyDescent="0.3">
      <c r="A98" s="6">
        <v>22021014</v>
      </c>
      <c r="B98" s="7" t="s">
        <v>231</v>
      </c>
      <c r="C98" s="10">
        <f>'CHAIR OVERHEAD COST F.xi'!C80+'SLT OVERHEAD COST F.xi'!C80+'COUNCIL OVERHEAD COST F.xi'!C80+'PMD OVERHEAD COST F.xi'!C80+'AGRIC OVERHEAD COST F.xi'!C80+'FINANCE OVERHEAD COST F.xi'!C80+'WORKS OVERHEAD COST F.xi'!C80+'ESD OVERHEAD COST F.xi'!C80+'PHC OVERHEAD COST F.xi'!C80+'WATSAN OVERHEAD COST F.xi'!C80+'TRADITIONAL OVERHEAD COST F.xi'!C80</f>
        <v>0</v>
      </c>
      <c r="D98" s="10">
        <f>'CHAIR OVERHEAD COST F.xi'!D80+'SLT OVERHEAD COST F.xi'!D80+'COUNCIL OVERHEAD COST F.xi'!D80+'PMD OVERHEAD COST F.xi'!D80+'AGRIC OVERHEAD COST F.xi'!D80+'FINANCE OVERHEAD COST F.xi'!D80+'WORKS OVERHEAD COST F.xi'!D80+'ESD OVERHEAD COST F.xi'!D80+'PHC OVERHEAD COST F.xi'!D80+'WATSAN OVERHEAD COST F.xi'!D80+'TRADITIONAL OVERHEAD COST F.xi'!D80</f>
        <v>0</v>
      </c>
      <c r="E98" s="10">
        <f>'CHAIR OVERHEAD COST F.xi'!E80+'SLT OVERHEAD COST F.xi'!E80+'COUNCIL OVERHEAD COST F.xi'!E80+'PMD OVERHEAD COST F.xi'!E80+'AGRIC OVERHEAD COST F.xi'!E80+'FINANCE OVERHEAD COST F.xi'!E80+'WORKS OVERHEAD COST F.xi'!E80+'ESD OVERHEAD COST F.xi'!E80+'PHC OVERHEAD COST F.xi'!E80+'WATSAN OVERHEAD COST F.xi'!E80+'TRADITIONAL OVERHEAD COST F.xi'!E80</f>
        <v>3000000</v>
      </c>
    </row>
    <row r="99" spans="1:5" x14ac:dyDescent="0.3">
      <c r="A99" s="6">
        <v>22021020</v>
      </c>
      <c r="B99" s="7" t="s">
        <v>232</v>
      </c>
      <c r="C99" s="10">
        <f>'CHAIR OVERHEAD COST F.xi'!C81+'SLT OVERHEAD COST F.xi'!C81+'COUNCIL OVERHEAD COST F.xi'!C81+'PMD OVERHEAD COST F.xi'!C81+'AGRIC OVERHEAD COST F.xi'!C81+'FINANCE OVERHEAD COST F.xi'!C81+'WORKS OVERHEAD COST F.xi'!C81+'ESD OVERHEAD COST F.xi'!C81+'PHC OVERHEAD COST F.xi'!C81+'WATSAN OVERHEAD COST F.xi'!C81+'TRADITIONAL OVERHEAD COST F.xi'!C81</f>
        <v>50000000</v>
      </c>
      <c r="D99" s="10">
        <f>'CHAIR OVERHEAD COST F.xi'!D81+'SLT OVERHEAD COST F.xi'!D81+'COUNCIL OVERHEAD COST F.xi'!D81+'PMD OVERHEAD COST F.xi'!D81+'AGRIC OVERHEAD COST F.xi'!D81+'FINANCE OVERHEAD COST F.xi'!D81+'WORKS OVERHEAD COST F.xi'!D81+'ESD OVERHEAD COST F.xi'!D81+'PHC OVERHEAD COST F.xi'!D81+'WATSAN OVERHEAD COST F.xi'!D81+'TRADITIONAL OVERHEAD COST F.xi'!D81</f>
        <v>0</v>
      </c>
      <c r="E99" s="10">
        <f>'CHAIR OVERHEAD COST F.xi'!E81+'SLT OVERHEAD COST F.xi'!E81+'COUNCIL OVERHEAD COST F.xi'!E81+'PMD OVERHEAD COST F.xi'!E81+'AGRIC OVERHEAD COST F.xi'!E81+'FINANCE OVERHEAD COST F.xi'!E81+'WORKS OVERHEAD COST F.xi'!E81+'ESD OVERHEAD COST F.xi'!E81+'PHC OVERHEAD COST F.xi'!E81+'WATSAN OVERHEAD COST F.xi'!E81+'TRADITIONAL OVERHEAD COST F.xi'!E81</f>
        <v>5000000</v>
      </c>
    </row>
    <row r="100" spans="1:5" x14ac:dyDescent="0.3">
      <c r="A100" s="6">
        <v>22021050</v>
      </c>
      <c r="B100" s="7" t="s">
        <v>542</v>
      </c>
      <c r="C100" s="10">
        <f>'CHAIR OVERHEAD COST F.xi'!C82+'SLT OVERHEAD COST F.xi'!C82+'COUNCIL OVERHEAD COST F.xi'!C82+'PMD OVERHEAD COST F.xi'!C82+'AGRIC OVERHEAD COST F.xi'!C82+'FINANCE OVERHEAD COST F.xi'!C82+'WORKS OVERHEAD COST F.xi'!C82+'ESD OVERHEAD COST F.xi'!C82+'PHC OVERHEAD COST F.xi'!C82+'WATSAN OVERHEAD COST F.xi'!C82+'TRADITIONAL OVERHEAD COST F.xi'!C82</f>
        <v>0</v>
      </c>
      <c r="D100" s="10">
        <f>'CHAIR OVERHEAD COST F.xi'!D82+'SLT OVERHEAD COST F.xi'!D82+'COUNCIL OVERHEAD COST F.xi'!D82+'PMD OVERHEAD COST F.xi'!D82+'AGRIC OVERHEAD COST F.xi'!D82+'FINANCE OVERHEAD COST F.xi'!D82+'WORKS OVERHEAD COST F.xi'!D82+'ESD OVERHEAD COST F.xi'!D82+'PHC OVERHEAD COST F.xi'!D82+'WATSAN OVERHEAD COST F.xi'!D82+'TRADITIONAL OVERHEAD COST F.xi'!D82</f>
        <v>0</v>
      </c>
      <c r="E100" s="10">
        <f>'CHAIR OVERHEAD COST F.xi'!E82+'SLT OVERHEAD COST F.xi'!E82+'COUNCIL OVERHEAD COST F.xi'!E82+'PMD OVERHEAD COST F.xi'!E82+'AGRIC OVERHEAD COST F.xi'!E82+'FINANCE OVERHEAD COST F.xi'!E82+'WORKS OVERHEAD COST F.xi'!E82+'ESD OVERHEAD COST F.xi'!E82+'PHC OVERHEAD COST F.xi'!E82+'WATSAN OVERHEAD COST F.xi'!E82+'TRADITIONAL OVERHEAD COST F.xi'!E82</f>
        <v>0</v>
      </c>
    </row>
    <row r="101" spans="1:5" x14ac:dyDescent="0.3">
      <c r="A101" s="6">
        <v>220210</v>
      </c>
      <c r="B101" s="7" t="s">
        <v>789</v>
      </c>
      <c r="C101" s="10">
        <f>'CHAIR OVERHEAD COST F.xi'!C82+'SLT OVERHEAD COST F.xi'!C82+'COUNCIL OVERHEAD COST F.xi'!C82+'PMD OVERHEAD COST F.xi'!C82+'AGRIC OVERHEAD COST F.xi'!C82+'FINANCE OVERHEAD COST F.xi'!C83+'WORKS OVERHEAD COST F.xi'!C82+'ESD OVERHEAD COST F.xi'!C82+'PHC OVERHEAD COST F.xi'!C82+'WATSAN OVERHEAD COST F.xi'!C82+'TRADITIONAL OVERHEAD COST F.xi'!C82</f>
        <v>200000000</v>
      </c>
      <c r="D101" s="10">
        <f>'CHAIR OVERHEAD COST F.xi'!D82+'SLT OVERHEAD COST F.xi'!D82+'COUNCIL OVERHEAD COST F.xi'!D82+'PMD OVERHEAD COST F.xi'!D82+'AGRIC OVERHEAD COST F.xi'!D82+'FINANCE OVERHEAD COST F.xi'!D83+'WORKS OVERHEAD COST F.xi'!D82+'ESD OVERHEAD COST F.xi'!D82+'PHC OVERHEAD COST F.xi'!D82+'WATSAN OVERHEAD COST F.xi'!D82+'TRADITIONAL OVERHEAD COST F.xi'!D82</f>
        <v>0</v>
      </c>
      <c r="E101" s="10">
        <f>'CHAIR OVERHEAD COST F.xi'!E82+'SLT OVERHEAD COST F.xi'!E82+'COUNCIL OVERHEAD COST F.xi'!E82+'PMD OVERHEAD COST F.xi'!E82+'AGRIC OVERHEAD COST F.xi'!E82+'FINANCE OVERHEAD COST F.xi'!E83+'WORKS OVERHEAD COST F.xi'!E82+'ESD OVERHEAD COST F.xi'!E82+'PHC OVERHEAD COST F.xi'!E82+'WATSAN OVERHEAD COST F.xi'!E82+'TRADITIONAL OVERHEAD COST F.xi'!E82</f>
        <v>200000000</v>
      </c>
    </row>
    <row r="102" spans="1:5" x14ac:dyDescent="0.3">
      <c r="A102" s="6">
        <v>22021052</v>
      </c>
      <c r="B102" s="7" t="s">
        <v>233</v>
      </c>
      <c r="C102" s="10">
        <f>'CHAIR OVERHEAD COST F.xi'!C83+'SLT OVERHEAD COST F.xi'!C83+'COUNCIL OVERHEAD COST F.xi'!C83+'PMD OVERHEAD COST F.xi'!C83+'AGRIC OVERHEAD COST F.xi'!C83+'FINANCE OVERHEAD COST F.xi'!C84+'WORKS OVERHEAD COST F.xi'!C83+'ESD OVERHEAD COST F.xi'!C83+'PHC OVERHEAD COST F.xi'!C83+'WATSAN OVERHEAD COST F.xi'!C83+'TRADITIONAL OVERHEAD COST F.xi'!C83</f>
        <v>0</v>
      </c>
      <c r="D102" s="10">
        <f>'CHAIR OVERHEAD COST F.xi'!D83+'SLT OVERHEAD COST F.xi'!D83+'COUNCIL OVERHEAD COST F.xi'!D83+'PMD OVERHEAD COST F.xi'!D83+'AGRIC OVERHEAD COST F.xi'!D83+'FINANCE OVERHEAD COST F.xi'!D84+'WORKS OVERHEAD COST F.xi'!D83+'ESD OVERHEAD COST F.xi'!D83+'PHC OVERHEAD COST F.xi'!D83+'WATSAN OVERHEAD COST F.xi'!D83+'TRADITIONAL OVERHEAD COST F.xi'!D83</f>
        <v>0</v>
      </c>
      <c r="E102" s="10">
        <f>'CHAIR OVERHEAD COST F.xi'!E83+'SLT OVERHEAD COST F.xi'!E83+'COUNCIL OVERHEAD COST F.xi'!E83+'PMD OVERHEAD COST F.xi'!E83+'AGRIC OVERHEAD COST F.xi'!E83+'FINANCE OVERHEAD COST F.xi'!E84+'WORKS OVERHEAD COST F.xi'!E83+'ESD OVERHEAD COST F.xi'!E83+'PHC OVERHEAD COST F.xi'!E83+'WATSAN OVERHEAD COST F.xi'!E83+'TRADITIONAL OVERHEAD COST F.xi'!E83</f>
        <v>0</v>
      </c>
    </row>
    <row r="103" spans="1:5" x14ac:dyDescent="0.3">
      <c r="A103" s="4">
        <v>2204</v>
      </c>
      <c r="B103" s="5" t="s">
        <v>234</v>
      </c>
      <c r="C103" s="11">
        <f>C104</f>
        <v>339773468.28000009</v>
      </c>
      <c r="D103" s="11">
        <f t="shared" ref="D103:E103" si="15">D104</f>
        <v>419122768.28000009</v>
      </c>
      <c r="E103" s="11">
        <f t="shared" si="15"/>
        <v>344833404.37</v>
      </c>
    </row>
    <row r="104" spans="1:5" x14ac:dyDescent="0.3">
      <c r="A104" s="4">
        <v>220401</v>
      </c>
      <c r="B104" s="5" t="s">
        <v>235</v>
      </c>
      <c r="C104" s="11">
        <f>SUM(C105:C106)</f>
        <v>339773468.28000009</v>
      </c>
      <c r="D104" s="11">
        <f t="shared" ref="D104:E104" si="16">SUM(D105:D106)</f>
        <v>419122768.28000009</v>
      </c>
      <c r="E104" s="11">
        <f t="shared" si="16"/>
        <v>344833404.37</v>
      </c>
    </row>
    <row r="105" spans="1:5" x14ac:dyDescent="0.3">
      <c r="A105" s="6">
        <v>22040105</v>
      </c>
      <c r="B105" s="7" t="s">
        <v>236</v>
      </c>
      <c r="C105" s="10">
        <f>'CHAIR OVERHEAD COST F.xi'!C86+'SLT OVERHEAD COST F.xi'!C86+'COUNCIL OVERHEAD COST F.xi'!C86+'PMD OVERHEAD COST F.xi'!C86+'AGRIC OVERHEAD COST F.xi'!C86+'FINANCE OVERHEAD COST F.xi'!C87+'WORKS OVERHEAD COST F.xi'!C86+'ESD OVERHEAD COST F.xi'!C86+'PHC OVERHEAD COST F.xi'!C86+'WATSAN OVERHEAD COST F.xi'!C86+'TRADITIONAL OVERHEAD COST F.xi'!C86</f>
        <v>339773468.28000009</v>
      </c>
      <c r="D105" s="10">
        <f>'CHAIR OVERHEAD COST F.xi'!D86+'SLT OVERHEAD COST F.xi'!D86+'COUNCIL OVERHEAD COST F.xi'!D86+'PMD OVERHEAD COST F.xi'!D86+'AGRIC OVERHEAD COST F.xi'!D86+'FINANCE OVERHEAD COST F.xi'!D87+'WORKS OVERHEAD COST F.xi'!D86+'ESD OVERHEAD COST F.xi'!D86+'PHC OVERHEAD COST F.xi'!D86+'WATSAN OVERHEAD COST F.xi'!D86+'TRADITIONAL OVERHEAD COST F.xi'!D86</f>
        <v>419122768.28000009</v>
      </c>
      <c r="E105" s="10">
        <f>'CHAIR OVERHEAD COST F.xi'!E86+'SLT OVERHEAD COST F.xi'!E86+'COUNCIL OVERHEAD COST F.xi'!E86+'PMD OVERHEAD COST F.xi'!E86+'AGRIC OVERHEAD COST F.xi'!E86+'FINANCE OVERHEAD COST F.xi'!E87+'WORKS OVERHEAD COST F.xi'!E86+'ESD OVERHEAD COST F.xi'!E86+'PHC OVERHEAD COST F.xi'!E86+'WATSAN OVERHEAD COST F.xi'!E86+'TRADITIONAL OVERHEAD COST F.xi'!E86</f>
        <v>344833404.37</v>
      </c>
    </row>
    <row r="106" spans="1:5" x14ac:dyDescent="0.3">
      <c r="A106" s="6">
        <v>22040109</v>
      </c>
      <c r="B106" s="7" t="s">
        <v>237</v>
      </c>
      <c r="C106" s="10">
        <f>'CHAIR OVERHEAD COST F.xi'!C87+'SLT OVERHEAD COST F.xi'!C87+'COUNCIL OVERHEAD COST F.xi'!C87+'PMD OVERHEAD COST F.xi'!C87+'AGRIC OVERHEAD COST F.xi'!C87+'WORKS OVERHEAD COST F.xi'!C87+'ESD OVERHEAD COST F.xi'!C87+'PHC OVERHEAD COST F.xi'!C87+'WATSAN OVERHEAD COST F.xi'!C87+'TRADITIONAL OVERHEAD COST F.xi'!C87+'FINANCE OVERHEAD COST F.xi'!C88</f>
        <v>0</v>
      </c>
      <c r="D106" s="10">
        <f>'CHAIR OVERHEAD COST F.xi'!D87+'SLT OVERHEAD COST F.xi'!D87+'COUNCIL OVERHEAD COST F.xi'!D87+'PMD OVERHEAD COST F.xi'!D87+'AGRIC OVERHEAD COST F.xi'!D87+'WORKS OVERHEAD COST F.xi'!D87+'ESD OVERHEAD COST F.xi'!D87+'PHC OVERHEAD COST F.xi'!D87+'WATSAN OVERHEAD COST F.xi'!D87+'TRADITIONAL OVERHEAD COST F.xi'!D87+'FINANCE OVERHEAD COST F.xi'!D88</f>
        <v>0</v>
      </c>
      <c r="E106" s="10">
        <f>'CHAIR OVERHEAD COST F.xi'!E87+'SLT OVERHEAD COST F.xi'!E87+'COUNCIL OVERHEAD COST F.xi'!E87+'PMD OVERHEAD COST F.xi'!E87+'AGRIC OVERHEAD COST F.xi'!E87+'WORKS OVERHEAD COST F.xi'!E87+'ESD OVERHEAD COST F.xi'!E87+'PHC OVERHEAD COST F.xi'!E87+'WATSAN OVERHEAD COST F.xi'!E87+'TRADITIONAL OVERHEAD COST F.xi'!E87+'FINANCE OVERHEAD COST F.xi'!E88</f>
        <v>0</v>
      </c>
    </row>
    <row r="107" spans="1:5" x14ac:dyDescent="0.3">
      <c r="A107" s="4">
        <v>2205</v>
      </c>
      <c r="B107" s="5" t="s">
        <v>543</v>
      </c>
      <c r="C107" s="12">
        <f>C108</f>
        <v>95000000</v>
      </c>
      <c r="D107" s="12">
        <f t="shared" ref="D107:E107" si="17">D108</f>
        <v>37952012.859999999</v>
      </c>
      <c r="E107" s="12">
        <f t="shared" si="17"/>
        <v>110000000</v>
      </c>
    </row>
    <row r="108" spans="1:5" x14ac:dyDescent="0.3">
      <c r="A108" s="4">
        <v>220501</v>
      </c>
      <c r="B108" s="5" t="s">
        <v>544</v>
      </c>
      <c r="C108" s="12">
        <f>SUM(C109:C111)</f>
        <v>95000000</v>
      </c>
      <c r="D108" s="12">
        <f t="shared" ref="D108:E108" si="18">SUM(D109:D111)</f>
        <v>37952012.859999999</v>
      </c>
      <c r="E108" s="12">
        <f t="shared" si="18"/>
        <v>110000000</v>
      </c>
    </row>
    <row r="109" spans="1:5" x14ac:dyDescent="0.3">
      <c r="A109" s="6">
        <v>22050105</v>
      </c>
      <c r="B109" s="7" t="s">
        <v>545</v>
      </c>
      <c r="C109" s="10">
        <f>'CHAIR OVERHEAD COST F.xi'!C90+'SLT OVERHEAD COST F.xi'!C90+'COUNCIL OVERHEAD COST F.xi'!C90+'PMD OVERHEAD COST F.xi'!C90+'AGRIC OVERHEAD COST F.xi'!C90+'FINANCE OVERHEAD COST F.xi'!C91+'WORKS OVERHEAD COST F.xi'!C90+'ESD OVERHEAD COST F.xi'!C90+'PHC OVERHEAD COST F.xi'!C90+'WATSAN OVERHEAD COST F.xi'!C90+'TRADITIONAL OVERHEAD COST F.xi'!C90</f>
        <v>40000000</v>
      </c>
      <c r="D109" s="10">
        <f>'CHAIR OVERHEAD COST F.xi'!D90+'SLT OVERHEAD COST F.xi'!D90+'COUNCIL OVERHEAD COST F.xi'!D90+'PMD OVERHEAD COST F.xi'!D90+'AGRIC OVERHEAD COST F.xi'!D90+'FINANCE OVERHEAD COST F.xi'!D91+'WORKS OVERHEAD COST F.xi'!D90+'ESD OVERHEAD COST F.xi'!D90+'PHC OVERHEAD COST F.xi'!D90+'WATSAN OVERHEAD COST F.xi'!D90+'TRADITIONAL OVERHEAD COST F.xi'!D90</f>
        <v>32942911.609999999</v>
      </c>
      <c r="E109" s="10">
        <f>'CHAIR OVERHEAD COST F.xi'!E90+'SLT OVERHEAD COST F.xi'!E90+'COUNCIL OVERHEAD COST F.xi'!E90+'PMD OVERHEAD COST F.xi'!E90+'AGRIC OVERHEAD COST F.xi'!E90+'FINANCE OVERHEAD COST F.xi'!E91+'WORKS OVERHEAD COST F.xi'!E90+'ESD OVERHEAD COST F.xi'!E90+'PHC OVERHEAD COST F.xi'!E90+'WATSAN OVERHEAD COST F.xi'!E90+'TRADITIONAL OVERHEAD COST F.xi'!E90</f>
        <v>40000000</v>
      </c>
    </row>
    <row r="110" spans="1:5" x14ac:dyDescent="0.3">
      <c r="A110" s="6">
        <v>22050108</v>
      </c>
      <c r="B110" s="7" t="s">
        <v>546</v>
      </c>
      <c r="C110" s="10">
        <f>'CHAIR OVERHEAD COST F.xi'!C91+'SLT OVERHEAD COST F.xi'!C91+'COUNCIL OVERHEAD COST F.xi'!C91+'PMD OVERHEAD COST F.xi'!C91+'AGRIC OVERHEAD COST F.xi'!C91+'FINANCE OVERHEAD COST F.xi'!C92+'WORKS OVERHEAD COST F.xi'!C91+'ESD OVERHEAD COST F.xi'!C91+'PHC OVERHEAD COST F.xi'!C91+'WATSAN OVERHEAD COST F.xi'!C91+'TRADITIONAL OVERHEAD COST F.xi'!C91</f>
        <v>15000000</v>
      </c>
      <c r="D110" s="10">
        <f>'CHAIR OVERHEAD COST F.xi'!D91+'SLT OVERHEAD COST F.xi'!D91+'COUNCIL OVERHEAD COST F.xi'!D91+'PMD OVERHEAD COST F.xi'!D91+'AGRIC OVERHEAD COST F.xi'!D91+'FINANCE OVERHEAD COST F.xi'!D92+'WORKS OVERHEAD COST F.xi'!D91+'ESD OVERHEAD COST F.xi'!D91+'PHC OVERHEAD COST F.xi'!D91+'WATSAN OVERHEAD COST F.xi'!D91+'TRADITIONAL OVERHEAD COST F.xi'!D91</f>
        <v>0</v>
      </c>
      <c r="E110" s="10">
        <f>'CHAIR OVERHEAD COST F.xi'!E91+'SLT OVERHEAD COST F.xi'!E91+'COUNCIL OVERHEAD COST F.xi'!E91+'PMD OVERHEAD COST F.xi'!E91+'AGRIC OVERHEAD COST F.xi'!E91+'FINANCE OVERHEAD COST F.xi'!E92+'WORKS OVERHEAD COST F.xi'!E91+'ESD OVERHEAD COST F.xi'!E91+'PHC OVERHEAD COST F.xi'!E91+'WATSAN OVERHEAD COST F.xi'!E91+'TRADITIONAL OVERHEAD COST F.xi'!E91</f>
        <v>50000000</v>
      </c>
    </row>
    <row r="111" spans="1:5" x14ac:dyDescent="0.3">
      <c r="A111" s="6">
        <v>22050110</v>
      </c>
      <c r="B111" s="7" t="s">
        <v>547</v>
      </c>
      <c r="C111" s="10">
        <f>'CHAIR OVERHEAD COST F.xi'!C92+'SLT OVERHEAD COST F.xi'!C92+'COUNCIL OVERHEAD COST F.xi'!C92+'PMD OVERHEAD COST F.xi'!C92+'AGRIC OVERHEAD COST F.xi'!C92+'FINANCE OVERHEAD COST F.xi'!C93+'WORKS OVERHEAD COST F.xi'!C92+'ESD OVERHEAD COST F.xi'!C92+'PHC OVERHEAD COST F.xi'!C92+'WATSAN OVERHEAD COST F.xi'!C92+'TRADITIONAL OVERHEAD COST F.xi'!C92</f>
        <v>40000000</v>
      </c>
      <c r="D111" s="10">
        <f>'CHAIR OVERHEAD COST F.xi'!D92+'SLT OVERHEAD COST F.xi'!D92+'COUNCIL OVERHEAD COST F.xi'!D92+'PMD OVERHEAD COST F.xi'!D92+'AGRIC OVERHEAD COST F.xi'!D92+'FINANCE OVERHEAD COST F.xi'!D93+'WORKS OVERHEAD COST F.xi'!D92+'ESD OVERHEAD COST F.xi'!D92+'PHC OVERHEAD COST F.xi'!D92+'WATSAN OVERHEAD COST F.xi'!D92+'TRADITIONAL OVERHEAD COST F.xi'!D92</f>
        <v>5009101.25</v>
      </c>
      <c r="E111" s="10">
        <f>'CHAIR OVERHEAD COST F.xi'!E92+'SLT OVERHEAD COST F.xi'!E92+'COUNCIL OVERHEAD COST F.xi'!E92+'PMD OVERHEAD COST F.xi'!E92+'AGRIC OVERHEAD COST F.xi'!E92+'FINANCE OVERHEAD COST F.xi'!E93+'WORKS OVERHEAD COST F.xi'!E92+'ESD OVERHEAD COST F.xi'!E92+'PHC OVERHEAD COST F.xi'!E92+'WATSAN OVERHEAD COST F.xi'!E92+'TRADITIONAL OVERHEAD COST F.xi'!E92</f>
        <v>20000000</v>
      </c>
    </row>
    <row r="112" spans="1:5" x14ac:dyDescent="0.3">
      <c r="A112" s="4">
        <v>2206</v>
      </c>
      <c r="B112" s="5" t="s">
        <v>535</v>
      </c>
      <c r="C112" s="12">
        <f>C113+C115</f>
        <v>285961164</v>
      </c>
      <c r="D112" s="12">
        <f t="shared" ref="D112:E112" si="19">D113+D115</f>
        <v>146480658.24000001</v>
      </c>
      <c r="E112" s="12">
        <f t="shared" si="19"/>
        <v>300500000</v>
      </c>
    </row>
    <row r="113" spans="1:5" x14ac:dyDescent="0.3">
      <c r="A113" s="4">
        <v>220603</v>
      </c>
      <c r="B113" s="5" t="s">
        <v>548</v>
      </c>
      <c r="C113" s="12">
        <f>C114</f>
        <v>0</v>
      </c>
      <c r="D113" s="12">
        <f t="shared" ref="D113:E113" si="20">D114</f>
        <v>0</v>
      </c>
      <c r="E113" s="12">
        <f t="shared" si="20"/>
        <v>0</v>
      </c>
    </row>
    <row r="114" spans="1:5" x14ac:dyDescent="0.3">
      <c r="A114" s="6">
        <v>22060301</v>
      </c>
      <c r="B114" s="7" t="s">
        <v>549</v>
      </c>
      <c r="C114" s="10">
        <f>'CHAIR OVERHEAD COST F.xi'!C95+'SLT OVERHEAD COST F.xi'!C95+'COUNCIL OVERHEAD COST F.xi'!C95+'PMD OVERHEAD COST F.xi'!C95+'AGRIC OVERHEAD COST F.xi'!C95+'FINANCE OVERHEAD COST F.xi'!C96+'WORKS OVERHEAD COST F.xi'!C95+'ESD OVERHEAD COST F.xi'!C94+'PHC OVERHEAD COST F.xi'!C95+'WATSAN OVERHEAD COST F.xi'!C95+'TRADITIONAL OVERHEAD COST F.xi'!C95</f>
        <v>0</v>
      </c>
      <c r="D114" s="10">
        <f>'CHAIR OVERHEAD COST F.xi'!D95+'SLT OVERHEAD COST F.xi'!D95+'COUNCIL OVERHEAD COST F.xi'!D95+'PMD OVERHEAD COST F.xi'!D95+'AGRIC OVERHEAD COST F.xi'!D95+'FINANCE OVERHEAD COST F.xi'!D96+'WORKS OVERHEAD COST F.xi'!D95+'ESD OVERHEAD COST F.xi'!D94+'PHC OVERHEAD COST F.xi'!D95+'WATSAN OVERHEAD COST F.xi'!D95+'TRADITIONAL OVERHEAD COST F.xi'!D95</f>
        <v>0</v>
      </c>
      <c r="E114" s="10">
        <f>'CHAIR OVERHEAD COST F.xi'!E95+'SLT OVERHEAD COST F.xi'!E95+'COUNCIL OVERHEAD COST F.xi'!E95+'PMD OVERHEAD COST F.xi'!E95+'AGRIC OVERHEAD COST F.xi'!E95+'FINANCE OVERHEAD COST F.xi'!E96+'WORKS OVERHEAD COST F.xi'!E95+'ESD OVERHEAD COST F.xi'!E94+'PHC OVERHEAD COST F.xi'!E95+'WATSAN OVERHEAD COST F.xi'!E95+'TRADITIONAL OVERHEAD COST F.xi'!E95</f>
        <v>0</v>
      </c>
    </row>
    <row r="115" spans="1:5" x14ac:dyDescent="0.3">
      <c r="A115" s="4">
        <v>220604</v>
      </c>
      <c r="B115" s="5" t="s">
        <v>550</v>
      </c>
      <c r="C115" s="12">
        <f>SUM(C116:C117)</f>
        <v>285961164</v>
      </c>
      <c r="D115" s="12">
        <f t="shared" ref="D115:E115" si="21">SUM(D116:D117)</f>
        <v>146480658.24000001</v>
      </c>
      <c r="E115" s="12">
        <f t="shared" si="21"/>
        <v>300500000</v>
      </c>
    </row>
    <row r="116" spans="1:5" ht="30" x14ac:dyDescent="0.3">
      <c r="A116" s="6">
        <v>22060401</v>
      </c>
      <c r="B116" s="7" t="s">
        <v>551</v>
      </c>
      <c r="C116" s="10">
        <f>'CHAIR OVERHEAD COST F.xi'!C97+'SLT OVERHEAD COST F.xi'!C97+'COUNCIL OVERHEAD COST F.xi'!C97+'PMD OVERHEAD COST F.xi'!C97+'AGRIC OVERHEAD COST F.xi'!C97+'FINANCE OVERHEAD COST F.xi'!C98+'WORKS OVERHEAD COST F.xi'!C97+'ESD OVERHEAD COST F.xi'!C97+'PHC OVERHEAD COST F.xi'!C97+'WATSAN OVERHEAD COST F.xi'!C97+'TRADITIONAL OVERHEAD COST F.xi'!C97</f>
        <v>285961164</v>
      </c>
      <c r="D116" s="10">
        <f>'CHAIR OVERHEAD COST F.xi'!D97+'SLT OVERHEAD COST F.xi'!D97+'COUNCIL OVERHEAD COST F.xi'!D97+'PMD OVERHEAD COST F.xi'!D97+'AGRIC OVERHEAD COST F.xi'!D97+'FINANCE OVERHEAD COST F.xi'!D98+'WORKS OVERHEAD COST F.xi'!D97+'ESD OVERHEAD COST F.xi'!D97+'PHC OVERHEAD COST F.xi'!D97+'WATSAN OVERHEAD COST F.xi'!D97+'TRADITIONAL OVERHEAD COST F.xi'!D97</f>
        <v>146480658.24000001</v>
      </c>
      <c r="E116" s="10">
        <f>'CHAIR OVERHEAD COST F.xi'!E97+'SLT OVERHEAD COST F.xi'!E97+'COUNCIL OVERHEAD COST F.xi'!E97+'PMD OVERHEAD COST F.xi'!E97+'AGRIC OVERHEAD COST F.xi'!E97+'FINANCE OVERHEAD COST F.xi'!E98+'WORKS OVERHEAD COST F.xi'!E97+'ESD OVERHEAD COST F.xi'!E97+'PHC OVERHEAD COST F.xi'!E97+'WATSAN OVERHEAD COST F.xi'!E97+'TRADITIONAL OVERHEAD COST F.xi'!E97</f>
        <v>300500000</v>
      </c>
    </row>
    <row r="117" spans="1:5" hidden="1" x14ac:dyDescent="0.3">
      <c r="A117" s="6"/>
      <c r="B117" s="7"/>
      <c r="C117" s="10"/>
      <c r="D117" s="10"/>
      <c r="E117" s="10"/>
    </row>
    <row r="118" spans="1:5" x14ac:dyDescent="0.3">
      <c r="A118" s="4">
        <v>3</v>
      </c>
      <c r="B118" s="5" t="s">
        <v>238</v>
      </c>
      <c r="C118" s="11">
        <f>C119+C161+C171</f>
        <v>1897841150</v>
      </c>
      <c r="D118" s="11">
        <f t="shared" ref="D118:E118" si="22">D119+D161+D171</f>
        <v>1080915062.0999999</v>
      </c>
      <c r="E118" s="11">
        <f t="shared" si="22"/>
        <v>3510586287.4400001</v>
      </c>
    </row>
    <row r="119" spans="1:5" x14ac:dyDescent="0.3">
      <c r="A119" s="4">
        <v>32</v>
      </c>
      <c r="B119" s="5" t="s">
        <v>239</v>
      </c>
      <c r="C119" s="11">
        <f>C120</f>
        <v>1893841150</v>
      </c>
      <c r="D119" s="11">
        <f t="shared" ref="D119:E119" si="23">D120</f>
        <v>1080915062.0999999</v>
      </c>
      <c r="E119" s="11">
        <f t="shared" si="23"/>
        <v>3505586287.4400001</v>
      </c>
    </row>
    <row r="120" spans="1:5" ht="30" x14ac:dyDescent="0.3">
      <c r="A120" s="4">
        <v>3201</v>
      </c>
      <c r="B120" s="5" t="s">
        <v>240</v>
      </c>
      <c r="C120" s="11">
        <f>C121+C125+C138+C141+C143+C147+C151+C156</f>
        <v>1893841150</v>
      </c>
      <c r="D120" s="11">
        <f t="shared" ref="D120:E120" si="24">D121+D125+D138+D141+D143+D147+D151+D156</f>
        <v>1080915062.0999999</v>
      </c>
      <c r="E120" s="11">
        <f t="shared" si="24"/>
        <v>3505586287.4400001</v>
      </c>
    </row>
    <row r="121" spans="1:5" x14ac:dyDescent="0.3">
      <c r="A121" s="4">
        <v>320101</v>
      </c>
      <c r="B121" s="5" t="s">
        <v>241</v>
      </c>
      <c r="C121" s="11">
        <f>'SUMMARY OF CAPITAL EXP F.viii'!C5</f>
        <v>389107650</v>
      </c>
      <c r="D121" s="11">
        <f>'SUMMARY OF CAPITAL EXP F.viii'!D5</f>
        <v>273471944</v>
      </c>
      <c r="E121" s="11">
        <f>'SUMMARY OF CAPITAL EXP F.viii'!E5</f>
        <v>768800000</v>
      </c>
    </row>
    <row r="122" spans="1:5" hidden="1" x14ac:dyDescent="0.3">
      <c r="A122" s="6">
        <v>32010101</v>
      </c>
      <c r="B122" s="7" t="s">
        <v>242</v>
      </c>
      <c r="C122" s="10"/>
      <c r="D122" s="10"/>
      <c r="E122" s="10"/>
    </row>
    <row r="123" spans="1:5" hidden="1" x14ac:dyDescent="0.3">
      <c r="A123" s="6">
        <v>32010102</v>
      </c>
      <c r="B123" s="7" t="s">
        <v>243</v>
      </c>
      <c r="C123" s="10"/>
      <c r="D123" s="10"/>
      <c r="E123" s="10"/>
    </row>
    <row r="124" spans="1:5" hidden="1" x14ac:dyDescent="0.3">
      <c r="A124" s="6">
        <v>32010104</v>
      </c>
      <c r="B124" s="7" t="s">
        <v>244</v>
      </c>
      <c r="C124" s="10"/>
      <c r="D124" s="10"/>
      <c r="E124" s="10"/>
    </row>
    <row r="125" spans="1:5" x14ac:dyDescent="0.3">
      <c r="A125" s="4">
        <v>320102</v>
      </c>
      <c r="B125" s="5" t="s">
        <v>245</v>
      </c>
      <c r="C125" s="11">
        <f>'SUMMARY OF CAPITAL EXP F.viii'!C6</f>
        <v>897733500</v>
      </c>
      <c r="D125" s="11">
        <f>'SUMMARY OF CAPITAL EXP F.viii'!D6</f>
        <v>455106830.70999998</v>
      </c>
      <c r="E125" s="11">
        <f>'SUMMARY OF CAPITAL EXP F.viii'!E6</f>
        <v>2089634991.4900002</v>
      </c>
    </row>
    <row r="126" spans="1:5" hidden="1" x14ac:dyDescent="0.3">
      <c r="A126" s="6">
        <v>32010202</v>
      </c>
      <c r="B126" s="7" t="s">
        <v>246</v>
      </c>
      <c r="C126" s="10"/>
      <c r="D126" s="10"/>
      <c r="E126" s="10"/>
    </row>
    <row r="127" spans="1:5" hidden="1" x14ac:dyDescent="0.3">
      <c r="A127" s="6">
        <v>32010205</v>
      </c>
      <c r="B127" s="7" t="s">
        <v>247</v>
      </c>
      <c r="C127" s="10"/>
      <c r="D127" s="10"/>
      <c r="E127" s="10"/>
    </row>
    <row r="128" spans="1:5" hidden="1" x14ac:dyDescent="0.3">
      <c r="A128" s="6">
        <v>32010206</v>
      </c>
      <c r="B128" s="7" t="s">
        <v>248</v>
      </c>
      <c r="C128" s="10"/>
      <c r="D128" s="10"/>
      <c r="E128" s="10"/>
    </row>
    <row r="129" spans="1:5" hidden="1" x14ac:dyDescent="0.3">
      <c r="A129" s="6">
        <v>32010207</v>
      </c>
      <c r="B129" s="7" t="s">
        <v>249</v>
      </c>
      <c r="C129" s="10"/>
      <c r="D129" s="10"/>
      <c r="E129" s="10"/>
    </row>
    <row r="130" spans="1:5" hidden="1" x14ac:dyDescent="0.3">
      <c r="A130" s="6">
        <v>32010208</v>
      </c>
      <c r="B130" s="7" t="s">
        <v>250</v>
      </c>
      <c r="C130" s="10"/>
      <c r="D130" s="10"/>
      <c r="E130" s="10"/>
    </row>
    <row r="131" spans="1:5" hidden="1" x14ac:dyDescent="0.3">
      <c r="A131" s="6">
        <v>32010209</v>
      </c>
      <c r="B131" s="7" t="s">
        <v>251</v>
      </c>
      <c r="C131" s="10"/>
      <c r="D131" s="10"/>
      <c r="E131" s="10"/>
    </row>
    <row r="132" spans="1:5" hidden="1" x14ac:dyDescent="0.3">
      <c r="A132" s="6">
        <v>32010210</v>
      </c>
      <c r="B132" s="7" t="s">
        <v>252</v>
      </c>
      <c r="C132" s="10"/>
      <c r="D132" s="10"/>
      <c r="E132" s="10"/>
    </row>
    <row r="133" spans="1:5" ht="30" hidden="1" x14ac:dyDescent="0.3">
      <c r="A133" s="6">
        <v>32010211</v>
      </c>
      <c r="B133" s="7" t="s">
        <v>253</v>
      </c>
      <c r="C133" s="10"/>
      <c r="D133" s="10"/>
      <c r="E133" s="10"/>
    </row>
    <row r="134" spans="1:5" hidden="1" x14ac:dyDescent="0.3">
      <c r="A134" s="6">
        <v>32010212</v>
      </c>
      <c r="B134" s="7" t="s">
        <v>254</v>
      </c>
      <c r="C134" s="10"/>
      <c r="D134" s="10"/>
      <c r="E134" s="10"/>
    </row>
    <row r="135" spans="1:5" hidden="1" x14ac:dyDescent="0.3">
      <c r="A135" s="6">
        <v>32010213</v>
      </c>
      <c r="B135" s="7" t="s">
        <v>255</v>
      </c>
      <c r="C135" s="10"/>
      <c r="D135" s="10"/>
      <c r="E135" s="10"/>
    </row>
    <row r="136" spans="1:5" hidden="1" x14ac:dyDescent="0.3">
      <c r="A136" s="6">
        <v>32010214</v>
      </c>
      <c r="B136" s="7" t="s">
        <v>256</v>
      </c>
      <c r="C136" s="10"/>
      <c r="D136" s="10"/>
      <c r="E136" s="10"/>
    </row>
    <row r="137" spans="1:5" hidden="1" x14ac:dyDescent="0.3">
      <c r="A137" s="6">
        <v>32010215</v>
      </c>
      <c r="B137" s="7" t="s">
        <v>257</v>
      </c>
      <c r="C137" s="10"/>
      <c r="D137" s="10"/>
      <c r="E137" s="10"/>
    </row>
    <row r="138" spans="1:5" x14ac:dyDescent="0.3">
      <c r="A138" s="4">
        <v>320103</v>
      </c>
      <c r="B138" s="5" t="s">
        <v>258</v>
      </c>
      <c r="C138" s="11">
        <f>'SUMMARY OF CAPITAL EXP F.viii'!C7</f>
        <v>0</v>
      </c>
      <c r="D138" s="11">
        <f>'SUMMARY OF CAPITAL EXP F.viii'!D7</f>
        <v>0</v>
      </c>
      <c r="E138" s="11">
        <f>'SUMMARY OF CAPITAL EXP F.viii'!E7</f>
        <v>0</v>
      </c>
    </row>
    <row r="139" spans="1:5" hidden="1" x14ac:dyDescent="0.3">
      <c r="A139" s="6">
        <v>32010304</v>
      </c>
      <c r="B139" s="7" t="s">
        <v>259</v>
      </c>
      <c r="C139" s="10"/>
      <c r="D139" s="10"/>
      <c r="E139" s="10"/>
    </row>
    <row r="140" spans="1:5" hidden="1" x14ac:dyDescent="0.3">
      <c r="A140" s="6">
        <v>32010305</v>
      </c>
      <c r="B140" s="7" t="s">
        <v>260</v>
      </c>
      <c r="C140" s="10"/>
      <c r="D140" s="10"/>
      <c r="E140" s="10"/>
    </row>
    <row r="141" spans="1:5" x14ac:dyDescent="0.3">
      <c r="A141" s="4">
        <v>320104</v>
      </c>
      <c r="B141" s="5" t="s">
        <v>261</v>
      </c>
      <c r="C141" s="11">
        <f>'SUMMARY OF CAPITAL EXP F.viii'!C8</f>
        <v>230000000</v>
      </c>
      <c r="D141" s="11">
        <f>'SUMMARY OF CAPITAL EXP F.viii'!D8</f>
        <v>26986200</v>
      </c>
      <c r="E141" s="11">
        <f>'SUMMARY OF CAPITAL EXP F.viii'!E8</f>
        <v>175000000</v>
      </c>
    </row>
    <row r="142" spans="1:5" hidden="1" x14ac:dyDescent="0.3">
      <c r="A142" s="6">
        <v>32010405</v>
      </c>
      <c r="B142" s="7" t="s">
        <v>262</v>
      </c>
      <c r="C142" s="10"/>
      <c r="D142" s="10"/>
      <c r="E142" s="10"/>
    </row>
    <row r="143" spans="1:5" x14ac:dyDescent="0.3">
      <c r="A143" s="4">
        <v>320105</v>
      </c>
      <c r="B143" s="5" t="s">
        <v>263</v>
      </c>
      <c r="C143" s="11">
        <f>'SUMMARY OF CAPITAL EXP F.viii'!C9</f>
        <v>0</v>
      </c>
      <c r="D143" s="11">
        <f>'SUMMARY OF CAPITAL EXP F.viii'!D9</f>
        <v>0</v>
      </c>
      <c r="E143" s="11">
        <f>'SUMMARY OF CAPITAL EXP F.viii'!E9</f>
        <v>0</v>
      </c>
    </row>
    <row r="144" spans="1:5" hidden="1" x14ac:dyDescent="0.3">
      <c r="A144" s="6">
        <v>32010501</v>
      </c>
      <c r="B144" s="7" t="s">
        <v>264</v>
      </c>
      <c r="C144" s="10"/>
      <c r="D144" s="10"/>
      <c r="E144" s="10"/>
    </row>
    <row r="145" spans="1:5" hidden="1" x14ac:dyDescent="0.3">
      <c r="A145" s="6">
        <v>32010502</v>
      </c>
      <c r="B145" s="7" t="s">
        <v>265</v>
      </c>
      <c r="C145" s="10"/>
      <c r="D145" s="10"/>
      <c r="E145" s="10"/>
    </row>
    <row r="146" spans="1:5" hidden="1" x14ac:dyDescent="0.3">
      <c r="A146" s="6">
        <v>32010555</v>
      </c>
      <c r="B146" s="7" t="s">
        <v>266</v>
      </c>
      <c r="C146" s="10"/>
      <c r="D146" s="10"/>
      <c r="E146" s="10"/>
    </row>
    <row r="147" spans="1:5" x14ac:dyDescent="0.3">
      <c r="A147" s="4">
        <v>320106</v>
      </c>
      <c r="B147" s="5" t="s">
        <v>267</v>
      </c>
      <c r="C147" s="11">
        <f>'SUMMARY OF CAPITAL EXP F.viii'!C10</f>
        <v>10000000</v>
      </c>
      <c r="D147" s="11">
        <f>'SUMMARY OF CAPITAL EXP F.viii'!D10</f>
        <v>0</v>
      </c>
      <c r="E147" s="11">
        <f>'SUMMARY OF CAPITAL EXP F.viii'!E10</f>
        <v>19000000</v>
      </c>
    </row>
    <row r="148" spans="1:5" hidden="1" x14ac:dyDescent="0.3">
      <c r="A148" s="6">
        <v>32010601</v>
      </c>
      <c r="B148" s="7" t="s">
        <v>268</v>
      </c>
      <c r="C148" s="10"/>
      <c r="D148" s="10"/>
      <c r="E148" s="10"/>
    </row>
    <row r="149" spans="1:5" hidden="1" x14ac:dyDescent="0.3">
      <c r="A149" s="6">
        <v>32010602</v>
      </c>
      <c r="B149" s="7" t="s">
        <v>269</v>
      </c>
      <c r="C149" s="10"/>
      <c r="D149" s="10"/>
      <c r="E149" s="10"/>
    </row>
    <row r="150" spans="1:5" hidden="1" x14ac:dyDescent="0.3">
      <c r="A150" s="6">
        <v>32010603</v>
      </c>
      <c r="B150" s="7" t="s">
        <v>270</v>
      </c>
      <c r="C150" s="10"/>
      <c r="D150" s="10"/>
      <c r="E150" s="10"/>
    </row>
    <row r="151" spans="1:5" x14ac:dyDescent="0.3">
      <c r="A151" s="4">
        <v>320109</v>
      </c>
      <c r="B151" s="5" t="s">
        <v>271</v>
      </c>
      <c r="C151" s="11">
        <f>'SUMMARY OF CAPITAL EXP F.viii'!C11</f>
        <v>367000000</v>
      </c>
      <c r="D151" s="11">
        <f>'SUMMARY OF CAPITAL EXP F.viii'!D11</f>
        <v>325350087.38999999</v>
      </c>
      <c r="E151" s="11">
        <f>'SUMMARY OF CAPITAL EXP F.viii'!E11</f>
        <v>253151295.94999999</v>
      </c>
    </row>
    <row r="152" spans="1:5" hidden="1" x14ac:dyDescent="0.3">
      <c r="A152" s="6">
        <v>32010903</v>
      </c>
      <c r="B152" s="7" t="s">
        <v>272</v>
      </c>
      <c r="C152" s="10"/>
      <c r="D152" s="10"/>
      <c r="E152" s="10"/>
    </row>
    <row r="153" spans="1:5" hidden="1" x14ac:dyDescent="0.3">
      <c r="A153" s="6">
        <v>32010904</v>
      </c>
      <c r="B153" s="7" t="s">
        <v>273</v>
      </c>
      <c r="C153" s="10"/>
      <c r="D153" s="10"/>
      <c r="E153" s="10"/>
    </row>
    <row r="154" spans="1:5" hidden="1" x14ac:dyDescent="0.3">
      <c r="A154" s="6">
        <v>32010935</v>
      </c>
      <c r="B154" s="7" t="s">
        <v>274</v>
      </c>
      <c r="C154" s="10"/>
      <c r="D154" s="10"/>
      <c r="E154" s="10"/>
    </row>
    <row r="155" spans="1:5" hidden="1" x14ac:dyDescent="0.3">
      <c r="A155" s="6">
        <v>32010936</v>
      </c>
      <c r="B155" s="7" t="s">
        <v>275</v>
      </c>
      <c r="C155" s="10"/>
      <c r="D155" s="10"/>
      <c r="E155" s="10"/>
    </row>
    <row r="156" spans="1:5" x14ac:dyDescent="0.3">
      <c r="A156" s="4">
        <v>3202</v>
      </c>
      <c r="B156" s="5" t="s">
        <v>276</v>
      </c>
      <c r="C156" s="11">
        <f>C157</f>
        <v>0</v>
      </c>
      <c r="D156" s="11">
        <f t="shared" ref="D156:E156" si="25">D157</f>
        <v>0</v>
      </c>
      <c r="E156" s="11">
        <f t="shared" si="25"/>
        <v>200000000</v>
      </c>
    </row>
    <row r="157" spans="1:5" x14ac:dyDescent="0.3">
      <c r="A157" s="4">
        <v>320201</v>
      </c>
      <c r="B157" s="5" t="s">
        <v>277</v>
      </c>
      <c r="C157" s="11">
        <f>'SUMMARY OF CAPITAL EXP F.viii'!C12</f>
        <v>0</v>
      </c>
      <c r="D157" s="11">
        <f>'SUMMARY OF CAPITAL EXP F.viii'!D12</f>
        <v>0</v>
      </c>
      <c r="E157" s="11">
        <f>'SUMMARY OF CAPITAL EXP F.viii'!E12</f>
        <v>200000000</v>
      </c>
    </row>
    <row r="158" spans="1:5" ht="30" hidden="1" x14ac:dyDescent="0.3">
      <c r="A158" s="6">
        <v>32020101</v>
      </c>
      <c r="B158" s="7" t="s">
        <v>278</v>
      </c>
      <c r="C158" s="10"/>
      <c r="D158" s="10"/>
      <c r="E158" s="10"/>
    </row>
    <row r="159" spans="1:5" ht="30" hidden="1" x14ac:dyDescent="0.3">
      <c r="A159" s="6">
        <v>32020102</v>
      </c>
      <c r="B159" s="7" t="s">
        <v>279</v>
      </c>
      <c r="C159" s="10"/>
      <c r="D159" s="10"/>
      <c r="E159" s="10"/>
    </row>
    <row r="160" spans="1:5" ht="30" hidden="1" x14ac:dyDescent="0.3">
      <c r="A160" s="6">
        <v>32020104</v>
      </c>
      <c r="B160" s="7" t="s">
        <v>280</v>
      </c>
      <c r="C160" s="10"/>
      <c r="D160" s="10"/>
      <c r="E160" s="10"/>
    </row>
    <row r="161" spans="1:5" x14ac:dyDescent="0.3">
      <c r="A161" s="4">
        <v>3203</v>
      </c>
      <c r="B161" s="5" t="s">
        <v>281</v>
      </c>
      <c r="C161" s="11">
        <f>C162</f>
        <v>4000000</v>
      </c>
      <c r="D161" s="11">
        <f t="shared" ref="D161:E161" si="26">D162</f>
        <v>0</v>
      </c>
      <c r="E161" s="11">
        <f t="shared" si="26"/>
        <v>5000000</v>
      </c>
    </row>
    <row r="162" spans="1:5" x14ac:dyDescent="0.3">
      <c r="A162" s="4">
        <v>320301</v>
      </c>
      <c r="B162" s="5" t="s">
        <v>281</v>
      </c>
      <c r="C162" s="11">
        <f>'SUMMARY OF CAPITAL EXP F.viii'!C13</f>
        <v>4000000</v>
      </c>
      <c r="D162" s="11">
        <f>'SUMMARY OF CAPITAL EXP F.viii'!D13</f>
        <v>0</v>
      </c>
      <c r="E162" s="11">
        <f>'SUMMARY OF CAPITAL EXP F.viii'!E13</f>
        <v>5000000</v>
      </c>
    </row>
    <row r="163" spans="1:5" hidden="1" x14ac:dyDescent="0.3">
      <c r="A163" s="6">
        <v>32030101</v>
      </c>
      <c r="B163" s="7" t="s">
        <v>282</v>
      </c>
      <c r="C163" s="10"/>
      <c r="D163" s="10"/>
      <c r="E163" s="10"/>
    </row>
    <row r="164" spans="1:5" hidden="1" x14ac:dyDescent="0.3">
      <c r="A164" s="6">
        <v>32030102</v>
      </c>
      <c r="B164" s="7" t="s">
        <v>283</v>
      </c>
      <c r="C164" s="10"/>
      <c r="D164" s="10"/>
      <c r="E164" s="10"/>
    </row>
    <row r="165" spans="1:5" hidden="1" x14ac:dyDescent="0.3">
      <c r="A165" s="6">
        <v>32030104</v>
      </c>
      <c r="B165" s="7" t="s">
        <v>284</v>
      </c>
      <c r="C165" s="10"/>
      <c r="D165" s="10"/>
      <c r="E165" s="10"/>
    </row>
    <row r="166" spans="1:5" hidden="1" x14ac:dyDescent="0.3">
      <c r="A166" s="6">
        <v>32030105</v>
      </c>
      <c r="B166" s="7" t="s">
        <v>285</v>
      </c>
      <c r="C166" s="10"/>
      <c r="D166" s="10"/>
      <c r="E166" s="10"/>
    </row>
    <row r="167" spans="1:5" hidden="1" x14ac:dyDescent="0.3">
      <c r="A167" s="6">
        <v>32030109</v>
      </c>
      <c r="B167" s="7" t="s">
        <v>286</v>
      </c>
      <c r="C167" s="10"/>
      <c r="D167" s="10"/>
      <c r="E167" s="10"/>
    </row>
    <row r="168" spans="1:5" hidden="1" x14ac:dyDescent="0.3">
      <c r="A168" s="6">
        <v>32030110</v>
      </c>
      <c r="B168" s="7" t="s">
        <v>287</v>
      </c>
      <c r="C168" s="10"/>
      <c r="D168" s="10"/>
      <c r="E168" s="10"/>
    </row>
    <row r="169" spans="1:5" hidden="1" x14ac:dyDescent="0.3">
      <c r="A169" s="6">
        <v>32030150</v>
      </c>
      <c r="B169" s="7" t="s">
        <v>288</v>
      </c>
      <c r="C169" s="10"/>
      <c r="D169" s="10"/>
      <c r="E169" s="10"/>
    </row>
    <row r="170" spans="1:5" hidden="1" x14ac:dyDescent="0.3">
      <c r="A170" s="6">
        <v>32030151</v>
      </c>
      <c r="B170" s="7" t="s">
        <v>289</v>
      </c>
      <c r="C170" s="10"/>
      <c r="D170" s="10"/>
      <c r="E170" s="10"/>
    </row>
    <row r="171" spans="1:5" x14ac:dyDescent="0.3">
      <c r="A171" s="4">
        <v>32011000</v>
      </c>
      <c r="B171" s="5" t="s">
        <v>552</v>
      </c>
      <c r="C171" s="11">
        <f>'SUMMARY OF CAPITAL EXP F.viii'!C14</f>
        <v>0</v>
      </c>
      <c r="D171" s="11">
        <f>'SUMMARY OF CAPITAL EXP F.viii'!D14</f>
        <v>0</v>
      </c>
      <c r="E171" s="11">
        <f>'SUMMARY OF CAPITAL EXP F.viii'!E14</f>
        <v>0</v>
      </c>
    </row>
    <row r="172" spans="1:5" hidden="1" x14ac:dyDescent="0.3">
      <c r="A172" s="5"/>
      <c r="B172" s="5"/>
      <c r="C172" s="10"/>
      <c r="D172" s="10"/>
      <c r="E172" s="10"/>
    </row>
    <row r="173" spans="1:5" hidden="1" x14ac:dyDescent="0.3">
      <c r="A173" s="5"/>
      <c r="B173" s="5"/>
      <c r="C173" s="10"/>
      <c r="D173" s="10"/>
      <c r="E173" s="10"/>
    </row>
    <row r="174" spans="1:5" hidden="1" x14ac:dyDescent="0.3"/>
    <row r="175" spans="1:5" hidden="1" x14ac:dyDescent="0.3"/>
    <row r="176" spans="1:5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FmB8J/y6li9hsRi69Imvm0Q+D4mm+uYtKurpago3g+KQlVwejnDKQjGWJXPBPtC8hd8slc06EPgmr5q0xd1OzA==" saltValue="1g3x4v3wUUotmDt0+VR+5A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scale="61" orientation="landscape" r:id="rId1"/>
  <headerFooter>
    <oddFooter>&amp;C&amp;"-,Bold"&amp;20&amp;P</oddFooter>
  </headerFooter>
  <rowBreaks count="2" manualBreakCount="2">
    <brk id="47" max="16383" man="1"/>
    <brk id="9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300"/>
  <sheetViews>
    <sheetView view="pageBreakPreview" zoomScale="68" zoomScaleNormal="100" zoomScaleSheetLayoutView="68" workbookViewId="0">
      <selection sqref="A1:G1"/>
    </sheetView>
  </sheetViews>
  <sheetFormatPr defaultColWidth="8.81640625" defaultRowHeight="15" x14ac:dyDescent="0.3"/>
  <cols>
    <col min="1" max="1" width="17.81640625" style="1" customWidth="1"/>
    <col min="2" max="2" width="29.26953125" style="1" customWidth="1"/>
    <col min="3" max="5" width="29.7265625" style="1" bestFit="1" customWidth="1"/>
    <col min="6" max="6" width="28" style="1" bestFit="1" customWidth="1"/>
    <col min="7" max="7" width="29.7265625" style="1" bestFit="1" customWidth="1"/>
    <col min="8" max="16384" width="8.81640625" style="1"/>
  </cols>
  <sheetData>
    <row r="1" spans="1:7" x14ac:dyDescent="0.3">
      <c r="A1" s="74" t="s">
        <v>477</v>
      </c>
      <c r="B1" s="74"/>
      <c r="C1" s="74"/>
      <c r="D1" s="74"/>
      <c r="E1" s="74"/>
      <c r="F1" s="74"/>
      <c r="G1" s="74"/>
    </row>
    <row r="2" spans="1:7" x14ac:dyDescent="0.3">
      <c r="A2" s="75" t="s">
        <v>814</v>
      </c>
      <c r="B2" s="75"/>
      <c r="C2" s="75"/>
      <c r="D2" s="75"/>
      <c r="E2" s="75"/>
      <c r="F2" s="75"/>
      <c r="G2" s="75"/>
    </row>
    <row r="3" spans="1:7" x14ac:dyDescent="0.3">
      <c r="A3" s="49"/>
      <c r="B3" s="49"/>
      <c r="C3" s="49"/>
      <c r="D3" s="49"/>
      <c r="E3" s="49"/>
      <c r="F3" s="49"/>
      <c r="G3" s="49"/>
    </row>
    <row r="4" spans="1:7" ht="52.5" x14ac:dyDescent="0.3">
      <c r="A4" s="54" t="s">
        <v>464</v>
      </c>
      <c r="B4" s="54" t="s">
        <v>465</v>
      </c>
      <c r="C4" s="55" t="s">
        <v>472</v>
      </c>
      <c r="D4" s="55" t="s">
        <v>473</v>
      </c>
      <c r="E4" s="55" t="s">
        <v>474</v>
      </c>
      <c r="F4" s="55" t="s">
        <v>475</v>
      </c>
      <c r="G4" s="55" t="s">
        <v>476</v>
      </c>
    </row>
    <row r="5" spans="1:7" ht="17.5" x14ac:dyDescent="0.3">
      <c r="A5" s="26" t="s">
        <v>529</v>
      </c>
      <c r="B5" s="17" t="s">
        <v>466</v>
      </c>
      <c r="C5" s="33">
        <f>'CHAIR PERSONNEL COST F.x'!E7+'SLT PERSONNEL COST F.x'!E7+'COUNCIL PERSONNEL COST F.x'!E7+'PMD PERSONNEL COST F.x'!E7</f>
        <v>381807063.51999998</v>
      </c>
      <c r="D5" s="33">
        <f>'CHAIR OVERHEAD COST F.xi'!E7+'SLT OVERHEAD COST F.xi'!E7+'COUNCIL OVERHEAD COST F.xi'!E7+'PMD OVERHEAD COST F.xi'!E7</f>
        <v>305000500</v>
      </c>
      <c r="E5" s="33">
        <f>C5+D5</f>
        <v>686807563.51999998</v>
      </c>
      <c r="F5" s="33">
        <f>'PMD CAPITAL EXP F.xii'!F6</f>
        <v>525000000</v>
      </c>
      <c r="G5" s="33">
        <f>E5+F5</f>
        <v>1211807563.52</v>
      </c>
    </row>
    <row r="6" spans="1:7" ht="17.5" x14ac:dyDescent="0.3">
      <c r="A6" s="26" t="s">
        <v>530</v>
      </c>
      <c r="B6" s="17" t="s">
        <v>467</v>
      </c>
      <c r="C6" s="34">
        <f>'AGRIC PERSONNEL COST F.x'!E7+'FINANCE PERSONNEL COST F.x'!E7+'WORKS PERSONNEL COST F.x'!E7</f>
        <v>1522268668.0600002</v>
      </c>
      <c r="D6" s="34">
        <f>'AGRIC OVERHEAD COST F.xi'!E7+'FINANCE OVERHEAD COST F.xi'!E7+'WORKS OVERHEAD COST F.xi'!E7</f>
        <v>835252274.73000002</v>
      </c>
      <c r="E6" s="34">
        <f t="shared" ref="E6:E9" si="0">C6+D6</f>
        <v>2357520942.79</v>
      </c>
      <c r="F6" s="34">
        <f>'AGRIC CAPITAL EXP F.xii'!F6+'FINANCE CAPITAL EXP F.xii'!F6+'WORKS CAPITAL EXP F.xii'!F6</f>
        <v>2334786287.4400005</v>
      </c>
      <c r="G6" s="33">
        <f t="shared" ref="G6:G9" si="1">E6+F6</f>
        <v>4692307230.2300005</v>
      </c>
    </row>
    <row r="7" spans="1:7" ht="17.5" x14ac:dyDescent="0.3">
      <c r="A7" s="26" t="s">
        <v>531</v>
      </c>
      <c r="B7" s="17" t="s">
        <v>468</v>
      </c>
      <c r="C7" s="34">
        <v>0</v>
      </c>
      <c r="D7" s="34">
        <v>0</v>
      </c>
      <c r="E7" s="34">
        <f t="shared" si="0"/>
        <v>0</v>
      </c>
      <c r="F7" s="34">
        <v>0</v>
      </c>
      <c r="G7" s="33">
        <f t="shared" si="1"/>
        <v>0</v>
      </c>
    </row>
    <row r="8" spans="1:7" ht="17.5" x14ac:dyDescent="0.3">
      <c r="A8" s="26" t="s">
        <v>532</v>
      </c>
      <c r="B8" s="17" t="s">
        <v>469</v>
      </c>
      <c r="C8" s="34">
        <v>0</v>
      </c>
      <c r="D8" s="34">
        <v>0</v>
      </c>
      <c r="E8" s="34">
        <f t="shared" si="0"/>
        <v>0</v>
      </c>
      <c r="F8" s="34">
        <v>0</v>
      </c>
      <c r="G8" s="33">
        <f t="shared" si="1"/>
        <v>0</v>
      </c>
    </row>
    <row r="9" spans="1:7" ht="17.5" x14ac:dyDescent="0.3">
      <c r="A9" s="26" t="s">
        <v>533</v>
      </c>
      <c r="B9" s="17" t="s">
        <v>470</v>
      </c>
      <c r="C9" s="34">
        <f>'ESD PERSONNEL COST F.x'!E7+'PHC PERSONNEL COST F.x'!E7+'WATSAN PERSONNEL COST F.x'!E7+'TRADITIONAL PERSONNEL COST F.x'!E7</f>
        <v>2244267920</v>
      </c>
      <c r="D9" s="34">
        <f>'ESD OVERHEAD COST F.xi'!E7+'PHC OVERHEAD COST F.xi'!E7+'WATSAN OVERHEAD COST F.xi'!E7+'TRADITIONAL OVERHEAD COST F.xi'!E7</f>
        <v>663850000</v>
      </c>
      <c r="E9" s="34">
        <f t="shared" si="0"/>
        <v>2908117920</v>
      </c>
      <c r="F9" s="34">
        <f>'ESD CAPITAL EXP F.xii'!F6+'PHC CAPITAL EXP F.xii'!F6+'WATSAN CAPITAL EXP F.xii'!F6</f>
        <v>650800000</v>
      </c>
      <c r="G9" s="33">
        <f t="shared" si="1"/>
        <v>3558917920</v>
      </c>
    </row>
    <row r="10" spans="1:7" ht="17.5" x14ac:dyDescent="0.3">
      <c r="A10" s="19" t="s">
        <v>341</v>
      </c>
      <c r="B10" s="18" t="s">
        <v>341</v>
      </c>
      <c r="C10" s="34" t="s">
        <v>341</v>
      </c>
      <c r="D10" s="34" t="s">
        <v>341</v>
      </c>
      <c r="E10" s="34" t="s">
        <v>341</v>
      </c>
      <c r="F10" s="34" t="s">
        <v>341</v>
      </c>
      <c r="G10" s="34" t="s">
        <v>341</v>
      </c>
    </row>
    <row r="11" spans="1:7" ht="17.5" x14ac:dyDescent="0.3">
      <c r="A11" s="19" t="s">
        <v>341</v>
      </c>
      <c r="B11" s="18" t="s">
        <v>341</v>
      </c>
      <c r="C11" s="34" t="s">
        <v>341</v>
      </c>
      <c r="D11" s="34" t="s">
        <v>341</v>
      </c>
      <c r="E11" s="34" t="s">
        <v>341</v>
      </c>
      <c r="F11" s="34" t="s">
        <v>341</v>
      </c>
      <c r="G11" s="34" t="s">
        <v>341</v>
      </c>
    </row>
    <row r="12" spans="1:7" ht="17.5" x14ac:dyDescent="0.3">
      <c r="A12" s="19" t="s">
        <v>341</v>
      </c>
      <c r="B12" s="18" t="s">
        <v>341</v>
      </c>
      <c r="C12" s="34" t="s">
        <v>341</v>
      </c>
      <c r="D12" s="34" t="s">
        <v>341</v>
      </c>
      <c r="E12" s="34" t="s">
        <v>341</v>
      </c>
      <c r="F12" s="34" t="s">
        <v>341</v>
      </c>
      <c r="G12" s="34" t="s">
        <v>341</v>
      </c>
    </row>
    <row r="13" spans="1:7" ht="17.5" x14ac:dyDescent="0.3">
      <c r="A13" s="19" t="s">
        <v>341</v>
      </c>
      <c r="B13" s="18" t="s">
        <v>341</v>
      </c>
      <c r="C13" s="34" t="s">
        <v>341</v>
      </c>
      <c r="D13" s="34" t="s">
        <v>341</v>
      </c>
      <c r="E13" s="34" t="s">
        <v>341</v>
      </c>
      <c r="F13" s="34" t="s">
        <v>341</v>
      </c>
      <c r="G13" s="34" t="s">
        <v>341</v>
      </c>
    </row>
    <row r="14" spans="1:7" ht="17.5" x14ac:dyDescent="0.3">
      <c r="A14" s="19" t="s">
        <v>341</v>
      </c>
      <c r="B14" s="18" t="s">
        <v>341</v>
      </c>
      <c r="C14" s="34" t="s">
        <v>341</v>
      </c>
      <c r="D14" s="34" t="s">
        <v>341</v>
      </c>
      <c r="E14" s="34" t="s">
        <v>341</v>
      </c>
      <c r="F14" s="34" t="s">
        <v>341</v>
      </c>
      <c r="G14" s="34" t="s">
        <v>341</v>
      </c>
    </row>
    <row r="15" spans="1:7" ht="17.5" x14ac:dyDescent="0.3">
      <c r="A15" s="19" t="s">
        <v>341</v>
      </c>
      <c r="B15" s="18" t="s">
        <v>341</v>
      </c>
      <c r="C15" s="34" t="s">
        <v>341</v>
      </c>
      <c r="D15" s="34" t="s">
        <v>341</v>
      </c>
      <c r="E15" s="34" t="s">
        <v>341</v>
      </c>
      <c r="F15" s="34" t="s">
        <v>341</v>
      </c>
      <c r="G15" s="34" t="s">
        <v>341</v>
      </c>
    </row>
    <row r="16" spans="1:7" ht="17.5" x14ac:dyDescent="0.3">
      <c r="A16" s="19" t="s">
        <v>341</v>
      </c>
      <c r="B16" s="18" t="s">
        <v>341</v>
      </c>
      <c r="C16" s="34" t="s">
        <v>341</v>
      </c>
      <c r="D16" s="34" t="s">
        <v>341</v>
      </c>
      <c r="E16" s="34" t="s">
        <v>341</v>
      </c>
      <c r="F16" s="34" t="s">
        <v>341</v>
      </c>
      <c r="G16" s="34" t="s">
        <v>341</v>
      </c>
    </row>
    <row r="17" spans="1:7" ht="17.5" x14ac:dyDescent="0.3">
      <c r="A17" s="19" t="s">
        <v>341</v>
      </c>
      <c r="B17" s="18" t="s">
        <v>341</v>
      </c>
      <c r="C17" s="34" t="s">
        <v>341</v>
      </c>
      <c r="D17" s="34" t="s">
        <v>341</v>
      </c>
      <c r="E17" s="34" t="s">
        <v>341</v>
      </c>
      <c r="F17" s="34" t="s">
        <v>341</v>
      </c>
      <c r="G17" s="34" t="s">
        <v>341</v>
      </c>
    </row>
    <row r="18" spans="1:7" ht="17.5" x14ac:dyDescent="0.3">
      <c r="A18" s="19" t="s">
        <v>341</v>
      </c>
      <c r="B18" s="18" t="s">
        <v>341</v>
      </c>
      <c r="C18" s="34" t="s">
        <v>341</v>
      </c>
      <c r="D18" s="34" t="s">
        <v>341</v>
      </c>
      <c r="E18" s="34" t="s">
        <v>341</v>
      </c>
      <c r="F18" s="34" t="s">
        <v>341</v>
      </c>
      <c r="G18" s="34" t="s">
        <v>341</v>
      </c>
    </row>
    <row r="19" spans="1:7" ht="17.5" x14ac:dyDescent="0.3">
      <c r="A19" s="19" t="s">
        <v>341</v>
      </c>
      <c r="B19" s="18" t="s">
        <v>341</v>
      </c>
      <c r="C19" s="34" t="s">
        <v>341</v>
      </c>
      <c r="D19" s="34" t="s">
        <v>341</v>
      </c>
      <c r="E19" s="34" t="s">
        <v>341</v>
      </c>
      <c r="F19" s="34" t="s">
        <v>341</v>
      </c>
      <c r="G19" s="34" t="s">
        <v>341</v>
      </c>
    </row>
    <row r="20" spans="1:7" ht="17.5" x14ac:dyDescent="0.3">
      <c r="A20" s="19" t="s">
        <v>341</v>
      </c>
      <c r="B20" s="18" t="s">
        <v>341</v>
      </c>
      <c r="C20" s="34" t="s">
        <v>341</v>
      </c>
      <c r="D20" s="34" t="s">
        <v>341</v>
      </c>
      <c r="E20" s="34" t="s">
        <v>341</v>
      </c>
      <c r="F20" s="34" t="s">
        <v>341</v>
      </c>
      <c r="G20" s="34" t="s">
        <v>341</v>
      </c>
    </row>
    <row r="21" spans="1:7" ht="17.5" x14ac:dyDescent="0.3">
      <c r="A21" s="19" t="s">
        <v>341</v>
      </c>
      <c r="B21" s="18" t="s">
        <v>341</v>
      </c>
      <c r="C21" s="34" t="s">
        <v>341</v>
      </c>
      <c r="D21" s="34" t="s">
        <v>341</v>
      </c>
      <c r="E21" s="34" t="s">
        <v>341</v>
      </c>
      <c r="F21" s="34" t="s">
        <v>341</v>
      </c>
      <c r="G21" s="34" t="s">
        <v>341</v>
      </c>
    </row>
    <row r="22" spans="1:7" ht="17.5" x14ac:dyDescent="0.3">
      <c r="A22" s="19" t="s">
        <v>341</v>
      </c>
      <c r="B22" s="18" t="s">
        <v>341</v>
      </c>
      <c r="C22" s="34" t="s">
        <v>341</v>
      </c>
      <c r="D22" s="34" t="s">
        <v>341</v>
      </c>
      <c r="E22" s="34" t="s">
        <v>341</v>
      </c>
      <c r="F22" s="34" t="s">
        <v>341</v>
      </c>
      <c r="G22" s="34" t="s">
        <v>341</v>
      </c>
    </row>
    <row r="23" spans="1:7" ht="17.5" x14ac:dyDescent="0.3">
      <c r="A23" s="19" t="s">
        <v>341</v>
      </c>
      <c r="B23" s="18" t="s">
        <v>471</v>
      </c>
      <c r="C23" s="34">
        <f>SUM(C5:C22)</f>
        <v>4148343651.5799999</v>
      </c>
      <c r="D23" s="34">
        <f t="shared" ref="D23:G23" si="2">SUM(D5:D22)</f>
        <v>1804102774.73</v>
      </c>
      <c r="E23" s="34">
        <f t="shared" si="2"/>
        <v>5952446426.3099995</v>
      </c>
      <c r="F23" s="34">
        <f t="shared" si="2"/>
        <v>3510586287.4400005</v>
      </c>
      <c r="G23" s="34">
        <f t="shared" si="2"/>
        <v>9463032713.75</v>
      </c>
    </row>
    <row r="24" spans="1:7" hidden="1" x14ac:dyDescent="0.3"/>
    <row r="25" spans="1:7" hidden="1" x14ac:dyDescent="0.3"/>
    <row r="26" spans="1:7" hidden="1" x14ac:dyDescent="0.3"/>
    <row r="27" spans="1:7" hidden="1" x14ac:dyDescent="0.3"/>
    <row r="28" spans="1:7" hidden="1" x14ac:dyDescent="0.3"/>
    <row r="29" spans="1:7" hidden="1" x14ac:dyDescent="0.3"/>
    <row r="30" spans="1:7" hidden="1" x14ac:dyDescent="0.3"/>
    <row r="31" spans="1:7" hidden="1" x14ac:dyDescent="0.3"/>
    <row r="32" spans="1:7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/4JGWvKjMTPVh41Ggh8VHzL7sMBdWdo7KUKy1alBGFLQ5gW8aQ54lW/qf6MfX5NyF6IypfKU9coD8pd6vbFtMg==" saltValue="9ivuB7zo1tXBP1471AWe3g==" spinCount="100000" sheet="1" objects="1" scenarios="1" formatColumns="0" formatRows="0" selectLockedCells="1"/>
  <mergeCells count="2">
    <mergeCell ref="A1:G1"/>
    <mergeCell ref="A2:G2"/>
  </mergeCells>
  <pageMargins left="0.51181102362204722" right="0.51181102362204722" top="0.74803149606299213" bottom="0.74803149606299213" header="0.31496062992125984" footer="0.51181102362204722"/>
  <pageSetup scale="65" orientation="landscape" r:id="rId1"/>
  <headerFooter>
    <oddFooter>&amp;C&amp;"-,Bold"&amp;20&amp;P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300"/>
  <sheetViews>
    <sheetView view="pageBreakPreview" zoomScale="90" zoomScaleNormal="130" zoomScaleSheetLayoutView="90" workbookViewId="0">
      <selection sqref="A1:E1"/>
    </sheetView>
  </sheetViews>
  <sheetFormatPr defaultColWidth="8.81640625" defaultRowHeight="15" x14ac:dyDescent="0.3"/>
  <cols>
    <col min="1" max="1" width="16" style="1" customWidth="1"/>
    <col min="2" max="2" width="52" style="1" bestFit="1" customWidth="1"/>
    <col min="3" max="5" width="25.81640625" style="1" bestFit="1" customWidth="1"/>
    <col min="6" max="16384" width="8.81640625" style="1"/>
  </cols>
  <sheetData>
    <row r="1" spans="1:5" x14ac:dyDescent="0.3">
      <c r="A1" s="74" t="s">
        <v>478</v>
      </c>
      <c r="B1" s="74"/>
      <c r="C1" s="74"/>
      <c r="D1" s="74"/>
      <c r="E1" s="74"/>
    </row>
    <row r="2" spans="1:5" ht="39.65" customHeight="1" x14ac:dyDescent="0.3">
      <c r="A2" s="76" t="s">
        <v>815</v>
      </c>
      <c r="B2" s="76"/>
      <c r="C2" s="76"/>
      <c r="D2" s="76"/>
      <c r="E2" s="76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479</v>
      </c>
      <c r="C4" s="50" t="s">
        <v>595</v>
      </c>
      <c r="D4" s="50" t="s">
        <v>596</v>
      </c>
      <c r="E4" s="50" t="s">
        <v>597</v>
      </c>
    </row>
    <row r="5" spans="1:5" x14ac:dyDescent="0.3">
      <c r="A5" s="25" t="s">
        <v>515</v>
      </c>
      <c r="B5" s="21" t="s">
        <v>480</v>
      </c>
      <c r="C5" s="11">
        <f>'CHAIR PERSONNEL COST F.x'!C7+'CHAIR OVERHEAD COST F.xi'!C7</f>
        <v>353604628</v>
      </c>
      <c r="D5" s="11">
        <f>'CHAIR PERSONNEL COST F.x'!D7+'CHAIR OVERHEAD COST F.xi'!D7</f>
        <v>136665467</v>
      </c>
      <c r="E5" s="11">
        <f>'CHAIR PERSONNEL COST F.x'!E7+'CHAIR OVERHEAD COST F.xi'!E7</f>
        <v>132869334</v>
      </c>
    </row>
    <row r="6" spans="1:5" x14ac:dyDescent="0.3">
      <c r="A6" s="25" t="s">
        <v>516</v>
      </c>
      <c r="B6" s="21" t="s">
        <v>481</v>
      </c>
      <c r="C6" s="11">
        <f>'SLT PERSONNEL COST F.x'!C7+'SLT OVERHEAD COST F.xi'!C7</f>
        <v>88651360</v>
      </c>
      <c r="D6" s="11">
        <f>'SLT PERSONNEL COST F.x'!D7+'SLT OVERHEAD COST F.xi'!D7</f>
        <v>74371360</v>
      </c>
      <c r="E6" s="11">
        <f>'SLT PERSONNEL COST F.x'!E7+'SLT OVERHEAD COST F.xi'!E7</f>
        <v>59107256</v>
      </c>
    </row>
    <row r="7" spans="1:5" x14ac:dyDescent="0.3">
      <c r="A7" s="25" t="s">
        <v>517</v>
      </c>
      <c r="B7" s="21" t="s">
        <v>482</v>
      </c>
      <c r="C7" s="11">
        <f>'COUNCIL PERSONNEL COST F.x'!C7+'COUNCIL OVERHEAD COST F.xi'!C7</f>
        <v>146177409</v>
      </c>
      <c r="D7" s="11">
        <f>'COUNCIL PERSONNEL COST F.x'!D7+'COUNCIL OVERHEAD COST F.xi'!D7</f>
        <v>109448909</v>
      </c>
      <c r="E7" s="11">
        <f>'COUNCIL PERSONNEL COST F.x'!E7+'COUNCIL OVERHEAD COST F.xi'!E7</f>
        <v>106066005</v>
      </c>
    </row>
    <row r="8" spans="1:5" x14ac:dyDescent="0.3">
      <c r="A8" s="25" t="s">
        <v>518</v>
      </c>
      <c r="B8" s="21" t="s">
        <v>745</v>
      </c>
      <c r="C8" s="11">
        <f>'PMD PERSONNEL COST F.x'!C7+'PMD OVERHEAD COST F.xi'!C7</f>
        <v>442943667.14999998</v>
      </c>
      <c r="D8" s="11">
        <f>'PMD PERSONNEL COST F.x'!D7+'PMD OVERHEAD COST F.xi'!D7</f>
        <v>350668267.14999998</v>
      </c>
      <c r="E8" s="11">
        <f>'PMD PERSONNEL COST F.x'!E7+'PMD OVERHEAD COST F.xi'!E7</f>
        <v>388764968.51999998</v>
      </c>
    </row>
    <row r="9" spans="1:5" x14ac:dyDescent="0.3">
      <c r="A9" s="25" t="s">
        <v>519</v>
      </c>
      <c r="B9" s="21" t="s">
        <v>483</v>
      </c>
      <c r="C9" s="11">
        <f>'AGRIC PERSONNEL COST F.x'!C7+'AGRIC OVERHEAD COST F.xi'!C7</f>
        <v>484443634.31999999</v>
      </c>
      <c r="D9" s="11">
        <f>'AGRIC PERSONNEL COST F.x'!D7+'AGRIC OVERHEAD COST F.xi'!D7</f>
        <v>104262069</v>
      </c>
      <c r="E9" s="11">
        <f>'AGRIC PERSONNEL COST F.x'!E7+'AGRIC OVERHEAD COST F.xi'!E7</f>
        <v>368310964</v>
      </c>
    </row>
    <row r="10" spans="1:5" x14ac:dyDescent="0.3">
      <c r="A10" s="25" t="s">
        <v>520</v>
      </c>
      <c r="B10" s="21" t="s">
        <v>484</v>
      </c>
      <c r="C10" s="11">
        <f>'FINANCE PERSONNEL COST F.x'!C7+'FINANCE OVERHEAD COST F.xi'!C7</f>
        <v>1476173653.2400002</v>
      </c>
      <c r="D10" s="11">
        <f>'FINANCE PERSONNEL COST F.x'!D7+'FINANCE OVERHEAD COST F.xi'!D7</f>
        <v>971615488.24000013</v>
      </c>
      <c r="E10" s="11">
        <f>'FINANCE PERSONNEL COST F.x'!E7+'FINANCE OVERHEAD COST F.xi'!E7</f>
        <v>1889658814.5700002</v>
      </c>
    </row>
    <row r="11" spans="1:5" x14ac:dyDescent="0.3">
      <c r="A11" s="25" t="s">
        <v>521</v>
      </c>
      <c r="B11" s="21" t="s">
        <v>485</v>
      </c>
      <c r="C11" s="11">
        <f>'WORKS PERSONNEL COST F.x'!C7+'WORKS OVERHEAD COST F.xi'!C7</f>
        <v>105106521.84</v>
      </c>
      <c r="D11" s="11">
        <f>'WORKS PERSONNEL COST F.x'!D7+'WORKS OVERHEAD COST F.xi'!D7</f>
        <v>84729871.840000004</v>
      </c>
      <c r="E11" s="11">
        <f>'WORKS PERSONNEL COST F.x'!E7+'WORKS OVERHEAD COST F.xi'!E7</f>
        <v>99551164.219999999</v>
      </c>
    </row>
    <row r="12" spans="1:5" x14ac:dyDescent="0.3">
      <c r="A12" s="25" t="s">
        <v>522</v>
      </c>
      <c r="B12" s="21" t="s">
        <v>486</v>
      </c>
      <c r="C12" s="11">
        <f>'ESD PERSONNEL COST F.x'!C7+'ESD OVERHEAD COST F.xi'!C7</f>
        <v>2368041172.04</v>
      </c>
      <c r="D12" s="11">
        <f>'ESD PERSONNEL COST F.x'!D7+'ESD OVERHEAD COST F.xi'!D7</f>
        <v>2109843973.0999999</v>
      </c>
      <c r="E12" s="11">
        <f>'ESD PERSONNEL COST F.x'!E7+'ESD OVERHEAD COST F.xi'!E7</f>
        <v>1818477031</v>
      </c>
    </row>
    <row r="13" spans="1:5" x14ac:dyDescent="0.3">
      <c r="A13" s="25" t="s">
        <v>523</v>
      </c>
      <c r="B13" s="21" t="s">
        <v>755</v>
      </c>
      <c r="C13" s="11">
        <f>'PHC PERSONNEL COST F.x'!C7+'PHC OVERHEAD COST F.xi'!C7</f>
        <v>607497643.72000003</v>
      </c>
      <c r="D13" s="11">
        <f>'PHC PERSONNEL COST F.x'!D7+'PHC OVERHEAD COST F.xi'!D7</f>
        <v>570173362.72000003</v>
      </c>
      <c r="E13" s="11">
        <f>'PHC PERSONNEL COST F.x'!E7+'PHC OVERHEAD COST F.xi'!E7</f>
        <v>770528035</v>
      </c>
    </row>
    <row r="14" spans="1:5" x14ac:dyDescent="0.3">
      <c r="A14" s="25" t="s">
        <v>524</v>
      </c>
      <c r="B14" s="21" t="s">
        <v>487</v>
      </c>
      <c r="C14" s="11">
        <f>'WATSAN PERSONNEL COST F.x'!C7+'WATSAN OVERHEAD COST F.xi'!C7</f>
        <v>172833463.03999999</v>
      </c>
      <c r="D14" s="11">
        <f>'WATSAN PERSONNEL COST F.x'!D7+'WATSAN OVERHEAD COST F.xi'!D7</f>
        <v>166000333</v>
      </c>
      <c r="E14" s="11">
        <f>'WATSAN PERSONNEL COST F.x'!E7+'WATSAN OVERHEAD COST F.xi'!E7</f>
        <v>213294291</v>
      </c>
    </row>
    <row r="15" spans="1:5" x14ac:dyDescent="0.3">
      <c r="A15" s="25" t="s">
        <v>525</v>
      </c>
      <c r="B15" s="21" t="s">
        <v>488</v>
      </c>
      <c r="C15" s="11">
        <f>'TRADITIONAL PERSONNEL COST F.x'!C7+'TRADITIONAL OVERHEAD COST F.xi'!C7</f>
        <v>48275384.960000001</v>
      </c>
      <c r="D15" s="11">
        <f>'TRADITIONAL PERSONNEL COST F.x'!D7+'TRADITIONAL OVERHEAD COST F.xi'!D7</f>
        <v>31699384.960000001</v>
      </c>
      <c r="E15" s="11">
        <f>'TRADITIONAL PERSONNEL COST F.x'!E7+'TRADITIONAL OVERHEAD COST F.xi'!E7</f>
        <v>105818563</v>
      </c>
    </row>
    <row r="16" spans="1:5" hidden="1" x14ac:dyDescent="0.3">
      <c r="A16" s="6"/>
      <c r="B16" s="7"/>
      <c r="C16" s="11"/>
      <c r="D16" s="11"/>
      <c r="E16" s="11"/>
    </row>
    <row r="17" spans="1:5" hidden="1" x14ac:dyDescent="0.3">
      <c r="A17" s="6"/>
      <c r="B17" s="7"/>
      <c r="C17" s="11"/>
      <c r="D17" s="11"/>
      <c r="E17" s="11"/>
    </row>
    <row r="18" spans="1:5" hidden="1" x14ac:dyDescent="0.3">
      <c r="A18" s="6"/>
      <c r="B18" s="7"/>
      <c r="C18" s="10"/>
      <c r="D18" s="10"/>
      <c r="E18" s="10"/>
    </row>
    <row r="19" spans="1:5" hidden="1" x14ac:dyDescent="0.3">
      <c r="A19" s="6"/>
      <c r="B19" s="7"/>
      <c r="C19" s="10"/>
      <c r="D19" s="10"/>
      <c r="E19" s="10"/>
    </row>
    <row r="20" spans="1:5" hidden="1" x14ac:dyDescent="0.3">
      <c r="A20" s="4"/>
      <c r="B20" s="5"/>
      <c r="C20" s="11"/>
      <c r="D20" s="11"/>
      <c r="E20" s="11"/>
    </row>
    <row r="21" spans="1:5" hidden="1" x14ac:dyDescent="0.3">
      <c r="A21" s="6"/>
      <c r="B21" s="7"/>
      <c r="C21" s="10"/>
      <c r="D21" s="10"/>
      <c r="E21" s="10"/>
    </row>
    <row r="22" spans="1:5" hidden="1" x14ac:dyDescent="0.3">
      <c r="A22" s="4"/>
      <c r="B22" s="5"/>
      <c r="C22" s="11"/>
      <c r="D22" s="11"/>
      <c r="E22" s="11"/>
    </row>
    <row r="23" spans="1:5" hidden="1" x14ac:dyDescent="0.3">
      <c r="A23" s="4"/>
      <c r="B23" s="5"/>
      <c r="C23" s="11"/>
      <c r="D23" s="11"/>
      <c r="E23" s="11"/>
    </row>
    <row r="24" spans="1:5" hidden="1" x14ac:dyDescent="0.3">
      <c r="A24" s="6"/>
      <c r="B24" s="7"/>
      <c r="C24" s="10"/>
      <c r="D24" s="10"/>
      <c r="E24" s="10"/>
    </row>
    <row r="25" spans="1:5" hidden="1" x14ac:dyDescent="0.3">
      <c r="A25" s="6"/>
      <c r="B25" s="7"/>
      <c r="C25" s="10"/>
      <c r="D25" s="10"/>
      <c r="E25" s="10"/>
    </row>
    <row r="26" spans="1:5" hidden="1" x14ac:dyDescent="0.3">
      <c r="A26" s="6"/>
      <c r="B26" s="7"/>
      <c r="C26" s="10"/>
      <c r="D26" s="10"/>
      <c r="E26" s="10"/>
    </row>
    <row r="27" spans="1:5" hidden="1" x14ac:dyDescent="0.3">
      <c r="A27" s="6"/>
      <c r="B27" s="7"/>
      <c r="C27" s="10"/>
      <c r="D27" s="10"/>
      <c r="E27" s="10"/>
    </row>
    <row r="28" spans="1:5" x14ac:dyDescent="0.3">
      <c r="A28" s="4"/>
      <c r="B28" s="5" t="s">
        <v>471</v>
      </c>
      <c r="C28" s="11">
        <f>SUM(C5:C27)</f>
        <v>6293748537.3100004</v>
      </c>
      <c r="D28" s="11">
        <f t="shared" ref="D28:E28" si="0">SUM(D5:D27)</f>
        <v>4709478486.0100002</v>
      </c>
      <c r="E28" s="11">
        <f t="shared" si="0"/>
        <v>5952446426.3099995</v>
      </c>
    </row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ZRUHgwvES5ldMcaJVs2vgYvr9yTr6lIzC/u9cpg5bd4ROOr8029Oa3MQRr/4sndyGuDN7rRDXpMXOw4+MHK/YA==" saltValue="lmfv4Rplh68PCiBZcDxsCQ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300"/>
  <sheetViews>
    <sheetView view="pageBreakPreview" topLeftCell="A13" zoomScale="90" zoomScaleNormal="130" zoomScaleSheetLayoutView="90" workbookViewId="0">
      <selection sqref="A1:E1"/>
    </sheetView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5" width="25.81640625" style="1" bestFit="1" customWidth="1"/>
    <col min="6" max="16384" width="8.81640625" style="1"/>
  </cols>
  <sheetData>
    <row r="1" spans="1:5" x14ac:dyDescent="0.3">
      <c r="A1" s="74" t="s">
        <v>489</v>
      </c>
      <c r="B1" s="74"/>
      <c r="C1" s="74"/>
      <c r="D1" s="74"/>
      <c r="E1" s="74"/>
    </row>
    <row r="2" spans="1:5" ht="28.15" customHeight="1" x14ac:dyDescent="0.3">
      <c r="A2" s="75" t="s">
        <v>816</v>
      </c>
      <c r="B2" s="75"/>
      <c r="C2" s="75"/>
      <c r="D2" s="75"/>
      <c r="E2" s="75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490</v>
      </c>
      <c r="C4" s="50" t="s">
        <v>595</v>
      </c>
      <c r="D4" s="50" t="s">
        <v>596</v>
      </c>
      <c r="E4" s="50" t="s">
        <v>597</v>
      </c>
    </row>
    <row r="5" spans="1:5" x14ac:dyDescent="0.3">
      <c r="A5" s="5"/>
      <c r="B5" s="23" t="s">
        <v>307</v>
      </c>
      <c r="C5" s="30">
        <f>C6+C11</f>
        <v>6293748537.3099995</v>
      </c>
      <c r="D5" s="30">
        <f t="shared" ref="D5:E5" si="0">D6+D11</f>
        <v>4709478486.0100002</v>
      </c>
      <c r="E5" s="30">
        <f t="shared" si="0"/>
        <v>5952446426.3099995</v>
      </c>
    </row>
    <row r="6" spans="1:5" x14ac:dyDescent="0.3">
      <c r="A6" s="24">
        <v>21</v>
      </c>
      <c r="B6" s="23" t="s">
        <v>462</v>
      </c>
      <c r="C6" s="31">
        <f>SUM(C7:C10)</f>
        <v>4200334191.0299997</v>
      </c>
      <c r="D6" s="31">
        <f t="shared" ref="D6:E6" si="1">SUM(D7:D10)</f>
        <v>3792840008.6300001</v>
      </c>
      <c r="E6" s="31">
        <f t="shared" si="1"/>
        <v>4148343651.5799999</v>
      </c>
    </row>
    <row r="7" spans="1:5" x14ac:dyDescent="0.3">
      <c r="A7" s="22">
        <v>21010100</v>
      </c>
      <c r="B7" s="21" t="s">
        <v>491</v>
      </c>
      <c r="C7" s="3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3397221422.0299997</v>
      </c>
      <c r="D7" s="3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3276423500.6300001</v>
      </c>
      <c r="E7" s="3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3049409962.7399998</v>
      </c>
    </row>
    <row r="8" spans="1:5" x14ac:dyDescent="0.3">
      <c r="A8" s="22">
        <v>21020100</v>
      </c>
      <c r="B8" s="21" t="s">
        <v>492</v>
      </c>
      <c r="C8" s="32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115816008</v>
      </c>
      <c r="D8" s="32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115816008</v>
      </c>
      <c r="E8" s="32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36000000</v>
      </c>
    </row>
    <row r="9" spans="1:5" x14ac:dyDescent="0.3">
      <c r="A9" s="22">
        <v>21020200</v>
      </c>
      <c r="B9" s="21" t="s">
        <v>493</v>
      </c>
      <c r="C9" s="32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32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32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 x14ac:dyDescent="0.3">
      <c r="A10" s="22">
        <v>21030100</v>
      </c>
      <c r="B10" s="21" t="s">
        <v>494</v>
      </c>
      <c r="C10" s="32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687296761</v>
      </c>
      <c r="D10" s="32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400600500</v>
      </c>
      <c r="E10" s="32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1062933688.84</v>
      </c>
    </row>
    <row r="11" spans="1:5" x14ac:dyDescent="0.3">
      <c r="A11" s="24">
        <v>22</v>
      </c>
      <c r="B11" s="23" t="s">
        <v>495</v>
      </c>
      <c r="C11" s="31">
        <f>SUM(C12:C24)</f>
        <v>2093414346.2800002</v>
      </c>
      <c r="D11" s="31">
        <f t="shared" ref="D11:E11" si="2">SUM(D12:D24)</f>
        <v>916638477.38000011</v>
      </c>
      <c r="E11" s="31">
        <f t="shared" si="2"/>
        <v>1804102774.73</v>
      </c>
    </row>
    <row r="12" spans="1:5" x14ac:dyDescent="0.3">
      <c r="A12" s="22">
        <v>22020100</v>
      </c>
      <c r="B12" s="21" t="s">
        <v>496</v>
      </c>
      <c r="C12" s="3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78650000</v>
      </c>
      <c r="D12" s="3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49601427</v>
      </c>
      <c r="E12" s="3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66650000</v>
      </c>
    </row>
    <row r="13" spans="1:5" x14ac:dyDescent="0.3">
      <c r="A13" s="22">
        <v>22020200</v>
      </c>
      <c r="B13" s="21" t="s">
        <v>497</v>
      </c>
      <c r="C13" s="3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1000000</v>
      </c>
      <c r="D13" s="3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450000</v>
      </c>
      <c r="E13" s="3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6000000</v>
      </c>
    </row>
    <row r="14" spans="1:5" x14ac:dyDescent="0.3">
      <c r="A14" s="22">
        <v>22020300</v>
      </c>
      <c r="B14" s="21" t="s">
        <v>498</v>
      </c>
      <c r="C14" s="3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380650000</v>
      </c>
      <c r="D14" s="3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57129364</v>
      </c>
      <c r="E14" s="3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385550000</v>
      </c>
    </row>
    <row r="15" spans="1:5" x14ac:dyDescent="0.3">
      <c r="A15" s="22">
        <v>22020400</v>
      </c>
      <c r="B15" s="21" t="s">
        <v>499</v>
      </c>
      <c r="C15" s="32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102455000</v>
      </c>
      <c r="D15" s="32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32555697</v>
      </c>
      <c r="E15" s="32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97150000</v>
      </c>
    </row>
    <row r="16" spans="1:5" x14ac:dyDescent="0.3">
      <c r="A16" s="22">
        <v>22020500</v>
      </c>
      <c r="B16" s="21" t="s">
        <v>500</v>
      </c>
      <c r="C16" s="32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103000000</v>
      </c>
      <c r="D16" s="32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2201500</v>
      </c>
      <c r="E16" s="32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13000000</v>
      </c>
    </row>
    <row r="17" spans="1:5" x14ac:dyDescent="0.3">
      <c r="A17" s="22">
        <v>22020600</v>
      </c>
      <c r="B17" s="21" t="s">
        <v>501</v>
      </c>
      <c r="C17" s="32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F.xi'!C48+'TRADITIONAL OVERHEAD COST F.xi'!C48</f>
        <v>275235294</v>
      </c>
      <c r="D17" s="32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F.xi'!D48+'TRADITIONAL OVERHEAD COST F.xi'!D48</f>
        <v>101893533</v>
      </c>
      <c r="E17" s="32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F.xi'!E48+'TRADITIONAL OVERHEAD COST F.xi'!E48</f>
        <v>67500000</v>
      </c>
    </row>
    <row r="18" spans="1:5" x14ac:dyDescent="0.3">
      <c r="A18" s="22">
        <v>22020700</v>
      </c>
      <c r="B18" s="21" t="s">
        <v>502</v>
      </c>
      <c r="C18" s="32">
        <f>'CHAIR OVERHEAD COST F.xi'!C54+'SLT OVERHEAD COST F.xi'!C54+'COUNCIL OVERHEAD COST F.xi'!C54+'PMD OVERHEAD COST F.xi'!C54+'AGRIC OVERHEAD COST F.xi'!C54+'FINANCE OVERHEAD COST F.xi'!C54+'WORKS OVERHEAD COST F.xi'!C54+'ESD OVERHEAD COST F.xi'!C54+'PHC OVERHEAD COST F.xi'!C54+'WATSAN OVERHEAD COST F.xi'!C54+'TRADITIONAL OVERHEAD COST F.xi'!C54</f>
        <v>3000000</v>
      </c>
      <c r="D18" s="32">
        <f>'CHAIR OVERHEAD COST F.xi'!D54+'SLT OVERHEAD COST F.xi'!D54+'COUNCIL OVERHEAD COST F.xi'!D54+'PMD OVERHEAD COST F.xi'!D54+'AGRIC OVERHEAD COST F.xi'!D54+'FINANCE OVERHEAD COST F.xi'!D54+'WORKS OVERHEAD COST F.xi'!D54+'ESD OVERHEAD COST F.xi'!D54+'PHC OVERHEAD COST F.xi'!D54+'WATSAN OVERHEAD COST F.xi'!D54+'TRADITIONAL OVERHEAD COST F.xi'!D54</f>
        <v>0</v>
      </c>
      <c r="E18" s="32">
        <f>'CHAIR OVERHEAD COST F.xi'!E54+'SLT OVERHEAD COST F.xi'!E54+'COUNCIL OVERHEAD COST F.xi'!E54+'PMD OVERHEAD COST F.xi'!E54+'AGRIC OVERHEAD COST F.xi'!E54+'FINANCE OVERHEAD COST F.xi'!E54+'WORKS OVERHEAD COST F.xi'!E54+'ESD OVERHEAD COST F.xi'!E54+'PHC OVERHEAD COST F.xi'!E54+'WATSAN OVERHEAD COST F.xi'!E54+'TRADITIONAL OVERHEAD COST F.xi'!E54</f>
        <v>12418870.359999999</v>
      </c>
    </row>
    <row r="19" spans="1:5" x14ac:dyDescent="0.3">
      <c r="A19" s="22">
        <v>22020800</v>
      </c>
      <c r="B19" s="21" t="s">
        <v>503</v>
      </c>
      <c r="C19" s="32">
        <f>'CHAIR OVERHEAD COST F.xi'!C63+'SLT OVERHEAD COST F.xi'!C63+'COUNCIL OVERHEAD COST F.xi'!C63+'PMD OVERHEAD COST F.xi'!C63+'AGRIC OVERHEAD COST F.xi'!C63+'FINANCE OVERHEAD COST F.xi'!C63+'WORKS OVERHEAD COST F.xi'!C63+'ESD OVERHEAD COST F.xi'!C63+'PHC OVERHEAD COST F.xi'!C63+'WATSAN OVERHEAD COST F.xi'!C63+'TRADITIONAL OVERHEAD COST F.xi'!C63</f>
        <v>0</v>
      </c>
      <c r="D19" s="32">
        <f>'CHAIR OVERHEAD COST F.xi'!D63+'SLT OVERHEAD COST F.xi'!D63+'COUNCIL OVERHEAD COST F.xi'!D63+'PMD OVERHEAD COST F.xi'!D63+'AGRIC OVERHEAD COST F.xi'!D63+'FINANCE OVERHEAD COST F.xi'!D63+'WORKS OVERHEAD COST F.xi'!D63+'ESD OVERHEAD COST F.xi'!D63+'PHC OVERHEAD COST F.xi'!D63+'WATSAN OVERHEAD COST F.xi'!D63+'TRADITIONAL OVERHEAD COST F.xi'!D63</f>
        <v>0</v>
      </c>
      <c r="E19" s="32">
        <f>'CHAIR OVERHEAD COST F.xi'!E63+'SLT OVERHEAD COST F.xi'!E63+'COUNCIL OVERHEAD COST F.xi'!E63+'PMD OVERHEAD COST F.xi'!E63+'AGRIC OVERHEAD COST F.xi'!E63+'FINANCE OVERHEAD COST F.xi'!E63+'WORKS OVERHEAD COST F.xi'!E63+'ESD OVERHEAD COST F.xi'!E63+'PHC OVERHEAD COST F.xi'!E63+'WATSAN OVERHEAD COST F.xi'!E63+'TRADITIONAL OVERHEAD COST F.xi'!E63</f>
        <v>2000000</v>
      </c>
    </row>
    <row r="20" spans="1:5" x14ac:dyDescent="0.3">
      <c r="A20" s="22">
        <v>22020900</v>
      </c>
      <c r="B20" s="21" t="s">
        <v>504</v>
      </c>
      <c r="C20" s="32">
        <f>'CHAIR OVERHEAD COST F.xi'!C67+'SLT OVERHEAD COST F.xi'!C67+'COUNCIL OVERHEAD COST F.xi'!C67+'PMD OVERHEAD COST F.xi'!C67+'AGRIC OVERHEAD COST F.xi'!C67+'FINANCE OVERHEAD COST F.xi'!C67+'WORKS OVERHEAD COST F.xi'!C67+'ESD OVERHEAD COST F.xi'!C67+'PHC OVERHEAD COST F.xi'!C67+'WATSAN OVERHEAD COST F.xi'!C67+'TRADITIONAL OVERHEAD COST F.xi'!C67</f>
        <v>320000</v>
      </c>
      <c r="D20" s="32">
        <f>'CHAIR OVERHEAD COST F.xi'!D67+'SLT OVERHEAD COST F.xi'!D67+'COUNCIL OVERHEAD COST F.xi'!D67+'PMD OVERHEAD COST F.xi'!D67+'AGRIC OVERHEAD COST F.xi'!D67+'FINANCE OVERHEAD COST F.xi'!D67+'WORKS OVERHEAD COST F.xi'!D67+'ESD OVERHEAD COST F.xi'!D67+'PHC OVERHEAD COST F.xi'!D67+'WATSAN OVERHEAD COST F.xi'!D67+'TRADITIONAL OVERHEAD COST F.xi'!D67</f>
        <v>174372</v>
      </c>
      <c r="E20" s="32">
        <f>'CHAIR OVERHEAD COST F.xi'!E67+'SLT OVERHEAD COST F.xi'!E67+'COUNCIL OVERHEAD COST F.xi'!E67+'PMD OVERHEAD COST F.xi'!E67+'AGRIC OVERHEAD COST F.xi'!E67+'FINANCE OVERHEAD COST F.xi'!E67+'WORKS OVERHEAD COST F.xi'!E67+'ESD OVERHEAD COST F.xi'!E67+'PHC OVERHEAD COST F.xi'!E67+'WATSAN OVERHEAD COST F.xi'!E67+'TRADITIONAL OVERHEAD COST F.xi'!E67</f>
        <v>500000</v>
      </c>
    </row>
    <row r="21" spans="1:5" x14ac:dyDescent="0.3">
      <c r="A21" s="22">
        <v>22021000</v>
      </c>
      <c r="B21" s="21" t="s">
        <v>505</v>
      </c>
      <c r="C21" s="32">
        <f>'CHAIR OVERHEAD COST F.xi'!C70+'SLT OVERHEAD COST F.xi'!C70+'COUNCIL OVERHEAD COST F.xi'!C70+'PMD OVERHEAD COST F.xi'!C70+'AGRIC OVERHEAD COST F.xi'!C70+'FINANCE OVERHEAD COST F.xi'!C70+'WORKS OVERHEAD COST F.xi'!C70+'ESD OVERHEAD COST F.xi'!C70+'PHC OVERHEAD COST F.xi'!C70+'WATSAN OVERHEAD COST F.xi'!C70+'TRADITIONAL OVERHEAD COST F.xi'!C70</f>
        <v>428369420</v>
      </c>
      <c r="D21" s="32">
        <f>'CHAIR OVERHEAD COST F.xi'!D70+'SLT OVERHEAD COST F.xi'!D70+'COUNCIL OVERHEAD COST F.xi'!D70+'PMD OVERHEAD COST F.xi'!D70+'AGRIC OVERHEAD COST F.xi'!D70+'FINANCE OVERHEAD COST F.xi'!D70+'WORKS OVERHEAD COST F.xi'!D70+'ESD OVERHEAD COST F.xi'!D70+'PHC OVERHEAD COST F.xi'!D70+'WATSAN OVERHEAD COST F.xi'!D70+'TRADITIONAL OVERHEAD COST F.xi'!D70</f>
        <v>69077145</v>
      </c>
      <c r="E21" s="32">
        <f>'CHAIR OVERHEAD COST F.xi'!E70+'SLT OVERHEAD COST F.xi'!E70+'COUNCIL OVERHEAD COST F.xi'!E70+'PMD OVERHEAD COST F.xi'!E70+'AGRIC OVERHEAD COST F.xi'!E70+'FINANCE OVERHEAD COST F.xi'!E70+'WORKS OVERHEAD COST F.xi'!E70+'ESD OVERHEAD COST F.xi'!E70+'PHC OVERHEAD COST F.xi'!E70+'WATSAN OVERHEAD COST F.xi'!E70+'TRADITIONAL OVERHEAD COST F.xi'!E70</f>
        <v>398000500</v>
      </c>
    </row>
    <row r="22" spans="1:5" x14ac:dyDescent="0.3">
      <c r="A22" s="22">
        <v>22040000</v>
      </c>
      <c r="B22" s="21" t="s">
        <v>506</v>
      </c>
      <c r="C22" s="32">
        <f>'CHAIR OVERHEAD COST F.xi'!C84+'SLT OVERHEAD COST F.xi'!C84+'COUNCIL OVERHEAD COST F.xi'!C84+'PMD OVERHEAD COST F.xi'!C84+'AGRIC OVERHEAD COST F.xi'!C84+'FINANCE OVERHEAD COST F.xi'!C85+'WORKS OVERHEAD COST F.xi'!C84+'ESD OVERHEAD COST F.xi'!C84+'PHC OVERHEAD COST F.xi'!C84+'WATSAN OVERHEAD COST F.xi'!C84+'TRADITIONAL OVERHEAD COST F.xi'!C84</f>
        <v>339773468.28000009</v>
      </c>
      <c r="D22" s="32">
        <f>'CHAIR OVERHEAD COST F.xi'!D84+'SLT OVERHEAD COST F.xi'!D84+'COUNCIL OVERHEAD COST F.xi'!D84+'PMD OVERHEAD COST F.xi'!D84+'AGRIC OVERHEAD COST F.xi'!D84+'FINANCE OVERHEAD COST F.xi'!D85+'WORKS OVERHEAD COST F.xi'!D84+'ESD OVERHEAD COST F.xi'!D84+'PHC OVERHEAD COST F.xi'!D84+'WATSAN OVERHEAD COST F.xi'!D84+'TRADITIONAL OVERHEAD COST F.xi'!D84</f>
        <v>419122768.28000009</v>
      </c>
      <c r="E22" s="32">
        <f>'CHAIR OVERHEAD COST F.xi'!E84+'SLT OVERHEAD COST F.xi'!E84+'COUNCIL OVERHEAD COST F.xi'!E84+'PMD OVERHEAD COST F.xi'!E84+'AGRIC OVERHEAD COST F.xi'!E84+'FINANCE OVERHEAD COST F.xi'!E85+'WORKS OVERHEAD COST F.xi'!E84+'ESD OVERHEAD COST F.xi'!E84+'PHC OVERHEAD COST F.xi'!E84+'WATSAN OVERHEAD COST F.xi'!E84+'TRADITIONAL OVERHEAD COST F.xi'!E84</f>
        <v>344833404.37</v>
      </c>
    </row>
    <row r="23" spans="1:5" x14ac:dyDescent="0.3">
      <c r="A23" s="35">
        <v>22050000</v>
      </c>
      <c r="B23" s="27" t="s">
        <v>534</v>
      </c>
      <c r="C23" s="36">
        <f>'CHAIR OVERHEAD COST F.xi'!C88+'SLT OVERHEAD COST F.xi'!C88+'COUNCIL OVERHEAD COST F.xi'!C88+'PMD OVERHEAD COST F.xi'!C88+'AGRIC OVERHEAD COST F.xi'!C88+'FINANCE OVERHEAD COST F.xi'!C89+'WORKS OVERHEAD COST F.xi'!C88+'ESD OVERHEAD COST F.xi'!C88+'PHC OVERHEAD COST F.xi'!C88+'WATSAN OVERHEAD COST F.xi'!C88+'TRADITIONAL OVERHEAD COST F.xi'!C88</f>
        <v>95000000</v>
      </c>
      <c r="D23" s="36">
        <f>'CHAIR OVERHEAD COST F.xi'!D88+'SLT OVERHEAD COST F.xi'!D88+'COUNCIL OVERHEAD COST F.xi'!D88+'PMD OVERHEAD COST F.xi'!D88+'AGRIC OVERHEAD COST F.xi'!D88+'FINANCE OVERHEAD COST F.xi'!D89+'WORKS OVERHEAD COST F.xi'!D88+'ESD OVERHEAD COST F.xi'!D88+'PHC OVERHEAD COST F.xi'!D88+'WATSAN OVERHEAD COST F.xi'!D88+'TRADITIONAL OVERHEAD COST F.xi'!D88</f>
        <v>37952012.859999999</v>
      </c>
      <c r="E23" s="36">
        <f>'CHAIR OVERHEAD COST F.xi'!E88+'SLT OVERHEAD COST F.xi'!E88+'COUNCIL OVERHEAD COST F.xi'!E88+'PMD OVERHEAD COST F.xi'!E88+'AGRIC OVERHEAD COST F.xi'!E88+'FINANCE OVERHEAD COST F.xi'!E89+'WORKS OVERHEAD COST F.xi'!E88+'ESD OVERHEAD COST F.xi'!E88+'PHC OVERHEAD COST F.xi'!E88+'WATSAN OVERHEAD COST F.xi'!E88+'TRADITIONAL OVERHEAD COST F.xi'!E88</f>
        <v>110000000</v>
      </c>
    </row>
    <row r="24" spans="1:5" x14ac:dyDescent="0.3">
      <c r="A24" s="35">
        <v>22060000</v>
      </c>
      <c r="B24" s="27" t="s">
        <v>535</v>
      </c>
      <c r="C24" s="36">
        <f>'CHAIR OVERHEAD COST F.xi'!C93+'SLT OVERHEAD COST F.xi'!C93+'COUNCIL OVERHEAD COST F.xi'!C93+'PMD OVERHEAD COST F.xi'!C93+'AGRIC OVERHEAD COST F.xi'!C93+'FINANCE OVERHEAD COST F.xi'!C94+'WORKS OVERHEAD COST F.xi'!C93+'ESD OVERHEAD COST F.xi'!C93+'PHC OVERHEAD COST F.xi'!C93+'WATSAN OVERHEAD COST F.xi'!C93+'TRADITIONAL OVERHEAD COST F.xi'!C93</f>
        <v>285961164</v>
      </c>
      <c r="D24" s="36">
        <f>'CHAIR OVERHEAD COST F.xi'!D93+'SLT OVERHEAD COST F.xi'!D93+'COUNCIL OVERHEAD COST F.xi'!D93+'PMD OVERHEAD COST F.xi'!D93+'AGRIC OVERHEAD COST F.xi'!D93+'FINANCE OVERHEAD COST F.xi'!D94+'WORKS OVERHEAD COST F.xi'!D93+'ESD OVERHEAD COST F.xi'!D93+'PHC OVERHEAD COST F.xi'!D93+'WATSAN OVERHEAD COST F.xi'!D93+'TRADITIONAL OVERHEAD COST F.xi'!D93</f>
        <v>146480658.24000001</v>
      </c>
      <c r="E24" s="36">
        <f>'CHAIR OVERHEAD COST F.xi'!E93+'SLT OVERHEAD COST F.xi'!E93+'COUNCIL OVERHEAD COST F.xi'!E93+'PMD OVERHEAD COST F.xi'!E93+'AGRIC OVERHEAD COST F.xi'!E93+'FINANCE OVERHEAD COST F.xi'!E94+'WORKS OVERHEAD COST F.xi'!E93+'ESD OVERHEAD COST F.xi'!E93+'PHC OVERHEAD COST F.xi'!E93+'WATSAN OVERHEAD COST F.xi'!E93+'TRADITIONAL OVERHEAD COST F.xi'!E93</f>
        <v>300500000</v>
      </c>
    </row>
    <row r="25" spans="1:5" x14ac:dyDescent="0.3">
      <c r="A25" s="24" t="s">
        <v>341</v>
      </c>
      <c r="B25" s="23" t="s">
        <v>341</v>
      </c>
      <c r="C25" s="32" t="s">
        <v>341</v>
      </c>
      <c r="D25" s="32" t="s">
        <v>341</v>
      </c>
      <c r="E25" s="32" t="s">
        <v>341</v>
      </c>
    </row>
    <row r="26" spans="1:5" x14ac:dyDescent="0.3">
      <c r="A26" s="24" t="s">
        <v>341</v>
      </c>
      <c r="B26" s="23" t="s">
        <v>341</v>
      </c>
      <c r="C26" s="32" t="s">
        <v>341</v>
      </c>
      <c r="D26" s="32" t="s">
        <v>341</v>
      </c>
      <c r="E26" s="32" t="s">
        <v>341</v>
      </c>
    </row>
    <row r="27" spans="1:5" x14ac:dyDescent="0.3">
      <c r="A27" s="22" t="s">
        <v>341</v>
      </c>
      <c r="B27" s="23" t="s">
        <v>471</v>
      </c>
      <c r="C27" s="31">
        <f>C5</f>
        <v>6293748537.3099995</v>
      </c>
      <c r="D27" s="31">
        <f t="shared" ref="D27:E27" si="3">D5</f>
        <v>4709478486.0100002</v>
      </c>
      <c r="E27" s="31">
        <f t="shared" si="3"/>
        <v>5952446426.3099995</v>
      </c>
    </row>
    <row r="28" spans="1:5" hidden="1" x14ac:dyDescent="0.3">
      <c r="A28" s="4"/>
      <c r="B28" s="5"/>
      <c r="C28" s="11"/>
      <c r="D28" s="11"/>
      <c r="E28" s="11"/>
    </row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IE2OWlcI0aYUdJFHcnfi6VdBp2MoGNVcGdZ3FIZwHLLm175ZC7ujePzBpoQZyqEqaJP752qWYfm4xFRw6kk7Yw==" saltValue="tnH49mPRKfs5NJKngUSwvA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300"/>
  <sheetViews>
    <sheetView view="pageBreakPreview" zoomScale="90" zoomScaleNormal="140" zoomScaleSheetLayoutView="90" workbookViewId="0">
      <selection sqref="A1:E1"/>
    </sheetView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5" width="24.26953125" style="1" bestFit="1" customWidth="1"/>
    <col min="6" max="16384" width="8.81640625" style="1"/>
  </cols>
  <sheetData>
    <row r="1" spans="1:5" x14ac:dyDescent="0.3">
      <c r="A1" s="74" t="s">
        <v>489</v>
      </c>
      <c r="B1" s="74"/>
      <c r="C1" s="74"/>
      <c r="D1" s="74"/>
      <c r="E1" s="74"/>
    </row>
    <row r="2" spans="1:5" ht="36.65" customHeight="1" x14ac:dyDescent="0.3">
      <c r="A2" s="76" t="s">
        <v>817</v>
      </c>
      <c r="B2" s="76"/>
      <c r="C2" s="76"/>
      <c r="D2" s="76"/>
      <c r="E2" s="76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490</v>
      </c>
      <c r="C4" s="50" t="s">
        <v>595</v>
      </c>
      <c r="D4" s="50" t="s">
        <v>596</v>
      </c>
      <c r="E4" s="50" t="s">
        <v>597</v>
      </c>
    </row>
    <row r="5" spans="1:5" x14ac:dyDescent="0.3">
      <c r="A5" s="20">
        <v>32010100</v>
      </c>
      <c r="B5" s="21" t="s">
        <v>507</v>
      </c>
      <c r="C5" s="28">
        <f>'PMD CAPITAL EXP F.xii'!D7+'AGRIC CAPITAL EXP F.xii'!D7+'FINANCE CAPITAL EXP F.xii'!D7+'WORKS CAPITAL EXP F.xii'!D7+'ESD CAPITAL EXP F.xii'!D7+'PHC CAPITAL EXP F.xii'!D7+'WATSAN CAPITAL EXP F.xii'!D7</f>
        <v>389107650</v>
      </c>
      <c r="D5" s="28">
        <f>'PMD CAPITAL EXP F.xii'!E7+'AGRIC CAPITAL EXP F.xii'!E7+'FINANCE CAPITAL EXP F.xii'!E7+'WORKS CAPITAL EXP F.xii'!E7+'ESD CAPITAL EXP F.xii'!E7+'PHC CAPITAL EXP F.xii'!E7+'WATSAN CAPITAL EXP F.xii'!E7</f>
        <v>273471944</v>
      </c>
      <c r="E5" s="28">
        <f>'PMD CAPITAL EXP F.xii'!F7+'AGRIC CAPITAL EXP F.xii'!F7+'FINANCE CAPITAL EXP F.xii'!F7+'WORKS CAPITAL EXP F.xii'!F7+'ESD CAPITAL EXP F.xii'!F7+'PHC CAPITAL EXP F.xii'!F7+'WATSAN CAPITAL EXP F.xii'!F7</f>
        <v>768800000</v>
      </c>
    </row>
    <row r="6" spans="1:5" x14ac:dyDescent="0.3">
      <c r="A6" s="20">
        <v>32010200</v>
      </c>
      <c r="B6" s="21" t="s">
        <v>599</v>
      </c>
      <c r="C6" s="28">
        <f>'PMD CAPITAL EXP F.xii'!D17+'AGRIC CAPITAL EXP F.xii'!D18+'FINANCE CAPITAL EXP F.xii'!D11+'WORKS CAPITAL EXP F.xii'!D17+'ESD CAPITAL EXP F.xii'!D17+'PHC CAPITAL EXP F.xii'!D23+'WATSAN CAPITAL EXP F.xii'!D19</f>
        <v>897733500</v>
      </c>
      <c r="D6" s="28">
        <f>'PMD CAPITAL EXP F.xii'!E17+'AGRIC CAPITAL EXP F.xii'!E18+'FINANCE CAPITAL EXP F.xii'!E11+'WORKS CAPITAL EXP F.xii'!E17+'ESD CAPITAL EXP F.xii'!E17+'PHC CAPITAL EXP F.xii'!E23+'WATSAN CAPITAL EXP F.xii'!E19</f>
        <v>455106830.70999998</v>
      </c>
      <c r="E6" s="28">
        <f>'PMD CAPITAL EXP F.xii'!F17+'AGRIC CAPITAL EXP F.xii'!F18+'FINANCE CAPITAL EXP F.xii'!F11+'WORKS CAPITAL EXP F.xii'!F17+'ESD CAPITAL EXP F.xii'!F17+'PHC CAPITAL EXP F.xii'!F23+'WATSAN CAPITAL EXP F.xii'!F19</f>
        <v>2089634991.4900002</v>
      </c>
    </row>
    <row r="7" spans="1:5" x14ac:dyDescent="0.3">
      <c r="A7" s="20">
        <v>32010300</v>
      </c>
      <c r="B7" s="21" t="s">
        <v>508</v>
      </c>
      <c r="C7" s="28">
        <f>'PMD CAPITAL EXP F.xii'!D28+'AGRIC CAPITAL EXP F.xii'!D29+'FINANCE CAPITAL EXP F.xii'!D16+'WORKS CAPITAL EXP F.xii'!D28+'ESD CAPITAL EXP F.xii'!D28+'PHC CAPITAL EXP F.xii'!D34+'WATSAN CAPITAL EXP F.xii'!D30</f>
        <v>0</v>
      </c>
      <c r="D7" s="28">
        <f>'PMD CAPITAL EXP F.xii'!E28+'AGRIC CAPITAL EXP F.xii'!E29+'FINANCE CAPITAL EXP F.xii'!E16+'WORKS CAPITAL EXP F.xii'!E28+'ESD CAPITAL EXP F.xii'!E28+'PHC CAPITAL EXP F.xii'!E34+'WATSAN CAPITAL EXP F.xii'!E30</f>
        <v>0</v>
      </c>
      <c r="E7" s="28">
        <f>'PMD CAPITAL EXP F.xii'!F28+'AGRIC CAPITAL EXP F.xii'!F29+'FINANCE CAPITAL EXP F.xii'!F16+'WORKS CAPITAL EXP F.xii'!F28+'ESD CAPITAL EXP F.xii'!F28+'PHC CAPITAL EXP F.xii'!F34+'WATSAN CAPITAL EXP F.xii'!F30</f>
        <v>0</v>
      </c>
    </row>
    <row r="8" spans="1:5" x14ac:dyDescent="0.3">
      <c r="A8" s="20">
        <v>32010400</v>
      </c>
      <c r="B8" s="21" t="s">
        <v>509</v>
      </c>
      <c r="C8" s="28">
        <f>'PMD CAPITAL EXP F.xii'!D34+'AGRIC CAPITAL EXP F.xii'!D35+'FINANCE CAPITAL EXP F.xii'!D22+'WORKS CAPITAL EXP F.xii'!D34+'ESD CAPITAL EXP F.xii'!D34+'PHC CAPITAL EXP F.xii'!D40+'WATSAN CAPITAL EXP F.xii'!D36</f>
        <v>230000000</v>
      </c>
      <c r="D8" s="28">
        <f>'PMD CAPITAL EXP F.xii'!E34+'AGRIC CAPITAL EXP F.xii'!E35+'FINANCE CAPITAL EXP F.xii'!E22+'WORKS CAPITAL EXP F.xii'!E34+'ESD CAPITAL EXP F.xii'!E34+'PHC CAPITAL EXP F.xii'!E40+'WATSAN CAPITAL EXP F.xii'!E36</f>
        <v>26986200</v>
      </c>
      <c r="E8" s="28">
        <f>'PMD CAPITAL EXP F.xii'!F34+'AGRIC CAPITAL EXP F.xii'!F35+'FINANCE CAPITAL EXP F.xii'!F22+'WORKS CAPITAL EXP F.xii'!F34+'ESD CAPITAL EXP F.xii'!F34+'PHC CAPITAL EXP F.xii'!F40+'WATSAN CAPITAL EXP F.xii'!F36</f>
        <v>175000000</v>
      </c>
    </row>
    <row r="9" spans="1:5" x14ac:dyDescent="0.3">
      <c r="A9" s="20">
        <v>32010500</v>
      </c>
      <c r="B9" s="21" t="s">
        <v>510</v>
      </c>
      <c r="C9" s="28">
        <f>'PMD CAPITAL EXP F.xii'!D40+'AGRIC CAPITAL EXP F.xii'!D41+'FINANCE CAPITAL EXP F.xii'!D28+'WORKS CAPITAL EXP F.xii'!D40+'ESD CAPITAL EXP F.xii'!D40+'PHC CAPITAL EXP F.xii'!D46+'WATSAN CAPITAL EXP F.xii'!D42</f>
        <v>0</v>
      </c>
      <c r="D9" s="28">
        <f>'PMD CAPITAL EXP F.xii'!E40+'AGRIC CAPITAL EXP F.xii'!E41+'FINANCE CAPITAL EXP F.xii'!E28+'WORKS CAPITAL EXP F.xii'!E40+'ESD CAPITAL EXP F.xii'!E40+'PHC CAPITAL EXP F.xii'!E46+'WATSAN CAPITAL EXP F.xii'!E42</f>
        <v>0</v>
      </c>
      <c r="E9" s="28">
        <f>'PMD CAPITAL EXP F.xii'!F40+'AGRIC CAPITAL EXP F.xii'!F41+'FINANCE CAPITAL EXP F.xii'!F28+'WORKS CAPITAL EXP F.xii'!F40+'ESD CAPITAL EXP F.xii'!F40+'PHC CAPITAL EXP F.xii'!F46+'WATSAN CAPITAL EXP F.xii'!F42</f>
        <v>0</v>
      </c>
    </row>
    <row r="10" spans="1:5" x14ac:dyDescent="0.3">
      <c r="A10" s="20">
        <v>32010600</v>
      </c>
      <c r="B10" s="21" t="s">
        <v>511</v>
      </c>
      <c r="C10" s="28">
        <f>'PMD CAPITAL EXP F.xii'!D49+'AGRIC CAPITAL EXP F.xii'!D50+'FINANCE CAPITAL EXP F.xii'!D37+'WORKS CAPITAL EXP F.xii'!D49+'ESD CAPITAL EXP F.xii'!D49+'PHC CAPITAL EXP F.xii'!D55+'WATSAN CAPITAL EXP F.xii'!D51</f>
        <v>10000000</v>
      </c>
      <c r="D10" s="28">
        <f>'PMD CAPITAL EXP F.xii'!E49+'AGRIC CAPITAL EXP F.xii'!E50+'FINANCE CAPITAL EXP F.xii'!E37+'WORKS CAPITAL EXP F.xii'!E49+'ESD CAPITAL EXP F.xii'!E49+'PHC CAPITAL EXP F.xii'!E55+'WATSAN CAPITAL EXP F.xii'!E51</f>
        <v>0</v>
      </c>
      <c r="E10" s="28">
        <f>'PMD CAPITAL EXP F.xii'!F49+'AGRIC CAPITAL EXP F.xii'!F50+'FINANCE CAPITAL EXP F.xii'!F37+'WORKS CAPITAL EXP F.xii'!F49+'ESD CAPITAL EXP F.xii'!F49+'PHC CAPITAL EXP F.xii'!F55+'WATSAN CAPITAL EXP F.xii'!F51</f>
        <v>19000000</v>
      </c>
    </row>
    <row r="11" spans="1:5" x14ac:dyDescent="0.3">
      <c r="A11" s="20">
        <v>32010900</v>
      </c>
      <c r="B11" s="21" t="s">
        <v>512</v>
      </c>
      <c r="C11" s="28">
        <f>'PMD CAPITAL EXP F.xii'!D56+'AGRIC CAPITAL EXP F.xii'!D57+'FINANCE CAPITAL EXP F.xii'!D44+'WORKS CAPITAL EXP F.xii'!D56+'ESD CAPITAL EXP F.xii'!D56+'PHC CAPITAL EXP F.xii'!D62+'WATSAN CAPITAL EXP F.xii'!D58</f>
        <v>367000000</v>
      </c>
      <c r="D11" s="28">
        <f>'PMD CAPITAL EXP F.xii'!E56+'AGRIC CAPITAL EXP F.xii'!E57+'FINANCE CAPITAL EXP F.xii'!E44+'WORKS CAPITAL EXP F.xii'!E56+'ESD CAPITAL EXP F.xii'!E56+'PHC CAPITAL EXP F.xii'!E62+'WATSAN CAPITAL EXP F.xii'!E58</f>
        <v>325350087.38999999</v>
      </c>
      <c r="E11" s="28">
        <f>'PMD CAPITAL EXP F.xii'!F56+'AGRIC CAPITAL EXP F.xii'!F57+'FINANCE CAPITAL EXP F.xii'!F44+'WORKS CAPITAL EXP F.xii'!F56+'ESD CAPITAL EXP F.xii'!F56+'PHC CAPITAL EXP F.xii'!F62+'WATSAN CAPITAL EXP F.xii'!F58</f>
        <v>253151295.94999999</v>
      </c>
    </row>
    <row r="12" spans="1:5" x14ac:dyDescent="0.3">
      <c r="A12" s="20">
        <v>32020100</v>
      </c>
      <c r="B12" s="21" t="s">
        <v>513</v>
      </c>
      <c r="C12" s="28">
        <f>'PMD CAPITAL EXP F.xii'!D68+'AGRIC CAPITAL EXP F.xii'!D77+'FINANCE CAPITAL EXP F.xii'!D56+'WORKS CAPITAL EXP F.xii'!D68+'ESD CAPITAL EXP F.xii'!D68+'PHC CAPITAL EXP F.xii'!D74+'WATSAN CAPITAL EXP F.xii'!D70</f>
        <v>0</v>
      </c>
      <c r="D12" s="28">
        <f>'PMD CAPITAL EXP F.xii'!E68+'AGRIC CAPITAL EXP F.xii'!E77+'FINANCE CAPITAL EXP F.xii'!E56+'WORKS CAPITAL EXP F.xii'!E68+'ESD CAPITAL EXP F.xii'!E68+'PHC CAPITAL EXP F.xii'!E74+'WATSAN CAPITAL EXP F.xii'!E70</f>
        <v>0</v>
      </c>
      <c r="E12" s="28">
        <f>'PMD CAPITAL EXP F.xii'!F68+'AGRIC CAPITAL EXP F.xii'!F77+'FINANCE CAPITAL EXP F.xii'!F56+'WORKS CAPITAL EXP F.xii'!F68+'ESD CAPITAL EXP F.xii'!F68+'PHC CAPITAL EXP F.xii'!F74+'WATSAN CAPITAL EXP F.xii'!F70</f>
        <v>200000000</v>
      </c>
    </row>
    <row r="13" spans="1:5" x14ac:dyDescent="0.3">
      <c r="A13" s="20">
        <v>32030100</v>
      </c>
      <c r="B13" s="21" t="s">
        <v>463</v>
      </c>
      <c r="C13" s="28">
        <f>'PMD CAPITAL EXP F.xii'!D80+'AGRIC CAPITAL EXP F.xii'!D84+'FINANCE CAPITAL EXP F.xii'!D63+'WORKS CAPITAL EXP F.xii'!D75+'ESD CAPITAL EXP F.xii'!D75+'PHC CAPITAL EXP F.xii'!D81+'WATSAN CAPITAL EXP F.xii'!D77</f>
        <v>4000000</v>
      </c>
      <c r="D13" s="28">
        <f>'PMD CAPITAL EXP F.xii'!E80+'AGRIC CAPITAL EXP F.xii'!E84+'FINANCE CAPITAL EXP F.xii'!E63+'WORKS CAPITAL EXP F.xii'!E75+'ESD CAPITAL EXP F.xii'!E75+'PHC CAPITAL EXP F.xii'!E81+'WATSAN CAPITAL EXP F.xii'!E77</f>
        <v>0</v>
      </c>
      <c r="E13" s="28">
        <f>'PMD CAPITAL EXP F.xii'!F80+'AGRIC CAPITAL EXP F.xii'!F84+'FINANCE CAPITAL EXP F.xii'!F63+'WORKS CAPITAL EXP F.xii'!F75+'ESD CAPITAL EXP F.xii'!F75+'PHC CAPITAL EXP F.xii'!F81+'WATSAN CAPITAL EXP F.xii'!F77</f>
        <v>5000000</v>
      </c>
    </row>
    <row r="14" spans="1:5" x14ac:dyDescent="0.3">
      <c r="A14" s="20">
        <v>32011000</v>
      </c>
      <c r="B14" s="21" t="s">
        <v>552</v>
      </c>
      <c r="C14" s="28">
        <f>'PMD CAPITAL EXP F.xii'!D86+'AGRIC CAPITAL EXP F.xii'!D90+'FINANCE CAPITAL EXP F.xii'!D69+'WORKS CAPITAL EXP F.xii'!D81+'ESD CAPITAL EXP F.xii'!D81+'PHC CAPITAL EXP F.xii'!D87+'WATSAN CAPITAL EXP F.xii'!D83</f>
        <v>0</v>
      </c>
      <c r="D14" s="28">
        <f>'PMD CAPITAL EXP F.xii'!E86+'AGRIC CAPITAL EXP F.xii'!E90+'FINANCE CAPITAL EXP F.xii'!E69+'WORKS CAPITAL EXP F.xii'!E81+'ESD CAPITAL EXP F.xii'!E81+'PHC CAPITAL EXP F.xii'!E87+'WATSAN CAPITAL EXP F.xii'!E83</f>
        <v>0</v>
      </c>
      <c r="E14" s="28">
        <f>'PMD CAPITAL EXP F.xii'!F86+'AGRIC CAPITAL EXP F.xii'!F90+'FINANCE CAPITAL EXP F.xii'!F69+'WORKS CAPITAL EXP F.xii'!F81+'ESD CAPITAL EXP F.xii'!F81+'PHC CAPITAL EXP F.xii'!F87+'WATSAN CAPITAL EXP F.xii'!F83</f>
        <v>0</v>
      </c>
    </row>
    <row r="15" spans="1:5" hidden="1" x14ac:dyDescent="0.3">
      <c r="A15" s="21" t="s">
        <v>341</v>
      </c>
      <c r="B15" s="21" t="s">
        <v>341</v>
      </c>
      <c r="C15" s="21"/>
      <c r="D15" s="21"/>
      <c r="E15" s="21"/>
    </row>
    <row r="16" spans="1:5" hidden="1" x14ac:dyDescent="0.3">
      <c r="A16" s="21" t="s">
        <v>341</v>
      </c>
      <c r="B16" s="21" t="s">
        <v>341</v>
      </c>
      <c r="C16" s="21"/>
      <c r="D16" s="21"/>
      <c r="E16" s="21"/>
    </row>
    <row r="17" spans="1:5" hidden="1" x14ac:dyDescent="0.3">
      <c r="A17" s="21" t="s">
        <v>341</v>
      </c>
      <c r="B17" s="21" t="s">
        <v>341</v>
      </c>
      <c r="C17" s="21"/>
      <c r="D17" s="21"/>
      <c r="E17" s="21"/>
    </row>
    <row r="18" spans="1:5" hidden="1" x14ac:dyDescent="0.3">
      <c r="A18" s="21" t="s">
        <v>341</v>
      </c>
      <c r="B18" s="21" t="s">
        <v>341</v>
      </c>
      <c r="C18" s="21"/>
      <c r="D18" s="21"/>
      <c r="E18" s="21"/>
    </row>
    <row r="19" spans="1:5" hidden="1" x14ac:dyDescent="0.3">
      <c r="A19" s="21" t="s">
        <v>341</v>
      </c>
      <c r="B19" s="21" t="s">
        <v>341</v>
      </c>
      <c r="C19" s="21"/>
      <c r="D19" s="21"/>
      <c r="E19" s="21"/>
    </row>
    <row r="20" spans="1:5" hidden="1" x14ac:dyDescent="0.3">
      <c r="A20" s="21" t="s">
        <v>341</v>
      </c>
      <c r="B20" s="21" t="s">
        <v>341</v>
      </c>
      <c r="C20" s="21"/>
      <c r="D20" s="21"/>
      <c r="E20" s="21"/>
    </row>
    <row r="21" spans="1:5" hidden="1" x14ac:dyDescent="0.3">
      <c r="A21" s="21" t="s">
        <v>341</v>
      </c>
      <c r="B21" s="21" t="s">
        <v>341</v>
      </c>
      <c r="C21" s="21"/>
      <c r="D21" s="21"/>
      <c r="E21" s="21"/>
    </row>
    <row r="22" spans="1:5" hidden="1" x14ac:dyDescent="0.3">
      <c r="A22" s="21" t="s">
        <v>341</v>
      </c>
      <c r="B22" s="21" t="s">
        <v>341</v>
      </c>
      <c r="C22" s="21"/>
      <c r="D22" s="21"/>
      <c r="E22" s="21"/>
    </row>
    <row r="23" spans="1:5" hidden="1" x14ac:dyDescent="0.3">
      <c r="A23" s="21" t="s">
        <v>341</v>
      </c>
      <c r="B23" s="21" t="s">
        <v>341</v>
      </c>
      <c r="C23" s="21"/>
      <c r="D23" s="21"/>
      <c r="E23" s="21"/>
    </row>
    <row r="24" spans="1:5" hidden="1" x14ac:dyDescent="0.3">
      <c r="A24" s="21" t="s">
        <v>341</v>
      </c>
      <c r="B24" s="21" t="s">
        <v>341</v>
      </c>
      <c r="C24" s="21"/>
      <c r="D24" s="21"/>
      <c r="E24" s="21"/>
    </row>
    <row r="25" spans="1:5" hidden="1" x14ac:dyDescent="0.3">
      <c r="A25" s="21" t="s">
        <v>341</v>
      </c>
      <c r="B25" s="21" t="s">
        <v>341</v>
      </c>
      <c r="C25" s="21"/>
      <c r="D25" s="21"/>
      <c r="E25" s="21"/>
    </row>
    <row r="26" spans="1:5" hidden="1" x14ac:dyDescent="0.3">
      <c r="A26" s="21" t="s">
        <v>341</v>
      </c>
      <c r="B26" s="21" t="s">
        <v>341</v>
      </c>
      <c r="C26" s="21"/>
      <c r="D26" s="21"/>
      <c r="E26" s="21"/>
    </row>
    <row r="27" spans="1:5" hidden="1" x14ac:dyDescent="0.3">
      <c r="A27" s="21" t="s">
        <v>341</v>
      </c>
      <c r="B27" s="21" t="s">
        <v>341</v>
      </c>
      <c r="C27" s="21"/>
      <c r="D27" s="21"/>
      <c r="E27" s="21"/>
    </row>
    <row r="28" spans="1:5" x14ac:dyDescent="0.3">
      <c r="A28" s="21" t="s">
        <v>341</v>
      </c>
      <c r="B28" s="23" t="s">
        <v>514</v>
      </c>
      <c r="C28" s="29">
        <f>SUM(C5:C27)</f>
        <v>1897841150</v>
      </c>
      <c r="D28" s="29">
        <f t="shared" ref="D28:E28" si="0">SUM(D5:D27)</f>
        <v>1080915062.0999999</v>
      </c>
      <c r="E28" s="29">
        <f t="shared" si="0"/>
        <v>3510586287.4400001</v>
      </c>
    </row>
    <row r="29" spans="1:5" hidden="1" x14ac:dyDescent="0.3">
      <c r="A29" s="4"/>
      <c r="B29" s="5"/>
      <c r="C29" s="11"/>
      <c r="D29" s="11"/>
      <c r="E29" s="11"/>
    </row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Gaki0ThGeUSoQH6oaHhbIKd4TK8KUWCI9GyS4aBppGUXc+13yR91gPlmAJiikyGqqjiretDDU1gHVhysm0p08A==" saltValue="dhH4S/LNXwZI6Rmg8NLHK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300"/>
  <sheetViews>
    <sheetView view="pageBreakPreview" zoomScale="90" zoomScaleNormal="140" zoomScaleSheetLayoutView="90" workbookViewId="0">
      <selection sqref="A1:E1"/>
    </sheetView>
  </sheetViews>
  <sheetFormatPr defaultColWidth="8.81640625" defaultRowHeight="15" x14ac:dyDescent="0.3"/>
  <cols>
    <col min="1" max="1" width="16" style="1" customWidth="1"/>
    <col min="2" max="2" width="52" style="1" bestFit="1" customWidth="1"/>
    <col min="3" max="5" width="24.26953125" style="1" bestFit="1" customWidth="1"/>
    <col min="6" max="16384" width="8.81640625" style="1"/>
  </cols>
  <sheetData>
    <row r="1" spans="1:5" x14ac:dyDescent="0.3">
      <c r="A1" s="74" t="s">
        <v>526</v>
      </c>
      <c r="B1" s="74"/>
      <c r="C1" s="74"/>
      <c r="D1" s="74"/>
      <c r="E1" s="74"/>
    </row>
    <row r="2" spans="1:5" ht="39.65" customHeight="1" x14ac:dyDescent="0.3">
      <c r="A2" s="76" t="s">
        <v>818</v>
      </c>
      <c r="B2" s="76"/>
      <c r="C2" s="76"/>
      <c r="D2" s="76"/>
      <c r="E2" s="76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479</v>
      </c>
      <c r="C4" s="50" t="s">
        <v>595</v>
      </c>
      <c r="D4" s="50" t="s">
        <v>596</v>
      </c>
      <c r="E4" s="50" t="s">
        <v>597</v>
      </c>
    </row>
    <row r="5" spans="1:5" x14ac:dyDescent="0.3">
      <c r="A5" s="25" t="s">
        <v>515</v>
      </c>
      <c r="B5" s="27" t="s">
        <v>480</v>
      </c>
      <c r="C5" s="11">
        <v>0</v>
      </c>
      <c r="D5" s="11">
        <v>0</v>
      </c>
      <c r="E5" s="11">
        <v>0</v>
      </c>
    </row>
    <row r="6" spans="1:5" x14ac:dyDescent="0.3">
      <c r="A6" s="25" t="s">
        <v>516</v>
      </c>
      <c r="B6" s="27" t="s">
        <v>481</v>
      </c>
      <c r="C6" s="11">
        <v>0</v>
      </c>
      <c r="D6" s="11">
        <v>0</v>
      </c>
      <c r="E6" s="11">
        <v>0</v>
      </c>
    </row>
    <row r="7" spans="1:5" x14ac:dyDescent="0.3">
      <c r="A7" s="25" t="s">
        <v>517</v>
      </c>
      <c r="B7" s="27" t="s">
        <v>482</v>
      </c>
      <c r="C7" s="11">
        <v>0</v>
      </c>
      <c r="D7" s="11">
        <v>0</v>
      </c>
      <c r="E7" s="11">
        <v>0</v>
      </c>
    </row>
    <row r="8" spans="1:5" x14ac:dyDescent="0.3">
      <c r="A8" s="25" t="s">
        <v>518</v>
      </c>
      <c r="B8" s="21" t="s">
        <v>748</v>
      </c>
      <c r="C8" s="11">
        <f>'PMD CAPITAL EXP F.xii'!D6</f>
        <v>305000000</v>
      </c>
      <c r="D8" s="11">
        <f>'PMD CAPITAL EXP F.xii'!E6</f>
        <v>49248293</v>
      </c>
      <c r="E8" s="11">
        <f>'PMD CAPITAL EXP F.xii'!F6</f>
        <v>525000000</v>
      </c>
    </row>
    <row r="9" spans="1:5" x14ac:dyDescent="0.3">
      <c r="A9" s="25" t="s">
        <v>519</v>
      </c>
      <c r="B9" s="21" t="s">
        <v>483</v>
      </c>
      <c r="C9" s="11">
        <f>'AGRIC CAPITAL EXP F.xii'!D6</f>
        <v>419575000</v>
      </c>
      <c r="D9" s="11">
        <f>'AGRIC CAPITAL EXP F.xii'!E6</f>
        <v>330542087.38999999</v>
      </c>
      <c r="E9" s="11">
        <f>'AGRIC CAPITAL EXP F.xii'!F6</f>
        <v>301151295.94999999</v>
      </c>
    </row>
    <row r="10" spans="1:5" x14ac:dyDescent="0.3">
      <c r="A10" s="25" t="s">
        <v>520</v>
      </c>
      <c r="B10" s="21" t="s">
        <v>484</v>
      </c>
      <c r="C10" s="11">
        <f>'FINANCE CAPITAL EXP F.xii'!D6</f>
        <v>0</v>
      </c>
      <c r="D10" s="11">
        <f>'FINANCE CAPITAL EXP F.xii'!E6</f>
        <v>0</v>
      </c>
      <c r="E10" s="11">
        <f>'FINANCE CAPITAL EXP F.xii'!F6</f>
        <v>1520634991.4900002</v>
      </c>
    </row>
    <row r="11" spans="1:5" x14ac:dyDescent="0.3">
      <c r="A11" s="25" t="s">
        <v>521</v>
      </c>
      <c r="B11" s="21" t="s">
        <v>485</v>
      </c>
      <c r="C11" s="11">
        <f>'WORKS CAPITAL EXP F.xii'!D6</f>
        <v>856000000</v>
      </c>
      <c r="D11" s="11">
        <f>'WORKS CAPITAL EXP F.xii'!E6</f>
        <v>419315705.70999998</v>
      </c>
      <c r="E11" s="11">
        <f>'WORKS CAPITAL EXP F.xii'!F6</f>
        <v>513000000</v>
      </c>
    </row>
    <row r="12" spans="1:5" x14ac:dyDescent="0.3">
      <c r="A12" s="25" t="s">
        <v>522</v>
      </c>
      <c r="B12" s="21" t="s">
        <v>486</v>
      </c>
      <c r="C12" s="11">
        <f>'ESD CAPITAL EXP F.xii'!D6</f>
        <v>141300000</v>
      </c>
      <c r="D12" s="11">
        <f>'ESD CAPITAL EXP F.xii'!E6</f>
        <v>22006444</v>
      </c>
      <c r="E12" s="11">
        <f>'ESD CAPITAL EXP F.xii'!F6</f>
        <v>310800000</v>
      </c>
    </row>
    <row r="13" spans="1:5" x14ac:dyDescent="0.3">
      <c r="A13" s="25" t="s">
        <v>523</v>
      </c>
      <c r="B13" s="21" t="s">
        <v>755</v>
      </c>
      <c r="C13" s="11">
        <f>'PHC CAPITAL EXP F.xii'!D6</f>
        <v>120807650</v>
      </c>
      <c r="D13" s="11">
        <f>'PHC CAPITAL EXP F.xii'!E6</f>
        <v>250000000</v>
      </c>
      <c r="E13" s="11">
        <f>'PHC CAPITAL EXP F.xii'!F6</f>
        <v>200000000</v>
      </c>
    </row>
    <row r="14" spans="1:5" x14ac:dyDescent="0.3">
      <c r="A14" s="25" t="s">
        <v>524</v>
      </c>
      <c r="B14" s="21" t="s">
        <v>487</v>
      </c>
      <c r="C14" s="11">
        <f>'WATSAN CAPITAL EXP F.xii'!D6</f>
        <v>55158500</v>
      </c>
      <c r="D14" s="11">
        <f>'WATSAN CAPITAL EXP F.xii'!E6</f>
        <v>9802532</v>
      </c>
      <c r="E14" s="11">
        <f>'WATSAN CAPITAL EXP F.xii'!F6</f>
        <v>140000000</v>
      </c>
    </row>
    <row r="15" spans="1:5" x14ac:dyDescent="0.3">
      <c r="A15" s="25" t="s">
        <v>525</v>
      </c>
      <c r="B15" s="27" t="s">
        <v>488</v>
      </c>
      <c r="C15" s="11">
        <v>0</v>
      </c>
      <c r="D15" s="11">
        <v>0</v>
      </c>
      <c r="E15" s="11">
        <v>0</v>
      </c>
    </row>
    <row r="16" spans="1:5" hidden="1" x14ac:dyDescent="0.3">
      <c r="A16" s="6"/>
      <c r="B16" s="7"/>
      <c r="C16" s="11"/>
      <c r="D16" s="11"/>
      <c r="E16" s="11"/>
    </row>
    <row r="17" spans="1:5" hidden="1" x14ac:dyDescent="0.3">
      <c r="A17" s="6"/>
      <c r="B17" s="7"/>
      <c r="C17" s="10"/>
      <c r="D17" s="10"/>
      <c r="E17" s="10"/>
    </row>
    <row r="18" spans="1:5" hidden="1" x14ac:dyDescent="0.3">
      <c r="A18" s="6"/>
      <c r="B18" s="7"/>
      <c r="C18" s="10"/>
      <c r="D18" s="10"/>
      <c r="E18" s="10"/>
    </row>
    <row r="19" spans="1:5" hidden="1" x14ac:dyDescent="0.3">
      <c r="A19" s="6"/>
      <c r="B19" s="7"/>
      <c r="C19" s="10"/>
      <c r="D19" s="10"/>
      <c r="E19" s="10"/>
    </row>
    <row r="20" spans="1:5" hidden="1" x14ac:dyDescent="0.3">
      <c r="A20" s="4"/>
      <c r="B20" s="5"/>
      <c r="C20" s="11"/>
      <c r="D20" s="11"/>
      <c r="E20" s="11"/>
    </row>
    <row r="21" spans="1:5" hidden="1" x14ac:dyDescent="0.3">
      <c r="A21" s="6"/>
      <c r="B21" s="7"/>
      <c r="C21" s="10"/>
      <c r="D21" s="10"/>
      <c r="E21" s="10"/>
    </row>
    <row r="22" spans="1:5" hidden="1" x14ac:dyDescent="0.3">
      <c r="A22" s="4"/>
      <c r="B22" s="5"/>
      <c r="C22" s="11"/>
      <c r="D22" s="11"/>
      <c r="E22" s="11"/>
    </row>
    <row r="23" spans="1:5" hidden="1" x14ac:dyDescent="0.3">
      <c r="A23" s="4"/>
      <c r="B23" s="5"/>
      <c r="C23" s="11"/>
      <c r="D23" s="11"/>
      <c r="E23" s="11"/>
    </row>
    <row r="24" spans="1:5" hidden="1" x14ac:dyDescent="0.3">
      <c r="A24" s="6"/>
      <c r="B24" s="7"/>
      <c r="C24" s="10"/>
      <c r="D24" s="10"/>
      <c r="E24" s="10"/>
    </row>
    <row r="25" spans="1:5" x14ac:dyDescent="0.3">
      <c r="A25" s="4"/>
      <c r="B25" s="5" t="s">
        <v>471</v>
      </c>
      <c r="C25" s="11">
        <f>SUM(C5:C24)</f>
        <v>1897841150</v>
      </c>
      <c r="D25" s="11">
        <f t="shared" ref="D25:E25" si="0">SUM(D5:D24)</f>
        <v>1080915062.0999999</v>
      </c>
      <c r="E25" s="11">
        <f t="shared" si="0"/>
        <v>3510586287.4400005</v>
      </c>
    </row>
    <row r="26" spans="1:5" hidden="1" x14ac:dyDescent="0.3">
      <c r="A26" s="4"/>
      <c r="B26" s="5"/>
      <c r="C26" s="11"/>
      <c r="D26" s="11"/>
      <c r="E26" s="11"/>
    </row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Ns1sjNIXr1HWkfvGZEkAgcVfZOyKW06ATJOyCvI+GHRFpLuY4y/q3oORt3VFw8n4NyGjqahM4XC9wXG26V+hvA==" saltValue="+6xoKqPa3fP9Oj0/fCNjm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E300"/>
  <sheetViews>
    <sheetView view="pageBreakPreview" zoomScale="90" zoomScaleNormal="120" zoomScaleSheetLayoutView="90" workbookViewId="0">
      <selection activeCell="A301" sqref="A30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4" t="s">
        <v>527</v>
      </c>
      <c r="B2" s="74"/>
      <c r="C2" s="74"/>
      <c r="D2" s="74"/>
      <c r="E2" s="74"/>
    </row>
    <row r="3" spans="1:5" ht="26.5" customHeight="1" x14ac:dyDescent="0.3">
      <c r="A3" s="76" t="s">
        <v>871</v>
      </c>
      <c r="B3" s="76"/>
      <c r="C3" s="76"/>
      <c r="D3" s="76"/>
      <c r="E3" s="76"/>
    </row>
    <row r="4" spans="1:5" x14ac:dyDescent="0.3">
      <c r="A4" s="75" t="s">
        <v>746</v>
      </c>
      <c r="B4" s="75"/>
      <c r="C4" s="75"/>
      <c r="D4" s="75"/>
      <c r="E4" s="75"/>
    </row>
    <row r="6" spans="1:5" ht="45" x14ac:dyDescent="0.3">
      <c r="A6" s="58" t="s">
        <v>0</v>
      </c>
      <c r="B6" s="58" t="s">
        <v>1</v>
      </c>
      <c r="C6" s="50" t="s">
        <v>595</v>
      </c>
      <c r="D6" s="50" t="s">
        <v>596</v>
      </c>
      <c r="E6" s="50" t="s">
        <v>597</v>
      </c>
    </row>
    <row r="7" spans="1:5" s="1" customFormat="1" x14ac:dyDescent="0.3">
      <c r="A7" s="3">
        <v>21</v>
      </c>
      <c r="B7" s="3" t="s">
        <v>4</v>
      </c>
      <c r="C7" s="12">
        <f>C8+C13+C20</f>
        <v>6869334</v>
      </c>
      <c r="D7" s="12">
        <f t="shared" ref="D7:E7" si="0">D8+D13+D20</f>
        <v>6869334</v>
      </c>
      <c r="E7" s="12">
        <f t="shared" si="0"/>
        <v>6869334</v>
      </c>
    </row>
    <row r="8" spans="1:5" s="1" customFormat="1" x14ac:dyDescent="0.3">
      <c r="A8" s="3">
        <v>2101</v>
      </c>
      <c r="B8" s="3" t="s">
        <v>5</v>
      </c>
      <c r="C8" s="12">
        <f>C9</f>
        <v>6869334</v>
      </c>
      <c r="D8" s="12">
        <f t="shared" ref="D8:E8" si="1">D9</f>
        <v>6869334</v>
      </c>
      <c r="E8" s="12">
        <f t="shared" si="1"/>
        <v>6869334</v>
      </c>
    </row>
    <row r="9" spans="1:5" s="1" customFormat="1" x14ac:dyDescent="0.3">
      <c r="A9" s="3">
        <v>210101</v>
      </c>
      <c r="B9" s="3" t="s">
        <v>6</v>
      </c>
      <c r="C9" s="12">
        <f>SUM(C10:C12)</f>
        <v>6869334</v>
      </c>
      <c r="D9" s="12">
        <f t="shared" ref="D9:E9" si="2">SUM(D10:D12)</f>
        <v>6869334</v>
      </c>
      <c r="E9" s="12">
        <f t="shared" si="2"/>
        <v>6869334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6869334</v>
      </c>
      <c r="D12" s="41">
        <v>6869334</v>
      </c>
      <c r="E12" s="41">
        <v>6869334</v>
      </c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dXEy/WWO1kDWDL5W1vD7b+54fX76mv3B6pW08ftQ+tgRqoXc3wl7KkBF73WtJc7yqGSAmif+s6CBNmA3bOvb/A==" saltValue="IYPSqnhYopx8/KlDWHfBb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3:E300"/>
  <sheetViews>
    <sheetView view="pageBreakPreview" topLeftCell="B36" zoomScale="90" zoomScaleNormal="140" zoomScaleSheetLayoutView="90" workbookViewId="0">
      <selection activeCell="C13" sqref="C13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3" width="25" style="49" bestFit="1" customWidth="1"/>
    <col min="4" max="4" width="25" style="49" customWidth="1"/>
    <col min="5" max="5" width="25" style="49" bestFit="1" customWidth="1"/>
    <col min="6" max="16384" width="8.81640625" style="49"/>
  </cols>
  <sheetData>
    <row r="3" spans="1:5" x14ac:dyDescent="0.3">
      <c r="A3" s="74" t="s">
        <v>528</v>
      </c>
      <c r="B3" s="74"/>
      <c r="C3" s="74"/>
      <c r="D3" s="74"/>
      <c r="E3" s="74"/>
    </row>
    <row r="4" spans="1:5" ht="28.9" customHeight="1" x14ac:dyDescent="0.3">
      <c r="A4" s="76" t="s">
        <v>872</v>
      </c>
      <c r="B4" s="76"/>
      <c r="C4" s="76"/>
      <c r="D4" s="76"/>
      <c r="E4" s="76"/>
    </row>
    <row r="5" spans="1:5" x14ac:dyDescent="0.3">
      <c r="A5" s="75" t="s">
        <v>746</v>
      </c>
      <c r="B5" s="75"/>
      <c r="C5" s="75"/>
      <c r="D5" s="75"/>
      <c r="E5" s="75"/>
    </row>
    <row r="6" spans="1:5" ht="45" x14ac:dyDescent="0.3">
      <c r="A6" s="58" t="s">
        <v>0</v>
      </c>
      <c r="B6" s="58" t="s">
        <v>1</v>
      </c>
      <c r="C6" s="50" t="s">
        <v>595</v>
      </c>
      <c r="D6" s="50" t="s">
        <v>596</v>
      </c>
      <c r="E6" s="50" t="s">
        <v>597</v>
      </c>
    </row>
    <row r="7" spans="1:5" s="1" customFormat="1" x14ac:dyDescent="0.3">
      <c r="A7" s="4">
        <v>2</v>
      </c>
      <c r="B7" s="5" t="s">
        <v>20</v>
      </c>
      <c r="C7" s="12">
        <f>C8+C84+C88+C93</f>
        <v>346735294</v>
      </c>
      <c r="D7" s="12">
        <f t="shared" ref="D7:E7" si="0">D8+D84+D88+D93</f>
        <v>129796133</v>
      </c>
      <c r="E7" s="12">
        <f t="shared" si="0"/>
        <v>126000000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346735294</v>
      </c>
      <c r="D8" s="12">
        <f t="shared" ref="D8:E8" si="1">D9+D14+D22+D36+D45+D48+D54+D63+D67+D70</f>
        <v>129796133</v>
      </c>
      <c r="E8" s="12">
        <f t="shared" si="1"/>
        <v>126000000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12000000</v>
      </c>
      <c r="D9" s="12">
        <f t="shared" ref="D9:E9" si="2">SUM(D10:D13)</f>
        <v>4500000</v>
      </c>
      <c r="E9" s="12">
        <f t="shared" si="2"/>
        <v>10000000</v>
      </c>
    </row>
    <row r="10" spans="1:5" x14ac:dyDescent="0.3">
      <c r="A10" s="43">
        <v>22020101</v>
      </c>
      <c r="B10" s="44" t="s">
        <v>23</v>
      </c>
      <c r="C10" s="41">
        <v>12000000</v>
      </c>
      <c r="D10" s="41">
        <v>4500000</v>
      </c>
      <c r="E10" s="41">
        <v>10000000</v>
      </c>
    </row>
    <row r="11" spans="1:5" hidden="1" x14ac:dyDescent="0.3">
      <c r="A11" s="43">
        <v>22020102</v>
      </c>
      <c r="B11" s="44" t="s">
        <v>24</v>
      </c>
      <c r="C11" s="41"/>
      <c r="D11" s="41"/>
      <c r="E11" s="41"/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500000</v>
      </c>
      <c r="D22" s="12">
        <f t="shared" ref="D22:E22" si="3">SUM(D23:D35)</f>
        <v>0</v>
      </c>
      <c r="E22" s="12">
        <f t="shared" si="3"/>
        <v>3500000</v>
      </c>
    </row>
    <row r="23" spans="1:5" x14ac:dyDescent="0.3">
      <c r="A23" s="43">
        <v>22020301</v>
      </c>
      <c r="B23" s="44" t="s">
        <v>36</v>
      </c>
      <c r="C23" s="41">
        <v>500000</v>
      </c>
      <c r="D23" s="41">
        <v>0</v>
      </c>
      <c r="E23" s="41">
        <v>3500000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15000000</v>
      </c>
      <c r="D36" s="12">
        <f t="shared" ref="D36:E36" si="4">SUM(D37:D44)</f>
        <v>4359100</v>
      </c>
      <c r="E36" s="12">
        <f t="shared" si="4"/>
        <v>7000000</v>
      </c>
    </row>
    <row r="37" spans="1:5" x14ac:dyDescent="0.3">
      <c r="A37" s="43">
        <v>22020401</v>
      </c>
      <c r="B37" s="44" t="s">
        <v>50</v>
      </c>
      <c r="C37" s="41">
        <v>4000000</v>
      </c>
      <c r="D37" s="41">
        <v>2462100</v>
      </c>
      <c r="E37" s="41">
        <v>5000000</v>
      </c>
    </row>
    <row r="38" spans="1:5" x14ac:dyDescent="0.3">
      <c r="A38" s="43">
        <v>22020402</v>
      </c>
      <c r="B38" s="44" t="s">
        <v>51</v>
      </c>
      <c r="C38" s="41">
        <v>11000000</v>
      </c>
      <c r="D38" s="41">
        <v>1897000</v>
      </c>
      <c r="E38" s="41">
        <v>2000000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275235294</v>
      </c>
      <c r="D48" s="12">
        <f t="shared" ref="D48:E48" si="6">SUM(D49:D53)</f>
        <v>101893533</v>
      </c>
      <c r="E48" s="12">
        <f t="shared" si="6"/>
        <v>67500000</v>
      </c>
    </row>
    <row r="49" spans="1:5" x14ac:dyDescent="0.3">
      <c r="A49" s="43">
        <v>22020601</v>
      </c>
      <c r="B49" s="44" t="s">
        <v>62</v>
      </c>
      <c r="C49" s="41">
        <v>200235294</v>
      </c>
      <c r="D49" s="41">
        <v>56326233</v>
      </c>
      <c r="E49" s="41">
        <v>50000000</v>
      </c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x14ac:dyDescent="0.3">
      <c r="A52" s="43">
        <v>22020604</v>
      </c>
      <c r="B52" s="44" t="s">
        <v>65</v>
      </c>
      <c r="C52" s="41">
        <v>75000000</v>
      </c>
      <c r="D52" s="41">
        <v>45567300</v>
      </c>
      <c r="E52" s="41">
        <v>17500000</v>
      </c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44000000</v>
      </c>
      <c r="D70" s="12">
        <f t="shared" ref="D70:E70" si="10">SUM(D71:D83)</f>
        <v>19043500</v>
      </c>
      <c r="E70" s="12">
        <f t="shared" si="10"/>
        <v>38000000</v>
      </c>
    </row>
    <row r="71" spans="1:5" x14ac:dyDescent="0.3">
      <c r="A71" s="43">
        <v>22021001</v>
      </c>
      <c r="B71" s="44" t="s">
        <v>84</v>
      </c>
      <c r="C71" s="41">
        <v>24000000</v>
      </c>
      <c r="D71" s="41">
        <v>11163500</v>
      </c>
      <c r="E71" s="41">
        <v>10000000</v>
      </c>
    </row>
    <row r="72" spans="1:5" x14ac:dyDescent="0.3">
      <c r="A72" s="43">
        <v>22021002</v>
      </c>
      <c r="B72" s="44" t="s">
        <v>85</v>
      </c>
      <c r="C72" s="41">
        <v>0</v>
      </c>
      <c r="D72" s="41">
        <v>0</v>
      </c>
      <c r="E72" s="41">
        <v>6000000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20000000</v>
      </c>
      <c r="D76" s="41">
        <v>7880000</v>
      </c>
      <c r="E76" s="41">
        <v>22000000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/NPcyonf20jfEE/Tt6FJfgcBj4ymRHwEAGCTGIrp/QkpJwNRuwEfJCIvFdNPS/WYXoBXHHnyzjZ3EWre14NMGQ==" saltValue="gtbJUjlMwstzExp8/0sUv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E300"/>
  <sheetViews>
    <sheetView view="pageBreakPreview" topLeftCell="B1" zoomScale="90" zoomScaleNormal="140" zoomScaleSheetLayoutView="90" workbookViewId="0">
      <selection activeCell="A15" sqref="A15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4" t="s">
        <v>527</v>
      </c>
      <c r="B2" s="74"/>
      <c r="C2" s="74"/>
      <c r="D2" s="74"/>
      <c r="E2" s="74"/>
    </row>
    <row r="3" spans="1:5" ht="26.5" customHeight="1" x14ac:dyDescent="0.3">
      <c r="A3" s="76" t="s">
        <v>819</v>
      </c>
      <c r="B3" s="76"/>
      <c r="C3" s="76"/>
      <c r="D3" s="76"/>
      <c r="E3" s="76"/>
    </row>
    <row r="4" spans="1:5" x14ac:dyDescent="0.3">
      <c r="A4" s="75" t="s">
        <v>747</v>
      </c>
      <c r="B4" s="75"/>
      <c r="C4" s="75"/>
      <c r="D4" s="75"/>
      <c r="E4" s="75"/>
    </row>
    <row r="6" spans="1:5" ht="45" x14ac:dyDescent="0.3">
      <c r="A6" s="58" t="s">
        <v>0</v>
      </c>
      <c r="B6" s="58" t="s">
        <v>1</v>
      </c>
      <c r="C6" s="50" t="s">
        <v>595</v>
      </c>
      <c r="D6" s="50" t="s">
        <v>596</v>
      </c>
      <c r="E6" s="50" t="s">
        <v>597</v>
      </c>
    </row>
    <row r="7" spans="1:5" s="1" customFormat="1" x14ac:dyDescent="0.3">
      <c r="A7" s="3">
        <v>21</v>
      </c>
      <c r="B7" s="3" t="s">
        <v>4</v>
      </c>
      <c r="C7" s="12">
        <f>C8+C13+C20</f>
        <v>73651360</v>
      </c>
      <c r="D7" s="12">
        <f t="shared" ref="D7:E7" si="0">D8+D13+D20</f>
        <v>73651360</v>
      </c>
      <c r="E7" s="12">
        <f t="shared" si="0"/>
        <v>32607256</v>
      </c>
    </row>
    <row r="8" spans="1:5" s="1" customFormat="1" x14ac:dyDescent="0.3">
      <c r="A8" s="3">
        <v>2101</v>
      </c>
      <c r="B8" s="3" t="s">
        <v>5</v>
      </c>
      <c r="C8" s="12">
        <f>C9</f>
        <v>32607256</v>
      </c>
      <c r="D8" s="12">
        <f t="shared" ref="D8:E8" si="1">D9</f>
        <v>32607256</v>
      </c>
      <c r="E8" s="12">
        <f t="shared" si="1"/>
        <v>32607256</v>
      </c>
    </row>
    <row r="9" spans="1:5" s="1" customFormat="1" x14ac:dyDescent="0.3">
      <c r="A9" s="3">
        <v>210101</v>
      </c>
      <c r="B9" s="3" t="s">
        <v>6</v>
      </c>
      <c r="C9" s="12">
        <f>SUM(C10:C12)</f>
        <v>32607256</v>
      </c>
      <c r="D9" s="12">
        <f t="shared" ref="D9:E9" si="2">SUM(D10:D12)</f>
        <v>32607256</v>
      </c>
      <c r="E9" s="12">
        <f t="shared" si="2"/>
        <v>32607256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32607256</v>
      </c>
      <c r="D12" s="41">
        <v>32607256</v>
      </c>
      <c r="E12" s="41">
        <v>32607256</v>
      </c>
    </row>
    <row r="13" spans="1:5" s="1" customFormat="1" x14ac:dyDescent="0.3">
      <c r="A13" s="3">
        <v>2102</v>
      </c>
      <c r="B13" s="3" t="s">
        <v>9</v>
      </c>
      <c r="C13" s="12">
        <f>C14+C18</f>
        <v>41044104</v>
      </c>
      <c r="D13" s="12">
        <f t="shared" ref="D13:E13" si="3">D14+D18</f>
        <v>41044104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41044104</v>
      </c>
      <c r="D14" s="12">
        <f t="shared" ref="D14:E14" si="4">SUM(D15:D17)</f>
        <v>41044104</v>
      </c>
      <c r="E14" s="12">
        <f t="shared" si="4"/>
        <v>0</v>
      </c>
    </row>
    <row r="15" spans="1:5" x14ac:dyDescent="0.3">
      <c r="A15" s="59">
        <v>21020104</v>
      </c>
      <c r="B15" s="48" t="s">
        <v>11</v>
      </c>
      <c r="C15" s="41">
        <v>20522052</v>
      </c>
      <c r="D15" s="41">
        <v>20522052</v>
      </c>
      <c r="E15" s="41"/>
    </row>
    <row r="16" spans="1:5" x14ac:dyDescent="0.3">
      <c r="A16" s="59">
        <v>21020108</v>
      </c>
      <c r="B16" s="48" t="s">
        <v>12</v>
      </c>
      <c r="C16" s="41">
        <v>20522052</v>
      </c>
      <c r="D16" s="41">
        <v>20522052</v>
      </c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5UcaoY5TIeI14q3sQ8nXrhiMwfxrkk6gU0EvPS7IW+7Jr5bVR/FBBZ1coV7v+R2+BDMnBXBCTb4kW340QYrpRg==" saltValue="TjV3Qhw6sCtWg3XQCgkH8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3:E300"/>
  <sheetViews>
    <sheetView view="pageBreakPreview" topLeftCell="A9" zoomScale="90" zoomScaleNormal="140" zoomScaleSheetLayoutView="90" workbookViewId="0">
      <selection activeCell="C13" sqref="C13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4" t="s">
        <v>528</v>
      </c>
      <c r="B3" s="74"/>
      <c r="C3" s="74"/>
      <c r="D3" s="74"/>
      <c r="E3" s="74"/>
    </row>
    <row r="4" spans="1:5" ht="28.9" customHeight="1" x14ac:dyDescent="0.3">
      <c r="A4" s="76" t="s">
        <v>880</v>
      </c>
      <c r="B4" s="76"/>
      <c r="C4" s="76"/>
      <c r="D4" s="76"/>
      <c r="E4" s="76"/>
    </row>
    <row r="5" spans="1:5" x14ac:dyDescent="0.3">
      <c r="A5" s="75" t="s">
        <v>747</v>
      </c>
      <c r="B5" s="75"/>
      <c r="C5" s="75"/>
      <c r="D5" s="75"/>
      <c r="E5" s="75"/>
    </row>
    <row r="6" spans="1:5" ht="45" x14ac:dyDescent="0.3">
      <c r="A6" s="58" t="s">
        <v>0</v>
      </c>
      <c r="B6" s="58" t="s">
        <v>1</v>
      </c>
      <c r="C6" s="50" t="s">
        <v>595</v>
      </c>
      <c r="D6" s="50" t="s">
        <v>596</v>
      </c>
      <c r="E6" s="50" t="s">
        <v>597</v>
      </c>
    </row>
    <row r="7" spans="1:5" s="1" customFormat="1" x14ac:dyDescent="0.3">
      <c r="A7" s="4">
        <v>2</v>
      </c>
      <c r="B7" s="5" t="s">
        <v>20</v>
      </c>
      <c r="C7" s="12">
        <f>C8+C84+C88+C93</f>
        <v>15000000</v>
      </c>
      <c r="D7" s="12">
        <f t="shared" ref="D7:E7" si="0">D8+D84+D88+D93</f>
        <v>720000</v>
      </c>
      <c r="E7" s="12">
        <f t="shared" si="0"/>
        <v>26500000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15000000</v>
      </c>
      <c r="D8" s="12">
        <f t="shared" ref="D8:E8" si="1">D9+D14+D22+D36+D45+D48+D54+D63+D67+D70</f>
        <v>720000</v>
      </c>
      <c r="E8" s="12">
        <f t="shared" si="1"/>
        <v>26500000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2500000</v>
      </c>
      <c r="D9" s="12">
        <f t="shared" ref="D9:E9" si="2">SUM(D10:D13)</f>
        <v>630000</v>
      </c>
      <c r="E9" s="12">
        <f t="shared" si="2"/>
        <v>3000000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2500000</v>
      </c>
      <c r="D11" s="41">
        <v>630000</v>
      </c>
      <c r="E11" s="41">
        <v>3000000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1500000</v>
      </c>
      <c r="D22" s="12">
        <f t="shared" ref="D22:E22" si="3">SUM(D23:D35)</f>
        <v>0</v>
      </c>
      <c r="E22" s="12">
        <f t="shared" si="3"/>
        <v>2000000</v>
      </c>
    </row>
    <row r="23" spans="1:5" x14ac:dyDescent="0.3">
      <c r="A23" s="43">
        <v>22020301</v>
      </c>
      <c r="B23" s="44" t="s">
        <v>36</v>
      </c>
      <c r="C23" s="41">
        <v>1500000</v>
      </c>
      <c r="D23" s="41"/>
      <c r="E23" s="41">
        <v>2000000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7500000</v>
      </c>
      <c r="D36" s="12">
        <f t="shared" ref="D36:E36" si="4">SUM(D37:D44)</f>
        <v>90000</v>
      </c>
      <c r="E36" s="12">
        <f t="shared" si="4"/>
        <v>8500000</v>
      </c>
    </row>
    <row r="37" spans="1:5" x14ac:dyDescent="0.3">
      <c r="A37" s="43">
        <v>22020401</v>
      </c>
      <c r="B37" s="44" t="s">
        <v>50</v>
      </c>
      <c r="C37" s="41">
        <v>3500000</v>
      </c>
      <c r="D37" s="41">
        <v>90000</v>
      </c>
      <c r="E37" s="41">
        <v>4000000</v>
      </c>
    </row>
    <row r="38" spans="1:5" x14ac:dyDescent="0.3">
      <c r="A38" s="43">
        <v>22020402</v>
      </c>
      <c r="B38" s="44" t="s">
        <v>51</v>
      </c>
      <c r="C38" s="41">
        <v>4000000</v>
      </c>
      <c r="D38" s="41">
        <v>0</v>
      </c>
      <c r="E38" s="41">
        <v>4500000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3500000</v>
      </c>
      <c r="D70" s="12">
        <f t="shared" ref="D70:E70" si="10">SUM(D71:D83)</f>
        <v>0</v>
      </c>
      <c r="E70" s="12">
        <f t="shared" si="10"/>
        <v>13000000</v>
      </c>
    </row>
    <row r="71" spans="1:5" x14ac:dyDescent="0.3">
      <c r="A71" s="43">
        <v>22021001</v>
      </c>
      <c r="B71" s="44" t="s">
        <v>84</v>
      </c>
      <c r="C71" s="41">
        <v>3500000</v>
      </c>
      <c r="D71" s="41">
        <v>0</v>
      </c>
      <c r="E71" s="41">
        <v>4000000</v>
      </c>
    </row>
    <row r="72" spans="1:5" x14ac:dyDescent="0.3">
      <c r="A72" s="43">
        <v>22021002</v>
      </c>
      <c r="B72" s="44" t="s">
        <v>85</v>
      </c>
      <c r="C72" s="41"/>
      <c r="D72" s="41"/>
      <c r="E72" s="41">
        <v>6000000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/>
      <c r="D76" s="41"/>
      <c r="E76" s="41">
        <v>3000000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ygJOh2rg3nOidGe48w60PqLxDH17VdDUpl0bR2m4Gkv/WA2G4YnXtDGoiqrBusMzLUj9om/vPoXV9lkizH1U/g==" saltValue="vR03/JPN3q2pqW5gh8dAQ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E300"/>
  <sheetViews>
    <sheetView view="pageBreakPreview" topLeftCell="A6" zoomScale="90" zoomScaleNormal="140" zoomScaleSheetLayoutView="90" workbookViewId="0">
      <selection activeCell="A15" sqref="A15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4" t="s">
        <v>527</v>
      </c>
      <c r="B2" s="74"/>
      <c r="C2" s="74"/>
      <c r="D2" s="74"/>
      <c r="E2" s="74"/>
    </row>
    <row r="3" spans="1:5" ht="26.5" customHeight="1" x14ac:dyDescent="0.3">
      <c r="A3" s="76" t="s">
        <v>873</v>
      </c>
      <c r="B3" s="76"/>
      <c r="C3" s="76"/>
      <c r="D3" s="76"/>
      <c r="E3" s="76"/>
    </row>
    <row r="4" spans="1:5" x14ac:dyDescent="0.3">
      <c r="A4" s="75" t="s">
        <v>874</v>
      </c>
      <c r="B4" s="75"/>
      <c r="C4" s="75"/>
      <c r="D4" s="75"/>
      <c r="E4" s="75"/>
    </row>
    <row r="6" spans="1:5" ht="45" x14ac:dyDescent="0.3">
      <c r="A6" s="58" t="s">
        <v>0</v>
      </c>
      <c r="B6" s="58" t="s">
        <v>1</v>
      </c>
      <c r="C6" s="50" t="s">
        <v>595</v>
      </c>
      <c r="D6" s="50" t="s">
        <v>596</v>
      </c>
      <c r="E6" s="50" t="s">
        <v>597</v>
      </c>
    </row>
    <row r="7" spans="1:5" s="1" customFormat="1" x14ac:dyDescent="0.3">
      <c r="A7" s="3">
        <v>21</v>
      </c>
      <c r="B7" s="3" t="s">
        <v>4</v>
      </c>
      <c r="C7" s="12">
        <f>C8+C13+C20</f>
        <v>84837409</v>
      </c>
      <c r="D7" s="12">
        <f t="shared" ref="D7:E7" si="0">D8+D13+D20</f>
        <v>84837409</v>
      </c>
      <c r="E7" s="12">
        <f t="shared" si="0"/>
        <v>34065505</v>
      </c>
    </row>
    <row r="8" spans="1:5" s="1" customFormat="1" x14ac:dyDescent="0.3">
      <c r="A8" s="3">
        <v>2101</v>
      </c>
      <c r="B8" s="3" t="s">
        <v>5</v>
      </c>
      <c r="C8" s="12">
        <f>C9</f>
        <v>34065505</v>
      </c>
      <c r="D8" s="12">
        <f t="shared" ref="D8:E8" si="1">D9</f>
        <v>34065505</v>
      </c>
      <c r="E8" s="12">
        <f t="shared" si="1"/>
        <v>34065505</v>
      </c>
    </row>
    <row r="9" spans="1:5" s="1" customFormat="1" x14ac:dyDescent="0.3">
      <c r="A9" s="3">
        <v>210101</v>
      </c>
      <c r="B9" s="3" t="s">
        <v>6</v>
      </c>
      <c r="C9" s="12">
        <f>SUM(C10:C12)</f>
        <v>34065505</v>
      </c>
      <c r="D9" s="12">
        <f t="shared" ref="D9:E9" si="2">SUM(D10:D12)</f>
        <v>34065505</v>
      </c>
      <c r="E9" s="12">
        <f t="shared" si="2"/>
        <v>34065505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34065505</v>
      </c>
      <c r="D12" s="41">
        <v>34065505</v>
      </c>
      <c r="E12" s="41">
        <v>34065505</v>
      </c>
    </row>
    <row r="13" spans="1:5" s="1" customFormat="1" x14ac:dyDescent="0.3">
      <c r="A13" s="3">
        <v>2102</v>
      </c>
      <c r="B13" s="3" t="s">
        <v>9</v>
      </c>
      <c r="C13" s="12">
        <f>C14+C18</f>
        <v>50771904</v>
      </c>
      <c r="D13" s="12">
        <f t="shared" ref="D13:E13" si="3">D14+D18</f>
        <v>50771904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50771904</v>
      </c>
      <c r="D14" s="12">
        <f t="shared" ref="D14:E14" si="4">SUM(D15:D17)</f>
        <v>50771904</v>
      </c>
      <c r="E14" s="12">
        <f t="shared" si="4"/>
        <v>0</v>
      </c>
    </row>
    <row r="15" spans="1:5" x14ac:dyDescent="0.3">
      <c r="A15" s="59">
        <v>21020104</v>
      </c>
      <c r="B15" s="48" t="s">
        <v>11</v>
      </c>
      <c r="C15" s="41">
        <v>25385952</v>
      </c>
      <c r="D15" s="41">
        <v>25385952</v>
      </c>
      <c r="E15" s="41">
        <v>0</v>
      </c>
    </row>
    <row r="16" spans="1:5" x14ac:dyDescent="0.3">
      <c r="A16" s="59">
        <v>21020108</v>
      </c>
      <c r="B16" s="48" t="s">
        <v>12</v>
      </c>
      <c r="C16" s="41">
        <v>25385952</v>
      </c>
      <c r="D16" s="41">
        <v>25385952</v>
      </c>
      <c r="E16" s="41">
        <v>0</v>
      </c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CqueZQ1qTOaDKcGvRa1fGk/MDzjDN25UrjLAoaYrdbAfwnfylCAR7N+5Jbx8Bi6zugOeldXfuigr23awYT3+pA==" saltValue="hnuRO79X4kQXcQvENzdKn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3:E300"/>
  <sheetViews>
    <sheetView view="pageBreakPreview" topLeftCell="A9" zoomScale="90" zoomScaleNormal="140" zoomScaleSheetLayoutView="90" workbookViewId="0">
      <selection activeCell="C13" sqref="C13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4" t="s">
        <v>528</v>
      </c>
      <c r="B3" s="74"/>
      <c r="C3" s="74"/>
      <c r="D3" s="74"/>
      <c r="E3" s="74"/>
    </row>
    <row r="4" spans="1:5" ht="28.9" customHeight="1" x14ac:dyDescent="0.3">
      <c r="A4" s="76" t="s">
        <v>875</v>
      </c>
      <c r="B4" s="76"/>
      <c r="C4" s="76"/>
      <c r="D4" s="76"/>
      <c r="E4" s="76"/>
    </row>
    <row r="5" spans="1:5" x14ac:dyDescent="0.3">
      <c r="A5" s="75" t="s">
        <v>874</v>
      </c>
      <c r="B5" s="75"/>
      <c r="C5" s="75"/>
      <c r="D5" s="75"/>
      <c r="E5" s="75"/>
    </row>
    <row r="6" spans="1:5" ht="45" x14ac:dyDescent="0.3">
      <c r="A6" s="58" t="s">
        <v>0</v>
      </c>
      <c r="B6" s="58" t="s">
        <v>1</v>
      </c>
      <c r="C6" s="50" t="s">
        <v>595</v>
      </c>
      <c r="D6" s="50" t="s">
        <v>596</v>
      </c>
      <c r="E6" s="50" t="s">
        <v>597</v>
      </c>
    </row>
    <row r="7" spans="1:5" s="1" customFormat="1" x14ac:dyDescent="0.3">
      <c r="A7" s="4">
        <v>2</v>
      </c>
      <c r="B7" s="5" t="s">
        <v>20</v>
      </c>
      <c r="C7" s="12">
        <f>C8+C84+C88+C93</f>
        <v>61340000</v>
      </c>
      <c r="D7" s="12">
        <f t="shared" ref="D7:E7" si="0">D8+D84+D88+D93</f>
        <v>24611500</v>
      </c>
      <c r="E7" s="12">
        <f t="shared" si="0"/>
        <v>72000500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61340000</v>
      </c>
      <c r="D8" s="12">
        <f t="shared" ref="D8:E8" si="1">D9+D14+D22+D36+D45+D48+D54+D63+D67+D70</f>
        <v>24611500</v>
      </c>
      <c r="E8" s="12">
        <f t="shared" si="1"/>
        <v>72000500</v>
      </c>
    </row>
    <row r="9" spans="1:5" s="1" customFormat="1" x14ac:dyDescent="0.3">
      <c r="A9" s="4">
        <v>220201</v>
      </c>
      <c r="B9" s="5" t="s">
        <v>22</v>
      </c>
      <c r="C9" s="12">
        <f>SUM(C10:C13)</f>
        <v>14500000</v>
      </c>
      <c r="D9" s="12">
        <f t="shared" ref="D9:E9" si="2">SUM(D10:D13)</f>
        <v>6311500</v>
      </c>
      <c r="E9" s="12">
        <f t="shared" si="2"/>
        <v>15000000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14500000</v>
      </c>
      <c r="D11" s="41">
        <v>6311500</v>
      </c>
      <c r="E11" s="41">
        <v>15000000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3000000</v>
      </c>
      <c r="D22" s="12">
        <f t="shared" ref="D22:E22" si="3">SUM(D23:D35)</f>
        <v>0</v>
      </c>
      <c r="E22" s="12">
        <f t="shared" si="3"/>
        <v>3000000</v>
      </c>
    </row>
    <row r="23" spans="1:5" x14ac:dyDescent="0.3">
      <c r="A23" s="43">
        <v>22020301</v>
      </c>
      <c r="B23" s="44" t="s">
        <v>36</v>
      </c>
      <c r="C23" s="41">
        <v>3000000</v>
      </c>
      <c r="D23" s="41">
        <v>0</v>
      </c>
      <c r="E23" s="41">
        <v>3000000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8500000</v>
      </c>
      <c r="D36" s="12">
        <f t="shared" ref="D36:E36" si="4">SUM(D37:D44)</f>
        <v>6300000</v>
      </c>
      <c r="E36" s="12">
        <f t="shared" si="4"/>
        <v>12000000</v>
      </c>
    </row>
    <row r="37" spans="1:5" x14ac:dyDescent="0.3">
      <c r="A37" s="43">
        <v>22020401</v>
      </c>
      <c r="B37" s="44" t="s">
        <v>50</v>
      </c>
      <c r="C37" s="41">
        <v>2500000</v>
      </c>
      <c r="D37" s="41">
        <v>1900000</v>
      </c>
      <c r="E37" s="41">
        <v>6000000</v>
      </c>
    </row>
    <row r="38" spans="1:5" x14ac:dyDescent="0.3">
      <c r="A38" s="43">
        <v>22020402</v>
      </c>
      <c r="B38" s="44" t="s">
        <v>51</v>
      </c>
      <c r="C38" s="41">
        <v>6000000</v>
      </c>
      <c r="D38" s="41">
        <v>4400000</v>
      </c>
      <c r="E38" s="41">
        <v>6000000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35340000</v>
      </c>
      <c r="D70" s="12">
        <f t="shared" ref="D70:E70" si="10">SUM(D71:D83)</f>
        <v>12000000</v>
      </c>
      <c r="E70" s="12">
        <f t="shared" si="10"/>
        <v>42000500</v>
      </c>
    </row>
    <row r="71" spans="1:5" x14ac:dyDescent="0.3">
      <c r="A71" s="43">
        <v>22021001</v>
      </c>
      <c r="B71" s="44" t="s">
        <v>84</v>
      </c>
      <c r="C71" s="41">
        <v>12340000</v>
      </c>
      <c r="D71" s="41">
        <v>4840000</v>
      </c>
      <c r="E71" s="41">
        <v>10000000</v>
      </c>
    </row>
    <row r="72" spans="1:5" x14ac:dyDescent="0.3">
      <c r="A72" s="43">
        <v>22021002</v>
      </c>
      <c r="B72" s="44" t="s">
        <v>85</v>
      </c>
      <c r="C72" s="41">
        <v>11500000</v>
      </c>
      <c r="D72" s="41">
        <v>4000000</v>
      </c>
      <c r="E72" s="41">
        <v>15000500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11500000</v>
      </c>
      <c r="D76" s="41">
        <v>3160000</v>
      </c>
      <c r="E76" s="41">
        <v>17000000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u+KYIo6Fop0ojkQh9HlH4SZ9tVIqMnRxUmApuCCAoEnOeqcvuOQtbDk7qpHdR+3DJMr8vGVOr2dwJWmBwdRfQg==" saltValue="HbuPNI6iWfxeOhKfLseaE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E300"/>
  <sheetViews>
    <sheetView view="pageBreakPreview" topLeftCell="A3" zoomScale="90" zoomScaleNormal="140" zoomScaleSheetLayoutView="90" workbookViewId="0">
      <selection activeCell="A301" sqref="A30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4" t="s">
        <v>527</v>
      </c>
      <c r="B2" s="74"/>
      <c r="C2" s="74"/>
      <c r="D2" s="74"/>
      <c r="E2" s="74"/>
    </row>
    <row r="3" spans="1:5" ht="26.5" customHeight="1" x14ac:dyDescent="0.3">
      <c r="A3" s="76" t="s">
        <v>876</v>
      </c>
      <c r="B3" s="76"/>
      <c r="C3" s="76"/>
      <c r="D3" s="76"/>
      <c r="E3" s="76"/>
    </row>
    <row r="4" spans="1:5" x14ac:dyDescent="0.3">
      <c r="A4" s="75" t="s">
        <v>749</v>
      </c>
      <c r="B4" s="75"/>
      <c r="C4" s="75"/>
      <c r="D4" s="75"/>
      <c r="E4" s="75"/>
    </row>
    <row r="6" spans="1:5" ht="45" x14ac:dyDescent="0.3">
      <c r="A6" s="58" t="s">
        <v>0</v>
      </c>
      <c r="B6" s="58" t="s">
        <v>1</v>
      </c>
      <c r="C6" s="50" t="s">
        <v>595</v>
      </c>
      <c r="D6" s="50" t="s">
        <v>596</v>
      </c>
      <c r="E6" s="50" t="s">
        <v>597</v>
      </c>
    </row>
    <row r="7" spans="1:5" s="1" customFormat="1" x14ac:dyDescent="0.3">
      <c r="A7" s="3">
        <v>21</v>
      </c>
      <c r="B7" s="3" t="s">
        <v>4</v>
      </c>
      <c r="C7" s="12">
        <f>C8+C13+C20</f>
        <v>219443667.15000001</v>
      </c>
      <c r="D7" s="12">
        <f t="shared" ref="D7:E7" si="0">D8+D13+D20</f>
        <v>219443667.15000001</v>
      </c>
      <c r="E7" s="12">
        <f t="shared" si="0"/>
        <v>308264968.51999998</v>
      </c>
    </row>
    <row r="8" spans="1:5" s="1" customFormat="1" x14ac:dyDescent="0.3">
      <c r="A8" s="3">
        <v>2101</v>
      </c>
      <c r="B8" s="3" t="s">
        <v>5</v>
      </c>
      <c r="C8" s="12">
        <f>C9</f>
        <v>219443667.15000001</v>
      </c>
      <c r="D8" s="12">
        <f t="shared" ref="D8:E8" si="1">D9</f>
        <v>219443667.15000001</v>
      </c>
      <c r="E8" s="12">
        <f t="shared" si="1"/>
        <v>308264968.51999998</v>
      </c>
    </row>
    <row r="9" spans="1:5" s="1" customFormat="1" x14ac:dyDescent="0.3">
      <c r="A9" s="3">
        <v>210101</v>
      </c>
      <c r="B9" s="3" t="s">
        <v>6</v>
      </c>
      <c r="C9" s="12">
        <f>SUM(C10:C12)</f>
        <v>219443667.15000001</v>
      </c>
      <c r="D9" s="12">
        <f t="shared" ref="D9:E9" si="2">SUM(D10:D12)</f>
        <v>219443667.15000001</v>
      </c>
      <c r="E9" s="12">
        <f t="shared" si="2"/>
        <v>308264968.51999998</v>
      </c>
    </row>
    <row r="10" spans="1:5" x14ac:dyDescent="0.3">
      <c r="A10" s="59">
        <v>21010101</v>
      </c>
      <c r="B10" s="48" t="s">
        <v>5</v>
      </c>
      <c r="C10" s="41">
        <v>219443667.15000001</v>
      </c>
      <c r="D10" s="41">
        <v>219443667.15000001</v>
      </c>
      <c r="E10" s="41">
        <v>308264968.51999998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uj/zHFTSJ2iMjKu6Oc3lWXSs9fjzsnPbslzDQVwW/xJnih6sAHbMSJCJaBsKc7t2Z3Cd8azuVdiNOs4S68vzTQ==" saltValue="qmQuNGz86UYN2qMMwQJ6o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3:E300"/>
  <sheetViews>
    <sheetView view="pageBreakPreview" topLeftCell="A14" zoomScale="90" zoomScaleNormal="140" zoomScaleSheetLayoutView="90" workbookViewId="0">
      <selection activeCell="C13" sqref="C13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4" t="s">
        <v>528</v>
      </c>
      <c r="B3" s="74"/>
      <c r="C3" s="74"/>
      <c r="D3" s="74"/>
      <c r="E3" s="74"/>
    </row>
    <row r="4" spans="1:5" ht="28.9" customHeight="1" x14ac:dyDescent="0.3">
      <c r="A4" s="76" t="s">
        <v>877</v>
      </c>
      <c r="B4" s="76"/>
      <c r="C4" s="76"/>
      <c r="D4" s="76"/>
      <c r="E4" s="76"/>
    </row>
    <row r="5" spans="1:5" x14ac:dyDescent="0.3">
      <c r="A5" s="75" t="s">
        <v>749</v>
      </c>
      <c r="B5" s="75"/>
      <c r="C5" s="75"/>
      <c r="D5" s="75"/>
      <c r="E5" s="75"/>
    </row>
    <row r="6" spans="1:5" ht="45" x14ac:dyDescent="0.3">
      <c r="A6" s="58" t="s">
        <v>0</v>
      </c>
      <c r="B6" s="58" t="s">
        <v>1</v>
      </c>
      <c r="C6" s="50" t="s">
        <v>595</v>
      </c>
      <c r="D6" s="50" t="s">
        <v>596</v>
      </c>
      <c r="E6" s="50" t="s">
        <v>597</v>
      </c>
    </row>
    <row r="7" spans="1:5" s="1" customFormat="1" x14ac:dyDescent="0.3">
      <c r="A7" s="4">
        <v>2</v>
      </c>
      <c r="B7" s="5" t="s">
        <v>20</v>
      </c>
      <c r="C7" s="12">
        <f>C8+C84+C88+C93</f>
        <v>223500000</v>
      </c>
      <c r="D7" s="12">
        <f t="shared" ref="D7:E7" si="0">D8+D84+D88+D93</f>
        <v>131224600</v>
      </c>
      <c r="E7" s="12">
        <f t="shared" si="0"/>
        <v>80500000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203500000</v>
      </c>
      <c r="D8" s="12">
        <f t="shared" ref="D8:E8" si="1">D9+D14+D22+D36+D45+D48+D54+D63+D67+D70</f>
        <v>31224600</v>
      </c>
      <c r="E8" s="12">
        <f t="shared" si="1"/>
        <v>78500000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10000000</v>
      </c>
      <c r="D9" s="12">
        <f t="shared" ref="D9:E9" si="2">SUM(D10:D13)</f>
        <v>9309800</v>
      </c>
      <c r="E9" s="12">
        <f t="shared" si="2"/>
        <v>15000000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10000000</v>
      </c>
      <c r="D11" s="41">
        <v>9309800</v>
      </c>
      <c r="E11" s="41">
        <v>15000000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2500000</v>
      </c>
      <c r="D22" s="12">
        <f t="shared" ref="D22:E22" si="3">SUM(D23:D35)</f>
        <v>2500000</v>
      </c>
      <c r="E22" s="12">
        <f t="shared" si="3"/>
        <v>3500000</v>
      </c>
    </row>
    <row r="23" spans="1:5" x14ac:dyDescent="0.3">
      <c r="A23" s="43">
        <v>22020301</v>
      </c>
      <c r="B23" s="44" t="s">
        <v>36</v>
      </c>
      <c r="C23" s="41">
        <v>2500000</v>
      </c>
      <c r="D23" s="41">
        <v>2500000</v>
      </c>
      <c r="E23" s="41">
        <v>3500000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13000000</v>
      </c>
      <c r="D36" s="12">
        <f t="shared" ref="D36:E36" si="4">SUM(D37:D44)</f>
        <v>5449900</v>
      </c>
      <c r="E36" s="12">
        <f t="shared" si="4"/>
        <v>17000000</v>
      </c>
    </row>
    <row r="37" spans="1:5" x14ac:dyDescent="0.3">
      <c r="A37" s="43">
        <v>22020401</v>
      </c>
      <c r="B37" s="44" t="s">
        <v>50</v>
      </c>
      <c r="C37" s="41">
        <v>10000000</v>
      </c>
      <c r="D37" s="41">
        <v>3649900</v>
      </c>
      <c r="E37" s="41">
        <v>10000000</v>
      </c>
    </row>
    <row r="38" spans="1:5" x14ac:dyDescent="0.3">
      <c r="A38" s="43">
        <v>22020402</v>
      </c>
      <c r="B38" s="44" t="s">
        <v>51</v>
      </c>
      <c r="C38" s="41">
        <v>3000000</v>
      </c>
      <c r="D38" s="41">
        <v>1800000</v>
      </c>
      <c r="E38" s="41">
        <v>7000000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103000000</v>
      </c>
      <c r="D45" s="12">
        <f t="shared" ref="D45:E45" si="5">SUM(D46:D47)</f>
        <v>2201500</v>
      </c>
      <c r="E45" s="12">
        <f t="shared" si="5"/>
        <v>13000000</v>
      </c>
    </row>
    <row r="46" spans="1:5" x14ac:dyDescent="0.3">
      <c r="A46" s="43">
        <v>22020501</v>
      </c>
      <c r="B46" s="44" t="s">
        <v>59</v>
      </c>
      <c r="C46" s="41">
        <v>103000000</v>
      </c>
      <c r="D46" s="41">
        <v>2201500</v>
      </c>
      <c r="E46" s="41">
        <v>13000000</v>
      </c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75000000</v>
      </c>
      <c r="D70" s="12">
        <f t="shared" ref="D70:E70" si="10">SUM(D71:D83)</f>
        <v>11763400</v>
      </c>
      <c r="E70" s="12">
        <f t="shared" si="10"/>
        <v>30000000</v>
      </c>
    </row>
    <row r="71" spans="1:5" x14ac:dyDescent="0.3">
      <c r="A71" s="43">
        <v>22021001</v>
      </c>
      <c r="B71" s="44" t="s">
        <v>84</v>
      </c>
      <c r="C71" s="41">
        <v>20000000</v>
      </c>
      <c r="D71" s="41">
        <v>9656400</v>
      </c>
      <c r="E71" s="41">
        <v>15000000</v>
      </c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5000000</v>
      </c>
      <c r="D76" s="41">
        <v>2107000</v>
      </c>
      <c r="E76" s="41">
        <v>10000000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x14ac:dyDescent="0.3">
      <c r="A81" s="43">
        <v>22021020</v>
      </c>
      <c r="B81" s="44" t="s">
        <v>94</v>
      </c>
      <c r="C81" s="41">
        <v>50000000</v>
      </c>
      <c r="D81" s="41">
        <v>0</v>
      </c>
      <c r="E81" s="41">
        <v>5000000</v>
      </c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20000000</v>
      </c>
      <c r="D84" s="12">
        <f t="shared" ref="D84:E84" si="11">D85</f>
        <v>100000000</v>
      </c>
      <c r="E84" s="12">
        <f t="shared" si="11"/>
        <v>2000000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20000000</v>
      </c>
      <c r="D85" s="12">
        <f>SUM(D86:D87)</f>
        <v>100000000</v>
      </c>
      <c r="E85" s="12">
        <f>SUM(E86:E87)</f>
        <v>2000000</v>
      </c>
    </row>
    <row r="86" spans="1:5" x14ac:dyDescent="0.3">
      <c r="A86" s="43">
        <v>22040105</v>
      </c>
      <c r="B86" s="44" t="s">
        <v>99</v>
      </c>
      <c r="C86" s="41">
        <v>20000000</v>
      </c>
      <c r="D86" s="41">
        <v>100000000</v>
      </c>
      <c r="E86" s="41">
        <v>2000000</v>
      </c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5zmD9b9Ucig4vgq91zayF7XcvHUUI9/fSugrA1xwhoSmVRucFPnMAQ9X6tmCktS6EFSMmBxUPx+P4Ic4x82tSg==" saltValue="QUxtVtMQDxRPiKTkAOWP+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F300"/>
  <sheetViews>
    <sheetView view="pageBreakPreview" topLeftCell="A7" zoomScale="60" zoomScaleNormal="110" workbookViewId="0">
      <selection activeCell="A83" sqref="A83:XFD83"/>
    </sheetView>
  </sheetViews>
  <sheetFormatPr defaultColWidth="8.81640625" defaultRowHeight="15" x14ac:dyDescent="0.3"/>
  <cols>
    <col min="1" max="1" width="21" style="49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4" t="s">
        <v>143</v>
      </c>
      <c r="B1" s="74"/>
      <c r="C1" s="74"/>
      <c r="D1" s="74"/>
      <c r="E1" s="74"/>
    </row>
    <row r="2" spans="1:6" x14ac:dyDescent="0.3">
      <c r="A2" s="75" t="s">
        <v>878</v>
      </c>
      <c r="B2" s="75"/>
      <c r="C2" s="75"/>
      <c r="D2" s="75"/>
      <c r="E2" s="75"/>
    </row>
    <row r="3" spans="1:6" x14ac:dyDescent="0.3">
      <c r="A3" s="75" t="s">
        <v>749</v>
      </c>
      <c r="B3" s="75"/>
      <c r="C3" s="75"/>
      <c r="D3" s="75"/>
      <c r="E3" s="75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595</v>
      </c>
      <c r="E5" s="50" t="s">
        <v>596</v>
      </c>
      <c r="F5" s="50" t="s">
        <v>597</v>
      </c>
    </row>
    <row r="6" spans="1:6" s="1" customFormat="1" x14ac:dyDescent="0.3">
      <c r="A6" s="8" t="s">
        <v>600</v>
      </c>
      <c r="B6" s="4">
        <v>3</v>
      </c>
      <c r="C6" s="5" t="s">
        <v>113</v>
      </c>
      <c r="D6" s="11">
        <f>D7+D17+D28+D34+D40+D49+D56+D68+D80+D86</f>
        <v>305000000</v>
      </c>
      <c r="E6" s="11">
        <f>E7+E17+E28+E34+E40+E49+E56+E68+E80+E86</f>
        <v>49248293</v>
      </c>
      <c r="F6" s="11">
        <f>F7+F17+F28+F34+F40+F49+F56+F68+F80+F86</f>
        <v>525000000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SUM(D8:D16)</f>
        <v>40000000</v>
      </c>
      <c r="E7" s="11">
        <f>SUM(E8:E16)</f>
        <v>4000000</v>
      </c>
      <c r="F7" s="11">
        <f>SUM(F8:F16)</f>
        <v>180000000</v>
      </c>
    </row>
    <row r="8" spans="1:6" x14ac:dyDescent="0.3">
      <c r="A8" s="42"/>
      <c r="B8" s="43">
        <v>32010101</v>
      </c>
      <c r="C8" s="44" t="s">
        <v>821</v>
      </c>
      <c r="D8" s="45">
        <v>40000000</v>
      </c>
      <c r="E8" s="45">
        <v>4000000</v>
      </c>
      <c r="F8" s="45">
        <v>100000000</v>
      </c>
    </row>
    <row r="9" spans="1:6" ht="45" x14ac:dyDescent="0.3">
      <c r="A9" s="44"/>
      <c r="B9" s="43"/>
      <c r="C9" s="44" t="s">
        <v>823</v>
      </c>
      <c r="D9" s="45">
        <v>0</v>
      </c>
      <c r="E9" s="45">
        <v>0</v>
      </c>
      <c r="F9" s="45">
        <v>50000000</v>
      </c>
    </row>
    <row r="10" spans="1:6" x14ac:dyDescent="0.3">
      <c r="A10" s="44"/>
      <c r="B10" s="43"/>
      <c r="C10" s="44" t="s">
        <v>822</v>
      </c>
      <c r="D10" s="45">
        <v>0</v>
      </c>
      <c r="E10" s="45">
        <v>0</v>
      </c>
      <c r="F10" s="45">
        <v>30000000</v>
      </c>
    </row>
    <row r="11" spans="1:6" hidden="1" x14ac:dyDescent="0.3">
      <c r="A11" s="67"/>
      <c r="B11" s="43"/>
      <c r="C11" s="44"/>
      <c r="D11" s="45"/>
      <c r="E11" s="45"/>
      <c r="F11" s="45"/>
    </row>
    <row r="12" spans="1:6" hidden="1" x14ac:dyDescent="0.3">
      <c r="A12" s="67"/>
      <c r="B12" s="43"/>
      <c r="C12" s="44"/>
      <c r="D12" s="45"/>
      <c r="E12" s="45"/>
      <c r="F12" s="45"/>
    </row>
    <row r="13" spans="1:6" hidden="1" x14ac:dyDescent="0.3">
      <c r="A13" s="67"/>
      <c r="B13" s="43"/>
      <c r="C13" s="44"/>
      <c r="D13" s="45"/>
      <c r="E13" s="45"/>
      <c r="F13" s="45"/>
    </row>
    <row r="14" spans="1:6" hidden="1" x14ac:dyDescent="0.3">
      <c r="A14" s="67"/>
      <c r="B14" s="43"/>
      <c r="C14" s="44"/>
      <c r="D14" s="45"/>
      <c r="E14" s="45"/>
      <c r="F14" s="45"/>
    </row>
    <row r="15" spans="1:6" hidden="1" x14ac:dyDescent="0.3">
      <c r="A15" s="67"/>
      <c r="B15" s="43"/>
      <c r="C15" s="44"/>
      <c r="D15" s="45"/>
      <c r="E15" s="45"/>
      <c r="F15" s="45"/>
    </row>
    <row r="16" spans="1:6" hidden="1" x14ac:dyDescent="0.3">
      <c r="A16" s="67"/>
      <c r="B16" s="43"/>
      <c r="C16" s="44"/>
      <c r="D16" s="45"/>
      <c r="E16" s="45"/>
      <c r="F16" s="45"/>
    </row>
    <row r="17" spans="1:6" s="1" customFormat="1" x14ac:dyDescent="0.3">
      <c r="A17" s="5"/>
      <c r="B17" s="4">
        <v>32010200</v>
      </c>
      <c r="C17" s="5" t="s">
        <v>116</v>
      </c>
      <c r="D17" s="11">
        <f>SUM(D18:D27)</f>
        <v>35000000</v>
      </c>
      <c r="E17" s="11">
        <f t="shared" ref="E17:F17" si="0">SUM(E18:E27)</f>
        <v>18262093</v>
      </c>
      <c r="F17" s="11">
        <f t="shared" si="0"/>
        <v>170000000</v>
      </c>
    </row>
    <row r="18" spans="1:6" x14ac:dyDescent="0.3">
      <c r="A18" s="42"/>
      <c r="B18" s="43">
        <v>32010202</v>
      </c>
      <c r="C18" s="44" t="s">
        <v>117</v>
      </c>
      <c r="D18" s="45"/>
      <c r="E18" s="45"/>
      <c r="F18" s="45"/>
    </row>
    <row r="19" spans="1:6" ht="30" x14ac:dyDescent="0.3">
      <c r="A19" s="42" t="s">
        <v>617</v>
      </c>
      <c r="B19" s="43"/>
      <c r="C19" s="44" t="s">
        <v>824</v>
      </c>
      <c r="D19" s="45">
        <v>20000000</v>
      </c>
      <c r="E19" s="45">
        <v>18262093</v>
      </c>
      <c r="F19" s="45">
        <v>150000000</v>
      </c>
    </row>
    <row r="20" spans="1:6" ht="45" x14ac:dyDescent="0.3">
      <c r="A20" s="42" t="s">
        <v>617</v>
      </c>
      <c r="B20" s="47"/>
      <c r="C20" s="44" t="s">
        <v>825</v>
      </c>
      <c r="D20" s="45">
        <v>15000000</v>
      </c>
      <c r="E20" s="45">
        <v>0</v>
      </c>
      <c r="F20" s="45">
        <v>20000000</v>
      </c>
    </row>
    <row r="21" spans="1:6" hidden="1" x14ac:dyDescent="0.3">
      <c r="A21" s="46"/>
      <c r="B21" s="47"/>
      <c r="C21" s="44"/>
      <c r="D21" s="45"/>
      <c r="E21" s="45"/>
      <c r="F21" s="45"/>
    </row>
    <row r="22" spans="1:6" hidden="1" x14ac:dyDescent="0.3">
      <c r="A22" s="46"/>
      <c r="B22" s="47"/>
      <c r="C22" s="44"/>
      <c r="D22" s="45"/>
      <c r="E22" s="45"/>
      <c r="F22" s="45"/>
    </row>
    <row r="23" spans="1:6" hidden="1" x14ac:dyDescent="0.3">
      <c r="A23" s="46"/>
      <c r="B23" s="47"/>
      <c r="C23" s="44"/>
      <c r="D23" s="45"/>
      <c r="E23" s="45"/>
      <c r="F23" s="45"/>
    </row>
    <row r="24" spans="1:6" hidden="1" x14ac:dyDescent="0.3">
      <c r="A24" s="46"/>
      <c r="B24" s="47"/>
      <c r="C24" s="44"/>
      <c r="D24" s="45"/>
      <c r="E24" s="45"/>
      <c r="F24" s="45"/>
    </row>
    <row r="25" spans="1:6" hidden="1" x14ac:dyDescent="0.3">
      <c r="A25" s="46"/>
      <c r="B25" s="47"/>
      <c r="C25" s="44"/>
      <c r="D25" s="45"/>
      <c r="E25" s="45"/>
      <c r="F25" s="45"/>
    </row>
    <row r="26" spans="1:6" hidden="1" x14ac:dyDescent="0.3">
      <c r="A26" s="46"/>
      <c r="B26" s="47"/>
      <c r="C26" s="44"/>
      <c r="D26" s="45"/>
      <c r="E26" s="45"/>
      <c r="F26" s="45"/>
    </row>
    <row r="27" spans="1:6" hidden="1" x14ac:dyDescent="0.3">
      <c r="A27" s="46"/>
      <c r="B27" s="47"/>
      <c r="C27" s="44"/>
      <c r="D27" s="45"/>
      <c r="E27" s="45"/>
      <c r="F27" s="45"/>
    </row>
    <row r="28" spans="1:6" s="1" customFormat="1" x14ac:dyDescent="0.3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1">SUM(E29:E33)</f>
        <v>0</v>
      </c>
      <c r="F28" s="11">
        <f t="shared" si="1"/>
        <v>0</v>
      </c>
    </row>
    <row r="29" spans="1:6" x14ac:dyDescent="0.3">
      <c r="A29" s="42" t="s">
        <v>617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s="1" customFormat="1" x14ac:dyDescent="0.3">
      <c r="A34" s="5"/>
      <c r="B34" s="4">
        <v>32010400</v>
      </c>
      <c r="C34" s="5" t="s">
        <v>120</v>
      </c>
      <c r="D34" s="11">
        <f>SUM(D35:D39)</f>
        <v>230000000</v>
      </c>
      <c r="E34" s="11">
        <f t="shared" ref="E34:F34" si="2">SUM(E35:E39)</f>
        <v>26986200</v>
      </c>
      <c r="F34" s="11">
        <f t="shared" si="2"/>
        <v>175000000</v>
      </c>
    </row>
    <row r="35" spans="1:6" x14ac:dyDescent="0.3">
      <c r="A35" s="68">
        <v>13250000000007</v>
      </c>
      <c r="B35" s="43">
        <v>32010407</v>
      </c>
      <c r="C35" s="44" t="s">
        <v>262</v>
      </c>
      <c r="D35" s="45">
        <v>215000000</v>
      </c>
      <c r="E35" s="45">
        <v>26986200</v>
      </c>
      <c r="F35" s="45">
        <v>155000000</v>
      </c>
    </row>
    <row r="36" spans="1:6" x14ac:dyDescent="0.3">
      <c r="A36" s="42"/>
      <c r="B36" s="43">
        <v>32010406</v>
      </c>
      <c r="C36" s="44" t="s">
        <v>826</v>
      </c>
      <c r="D36" s="45">
        <v>15000000</v>
      </c>
      <c r="E36" s="45">
        <v>0</v>
      </c>
      <c r="F36" s="45">
        <v>20000000</v>
      </c>
    </row>
    <row r="37" spans="1:6" hidden="1" x14ac:dyDescent="0.3">
      <c r="A37" s="42"/>
      <c r="B37" s="43"/>
      <c r="C37" s="44"/>
      <c r="D37" s="45"/>
      <c r="E37" s="45"/>
      <c r="F37" s="45"/>
    </row>
    <row r="38" spans="1:6" hidden="1" x14ac:dyDescent="0.3">
      <c r="A38" s="42"/>
      <c r="B38" s="43"/>
      <c r="C38" s="44"/>
      <c r="D38" s="45"/>
      <c r="E38" s="45"/>
      <c r="F38" s="45"/>
    </row>
    <row r="39" spans="1:6" hidden="1" x14ac:dyDescent="0.3">
      <c r="A39" s="44"/>
      <c r="B39" s="43"/>
      <c r="C39" s="44"/>
      <c r="D39" s="45"/>
      <c r="E39" s="45"/>
      <c r="F39" s="45"/>
    </row>
    <row r="40" spans="1:6" s="1" customFormat="1" x14ac:dyDescent="0.3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3">SUM(E41:E48)</f>
        <v>0</v>
      </c>
      <c r="F40" s="11">
        <f t="shared" si="3"/>
        <v>0</v>
      </c>
    </row>
    <row r="41" spans="1:6" hidden="1" x14ac:dyDescent="0.3">
      <c r="A41" s="42" t="s">
        <v>618</v>
      </c>
      <c r="B41" s="43">
        <v>32010501</v>
      </c>
      <c r="C41" s="44" t="s">
        <v>264</v>
      </c>
      <c r="D41" s="45"/>
      <c r="E41" s="45"/>
      <c r="F41" s="45"/>
    </row>
    <row r="42" spans="1:6" hidden="1" x14ac:dyDescent="0.3">
      <c r="A42" s="44"/>
      <c r="B42" s="43">
        <v>32010502</v>
      </c>
      <c r="C42" s="44" t="s">
        <v>265</v>
      </c>
      <c r="D42" s="45"/>
      <c r="E42" s="45"/>
      <c r="F42" s="45"/>
    </row>
    <row r="43" spans="1:6" hidden="1" x14ac:dyDescent="0.3">
      <c r="A43" s="44"/>
      <c r="B43" s="43">
        <v>32010503</v>
      </c>
      <c r="C43" s="44" t="s">
        <v>794</v>
      </c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6"/>
      <c r="B46" s="47"/>
      <c r="C46" s="46"/>
      <c r="D46" s="45"/>
      <c r="E46" s="45"/>
      <c r="F46" s="45"/>
    </row>
    <row r="47" spans="1:6" hidden="1" x14ac:dyDescent="0.3">
      <c r="A47" s="46"/>
      <c r="B47" s="47"/>
      <c r="C47" s="46"/>
      <c r="D47" s="45"/>
      <c r="E47" s="45"/>
      <c r="F47" s="45"/>
    </row>
    <row r="48" spans="1:6" hidden="1" x14ac:dyDescent="0.3">
      <c r="A48" s="46"/>
      <c r="B48" s="47"/>
      <c r="C48" s="46"/>
      <c r="D48" s="45"/>
      <c r="E48" s="45"/>
      <c r="F48" s="45"/>
    </row>
    <row r="49" spans="1:6" s="1" customFormat="1" x14ac:dyDescent="0.3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4">SUM(E50:E55)</f>
        <v>0</v>
      </c>
      <c r="F49" s="11">
        <f t="shared" si="4"/>
        <v>0</v>
      </c>
    </row>
    <row r="50" spans="1:6" hidden="1" x14ac:dyDescent="0.3">
      <c r="A50" s="42"/>
      <c r="B50" s="43"/>
      <c r="C50" s="44"/>
      <c r="D50" s="45"/>
      <c r="E50" s="45"/>
      <c r="F50" s="45"/>
    </row>
    <row r="51" spans="1:6" hidden="1" x14ac:dyDescent="0.3">
      <c r="A51" s="42"/>
      <c r="B51" s="43"/>
      <c r="C51" s="44"/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4"/>
      <c r="B53" s="43"/>
      <c r="C53" s="44"/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s="1" customFormat="1" x14ac:dyDescent="0.3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5">SUM(E57:E67)</f>
        <v>0</v>
      </c>
      <c r="F56" s="11">
        <f t="shared" si="5"/>
        <v>0</v>
      </c>
    </row>
    <row r="57" spans="1:6" hidden="1" x14ac:dyDescent="0.3">
      <c r="A57" s="42" t="s">
        <v>619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2" t="s">
        <v>620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2" t="s">
        <v>621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3">
      <c r="A62" s="44"/>
      <c r="B62" s="43"/>
      <c r="C62" s="44"/>
      <c r="D62" s="45"/>
      <c r="E62" s="45"/>
      <c r="F62" s="45"/>
    </row>
    <row r="63" spans="1:6" hidden="1" x14ac:dyDescent="0.3">
      <c r="A63" s="44"/>
      <c r="B63" s="43"/>
      <c r="C63" s="44"/>
      <c r="D63" s="45"/>
      <c r="E63" s="45"/>
      <c r="F63" s="45"/>
    </row>
    <row r="64" spans="1:6" hidden="1" x14ac:dyDescent="0.3">
      <c r="A64" s="44"/>
      <c r="B64" s="43"/>
      <c r="C64" s="44"/>
      <c r="D64" s="45"/>
      <c r="E64" s="45"/>
      <c r="F64" s="45"/>
    </row>
    <row r="65" spans="1:6" hidden="1" x14ac:dyDescent="0.3">
      <c r="A65" s="42" t="s">
        <v>622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3">
      <c r="A66" s="44"/>
      <c r="B66" s="43"/>
      <c r="C66" s="44"/>
      <c r="D66" s="45"/>
      <c r="E66" s="45"/>
      <c r="F66" s="45"/>
    </row>
    <row r="67" spans="1:6" hidden="1" x14ac:dyDescent="0.3">
      <c r="A67" s="44"/>
      <c r="B67" s="43"/>
      <c r="C67" s="44"/>
      <c r="D67" s="45"/>
      <c r="E67" s="45"/>
      <c r="F67" s="45"/>
    </row>
    <row r="68" spans="1:6" s="1" customFormat="1" x14ac:dyDescent="0.3">
      <c r="A68" s="5"/>
      <c r="B68" s="4">
        <v>320201</v>
      </c>
      <c r="C68" s="5" t="s">
        <v>146</v>
      </c>
      <c r="D68" s="11">
        <f>SUM(D69:D79)</f>
        <v>0</v>
      </c>
      <c r="E68" s="11">
        <f t="shared" ref="E68:F68" si="6">SUM(E69:E79)</f>
        <v>0</v>
      </c>
      <c r="F68" s="11">
        <f t="shared" si="6"/>
        <v>0</v>
      </c>
    </row>
    <row r="69" spans="1:6" hidden="1" x14ac:dyDescent="0.3">
      <c r="A69" s="42" t="s">
        <v>623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hidden="1" x14ac:dyDescent="0.3">
      <c r="A71" s="42" t="s">
        <v>624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3">
      <c r="A72" s="44"/>
      <c r="B72" s="43"/>
      <c r="C72" s="44"/>
      <c r="D72" s="45"/>
      <c r="E72" s="45"/>
      <c r="F72" s="45"/>
    </row>
    <row r="73" spans="1:6" hidden="1" x14ac:dyDescent="0.3">
      <c r="A73" s="42" t="s">
        <v>625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3">
      <c r="A74" s="42" t="s">
        <v>625</v>
      </c>
      <c r="B74" s="43"/>
      <c r="C74" s="44"/>
      <c r="D74" s="45"/>
      <c r="E74" s="45"/>
      <c r="F74" s="45"/>
    </row>
    <row r="75" spans="1:6" hidden="1" x14ac:dyDescent="0.3">
      <c r="A75" s="42" t="s">
        <v>625</v>
      </c>
      <c r="B75" s="43"/>
      <c r="C75" s="44"/>
      <c r="D75" s="45"/>
      <c r="E75" s="45"/>
      <c r="F75" s="45"/>
    </row>
    <row r="76" spans="1:6" hidden="1" x14ac:dyDescent="0.3">
      <c r="A76" s="42" t="s">
        <v>625</v>
      </c>
      <c r="B76" s="43"/>
      <c r="C76" s="44"/>
      <c r="D76" s="45"/>
      <c r="E76" s="45"/>
      <c r="F76" s="45"/>
    </row>
    <row r="77" spans="1:6" hidden="1" x14ac:dyDescent="0.3">
      <c r="A77" s="42"/>
      <c r="B77" s="43"/>
      <c r="C77" s="44"/>
      <c r="D77" s="45"/>
      <c r="E77" s="45"/>
      <c r="F77" s="45"/>
    </row>
    <row r="78" spans="1:6" hidden="1" x14ac:dyDescent="0.3">
      <c r="A78" s="42"/>
      <c r="B78" s="43"/>
      <c r="C78" s="44"/>
      <c r="D78" s="45"/>
      <c r="E78" s="45"/>
      <c r="F78" s="45"/>
    </row>
    <row r="79" spans="1:6" hidden="1" x14ac:dyDescent="0.3">
      <c r="A79" s="44"/>
      <c r="B79" s="43"/>
      <c r="C79" s="44"/>
      <c r="D79" s="45"/>
      <c r="E79" s="45"/>
      <c r="F79" s="45"/>
    </row>
    <row r="80" spans="1:6" s="1" customFormat="1" x14ac:dyDescent="0.3">
      <c r="A80" s="5"/>
      <c r="B80" s="4">
        <v>320301</v>
      </c>
      <c r="C80" s="5" t="s">
        <v>138</v>
      </c>
      <c r="D80" s="11">
        <f>SUM(D81:D85)</f>
        <v>0</v>
      </c>
      <c r="E80" s="11">
        <f t="shared" ref="E80:F80" si="7">SUM(E81:E85)</f>
        <v>0</v>
      </c>
      <c r="F80" s="11">
        <f t="shared" si="7"/>
        <v>0</v>
      </c>
    </row>
    <row r="81" spans="1:6" hidden="1" x14ac:dyDescent="0.3">
      <c r="A81" s="42" t="s">
        <v>626</v>
      </c>
      <c r="B81" s="43">
        <v>32030101</v>
      </c>
      <c r="C81" s="44" t="s">
        <v>139</v>
      </c>
      <c r="D81" s="45"/>
      <c r="E81" s="45"/>
      <c r="F81" s="45"/>
    </row>
    <row r="82" spans="1:6" hidden="1" x14ac:dyDescent="0.3">
      <c r="A82" s="42" t="s">
        <v>627</v>
      </c>
      <c r="B82" s="43">
        <v>32030109</v>
      </c>
      <c r="C82" s="44" t="s">
        <v>140</v>
      </c>
      <c r="D82" s="45"/>
      <c r="E82" s="45"/>
      <c r="F82" s="45"/>
    </row>
    <row r="83" spans="1:6" hidden="1" x14ac:dyDescent="0.3">
      <c r="A83" s="42" t="s">
        <v>628</v>
      </c>
      <c r="B83" s="43">
        <v>32030110</v>
      </c>
      <c r="C83" s="44" t="s">
        <v>141</v>
      </c>
      <c r="D83" s="45"/>
      <c r="E83" s="45"/>
      <c r="F83" s="45"/>
    </row>
    <row r="84" spans="1:6" hidden="1" x14ac:dyDescent="0.3">
      <c r="A84" s="46"/>
      <c r="B84" s="47"/>
      <c r="C84" s="46"/>
      <c r="D84" s="45"/>
      <c r="E84" s="45"/>
      <c r="F84" s="45"/>
    </row>
    <row r="85" spans="1:6" hidden="1" x14ac:dyDescent="0.3">
      <c r="A85" s="46"/>
      <c r="B85" s="47"/>
      <c r="C85" s="46"/>
      <c r="D85" s="45"/>
      <c r="E85" s="45"/>
      <c r="F85" s="45"/>
    </row>
    <row r="86" spans="1:6" s="1" customFormat="1" x14ac:dyDescent="0.3">
      <c r="A86" s="5"/>
      <c r="B86" s="4">
        <v>32011000</v>
      </c>
      <c r="C86" s="5" t="s">
        <v>142</v>
      </c>
      <c r="D86" s="11">
        <f>SUM(D87:D88)</f>
        <v>0</v>
      </c>
      <c r="E86" s="11">
        <f t="shared" ref="E86:F86" si="8">SUM(E87:E88)</f>
        <v>0</v>
      </c>
      <c r="F86" s="11">
        <f t="shared" si="8"/>
        <v>0</v>
      </c>
    </row>
    <row r="87" spans="1:6" hidden="1" x14ac:dyDescent="0.3">
      <c r="A87" s="42" t="s">
        <v>629</v>
      </c>
      <c r="B87" s="46"/>
      <c r="C87" s="46"/>
      <c r="D87" s="45"/>
      <c r="E87" s="45"/>
      <c r="F87" s="45"/>
    </row>
    <row r="88" spans="1:6" hidden="1" x14ac:dyDescent="0.3">
      <c r="A88" s="46"/>
      <c r="B88" s="46"/>
      <c r="C88" s="46"/>
      <c r="D88" s="45"/>
      <c r="E88" s="45"/>
      <c r="F88" s="45"/>
    </row>
    <row r="89" spans="1:6" hidden="1" x14ac:dyDescent="0.3"/>
    <row r="90" spans="1:6" hidden="1" x14ac:dyDescent="0.3"/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o8iGCcEk4Mppr1DbBUKINe9V8OW5kXA0JlRifJTIfxV80oQ/hX7cnTgdbrS1R8/nUO0frcggOPg431mSXKnyRQ==" saltValue="J/W0cIRmv3FiD6YRgUy+Yg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51181102362204722"/>
  <pageSetup scale="74" orientation="landscape" r:id="rId1"/>
  <headerFooter>
    <oddFooter>&amp;C&amp;"-,Bold"&amp;20&amp;P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E300"/>
  <sheetViews>
    <sheetView view="pageBreakPreview" topLeftCell="A2" zoomScale="90" zoomScaleNormal="140" zoomScaleSheetLayoutView="90" workbookViewId="0">
      <selection activeCell="A301" sqref="A30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4" t="s">
        <v>527</v>
      </c>
      <c r="B2" s="74"/>
      <c r="C2" s="74"/>
      <c r="D2" s="74"/>
      <c r="E2" s="74"/>
    </row>
    <row r="3" spans="1:5" ht="26.5" customHeight="1" x14ac:dyDescent="0.3">
      <c r="A3" s="76" t="s">
        <v>876</v>
      </c>
      <c r="B3" s="76"/>
      <c r="C3" s="76"/>
      <c r="D3" s="76"/>
      <c r="E3" s="76"/>
    </row>
    <row r="4" spans="1:5" x14ac:dyDescent="0.3">
      <c r="A4" s="75" t="s">
        <v>750</v>
      </c>
      <c r="B4" s="75"/>
      <c r="C4" s="75"/>
      <c r="D4" s="75"/>
      <c r="E4" s="75"/>
    </row>
    <row r="6" spans="1:5" ht="45" x14ac:dyDescent="0.3">
      <c r="A6" s="58" t="s">
        <v>0</v>
      </c>
      <c r="B6" s="58" t="s">
        <v>1</v>
      </c>
      <c r="C6" s="50" t="s">
        <v>595</v>
      </c>
      <c r="D6" s="50" t="s">
        <v>596</v>
      </c>
      <c r="E6" s="50" t="s">
        <v>597</v>
      </c>
    </row>
    <row r="7" spans="1:5" s="1" customFormat="1" x14ac:dyDescent="0.3">
      <c r="A7" s="3">
        <v>21</v>
      </c>
      <c r="B7" s="3" t="s">
        <v>4</v>
      </c>
      <c r="C7" s="12">
        <f>C8+C13+C20</f>
        <v>148443634.31999999</v>
      </c>
      <c r="D7" s="12">
        <f t="shared" ref="D7:E7" si="0">D8+D13+D20</f>
        <v>90665745</v>
      </c>
      <c r="E7" s="12">
        <f t="shared" si="0"/>
        <v>92810964</v>
      </c>
    </row>
    <row r="8" spans="1:5" s="1" customFormat="1" x14ac:dyDescent="0.3">
      <c r="A8" s="3">
        <v>2101</v>
      </c>
      <c r="B8" s="3" t="s">
        <v>5</v>
      </c>
      <c r="C8" s="12">
        <f>C9</f>
        <v>148443634.31999999</v>
      </c>
      <c r="D8" s="12">
        <f t="shared" ref="D8:E8" si="1">D9</f>
        <v>90665745</v>
      </c>
      <c r="E8" s="12">
        <f t="shared" si="1"/>
        <v>92810964</v>
      </c>
    </row>
    <row r="9" spans="1:5" s="1" customFormat="1" x14ac:dyDescent="0.3">
      <c r="A9" s="3">
        <v>210101</v>
      </c>
      <c r="B9" s="3" t="s">
        <v>6</v>
      </c>
      <c r="C9" s="12">
        <f>SUM(C10:C12)</f>
        <v>148443634.31999999</v>
      </c>
      <c r="D9" s="12">
        <f t="shared" ref="D9:E9" si="2">SUM(D10:D12)</f>
        <v>90665745</v>
      </c>
      <c r="E9" s="12">
        <f t="shared" si="2"/>
        <v>92810964</v>
      </c>
    </row>
    <row r="10" spans="1:5" x14ac:dyDescent="0.3">
      <c r="A10" s="59">
        <v>21010101</v>
      </c>
      <c r="B10" s="48" t="s">
        <v>5</v>
      </c>
      <c r="C10" s="41">
        <v>148443634.31999999</v>
      </c>
      <c r="D10" s="41">
        <v>90665745</v>
      </c>
      <c r="E10" s="41">
        <v>92810964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M1eOUsAxkEh3H2QRYbm8stD8TP6iCyCz7ActVC/lkvijbcF85KvqHVc7778XuHEfIxTQYWRsCINxjFm4GOkq+g==" saltValue="83X14nHUiSwVp5Oh0yHGk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3:E300"/>
  <sheetViews>
    <sheetView view="pageBreakPreview" topLeftCell="B22" zoomScale="90" zoomScaleNormal="140" zoomScaleSheetLayoutView="90" workbookViewId="0">
      <selection activeCell="C13" sqref="C13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4" t="s">
        <v>528</v>
      </c>
      <c r="B3" s="74"/>
      <c r="C3" s="74"/>
      <c r="D3" s="74"/>
      <c r="E3" s="74"/>
    </row>
    <row r="4" spans="1:5" ht="28.9" customHeight="1" x14ac:dyDescent="0.3">
      <c r="A4" s="76" t="s">
        <v>877</v>
      </c>
      <c r="B4" s="76"/>
      <c r="C4" s="76"/>
      <c r="D4" s="76"/>
      <c r="E4" s="76"/>
    </row>
    <row r="5" spans="1:5" x14ac:dyDescent="0.3">
      <c r="A5" s="75" t="s">
        <v>750</v>
      </c>
      <c r="B5" s="75"/>
      <c r="C5" s="75"/>
      <c r="D5" s="75"/>
      <c r="E5" s="75"/>
    </row>
    <row r="6" spans="1:5" ht="45" x14ac:dyDescent="0.3">
      <c r="A6" s="58" t="s">
        <v>0</v>
      </c>
      <c r="B6" s="58" t="s">
        <v>1</v>
      </c>
      <c r="C6" s="50" t="s">
        <v>595</v>
      </c>
      <c r="D6" s="50" t="s">
        <v>596</v>
      </c>
      <c r="E6" s="50" t="s">
        <v>597</v>
      </c>
    </row>
    <row r="7" spans="1:5" s="1" customFormat="1" x14ac:dyDescent="0.3">
      <c r="A7" s="4">
        <v>2</v>
      </c>
      <c r="B7" s="5" t="s">
        <v>20</v>
      </c>
      <c r="C7" s="12">
        <f>C8+C84+C88+C93</f>
        <v>336000000</v>
      </c>
      <c r="D7" s="12">
        <f t="shared" ref="D7:E7" si="0">D8+D84+D88+D93</f>
        <v>13596324</v>
      </c>
      <c r="E7" s="12">
        <f t="shared" si="0"/>
        <v>275500000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331000000</v>
      </c>
      <c r="D8" s="12">
        <f t="shared" ref="D8:E8" si="1">D9+D14+D22+D36+D45+D48+D54+D63+D67+D70</f>
        <v>11996324</v>
      </c>
      <c r="E8" s="12">
        <f t="shared" si="1"/>
        <v>265500000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4000000</v>
      </c>
      <c r="D9" s="12">
        <f t="shared" ref="D9:E9" si="2">SUM(D10:D13)</f>
        <v>1890560</v>
      </c>
      <c r="E9" s="12">
        <f t="shared" si="2"/>
        <v>2000000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4000000</v>
      </c>
      <c r="D11" s="41">
        <v>1890560</v>
      </c>
      <c r="E11" s="41">
        <v>2000000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312000000</v>
      </c>
      <c r="D22" s="12">
        <f t="shared" ref="D22:E22" si="3">SUM(D23:D35)</f>
        <v>9986764</v>
      </c>
      <c r="E22" s="12">
        <f t="shared" si="3"/>
        <v>261000000</v>
      </c>
    </row>
    <row r="23" spans="1:5" x14ac:dyDescent="0.3">
      <c r="A23" s="43">
        <v>22020301</v>
      </c>
      <c r="B23" s="44" t="s">
        <v>36</v>
      </c>
      <c r="C23" s="41">
        <v>2000000</v>
      </c>
      <c r="D23" s="41">
        <v>75000</v>
      </c>
      <c r="E23" s="41">
        <v>1000000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x14ac:dyDescent="0.3">
      <c r="A29" s="43">
        <v>22020307</v>
      </c>
      <c r="B29" s="44" t="s">
        <v>42</v>
      </c>
      <c r="C29" s="41">
        <v>10000000</v>
      </c>
      <c r="D29" s="41">
        <v>0</v>
      </c>
      <c r="E29" s="41">
        <v>10000000</v>
      </c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x14ac:dyDescent="0.3">
      <c r="A33" s="43">
        <v>22020311</v>
      </c>
      <c r="B33" s="44" t="s">
        <v>864</v>
      </c>
      <c r="C33" s="41">
        <v>300000000</v>
      </c>
      <c r="D33" s="41">
        <v>9911764</v>
      </c>
      <c r="E33" s="41">
        <v>250000000</v>
      </c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5000000</v>
      </c>
      <c r="D36" s="12">
        <f t="shared" ref="D36:E36" si="4">SUM(D37:D44)</f>
        <v>0</v>
      </c>
      <c r="E36" s="12">
        <f t="shared" si="4"/>
        <v>500000</v>
      </c>
    </row>
    <row r="37" spans="1:5" x14ac:dyDescent="0.3">
      <c r="A37" s="43">
        <v>22020401</v>
      </c>
      <c r="B37" s="44" t="s">
        <v>50</v>
      </c>
      <c r="C37" s="41">
        <v>5000000</v>
      </c>
      <c r="D37" s="41">
        <v>0</v>
      </c>
      <c r="E37" s="41">
        <v>500000</v>
      </c>
    </row>
    <row r="38" spans="1:5" x14ac:dyDescent="0.3">
      <c r="A38" s="43">
        <v>22020402</v>
      </c>
      <c r="B38" s="44" t="s">
        <v>51</v>
      </c>
      <c r="C38" s="41"/>
      <c r="D38" s="41">
        <v>0</v>
      </c>
      <c r="E38" s="41">
        <v>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10000000</v>
      </c>
      <c r="D70" s="12">
        <f t="shared" ref="D70:E70" si="10">SUM(D71:D83)</f>
        <v>119000</v>
      </c>
      <c r="E70" s="12">
        <f t="shared" si="10"/>
        <v>2000000</v>
      </c>
    </row>
    <row r="71" spans="1:5" x14ac:dyDescent="0.3">
      <c r="A71" s="43">
        <v>22021001</v>
      </c>
      <c r="B71" s="44" t="s">
        <v>84</v>
      </c>
      <c r="C71" s="41">
        <v>5000000</v>
      </c>
      <c r="D71" s="41">
        <v>119000</v>
      </c>
      <c r="E71" s="41">
        <v>1000000</v>
      </c>
    </row>
    <row r="72" spans="1:5" x14ac:dyDescent="0.3">
      <c r="A72" s="43">
        <v>22021002</v>
      </c>
      <c r="B72" s="44" t="s">
        <v>85</v>
      </c>
      <c r="C72" s="41">
        <v>0</v>
      </c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5000000</v>
      </c>
      <c r="D76" s="41">
        <v>0</v>
      </c>
      <c r="E76" s="41">
        <v>1000000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5000000</v>
      </c>
      <c r="D93" s="12">
        <f t="shared" ref="D93:E93" si="14">D94+D96</f>
        <v>1600000</v>
      </c>
      <c r="E93" s="12">
        <f t="shared" si="14"/>
        <v>10000000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5000000</v>
      </c>
      <c r="D96" s="12">
        <f>SUM(D97:D98)</f>
        <v>1600000</v>
      </c>
      <c r="E96" s="12">
        <f>SUM(E97:E98)</f>
        <v>10000000</v>
      </c>
    </row>
    <row r="97" spans="1:5" x14ac:dyDescent="0.3">
      <c r="A97" s="43">
        <v>22060401</v>
      </c>
      <c r="B97" s="48" t="s">
        <v>868</v>
      </c>
      <c r="C97" s="41">
        <v>5000000</v>
      </c>
      <c r="D97" s="41">
        <v>1600000</v>
      </c>
      <c r="E97" s="41">
        <v>10000000</v>
      </c>
    </row>
    <row r="98" spans="1:5" hidden="1" x14ac:dyDescent="0.3">
      <c r="A98" s="59">
        <v>22070102</v>
      </c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jV5zjF0CQZ//QSp+yiANupXr0hdYugPeHOX1AZElclhilMX/p0rxjtEm8PkQ7nLIdC0HCAG18hdROoUuIlp8FA==" saltValue="UctdFC9oqsIx6aF/63c3k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F300"/>
  <sheetViews>
    <sheetView view="pageBreakPreview" zoomScale="60" zoomScaleNormal="130" workbookViewId="0">
      <selection activeCell="A42" sqref="A42:XFD42"/>
    </sheetView>
  </sheetViews>
  <sheetFormatPr defaultColWidth="8.81640625" defaultRowHeight="15" x14ac:dyDescent="0.3"/>
  <cols>
    <col min="1" max="1" width="22.269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4" t="s">
        <v>143</v>
      </c>
      <c r="B1" s="74"/>
      <c r="C1" s="74"/>
      <c r="D1" s="74"/>
      <c r="E1" s="74"/>
    </row>
    <row r="2" spans="1:6" x14ac:dyDescent="0.3">
      <c r="A2" s="75" t="s">
        <v>879</v>
      </c>
      <c r="B2" s="75"/>
      <c r="C2" s="75"/>
      <c r="D2" s="75"/>
      <c r="E2" s="75"/>
    </row>
    <row r="3" spans="1:6" x14ac:dyDescent="0.3">
      <c r="A3" s="75" t="s">
        <v>750</v>
      </c>
      <c r="B3" s="75"/>
      <c r="C3" s="75"/>
      <c r="D3" s="75"/>
      <c r="E3" s="75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595</v>
      </c>
      <c r="E5" s="50" t="s">
        <v>596</v>
      </c>
      <c r="F5" s="50" t="s">
        <v>597</v>
      </c>
    </row>
    <row r="6" spans="1:6" s="1" customFormat="1" x14ac:dyDescent="0.3">
      <c r="A6" s="8" t="s">
        <v>601</v>
      </c>
      <c r="B6" s="4">
        <v>3</v>
      </c>
      <c r="C6" s="5" t="s">
        <v>113</v>
      </c>
      <c r="D6" s="11">
        <f>D7+D18+D29+D35+D41+D50+D57+D77+D84+D90</f>
        <v>419575000</v>
      </c>
      <c r="E6" s="11">
        <f>E7+E18+E29+E35+E41+E50+E57+E77+E84+E90</f>
        <v>330542087.38999999</v>
      </c>
      <c r="F6" s="11">
        <f>F7+F18+F29+F35+F41+F50+F57+F77+F84+F90</f>
        <v>301151295.94999999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SUM(D8:D17)</f>
        <v>30000000</v>
      </c>
      <c r="E7" s="11">
        <f t="shared" ref="E7:F7" si="0">SUM(E8:E17)</f>
        <v>0</v>
      </c>
      <c r="F7" s="11">
        <f t="shared" si="0"/>
        <v>30000000</v>
      </c>
    </row>
    <row r="8" spans="1:6" ht="30" x14ac:dyDescent="0.3">
      <c r="A8" s="42" t="s">
        <v>602</v>
      </c>
      <c r="B8" s="43">
        <v>32010101</v>
      </c>
      <c r="C8" s="44" t="s">
        <v>827</v>
      </c>
      <c r="D8" s="45">
        <v>30000000</v>
      </c>
      <c r="E8" s="45">
        <v>0</v>
      </c>
      <c r="F8" s="45">
        <v>30000000</v>
      </c>
    </row>
    <row r="9" spans="1:6" hidden="1" x14ac:dyDescent="0.3">
      <c r="A9" s="42"/>
      <c r="B9" s="43">
        <v>32010101</v>
      </c>
      <c r="C9" s="44"/>
      <c r="D9" s="45"/>
      <c r="E9" s="45"/>
      <c r="F9" s="45"/>
    </row>
    <row r="10" spans="1:6" hidden="1" x14ac:dyDescent="0.3">
      <c r="A10" s="44"/>
      <c r="B10" s="43"/>
      <c r="C10" s="44"/>
      <c r="D10" s="45"/>
      <c r="E10" s="45"/>
      <c r="F10" s="45"/>
    </row>
    <row r="11" spans="1:6" hidden="1" x14ac:dyDescent="0.3">
      <c r="A11" s="44"/>
      <c r="B11" s="43"/>
      <c r="C11" s="44"/>
      <c r="D11" s="45"/>
      <c r="E11" s="45"/>
      <c r="F11" s="45"/>
    </row>
    <row r="12" spans="1:6" hidden="1" x14ac:dyDescent="0.3">
      <c r="A12" s="44"/>
      <c r="B12" s="43"/>
      <c r="C12" s="44"/>
      <c r="D12" s="45"/>
      <c r="E12" s="45"/>
      <c r="F12" s="45"/>
    </row>
    <row r="13" spans="1:6" hidden="1" x14ac:dyDescent="0.3">
      <c r="A13" s="44"/>
      <c r="B13" s="43"/>
      <c r="C13" s="44"/>
      <c r="D13" s="45"/>
      <c r="E13" s="45"/>
      <c r="F13" s="45"/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hidden="1" x14ac:dyDescent="0.3">
      <c r="A17" s="44"/>
      <c r="B17" s="43"/>
      <c r="C17" s="44"/>
      <c r="D17" s="45"/>
      <c r="E17" s="45"/>
      <c r="F17" s="45"/>
    </row>
    <row r="18" spans="1:6" s="1" customFormat="1" x14ac:dyDescent="0.3">
      <c r="A18" s="5"/>
      <c r="B18" s="4">
        <v>32010200</v>
      </c>
      <c r="C18" s="5" t="s">
        <v>116</v>
      </c>
      <c r="D18" s="11">
        <f>SUM(D19:D28)</f>
        <v>18575000</v>
      </c>
      <c r="E18" s="11">
        <f t="shared" ref="E18:F18" si="1">SUM(E19:E28)</f>
        <v>5192000</v>
      </c>
      <c r="F18" s="11">
        <f t="shared" si="1"/>
        <v>13000000</v>
      </c>
    </row>
    <row r="19" spans="1:6" x14ac:dyDescent="0.3">
      <c r="A19" s="42" t="s">
        <v>603</v>
      </c>
      <c r="B19" s="43">
        <v>32010202</v>
      </c>
      <c r="C19" s="44" t="s">
        <v>117</v>
      </c>
      <c r="D19" s="45"/>
      <c r="E19" s="45"/>
      <c r="F19" s="45"/>
    </row>
    <row r="20" spans="1:6" ht="30" x14ac:dyDescent="0.3">
      <c r="A20" s="46"/>
      <c r="B20" s="47"/>
      <c r="C20" s="44" t="s">
        <v>828</v>
      </c>
      <c r="D20" s="45">
        <v>5000000</v>
      </c>
      <c r="E20" s="45">
        <v>4240000</v>
      </c>
      <c r="F20" s="45">
        <v>0</v>
      </c>
    </row>
    <row r="21" spans="1:6" ht="30" x14ac:dyDescent="0.3">
      <c r="A21" s="46"/>
      <c r="B21" s="47"/>
      <c r="C21" s="44" t="s">
        <v>829</v>
      </c>
      <c r="D21" s="45">
        <v>10000000</v>
      </c>
      <c r="E21" s="45">
        <v>0</v>
      </c>
      <c r="F21" s="45">
        <v>10000000</v>
      </c>
    </row>
    <row r="22" spans="1:6" x14ac:dyDescent="0.3">
      <c r="A22" s="46"/>
      <c r="B22" s="47"/>
      <c r="C22" s="44" t="s">
        <v>830</v>
      </c>
      <c r="D22" s="45">
        <v>1575000</v>
      </c>
      <c r="E22" s="45">
        <v>0</v>
      </c>
      <c r="F22" s="45">
        <v>0</v>
      </c>
    </row>
    <row r="23" spans="1:6" x14ac:dyDescent="0.3">
      <c r="A23" s="46"/>
      <c r="B23" s="47"/>
      <c r="C23" s="44" t="s">
        <v>831</v>
      </c>
      <c r="D23" s="45">
        <v>2000000</v>
      </c>
      <c r="E23" s="45">
        <v>952000</v>
      </c>
      <c r="F23" s="45">
        <v>3000000</v>
      </c>
    </row>
    <row r="24" spans="1:6" hidden="1" x14ac:dyDescent="0.3">
      <c r="A24" s="46"/>
      <c r="B24" s="47"/>
      <c r="C24" s="46"/>
      <c r="D24" s="45"/>
      <c r="E24" s="45"/>
      <c r="F24" s="45"/>
    </row>
    <row r="25" spans="1:6" hidden="1" x14ac:dyDescent="0.3">
      <c r="A25" s="46"/>
      <c r="B25" s="47"/>
      <c r="C25" s="46"/>
      <c r="D25" s="45"/>
      <c r="E25" s="45"/>
      <c r="F25" s="45"/>
    </row>
    <row r="26" spans="1:6" hidden="1" x14ac:dyDescent="0.3">
      <c r="A26" s="46"/>
      <c r="B26" s="47"/>
      <c r="C26" s="46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hidden="1" x14ac:dyDescent="0.3">
      <c r="A28" s="46"/>
      <c r="B28" s="47"/>
      <c r="C28" s="46"/>
      <c r="D28" s="45"/>
      <c r="E28" s="45"/>
      <c r="F28" s="45"/>
    </row>
    <row r="29" spans="1:6" s="1" customFormat="1" x14ac:dyDescent="0.3">
      <c r="A29" s="5"/>
      <c r="B29" s="4">
        <v>320103</v>
      </c>
      <c r="C29" s="5" t="s">
        <v>118</v>
      </c>
      <c r="D29" s="11">
        <f>SUM(D30:D34)</f>
        <v>0</v>
      </c>
      <c r="E29" s="11">
        <f t="shared" ref="E29:F29" si="2">SUM(E30:E34)</f>
        <v>0</v>
      </c>
      <c r="F29" s="11">
        <f t="shared" si="2"/>
        <v>0</v>
      </c>
    </row>
    <row r="30" spans="1:6" hidden="1" x14ac:dyDescent="0.3">
      <c r="A30" s="42" t="s">
        <v>630</v>
      </c>
      <c r="B30" s="43">
        <v>32010301</v>
      </c>
      <c r="C30" s="44" t="s">
        <v>119</v>
      </c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hidden="1" x14ac:dyDescent="0.3">
      <c r="A34" s="44"/>
      <c r="B34" s="43"/>
      <c r="C34" s="44"/>
      <c r="D34" s="45"/>
      <c r="E34" s="45"/>
      <c r="F34" s="45"/>
    </row>
    <row r="35" spans="1:6" s="1" customFormat="1" x14ac:dyDescent="0.3">
      <c r="A35" s="5"/>
      <c r="B35" s="4">
        <v>32010400</v>
      </c>
      <c r="C35" s="5" t="s">
        <v>120</v>
      </c>
      <c r="D35" s="11">
        <f>SUM(D36:D40)</f>
        <v>0</v>
      </c>
      <c r="E35" s="11">
        <f t="shared" ref="E35:F35" si="3">SUM(E36:E40)</f>
        <v>0</v>
      </c>
      <c r="F35" s="11">
        <f t="shared" si="3"/>
        <v>0</v>
      </c>
    </row>
    <row r="36" spans="1:6" hidden="1" x14ac:dyDescent="0.3">
      <c r="A36" s="42" t="s">
        <v>631</v>
      </c>
      <c r="B36" s="43">
        <v>32010405</v>
      </c>
      <c r="C36" s="44" t="s">
        <v>121</v>
      </c>
      <c r="D36" s="45"/>
      <c r="E36" s="45"/>
      <c r="F36" s="45"/>
    </row>
    <row r="37" spans="1:6" hidden="1" x14ac:dyDescent="0.3">
      <c r="A37" s="42" t="s">
        <v>632</v>
      </c>
      <c r="B37" s="43">
        <v>32010406</v>
      </c>
      <c r="C37" s="44" t="s">
        <v>122</v>
      </c>
      <c r="D37" s="45"/>
      <c r="E37" s="45"/>
      <c r="F37" s="45"/>
    </row>
    <row r="38" spans="1:6" hidden="1" x14ac:dyDescent="0.3">
      <c r="A38" s="42" t="s">
        <v>633</v>
      </c>
      <c r="B38" s="43">
        <v>32010407</v>
      </c>
      <c r="C38" s="44" t="s">
        <v>123</v>
      </c>
      <c r="D38" s="45"/>
      <c r="E38" s="45"/>
      <c r="F38" s="45"/>
    </row>
    <row r="39" spans="1:6" hidden="1" x14ac:dyDescent="0.3">
      <c r="A39" s="42" t="s">
        <v>634</v>
      </c>
      <c r="B39" s="43">
        <v>32010408</v>
      </c>
      <c r="C39" s="44" t="s">
        <v>124</v>
      </c>
      <c r="D39" s="45"/>
      <c r="E39" s="45"/>
      <c r="F39" s="45"/>
    </row>
    <row r="40" spans="1:6" hidden="1" x14ac:dyDescent="0.3">
      <c r="A40" s="44"/>
      <c r="B40" s="43"/>
      <c r="C40" s="44"/>
      <c r="D40" s="45"/>
      <c r="E40" s="45"/>
      <c r="F40" s="45"/>
    </row>
    <row r="41" spans="1:6" s="1" customFormat="1" x14ac:dyDescent="0.3">
      <c r="A41" s="5"/>
      <c r="B41" s="4">
        <v>320105</v>
      </c>
      <c r="C41" s="5" t="s">
        <v>125</v>
      </c>
      <c r="D41" s="11">
        <f>SUM(D42:D49)</f>
        <v>0</v>
      </c>
      <c r="E41" s="11">
        <f t="shared" ref="E41:F41" si="4">SUM(E42:E49)</f>
        <v>0</v>
      </c>
      <c r="F41" s="11">
        <f t="shared" si="4"/>
        <v>0</v>
      </c>
    </row>
    <row r="42" spans="1:6" hidden="1" x14ac:dyDescent="0.3">
      <c r="A42" s="42" t="s">
        <v>635</v>
      </c>
      <c r="B42" s="43">
        <v>32010501</v>
      </c>
      <c r="C42" s="44" t="s">
        <v>126</v>
      </c>
      <c r="D42" s="45"/>
      <c r="E42" s="45"/>
      <c r="F42" s="45"/>
    </row>
    <row r="43" spans="1:6" hidden="1" x14ac:dyDescent="0.3">
      <c r="A43" s="44"/>
      <c r="B43" s="43"/>
      <c r="C43" s="44"/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4"/>
      <c r="B46" s="43"/>
      <c r="C46" s="44"/>
      <c r="D46" s="45"/>
      <c r="E46" s="45"/>
      <c r="F46" s="45"/>
    </row>
    <row r="47" spans="1:6" hidden="1" x14ac:dyDescent="0.3">
      <c r="A47" s="46"/>
      <c r="B47" s="47"/>
      <c r="C47" s="46"/>
      <c r="D47" s="45"/>
      <c r="E47" s="45"/>
      <c r="F47" s="45"/>
    </row>
    <row r="48" spans="1:6" hidden="1" x14ac:dyDescent="0.3">
      <c r="A48" s="46"/>
      <c r="B48" s="47"/>
      <c r="C48" s="46"/>
      <c r="D48" s="45"/>
      <c r="E48" s="45"/>
      <c r="F48" s="45"/>
    </row>
    <row r="49" spans="1:6" hidden="1" x14ac:dyDescent="0.3">
      <c r="A49" s="46"/>
      <c r="B49" s="47"/>
      <c r="C49" s="46"/>
      <c r="D49" s="45"/>
      <c r="E49" s="45"/>
      <c r="F49" s="45"/>
    </row>
    <row r="50" spans="1:6" s="1" customFormat="1" x14ac:dyDescent="0.3">
      <c r="A50" s="5"/>
      <c r="B50" s="4">
        <v>320106</v>
      </c>
      <c r="C50" s="5" t="s">
        <v>127</v>
      </c>
      <c r="D50" s="11">
        <f>SUM(D51:D56)</f>
        <v>0</v>
      </c>
      <c r="E50" s="11">
        <f t="shared" ref="E50:F50" si="5">SUM(E51:E56)</f>
        <v>0</v>
      </c>
      <c r="F50" s="11">
        <f t="shared" si="5"/>
        <v>0</v>
      </c>
    </row>
    <row r="51" spans="1:6" hidden="1" x14ac:dyDescent="0.3">
      <c r="A51" s="42" t="s">
        <v>636</v>
      </c>
      <c r="B51" s="43">
        <v>32010601</v>
      </c>
      <c r="C51" s="44" t="s">
        <v>128</v>
      </c>
      <c r="D51" s="45"/>
      <c r="E51" s="45"/>
      <c r="F51" s="45"/>
    </row>
    <row r="52" spans="1:6" hidden="1" x14ac:dyDescent="0.3">
      <c r="A52" s="42" t="s">
        <v>637</v>
      </c>
      <c r="B52" s="43">
        <v>32010602</v>
      </c>
      <c r="C52" s="44" t="s">
        <v>129</v>
      </c>
      <c r="D52" s="45"/>
      <c r="E52" s="45"/>
      <c r="F52" s="45"/>
    </row>
    <row r="53" spans="1:6" hidden="1" x14ac:dyDescent="0.3">
      <c r="A53" s="44"/>
      <c r="B53" s="43"/>
      <c r="C53" s="44"/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hidden="1" x14ac:dyDescent="0.3">
      <c r="A56" s="44"/>
      <c r="B56" s="43"/>
      <c r="C56" s="44"/>
      <c r="D56" s="45"/>
      <c r="E56" s="45"/>
      <c r="F56" s="45"/>
    </row>
    <row r="57" spans="1:6" s="1" customFormat="1" x14ac:dyDescent="0.3">
      <c r="A57" s="5"/>
      <c r="B57" s="4">
        <v>320109</v>
      </c>
      <c r="C57" s="5" t="s">
        <v>130</v>
      </c>
      <c r="D57" s="11">
        <f>SUM(D58:D76)</f>
        <v>367000000</v>
      </c>
      <c r="E57" s="11">
        <f>SUM(E58:E76)</f>
        <v>325350087.38999999</v>
      </c>
      <c r="F57" s="11">
        <f>SUM(F58:F76)</f>
        <v>253151295.94999999</v>
      </c>
    </row>
    <row r="58" spans="1:6" hidden="1" x14ac:dyDescent="0.3">
      <c r="A58" s="42" t="s">
        <v>638</v>
      </c>
      <c r="B58" s="43">
        <v>32010903</v>
      </c>
      <c r="C58" s="44" t="s">
        <v>131</v>
      </c>
      <c r="D58" s="45"/>
      <c r="E58" s="45"/>
      <c r="F58" s="45"/>
    </row>
    <row r="59" spans="1:6" hidden="1" x14ac:dyDescent="0.3">
      <c r="A59" s="44"/>
      <c r="B59" s="43"/>
      <c r="C59" s="44"/>
      <c r="D59" s="45"/>
      <c r="E59" s="45"/>
      <c r="F59" s="45"/>
    </row>
    <row r="60" spans="1:6" hidden="1" x14ac:dyDescent="0.3">
      <c r="A60" s="42" t="s">
        <v>639</v>
      </c>
      <c r="B60" s="43">
        <v>32010904</v>
      </c>
      <c r="C60" s="44" t="s">
        <v>132</v>
      </c>
      <c r="D60" s="45"/>
      <c r="E60" s="45"/>
      <c r="F60" s="45"/>
    </row>
    <row r="61" spans="1:6" hidden="1" x14ac:dyDescent="0.3">
      <c r="A61" s="44"/>
      <c r="B61" s="43"/>
      <c r="C61" s="44"/>
      <c r="D61" s="45"/>
      <c r="E61" s="45"/>
      <c r="F61" s="45"/>
    </row>
    <row r="62" spans="1:6" hidden="1" x14ac:dyDescent="0.3">
      <c r="A62" s="42" t="s">
        <v>640</v>
      </c>
      <c r="B62" s="43">
        <v>32010935</v>
      </c>
      <c r="C62" s="44" t="s">
        <v>133</v>
      </c>
      <c r="D62" s="45"/>
      <c r="E62" s="45"/>
      <c r="F62" s="45"/>
    </row>
    <row r="63" spans="1:6" x14ac:dyDescent="0.3">
      <c r="A63" s="42" t="s">
        <v>806</v>
      </c>
      <c r="B63" s="43">
        <v>32010935</v>
      </c>
      <c r="C63" s="44" t="s">
        <v>833</v>
      </c>
      <c r="D63" s="45">
        <v>2000000</v>
      </c>
      <c r="E63" s="45">
        <v>0</v>
      </c>
      <c r="F63" s="45">
        <v>2000000</v>
      </c>
    </row>
    <row r="64" spans="1:6" x14ac:dyDescent="0.3">
      <c r="A64" s="42" t="s">
        <v>806</v>
      </c>
      <c r="B64" s="43"/>
      <c r="C64" s="44" t="s">
        <v>832</v>
      </c>
      <c r="D64" s="45">
        <v>150000000</v>
      </c>
      <c r="E64" s="45">
        <v>163677822.87</v>
      </c>
      <c r="F64" s="45">
        <v>36151295.950000003</v>
      </c>
    </row>
    <row r="65" spans="1:6" x14ac:dyDescent="0.3">
      <c r="A65" s="42" t="s">
        <v>806</v>
      </c>
      <c r="B65" s="43"/>
      <c r="C65" s="44" t="s">
        <v>834</v>
      </c>
      <c r="D65" s="45">
        <v>15000000</v>
      </c>
      <c r="E65" s="45">
        <v>0</v>
      </c>
      <c r="F65" s="45">
        <v>15000000</v>
      </c>
    </row>
    <row r="66" spans="1:6" x14ac:dyDescent="0.3">
      <c r="A66" s="42" t="s">
        <v>806</v>
      </c>
      <c r="B66" s="43"/>
      <c r="C66" s="44" t="s">
        <v>835</v>
      </c>
      <c r="D66" s="45">
        <v>200000000</v>
      </c>
      <c r="E66" s="45">
        <v>161672264.52000001</v>
      </c>
      <c r="F66" s="45">
        <v>200000000</v>
      </c>
    </row>
    <row r="67" spans="1:6" x14ac:dyDescent="0.3">
      <c r="A67" s="42" t="s">
        <v>806</v>
      </c>
      <c r="B67" s="43"/>
      <c r="C67" s="44"/>
      <c r="D67" s="45">
        <v>0</v>
      </c>
      <c r="E67" s="45">
        <v>0</v>
      </c>
      <c r="F67" s="45">
        <v>0</v>
      </c>
    </row>
    <row r="68" spans="1:6" hidden="1" x14ac:dyDescent="0.3">
      <c r="A68" s="42" t="s">
        <v>806</v>
      </c>
      <c r="B68" s="43"/>
      <c r="C68" s="44"/>
      <c r="D68" s="45"/>
      <c r="E68" s="45"/>
      <c r="F68" s="45"/>
    </row>
    <row r="69" spans="1:6" hidden="1" x14ac:dyDescent="0.3">
      <c r="A69" s="42" t="s">
        <v>806</v>
      </c>
      <c r="B69" s="43"/>
      <c r="C69" s="44"/>
      <c r="D69" s="45"/>
      <c r="E69" s="45"/>
      <c r="F69" s="45"/>
    </row>
    <row r="70" spans="1:6" hidden="1" x14ac:dyDescent="0.3">
      <c r="A70" s="42"/>
      <c r="B70" s="43">
        <v>32010936</v>
      </c>
      <c r="C70" s="44" t="s">
        <v>807</v>
      </c>
      <c r="D70" s="45"/>
      <c r="E70" s="45"/>
      <c r="F70" s="45"/>
    </row>
    <row r="71" spans="1:6" hidden="1" x14ac:dyDescent="0.3">
      <c r="A71" s="42"/>
      <c r="B71" s="43"/>
      <c r="C71" s="44"/>
      <c r="D71" s="45"/>
      <c r="E71" s="45"/>
      <c r="F71" s="45"/>
    </row>
    <row r="72" spans="1:6" hidden="1" x14ac:dyDescent="0.3">
      <c r="A72" s="42"/>
      <c r="B72" s="43"/>
      <c r="C72" s="44"/>
      <c r="D72" s="45"/>
      <c r="E72" s="45"/>
      <c r="F72" s="45"/>
    </row>
    <row r="73" spans="1:6" hidden="1" x14ac:dyDescent="0.3">
      <c r="A73" s="44"/>
      <c r="B73" s="43"/>
      <c r="C73" s="44"/>
      <c r="D73" s="45"/>
      <c r="E73" s="45"/>
      <c r="F73" s="45"/>
    </row>
    <row r="74" spans="1:6" hidden="1" x14ac:dyDescent="0.3">
      <c r="A74" s="42" t="s">
        <v>641</v>
      </c>
      <c r="B74" s="43">
        <v>32010936</v>
      </c>
      <c r="C74" s="44" t="s">
        <v>134</v>
      </c>
      <c r="D74" s="45"/>
      <c r="E74" s="45"/>
      <c r="F74" s="45"/>
    </row>
    <row r="75" spans="1:6" hidden="1" x14ac:dyDescent="0.3">
      <c r="A75" s="44"/>
      <c r="B75" s="43"/>
      <c r="C75" s="44"/>
      <c r="D75" s="45"/>
      <c r="E75" s="45"/>
      <c r="F75" s="45"/>
    </row>
    <row r="76" spans="1:6" hidden="1" x14ac:dyDescent="0.3">
      <c r="A76" s="44"/>
      <c r="B76" s="43"/>
      <c r="C76" s="44"/>
      <c r="D76" s="45"/>
      <c r="E76" s="45"/>
      <c r="F76" s="45"/>
    </row>
    <row r="77" spans="1:6" s="1" customFormat="1" x14ac:dyDescent="0.3">
      <c r="A77" s="5"/>
      <c r="B77" s="4">
        <v>320201</v>
      </c>
      <c r="C77" s="5" t="s">
        <v>146</v>
      </c>
      <c r="D77" s="11">
        <f>SUM(D78:D83)</f>
        <v>0</v>
      </c>
      <c r="E77" s="11">
        <f t="shared" ref="E77:F77" si="6">SUM(E78:E83)</f>
        <v>0</v>
      </c>
      <c r="F77" s="11">
        <f t="shared" si="6"/>
        <v>0</v>
      </c>
    </row>
    <row r="78" spans="1:6" hidden="1" x14ac:dyDescent="0.3">
      <c r="A78" s="42" t="s">
        <v>642</v>
      </c>
      <c r="B78" s="43">
        <v>32020101</v>
      </c>
      <c r="C78" s="44" t="s">
        <v>135</v>
      </c>
      <c r="D78" s="45"/>
      <c r="E78" s="45"/>
      <c r="F78" s="45"/>
    </row>
    <row r="79" spans="1:6" hidden="1" x14ac:dyDescent="0.3">
      <c r="A79" s="44"/>
      <c r="B79" s="43"/>
      <c r="C79" s="44"/>
      <c r="D79" s="45"/>
      <c r="E79" s="45"/>
      <c r="F79" s="45"/>
    </row>
    <row r="80" spans="1:6" hidden="1" x14ac:dyDescent="0.3">
      <c r="A80" s="42" t="s">
        <v>643</v>
      </c>
      <c r="B80" s="43">
        <v>32020102</v>
      </c>
      <c r="C80" s="44" t="s">
        <v>136</v>
      </c>
      <c r="D80" s="45"/>
      <c r="E80" s="45"/>
      <c r="F80" s="45"/>
    </row>
    <row r="81" spans="1:6" hidden="1" x14ac:dyDescent="0.3">
      <c r="A81" s="44"/>
      <c r="B81" s="43"/>
      <c r="C81" s="44"/>
      <c r="D81" s="45"/>
      <c r="E81" s="45"/>
      <c r="F81" s="45"/>
    </row>
    <row r="82" spans="1:6" hidden="1" x14ac:dyDescent="0.3">
      <c r="A82" s="42" t="s">
        <v>644</v>
      </c>
      <c r="B82" s="43">
        <v>32020104</v>
      </c>
      <c r="C82" s="44" t="s">
        <v>137</v>
      </c>
      <c r="D82" s="45"/>
      <c r="E82" s="45"/>
      <c r="F82" s="45"/>
    </row>
    <row r="83" spans="1:6" hidden="1" x14ac:dyDescent="0.3">
      <c r="A83" s="44"/>
      <c r="B83" s="43"/>
      <c r="C83" s="44"/>
      <c r="D83" s="45"/>
      <c r="E83" s="45"/>
      <c r="F83" s="45"/>
    </row>
    <row r="84" spans="1:6" s="1" customFormat="1" x14ac:dyDescent="0.3">
      <c r="A84" s="5"/>
      <c r="B84" s="4">
        <v>320301</v>
      </c>
      <c r="C84" s="5" t="s">
        <v>138</v>
      </c>
      <c r="D84" s="11">
        <f>SUM(D85:D89)</f>
        <v>4000000</v>
      </c>
      <c r="E84" s="11">
        <f t="shared" ref="E84:F84" si="7">SUM(E85:E89)</f>
        <v>0</v>
      </c>
      <c r="F84" s="11">
        <f t="shared" si="7"/>
        <v>5000000</v>
      </c>
    </row>
    <row r="85" spans="1:6" hidden="1" x14ac:dyDescent="0.3">
      <c r="A85" s="42" t="s">
        <v>645</v>
      </c>
      <c r="B85" s="43">
        <v>32030101</v>
      </c>
      <c r="C85" s="44" t="s">
        <v>139</v>
      </c>
      <c r="D85" s="45"/>
      <c r="E85" s="45"/>
      <c r="F85" s="45"/>
    </row>
    <row r="86" spans="1:6" x14ac:dyDescent="0.3">
      <c r="A86" s="42" t="s">
        <v>646</v>
      </c>
      <c r="B86" s="43">
        <v>32030109</v>
      </c>
      <c r="C86" s="44" t="s">
        <v>140</v>
      </c>
      <c r="D86" s="45">
        <v>2000000</v>
      </c>
      <c r="E86" s="45"/>
      <c r="F86" s="45">
        <v>0</v>
      </c>
    </row>
    <row r="87" spans="1:6" x14ac:dyDescent="0.3">
      <c r="A87" s="42" t="s">
        <v>647</v>
      </c>
      <c r="B87" s="43">
        <v>32030110</v>
      </c>
      <c r="C87" s="44" t="s">
        <v>141</v>
      </c>
      <c r="D87" s="45">
        <v>2000000</v>
      </c>
      <c r="E87" s="45">
        <v>0</v>
      </c>
      <c r="F87" s="45">
        <v>5000000</v>
      </c>
    </row>
    <row r="88" spans="1:6" hidden="1" x14ac:dyDescent="0.3">
      <c r="A88" s="46"/>
      <c r="B88" s="47"/>
      <c r="C88" s="46"/>
      <c r="D88" s="45"/>
      <c r="E88" s="45"/>
      <c r="F88" s="45"/>
    </row>
    <row r="89" spans="1:6" hidden="1" x14ac:dyDescent="0.3">
      <c r="A89" s="46"/>
      <c r="B89" s="47"/>
      <c r="C89" s="46"/>
      <c r="D89" s="45"/>
      <c r="E89" s="45"/>
      <c r="F89" s="45"/>
    </row>
    <row r="90" spans="1:6" s="1" customFormat="1" x14ac:dyDescent="0.3">
      <c r="A90" s="5"/>
      <c r="B90" s="4">
        <v>32011000</v>
      </c>
      <c r="C90" s="5" t="s">
        <v>142</v>
      </c>
      <c r="D90" s="11">
        <f>SUM(D91:D92)</f>
        <v>0</v>
      </c>
      <c r="E90" s="11">
        <f>SUM(E91:E92)</f>
        <v>0</v>
      </c>
      <c r="F90" s="11">
        <f>SUM(F91:F92)</f>
        <v>0</v>
      </c>
    </row>
    <row r="91" spans="1:6" hidden="1" x14ac:dyDescent="0.3">
      <c r="A91" s="42" t="s">
        <v>648</v>
      </c>
      <c r="B91" s="46"/>
      <c r="C91" s="46"/>
      <c r="D91" s="45"/>
      <c r="E91" s="45"/>
      <c r="F91" s="45"/>
    </row>
    <row r="92" spans="1:6" hidden="1" x14ac:dyDescent="0.3">
      <c r="A92" s="46"/>
      <c r="B92" s="46"/>
      <c r="C92" s="46"/>
      <c r="D92" s="45"/>
      <c r="E92" s="45"/>
      <c r="F92" s="45"/>
    </row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zBDq/VJg1WmZzCr2Z9sjdcRTUAhxFa5l7g63MW1Rko0/PeJ86pgniARjXCdUuL3ET4Y1vP6E153UpMjl6aVfYw==" saltValue="i2EEP1kbYw8OWOMZA7xKDg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E300"/>
  <sheetViews>
    <sheetView view="pageBreakPreview" zoomScale="72" zoomScaleNormal="140" zoomScaleSheetLayoutView="72" workbookViewId="0">
      <selection activeCell="A21" sqref="A2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4" t="s">
        <v>527</v>
      </c>
      <c r="B2" s="74"/>
      <c r="C2" s="74"/>
      <c r="D2" s="74"/>
      <c r="E2" s="74"/>
    </row>
    <row r="3" spans="1:5" ht="26.5" customHeight="1" x14ac:dyDescent="0.3">
      <c r="A3" s="76" t="s">
        <v>876</v>
      </c>
      <c r="B3" s="76"/>
      <c r="C3" s="76"/>
      <c r="D3" s="76"/>
      <c r="E3" s="76"/>
    </row>
    <row r="4" spans="1:5" x14ac:dyDescent="0.3">
      <c r="A4" s="75" t="s">
        <v>751</v>
      </c>
      <c r="B4" s="75"/>
      <c r="C4" s="75"/>
      <c r="D4" s="75"/>
      <c r="E4" s="75"/>
    </row>
    <row r="6" spans="1:5" ht="45" x14ac:dyDescent="0.3">
      <c r="A6" s="58" t="s">
        <v>0</v>
      </c>
      <c r="B6" s="58" t="s">
        <v>1</v>
      </c>
      <c r="C6" s="50" t="s">
        <v>595</v>
      </c>
      <c r="D6" s="50" t="s">
        <v>596</v>
      </c>
      <c r="E6" s="50" t="s">
        <v>597</v>
      </c>
    </row>
    <row r="7" spans="1:5" s="1" customFormat="1" x14ac:dyDescent="0.3">
      <c r="A7" s="3">
        <v>21</v>
      </c>
      <c r="B7" s="3" t="s">
        <v>4</v>
      </c>
      <c r="C7" s="39">
        <f>C8+C13+C20</f>
        <v>940080184.96000004</v>
      </c>
      <c r="D7" s="39">
        <f t="shared" ref="D7:E7" si="0">D8+D13+D20</f>
        <v>653383923.96000004</v>
      </c>
      <c r="E7" s="39">
        <f t="shared" si="0"/>
        <v>1360406539.8400002</v>
      </c>
    </row>
    <row r="8" spans="1:5" s="1" customFormat="1" x14ac:dyDescent="0.3">
      <c r="A8" s="3">
        <v>2101</v>
      </c>
      <c r="B8" s="3" t="s">
        <v>5</v>
      </c>
      <c r="C8" s="39">
        <f>C9</f>
        <v>252783423.96000001</v>
      </c>
      <c r="D8" s="39">
        <f t="shared" ref="D8:E8" si="1">D9</f>
        <v>252783423.96000001</v>
      </c>
      <c r="E8" s="39">
        <f t="shared" si="1"/>
        <v>297472851</v>
      </c>
    </row>
    <row r="9" spans="1:5" s="1" customFormat="1" x14ac:dyDescent="0.3">
      <c r="A9" s="3">
        <v>210101</v>
      </c>
      <c r="B9" s="3" t="s">
        <v>6</v>
      </c>
      <c r="C9" s="39">
        <f>SUM(C10:C12)</f>
        <v>252783423.96000001</v>
      </c>
      <c r="D9" s="39">
        <f t="shared" ref="D9:E9" si="2">SUM(D10:D12)</f>
        <v>252783423.96000001</v>
      </c>
      <c r="E9" s="39">
        <f t="shared" si="2"/>
        <v>297472851</v>
      </c>
    </row>
    <row r="10" spans="1:5" x14ac:dyDescent="0.3">
      <c r="A10" s="59">
        <v>21010101</v>
      </c>
      <c r="B10" s="48" t="s">
        <v>5</v>
      </c>
      <c r="C10" s="41">
        <v>252783423.96000001</v>
      </c>
      <c r="D10" s="41">
        <v>252783423.96000001</v>
      </c>
      <c r="E10" s="41">
        <v>297472851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39">
        <f>C14+C18</f>
        <v>0</v>
      </c>
      <c r="D13" s="39">
        <f t="shared" ref="D13:E13" si="3">D14+D18</f>
        <v>0</v>
      </c>
      <c r="E13" s="39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39">
        <f>SUM(C15:C17)</f>
        <v>0</v>
      </c>
      <c r="D14" s="39">
        <f t="shared" ref="D14:E14" si="4">SUM(D15:D17)</f>
        <v>0</v>
      </c>
      <c r="E14" s="39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39">
        <f>SUM(C19)</f>
        <v>0</v>
      </c>
      <c r="D18" s="39">
        <f t="shared" ref="D18:E18" si="5">SUM(D19)</f>
        <v>0</v>
      </c>
      <c r="E18" s="39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39">
        <f>C21+C22+C27</f>
        <v>687296761</v>
      </c>
      <c r="D20" s="39">
        <f t="shared" ref="D20:E20" si="6">D21+D22+D27</f>
        <v>400600500</v>
      </c>
      <c r="E20" s="39">
        <f t="shared" si="6"/>
        <v>1062933688.84</v>
      </c>
    </row>
    <row r="21" spans="1:5" x14ac:dyDescent="0.3">
      <c r="A21" s="59">
        <v>21030101</v>
      </c>
      <c r="B21" s="48" t="s">
        <v>17</v>
      </c>
      <c r="C21" s="41">
        <v>0</v>
      </c>
      <c r="D21" s="41"/>
      <c r="E21" s="41">
        <v>200000000</v>
      </c>
    </row>
    <row r="22" spans="1:5" s="1" customFormat="1" x14ac:dyDescent="0.3">
      <c r="A22" s="56">
        <v>21030102</v>
      </c>
      <c r="B22" s="57" t="s">
        <v>18</v>
      </c>
      <c r="C22" s="40">
        <f>SUM(C23:C26)</f>
        <v>687296761</v>
      </c>
      <c r="D22" s="40">
        <f t="shared" ref="D22:E22" si="7">SUM(D23:D26)</f>
        <v>400600500</v>
      </c>
      <c r="E22" s="40">
        <f t="shared" si="7"/>
        <v>832079589.22000003</v>
      </c>
    </row>
    <row r="23" spans="1:5" x14ac:dyDescent="0.3">
      <c r="A23" s="59">
        <v>21030102</v>
      </c>
      <c r="B23" s="48" t="s">
        <v>553</v>
      </c>
      <c r="C23" s="41">
        <v>687296761</v>
      </c>
      <c r="D23" s="41">
        <v>400600500</v>
      </c>
      <c r="E23" s="41">
        <v>284135025.22000003</v>
      </c>
    </row>
    <row r="24" spans="1:5" x14ac:dyDescent="0.3">
      <c r="A24" s="59">
        <v>21030102</v>
      </c>
      <c r="B24" s="48" t="s">
        <v>554</v>
      </c>
      <c r="C24" s="41"/>
      <c r="D24" s="41"/>
      <c r="E24" s="41">
        <v>178676469.15000001</v>
      </c>
    </row>
    <row r="25" spans="1:5" x14ac:dyDescent="0.3">
      <c r="A25" s="59">
        <v>21030102</v>
      </c>
      <c r="B25" s="48" t="s">
        <v>555</v>
      </c>
      <c r="C25" s="41">
        <v>0</v>
      </c>
      <c r="D25" s="41">
        <v>0</v>
      </c>
      <c r="E25" s="41">
        <v>369268094.85000002</v>
      </c>
    </row>
    <row r="26" spans="1:5" hidden="1" x14ac:dyDescent="0.3">
      <c r="A26" s="59">
        <v>21030102</v>
      </c>
      <c r="B26" s="48" t="s">
        <v>556</v>
      </c>
      <c r="C26" s="41"/>
      <c r="D26" s="41"/>
      <c r="E26" s="41"/>
    </row>
    <row r="27" spans="1:5" s="1" customFormat="1" x14ac:dyDescent="0.3">
      <c r="A27" s="63">
        <v>21030104</v>
      </c>
      <c r="B27" s="64" t="s">
        <v>19</v>
      </c>
      <c r="C27" s="39">
        <f t="shared" ref="C27:D27" si="8">SUM(C28:C30)</f>
        <v>0</v>
      </c>
      <c r="D27" s="39">
        <f t="shared" si="8"/>
        <v>0</v>
      </c>
      <c r="E27" s="39">
        <f>SUM(E28:E30)</f>
        <v>30854099.620000001</v>
      </c>
    </row>
    <row r="28" spans="1:5" x14ac:dyDescent="0.3">
      <c r="A28" s="59">
        <v>21030104</v>
      </c>
      <c r="B28" s="48" t="s">
        <v>760</v>
      </c>
      <c r="C28" s="41">
        <v>0</v>
      </c>
      <c r="D28" s="41">
        <v>0</v>
      </c>
      <c r="E28" s="41">
        <v>18942335.010000002</v>
      </c>
    </row>
    <row r="29" spans="1:5" x14ac:dyDescent="0.3">
      <c r="A29" s="59">
        <v>21030104</v>
      </c>
      <c r="B29" s="48" t="s">
        <v>759</v>
      </c>
      <c r="C29" s="41">
        <v>0</v>
      </c>
      <c r="D29" s="41">
        <v>0</v>
      </c>
      <c r="E29" s="41">
        <v>11911764.609999999</v>
      </c>
    </row>
    <row r="30" spans="1:5" hidden="1" x14ac:dyDescent="0.3">
      <c r="A30" s="59"/>
      <c r="B30" s="48"/>
      <c r="C30" s="41"/>
      <c r="D30" s="41"/>
      <c r="E30" s="41"/>
    </row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BQOmldwDYAZrFtgQNwMis9T1HLoK1x5CG1KiTtC1db7VngiptUuoQh5O64EFKyRhMozs40hrWtckm95SaJ1Q3g==" saltValue="wQUcSJn+4sPR7BLVOei+/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3:E300"/>
  <sheetViews>
    <sheetView view="pageBreakPreview" topLeftCell="A48" zoomScale="90" zoomScaleNormal="115" zoomScaleSheetLayoutView="90" workbookViewId="0">
      <selection activeCell="C13" sqref="C13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4" t="s">
        <v>528</v>
      </c>
      <c r="B3" s="74"/>
      <c r="C3" s="74"/>
      <c r="D3" s="74"/>
      <c r="E3" s="74"/>
    </row>
    <row r="4" spans="1:5" ht="28.9" customHeight="1" x14ac:dyDescent="0.3">
      <c r="A4" s="76" t="s">
        <v>877</v>
      </c>
      <c r="B4" s="76"/>
      <c r="C4" s="76"/>
      <c r="D4" s="76"/>
      <c r="E4" s="76"/>
    </row>
    <row r="5" spans="1:5" x14ac:dyDescent="0.3">
      <c r="A5" s="75" t="s">
        <v>751</v>
      </c>
      <c r="B5" s="75"/>
      <c r="C5" s="75"/>
      <c r="D5" s="75"/>
      <c r="E5" s="75"/>
    </row>
    <row r="6" spans="1:5" ht="45" x14ac:dyDescent="0.3">
      <c r="A6" s="58" t="s">
        <v>0</v>
      </c>
      <c r="B6" s="58" t="s">
        <v>1</v>
      </c>
      <c r="C6" s="50" t="s">
        <v>595</v>
      </c>
      <c r="D6" s="50" t="s">
        <v>596</v>
      </c>
      <c r="E6" s="50" t="s">
        <v>597</v>
      </c>
    </row>
    <row r="7" spans="1:5" s="1" customFormat="1" x14ac:dyDescent="0.3">
      <c r="A7" s="4">
        <v>2</v>
      </c>
      <c r="B7" s="5" t="s">
        <v>20</v>
      </c>
      <c r="C7" s="12">
        <f>C8+C85+C89+C94</f>
        <v>536093468.28000009</v>
      </c>
      <c r="D7" s="12">
        <f>D8+D85+D89+D94</f>
        <v>318231564.28000009</v>
      </c>
      <c r="E7" s="12">
        <f>E8+E85+E89+E94</f>
        <v>529252274.73000002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251320000</v>
      </c>
      <c r="D8" s="12">
        <f t="shared" ref="D8:E8" si="0">D9+D14+D22+D36+D45+D48+D54+D63+D67+D70</f>
        <v>33458096</v>
      </c>
      <c r="E8" s="12">
        <f t="shared" si="0"/>
        <v>244418870.36000001</v>
      </c>
    </row>
    <row r="9" spans="1:5" s="1" customFormat="1" x14ac:dyDescent="0.3">
      <c r="A9" s="4">
        <v>220201</v>
      </c>
      <c r="B9" s="5" t="s">
        <v>22</v>
      </c>
      <c r="C9" s="12">
        <f>SUM(C10:C13)</f>
        <v>15000000</v>
      </c>
      <c r="D9" s="12">
        <f t="shared" ref="D9:E9" si="1">SUM(D10:D13)</f>
        <v>13316197</v>
      </c>
      <c r="E9" s="12">
        <f t="shared" si="1"/>
        <v>3000000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15000000</v>
      </c>
      <c r="D11" s="41">
        <v>13316197</v>
      </c>
      <c r="E11" s="41">
        <v>3000000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9000000</v>
      </c>
      <c r="D22" s="12">
        <f t="shared" ref="D22:E22" si="2">SUM(D23:D35)</f>
        <v>5000000</v>
      </c>
      <c r="E22" s="12">
        <f t="shared" si="2"/>
        <v>12000000</v>
      </c>
    </row>
    <row r="23" spans="1:5" x14ac:dyDescent="0.3">
      <c r="A23" s="43">
        <v>22020301</v>
      </c>
      <c r="B23" s="44" t="s">
        <v>36</v>
      </c>
      <c r="C23" s="41">
        <v>9000000</v>
      </c>
      <c r="D23" s="41">
        <v>5000000</v>
      </c>
      <c r="E23" s="41">
        <v>8000000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x14ac:dyDescent="0.3">
      <c r="A27" s="43">
        <v>22020305</v>
      </c>
      <c r="B27" s="44" t="s">
        <v>40</v>
      </c>
      <c r="C27" s="41"/>
      <c r="D27" s="41"/>
      <c r="E27" s="41">
        <v>4000000</v>
      </c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16000000</v>
      </c>
      <c r="D36" s="12">
        <f t="shared" ref="D36:E36" si="3">SUM(D37:D44)</f>
        <v>10262847</v>
      </c>
      <c r="E36" s="12">
        <f t="shared" si="3"/>
        <v>10500000</v>
      </c>
    </row>
    <row r="37" spans="1:5" x14ac:dyDescent="0.3">
      <c r="A37" s="43">
        <v>22020401</v>
      </c>
      <c r="B37" s="44" t="s">
        <v>50</v>
      </c>
      <c r="C37" s="41">
        <v>10000000</v>
      </c>
      <c r="D37" s="41">
        <v>5645010</v>
      </c>
      <c r="E37" s="41">
        <v>7500000</v>
      </c>
    </row>
    <row r="38" spans="1:5" x14ac:dyDescent="0.3">
      <c r="A38" s="43">
        <v>22020402</v>
      </c>
      <c r="B38" s="44" t="s">
        <v>51</v>
      </c>
      <c r="C38" s="41">
        <v>6000000</v>
      </c>
      <c r="D38" s="41">
        <v>4617837</v>
      </c>
      <c r="E38" s="41">
        <v>3000000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4">SUM(D46:D47)</f>
        <v>0</v>
      </c>
      <c r="E45" s="12">
        <f t="shared" si="4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5">SUM(D49:D53)</f>
        <v>0</v>
      </c>
      <c r="E48" s="12">
        <f t="shared" si="5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6">SUM(D55:D62)</f>
        <v>0</v>
      </c>
      <c r="E54" s="12">
        <f t="shared" si="6"/>
        <v>2418870.36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x14ac:dyDescent="0.3">
      <c r="A60" s="43">
        <v>22020709</v>
      </c>
      <c r="B60" s="44" t="s">
        <v>73</v>
      </c>
      <c r="C60" s="41">
        <v>0</v>
      </c>
      <c r="D60" s="41"/>
      <c r="E60" s="41">
        <v>2418870.36</v>
      </c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7">SUM(D64:D66)</f>
        <v>0</v>
      </c>
      <c r="E63" s="12">
        <f t="shared" si="7"/>
        <v>2000000</v>
      </c>
    </row>
    <row r="64" spans="1:5" x14ac:dyDescent="0.3">
      <c r="A64" s="43">
        <v>22020801</v>
      </c>
      <c r="B64" s="44" t="s">
        <v>77</v>
      </c>
      <c r="C64" s="41"/>
      <c r="D64" s="41"/>
      <c r="E64" s="41">
        <v>2000000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320000</v>
      </c>
      <c r="D67" s="12">
        <f t="shared" ref="D67:E67" si="8">SUM(D68:D69)</f>
        <v>174372</v>
      </c>
      <c r="E67" s="12">
        <f t="shared" si="8"/>
        <v>500000</v>
      </c>
    </row>
    <row r="68" spans="1:5" x14ac:dyDescent="0.3">
      <c r="A68" s="43">
        <v>22020901</v>
      </c>
      <c r="B68" s="44" t="s">
        <v>81</v>
      </c>
      <c r="C68" s="41">
        <v>320000</v>
      </c>
      <c r="D68" s="41">
        <v>174372</v>
      </c>
      <c r="E68" s="41">
        <v>500000</v>
      </c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SUM(C71:C84)</f>
        <v>211000000</v>
      </c>
      <c r="D70" s="12">
        <f t="shared" ref="D70:E70" si="9">SUM(D71:D84)</f>
        <v>4704680</v>
      </c>
      <c r="E70" s="12">
        <f t="shared" si="9"/>
        <v>214000000</v>
      </c>
    </row>
    <row r="71" spans="1:5" x14ac:dyDescent="0.3">
      <c r="A71" s="43">
        <v>22021001</v>
      </c>
      <c r="B71" s="44" t="s">
        <v>84</v>
      </c>
      <c r="C71" s="41">
        <v>6000000</v>
      </c>
      <c r="D71" s="41">
        <v>3704680</v>
      </c>
      <c r="E71" s="41">
        <v>6000000</v>
      </c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5000000</v>
      </c>
      <c r="D76" s="41">
        <v>1000000</v>
      </c>
      <c r="E76" s="41">
        <v>5000000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x14ac:dyDescent="0.3">
      <c r="A80" s="43">
        <v>22021014</v>
      </c>
      <c r="B80" s="44" t="s">
        <v>93</v>
      </c>
      <c r="C80" s="41">
        <v>0</v>
      </c>
      <c r="D80" s="41">
        <v>0</v>
      </c>
      <c r="E80" s="41">
        <v>3000000</v>
      </c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x14ac:dyDescent="0.3">
      <c r="A83" s="43">
        <v>220210</v>
      </c>
      <c r="B83" s="44" t="s">
        <v>782</v>
      </c>
      <c r="C83" s="41">
        <v>200000000</v>
      </c>
      <c r="D83" s="41">
        <v>0</v>
      </c>
      <c r="E83" s="41">
        <v>200000000</v>
      </c>
    </row>
    <row r="84" spans="1:5" hidden="1" x14ac:dyDescent="0.3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3">
      <c r="A85" s="4">
        <v>2204</v>
      </c>
      <c r="B85" s="5" t="s">
        <v>97</v>
      </c>
      <c r="C85" s="12">
        <f>C86</f>
        <v>284773468.28000009</v>
      </c>
      <c r="D85" s="12">
        <f t="shared" ref="D85:E85" si="10">D86</f>
        <v>284773468.28000009</v>
      </c>
      <c r="E85" s="12">
        <f t="shared" si="10"/>
        <v>284833404.37</v>
      </c>
    </row>
    <row r="86" spans="1:5" s="1" customFormat="1" x14ac:dyDescent="0.3">
      <c r="A86" s="4">
        <v>220401</v>
      </c>
      <c r="B86" s="5" t="s">
        <v>98</v>
      </c>
      <c r="C86" s="12">
        <f>C87+C88</f>
        <v>284773468.28000009</v>
      </c>
      <c r="D86" s="12">
        <f>D87+D88</f>
        <v>284773468.28000009</v>
      </c>
      <c r="E86" s="12">
        <f>E87+E88</f>
        <v>284833404.37</v>
      </c>
    </row>
    <row r="87" spans="1:5" s="38" customFormat="1" x14ac:dyDescent="0.3">
      <c r="A87" s="6">
        <v>22040105</v>
      </c>
      <c r="B87" s="7" t="s">
        <v>99</v>
      </c>
      <c r="C87" s="37">
        <f>SUM(C108:C131)</f>
        <v>284773468.28000009</v>
      </c>
      <c r="D87" s="37">
        <f>SUM(D108:D131)</f>
        <v>284773468.28000009</v>
      </c>
      <c r="E87" s="37">
        <f>SUM(E108:E131)</f>
        <v>284833404.37</v>
      </c>
    </row>
    <row r="88" spans="1:5" hidden="1" x14ac:dyDescent="0.3">
      <c r="A88" s="43">
        <v>22040109</v>
      </c>
      <c r="B88" s="44" t="s">
        <v>100</v>
      </c>
      <c r="C88" s="41"/>
      <c r="D88" s="41"/>
      <c r="E88" s="41"/>
    </row>
    <row r="89" spans="1:5" s="1" customFormat="1" x14ac:dyDescent="0.3">
      <c r="A89" s="4">
        <v>2205</v>
      </c>
      <c r="B89" s="5" t="s">
        <v>101</v>
      </c>
      <c r="C89" s="12">
        <f>C90</f>
        <v>0</v>
      </c>
      <c r="D89" s="12">
        <f t="shared" ref="D89:E89" si="11">D90</f>
        <v>0</v>
      </c>
      <c r="E89" s="12">
        <f t="shared" si="11"/>
        <v>0</v>
      </c>
    </row>
    <row r="90" spans="1:5" s="1" customFormat="1" x14ac:dyDescent="0.3">
      <c r="A90" s="4">
        <v>220501</v>
      </c>
      <c r="B90" s="5" t="s">
        <v>102</v>
      </c>
      <c r="C90" s="12">
        <f>SUM(C91:C93)</f>
        <v>0</v>
      </c>
      <c r="D90" s="12">
        <f t="shared" ref="D90:E90" si="12">SUM(D91:D93)</f>
        <v>0</v>
      </c>
      <c r="E90" s="12">
        <f t="shared" si="12"/>
        <v>0</v>
      </c>
    </row>
    <row r="91" spans="1:5" hidden="1" x14ac:dyDescent="0.3">
      <c r="A91" s="43">
        <v>22050105</v>
      </c>
      <c r="B91" s="44" t="s">
        <v>103</v>
      </c>
      <c r="C91" s="41"/>
      <c r="D91" s="41"/>
      <c r="E91" s="41"/>
    </row>
    <row r="92" spans="1:5" hidden="1" x14ac:dyDescent="0.3">
      <c r="A92" s="43">
        <v>22050108</v>
      </c>
      <c r="B92" s="44" t="s">
        <v>104</v>
      </c>
      <c r="C92" s="41"/>
      <c r="D92" s="41"/>
      <c r="E92" s="41"/>
    </row>
    <row r="93" spans="1:5" hidden="1" x14ac:dyDescent="0.3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3">
      <c r="A94" s="4">
        <v>2206</v>
      </c>
      <c r="B94" s="5" t="s">
        <v>106</v>
      </c>
      <c r="C94" s="12">
        <f>C95+C97</f>
        <v>0</v>
      </c>
      <c r="D94" s="12">
        <f t="shared" ref="D94:E94" si="13">D95+D97</f>
        <v>0</v>
      </c>
      <c r="E94" s="12">
        <f t="shared" si="13"/>
        <v>0</v>
      </c>
    </row>
    <row r="95" spans="1:5" s="1" customFormat="1" x14ac:dyDescent="0.3">
      <c r="A95" s="4">
        <v>220603</v>
      </c>
      <c r="B95" s="5" t="s">
        <v>107</v>
      </c>
      <c r="C95" s="12">
        <f>C96</f>
        <v>0</v>
      </c>
      <c r="D95" s="12">
        <f t="shared" ref="D95:E95" si="14">D96</f>
        <v>0</v>
      </c>
      <c r="E95" s="12">
        <f t="shared" si="14"/>
        <v>0</v>
      </c>
    </row>
    <row r="96" spans="1:5" hidden="1" x14ac:dyDescent="0.3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3">
      <c r="A97" s="4">
        <v>220604</v>
      </c>
      <c r="B97" s="5" t="s">
        <v>109</v>
      </c>
      <c r="C97" s="12">
        <f>SUM(C98:C99)</f>
        <v>0</v>
      </c>
      <c r="D97" s="12">
        <f t="shared" ref="D97:E97" si="15">SUM(D98:D99)</f>
        <v>0</v>
      </c>
      <c r="E97" s="12">
        <f t="shared" si="15"/>
        <v>0</v>
      </c>
    </row>
    <row r="98" spans="1:5" hidden="1" x14ac:dyDescent="0.3">
      <c r="A98" s="43">
        <v>22060401</v>
      </c>
      <c r="B98" s="44"/>
      <c r="C98" s="41"/>
      <c r="D98" s="41"/>
      <c r="E98" s="41"/>
    </row>
    <row r="99" spans="1:5" hidden="1" x14ac:dyDescent="0.3">
      <c r="A99" s="48"/>
      <c r="B99" s="48"/>
      <c r="C99" s="41"/>
      <c r="D99" s="41"/>
      <c r="E99" s="41"/>
    </row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>
      <c r="A104" s="74" t="s">
        <v>780</v>
      </c>
      <c r="B104" s="74"/>
      <c r="C104" s="74"/>
      <c r="D104" s="74"/>
      <c r="E104" s="74"/>
    </row>
    <row r="105" spans="1:5" hidden="1" x14ac:dyDescent="0.3">
      <c r="A105" s="76" t="s">
        <v>820</v>
      </c>
      <c r="B105" s="76"/>
      <c r="C105" s="76"/>
      <c r="D105" s="76"/>
      <c r="E105" s="76"/>
    </row>
    <row r="106" spans="1:5" hidden="1" x14ac:dyDescent="0.3">
      <c r="A106" s="75" t="s">
        <v>751</v>
      </c>
      <c r="B106" s="75"/>
      <c r="C106" s="75"/>
      <c r="D106" s="75"/>
      <c r="E106" s="75"/>
    </row>
    <row r="107" spans="1:5" ht="45" x14ac:dyDescent="0.3">
      <c r="A107" s="58" t="s">
        <v>779</v>
      </c>
      <c r="B107" s="58" t="s">
        <v>1</v>
      </c>
      <c r="C107" s="50" t="s">
        <v>595</v>
      </c>
      <c r="D107" s="50" t="s">
        <v>596</v>
      </c>
      <c r="E107" s="50" t="s">
        <v>597</v>
      </c>
    </row>
    <row r="108" spans="1:5" x14ac:dyDescent="0.3">
      <c r="A108" s="60" t="s">
        <v>761</v>
      </c>
      <c r="B108" s="44" t="s">
        <v>559</v>
      </c>
      <c r="C108" s="41">
        <v>24037277.640000001</v>
      </c>
      <c r="D108" s="41">
        <v>24037277.640000001</v>
      </c>
      <c r="E108" s="41">
        <v>24037277.640000001</v>
      </c>
    </row>
    <row r="109" spans="1:5" x14ac:dyDescent="0.3">
      <c r="A109" s="60" t="s">
        <v>762</v>
      </c>
      <c r="B109" s="44" t="s">
        <v>560</v>
      </c>
      <c r="C109" s="41">
        <v>16763202.720000001</v>
      </c>
      <c r="D109" s="41">
        <v>16763202.720000001</v>
      </c>
      <c r="E109" s="41">
        <v>16763202.720000001</v>
      </c>
    </row>
    <row r="110" spans="1:5" x14ac:dyDescent="0.3">
      <c r="A110" s="60" t="s">
        <v>763</v>
      </c>
      <c r="B110" s="44" t="s">
        <v>558</v>
      </c>
      <c r="C110" s="41">
        <v>120000</v>
      </c>
      <c r="D110" s="41">
        <v>120000</v>
      </c>
      <c r="E110" s="41">
        <v>120000</v>
      </c>
    </row>
    <row r="111" spans="1:5" x14ac:dyDescent="0.3">
      <c r="A111" s="60" t="s">
        <v>764</v>
      </c>
      <c r="B111" s="44" t="s">
        <v>557</v>
      </c>
      <c r="C111" s="41">
        <v>360000</v>
      </c>
      <c r="D111" s="41">
        <v>360000</v>
      </c>
      <c r="E111" s="41">
        <v>360000</v>
      </c>
    </row>
    <row r="112" spans="1:5" x14ac:dyDescent="0.3">
      <c r="A112" s="60" t="s">
        <v>765</v>
      </c>
      <c r="B112" s="44" t="s">
        <v>589</v>
      </c>
      <c r="C112" s="41">
        <v>1380187.8</v>
      </c>
      <c r="D112" s="41">
        <v>1380187.8</v>
      </c>
      <c r="E112" s="41">
        <v>1380187.8</v>
      </c>
    </row>
    <row r="113" spans="1:5" x14ac:dyDescent="0.3">
      <c r="A113" s="60" t="s">
        <v>766</v>
      </c>
      <c r="B113" s="44" t="s">
        <v>561</v>
      </c>
      <c r="C113" s="41">
        <v>12410536.68</v>
      </c>
      <c r="D113" s="41">
        <v>12410536.68</v>
      </c>
      <c r="E113" s="41">
        <v>12410536.68</v>
      </c>
    </row>
    <row r="114" spans="1:5" x14ac:dyDescent="0.3">
      <c r="A114" s="60" t="s">
        <v>767</v>
      </c>
      <c r="B114" s="44" t="s">
        <v>562</v>
      </c>
      <c r="C114" s="41">
        <v>180000000</v>
      </c>
      <c r="D114" s="41">
        <v>180000000</v>
      </c>
      <c r="E114" s="41">
        <v>180000000</v>
      </c>
    </row>
    <row r="115" spans="1:5" x14ac:dyDescent="0.3">
      <c r="A115" s="60" t="s">
        <v>768</v>
      </c>
      <c r="B115" s="44" t="s">
        <v>563</v>
      </c>
      <c r="C115" s="41">
        <v>2171276.4</v>
      </c>
      <c r="D115" s="41">
        <v>2171276.4</v>
      </c>
      <c r="E115" s="41">
        <v>2171276.4</v>
      </c>
    </row>
    <row r="116" spans="1:5" x14ac:dyDescent="0.3">
      <c r="A116" s="60" t="s">
        <v>769</v>
      </c>
      <c r="B116" s="44" t="s">
        <v>564</v>
      </c>
      <c r="C116" s="69">
        <v>0</v>
      </c>
      <c r="D116" s="69">
        <v>0</v>
      </c>
      <c r="E116" s="69">
        <v>0</v>
      </c>
    </row>
    <row r="117" spans="1:5" x14ac:dyDescent="0.3">
      <c r="A117" s="60" t="s">
        <v>770</v>
      </c>
      <c r="B117" s="44" t="s">
        <v>565</v>
      </c>
      <c r="C117" s="41">
        <v>4404705.96</v>
      </c>
      <c r="D117" s="41">
        <v>4404705.96</v>
      </c>
      <c r="E117" s="41">
        <v>4404705.96</v>
      </c>
    </row>
    <row r="118" spans="1:5" x14ac:dyDescent="0.3">
      <c r="A118" s="60" t="s">
        <v>771</v>
      </c>
      <c r="B118" s="44" t="s">
        <v>566</v>
      </c>
      <c r="C118" s="41">
        <v>15500000</v>
      </c>
      <c r="D118" s="41">
        <v>15500000</v>
      </c>
      <c r="E118" s="41">
        <v>15500000</v>
      </c>
    </row>
    <row r="119" spans="1:5" x14ac:dyDescent="0.3">
      <c r="A119" s="60" t="s">
        <v>772</v>
      </c>
      <c r="B119" s="44" t="s">
        <v>567</v>
      </c>
      <c r="C119" s="41">
        <v>2482107.36</v>
      </c>
      <c r="D119" s="41">
        <v>2482107.36</v>
      </c>
      <c r="E119" s="41">
        <v>2482107.36</v>
      </c>
    </row>
    <row r="120" spans="1:5" x14ac:dyDescent="0.3">
      <c r="A120" s="60" t="s">
        <v>773</v>
      </c>
      <c r="B120" s="44" t="s">
        <v>568</v>
      </c>
      <c r="C120" s="41">
        <v>2482107.36</v>
      </c>
      <c r="D120" s="41">
        <v>2482107.36</v>
      </c>
      <c r="E120" s="41">
        <v>2482043.4500000002</v>
      </c>
    </row>
    <row r="121" spans="1:5" x14ac:dyDescent="0.3">
      <c r="A121" s="60" t="s">
        <v>774</v>
      </c>
      <c r="B121" s="44" t="s">
        <v>590</v>
      </c>
      <c r="C121" s="41">
        <v>22436184</v>
      </c>
      <c r="D121" s="41">
        <v>22436184</v>
      </c>
      <c r="E121" s="41">
        <v>22436184</v>
      </c>
    </row>
    <row r="122" spans="1:5" x14ac:dyDescent="0.3">
      <c r="A122" s="60" t="s">
        <v>775</v>
      </c>
      <c r="B122" s="44" t="s">
        <v>591</v>
      </c>
      <c r="C122" s="41">
        <v>10588.32</v>
      </c>
      <c r="D122" s="41">
        <v>10588.32</v>
      </c>
      <c r="E122" s="41">
        <v>70588.320000000007</v>
      </c>
    </row>
    <row r="123" spans="1:5" x14ac:dyDescent="0.3">
      <c r="A123" s="60" t="s">
        <v>776</v>
      </c>
      <c r="B123" s="44" t="s">
        <v>592</v>
      </c>
      <c r="C123" s="41">
        <v>60000</v>
      </c>
      <c r="D123" s="41">
        <v>60000</v>
      </c>
      <c r="E123" s="41">
        <v>60000</v>
      </c>
    </row>
    <row r="124" spans="1:5" x14ac:dyDescent="0.3">
      <c r="A124" s="60" t="s">
        <v>777</v>
      </c>
      <c r="B124" s="44" t="s">
        <v>593</v>
      </c>
      <c r="C124" s="41">
        <v>120000</v>
      </c>
      <c r="D124" s="41">
        <v>120000</v>
      </c>
      <c r="E124" s="41">
        <v>120000</v>
      </c>
    </row>
    <row r="125" spans="1:5" x14ac:dyDescent="0.3">
      <c r="A125" s="60" t="s">
        <v>778</v>
      </c>
      <c r="B125" s="44" t="s">
        <v>799</v>
      </c>
      <c r="C125" s="41">
        <v>0</v>
      </c>
      <c r="D125" s="41">
        <v>0</v>
      </c>
      <c r="E125" s="41">
        <v>0</v>
      </c>
    </row>
    <row r="126" spans="1:5" x14ac:dyDescent="0.3">
      <c r="A126" s="60" t="s">
        <v>781</v>
      </c>
      <c r="B126" s="44" t="s">
        <v>798</v>
      </c>
      <c r="C126" s="41">
        <v>0</v>
      </c>
      <c r="D126" s="41">
        <v>0</v>
      </c>
      <c r="E126" s="41">
        <v>0</v>
      </c>
    </row>
    <row r="127" spans="1:5" x14ac:dyDescent="0.3">
      <c r="A127" s="60" t="s">
        <v>795</v>
      </c>
      <c r="B127" s="44" t="s">
        <v>800</v>
      </c>
      <c r="C127" s="41">
        <v>0</v>
      </c>
      <c r="D127" s="41">
        <v>0</v>
      </c>
      <c r="E127" s="41">
        <v>0</v>
      </c>
    </row>
    <row r="128" spans="1:5" x14ac:dyDescent="0.3">
      <c r="A128" s="60" t="s">
        <v>796</v>
      </c>
      <c r="B128" s="44" t="s">
        <v>801</v>
      </c>
      <c r="C128" s="41">
        <v>0</v>
      </c>
      <c r="D128" s="41">
        <v>0</v>
      </c>
      <c r="E128" s="41">
        <v>0</v>
      </c>
    </row>
    <row r="129" spans="1:5" x14ac:dyDescent="0.3">
      <c r="A129" s="60" t="s">
        <v>797</v>
      </c>
      <c r="B129" s="44" t="s">
        <v>802</v>
      </c>
      <c r="C129" s="41">
        <v>0</v>
      </c>
      <c r="D129" s="41">
        <v>0</v>
      </c>
      <c r="E129" s="41">
        <v>0</v>
      </c>
    </row>
    <row r="130" spans="1:5" x14ac:dyDescent="0.3">
      <c r="A130" s="60">
        <v>23</v>
      </c>
      <c r="B130" s="44" t="s">
        <v>594</v>
      </c>
      <c r="C130" s="69">
        <v>35294.04</v>
      </c>
      <c r="D130" s="69">
        <v>35294.04</v>
      </c>
      <c r="E130" s="69">
        <v>35294.04</v>
      </c>
    </row>
    <row r="131" spans="1:5" hidden="1" x14ac:dyDescent="0.3">
      <c r="A131" s="60">
        <v>24</v>
      </c>
      <c r="B131" s="44"/>
      <c r="C131" s="41"/>
      <c r="D131" s="41"/>
      <c r="E131" s="41"/>
    </row>
    <row r="132" spans="1:5" hidden="1" x14ac:dyDescent="0.3">
      <c r="E132" s="69"/>
    </row>
    <row r="133" spans="1:5" hidden="1" x14ac:dyDescent="0.3"/>
    <row r="134" spans="1:5" hidden="1" x14ac:dyDescent="0.3"/>
    <row r="135" spans="1:5" hidden="1" x14ac:dyDescent="0.3"/>
    <row r="136" spans="1:5" hidden="1" x14ac:dyDescent="0.3"/>
    <row r="137" spans="1:5" hidden="1" x14ac:dyDescent="0.3"/>
    <row r="138" spans="1:5" hidden="1" x14ac:dyDescent="0.3"/>
    <row r="139" spans="1:5" hidden="1" x14ac:dyDescent="0.3"/>
    <row r="140" spans="1:5" hidden="1" x14ac:dyDescent="0.3"/>
    <row r="141" spans="1:5" hidden="1" x14ac:dyDescent="0.3"/>
    <row r="142" spans="1:5" hidden="1" x14ac:dyDescent="0.3"/>
    <row r="143" spans="1:5" hidden="1" x14ac:dyDescent="0.3"/>
    <row r="144" spans="1:5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fsEaUyReHrTj2UWp1KvlU+sWASJUekQVpFDluq0q9SwQ/6lNp1M6FEdeVSoZXoybN+yJnaESZGTCDp680AbRJA==" saltValue="lA8ItxeaMA9t4pDElLISVw==" spinCount="100000" sheet="1" objects="1" scenarios="1" formatColumns="0" formatRows="0" selectLockedCells="1"/>
  <mergeCells count="6">
    <mergeCell ref="A106:E106"/>
    <mergeCell ref="A3:E3"/>
    <mergeCell ref="A4:E4"/>
    <mergeCell ref="A5:E5"/>
    <mergeCell ref="A104:E104"/>
    <mergeCell ref="A105:E105"/>
  </mergeCells>
  <phoneticPr fontId="14" type="noConversion"/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  <rowBreaks count="1" manualBreakCount="1">
    <brk id="10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F300"/>
  <sheetViews>
    <sheetView view="pageBreakPreview" topLeftCell="A83" zoomScale="60" zoomScaleNormal="120" workbookViewId="0">
      <selection activeCell="A301" sqref="A301"/>
    </sheetView>
  </sheetViews>
  <sheetFormatPr defaultColWidth="8.81640625" defaultRowHeight="15" x14ac:dyDescent="0.3"/>
  <cols>
    <col min="1" max="1" width="22.26953125" style="49" bestFit="1" customWidth="1"/>
    <col min="2" max="2" width="13.1796875" style="49" bestFit="1" customWidth="1"/>
    <col min="3" max="3" width="44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4" t="s">
        <v>143</v>
      </c>
      <c r="B1" s="74"/>
      <c r="C1" s="74"/>
      <c r="D1" s="74"/>
      <c r="E1" s="74"/>
      <c r="F1" s="74"/>
    </row>
    <row r="2" spans="1:6" x14ac:dyDescent="0.3">
      <c r="A2" s="75" t="s">
        <v>878</v>
      </c>
      <c r="B2" s="75"/>
      <c r="C2" s="75"/>
      <c r="D2" s="75"/>
      <c r="E2" s="75"/>
      <c r="F2" s="75"/>
    </row>
    <row r="3" spans="1:6" x14ac:dyDescent="0.3">
      <c r="A3" s="75" t="s">
        <v>751</v>
      </c>
      <c r="B3" s="75"/>
      <c r="C3" s="75"/>
      <c r="D3" s="75"/>
      <c r="E3" s="75"/>
      <c r="F3" s="75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595</v>
      </c>
      <c r="E5" s="50" t="s">
        <v>596</v>
      </c>
      <c r="F5" s="50" t="s">
        <v>597</v>
      </c>
    </row>
    <row r="6" spans="1:6" s="1" customFormat="1" x14ac:dyDescent="0.3">
      <c r="A6" s="8" t="s">
        <v>604</v>
      </c>
      <c r="B6" s="4">
        <v>3</v>
      </c>
      <c r="C6" s="5" t="s">
        <v>113</v>
      </c>
      <c r="D6" s="11">
        <f>D7+D11+D16+D22+D28+D37+D44+D56+D63+D69</f>
        <v>0</v>
      </c>
      <c r="E6" s="11">
        <f>E7+E11+E16+E22+E28+E37+E44+E56+E63+E69</f>
        <v>0</v>
      </c>
      <c r="F6" s="11">
        <f>F7+F11+F16+F22+F28+F37+F44+F56+F63+F69</f>
        <v>1520634991.4900002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SUM(D8:D10)</f>
        <v>0</v>
      </c>
      <c r="E7" s="11">
        <f t="shared" ref="E7:F7" si="0">SUM(E8:E10)</f>
        <v>0</v>
      </c>
      <c r="F7" s="11">
        <f t="shared" si="0"/>
        <v>0</v>
      </c>
    </row>
    <row r="8" spans="1:6" x14ac:dyDescent="0.3">
      <c r="A8" s="42" t="s">
        <v>605</v>
      </c>
      <c r="B8" s="43">
        <v>32010101</v>
      </c>
      <c r="C8" s="44" t="s">
        <v>115</v>
      </c>
      <c r="D8" s="45"/>
      <c r="E8" s="45"/>
      <c r="F8" s="45"/>
    </row>
    <row r="9" spans="1:6" x14ac:dyDescent="0.3">
      <c r="A9" s="42"/>
      <c r="B9" s="43"/>
      <c r="C9" s="44" t="s">
        <v>783</v>
      </c>
      <c r="D9" s="45"/>
      <c r="E9" s="45"/>
      <c r="F9" s="45"/>
    </row>
    <row r="10" spans="1:6" hidden="1" x14ac:dyDescent="0.3">
      <c r="A10" s="44"/>
      <c r="B10" s="43"/>
      <c r="C10" s="44"/>
      <c r="D10" s="45"/>
      <c r="E10" s="45"/>
      <c r="F10" s="45"/>
    </row>
    <row r="11" spans="1:6" s="1" customFormat="1" x14ac:dyDescent="0.3">
      <c r="A11" s="5"/>
      <c r="B11" s="4">
        <v>32010200</v>
      </c>
      <c r="C11" s="5" t="s">
        <v>116</v>
      </c>
      <c r="D11" s="11">
        <f>SUM(D12:D14)</f>
        <v>0</v>
      </c>
      <c r="E11" s="11">
        <f t="shared" ref="E11:F11" si="1">SUM(E12:E14)</f>
        <v>0</v>
      </c>
      <c r="F11" s="11">
        <f t="shared" si="1"/>
        <v>1520634991.4900002</v>
      </c>
    </row>
    <row r="12" spans="1:6" x14ac:dyDescent="0.3">
      <c r="A12" s="42" t="s">
        <v>606</v>
      </c>
      <c r="B12" s="43">
        <v>32010202</v>
      </c>
      <c r="C12" s="44" t="s">
        <v>117</v>
      </c>
      <c r="D12" s="45"/>
      <c r="E12" s="45"/>
      <c r="F12" s="45"/>
    </row>
    <row r="13" spans="1:6" x14ac:dyDescent="0.3">
      <c r="A13" s="42" t="s">
        <v>649</v>
      </c>
      <c r="B13" s="43">
        <v>32010220</v>
      </c>
      <c r="C13" s="44" t="s">
        <v>569</v>
      </c>
      <c r="D13" s="45"/>
      <c r="E13" s="45"/>
      <c r="F13" s="45">
        <v>0</v>
      </c>
    </row>
    <row r="14" spans="1:6" s="1" customFormat="1" x14ac:dyDescent="0.3">
      <c r="A14" s="65" t="s">
        <v>650</v>
      </c>
      <c r="B14" s="6">
        <v>32010221</v>
      </c>
      <c r="C14" s="7" t="s">
        <v>758</v>
      </c>
      <c r="D14" s="66">
        <f>SUM(D78:D98)</f>
        <v>0</v>
      </c>
      <c r="E14" s="66">
        <f>SUM(E78:E98)</f>
        <v>0</v>
      </c>
      <c r="F14" s="66">
        <f>SUM(F78:F98)</f>
        <v>1520634991.4900002</v>
      </c>
    </row>
    <row r="15" spans="1:6" hidden="1" x14ac:dyDescent="0.3">
      <c r="A15" s="48"/>
      <c r="B15" s="48"/>
      <c r="C15" s="48"/>
      <c r="D15" s="48"/>
      <c r="E15" s="48"/>
      <c r="F15" s="48"/>
    </row>
    <row r="16" spans="1:6" s="1" customFormat="1" x14ac:dyDescent="0.3">
      <c r="A16" s="5"/>
      <c r="B16" s="4">
        <v>320103</v>
      </c>
      <c r="C16" s="5" t="s">
        <v>118</v>
      </c>
      <c r="D16" s="11">
        <f>SUM(D17:D21)</f>
        <v>0</v>
      </c>
      <c r="E16" s="11">
        <f>SUM(E17:E21)</f>
        <v>0</v>
      </c>
      <c r="F16" s="11">
        <f>SUM(F17:F21)</f>
        <v>0</v>
      </c>
    </row>
    <row r="17" spans="1:6" x14ac:dyDescent="0.3">
      <c r="A17" s="42" t="s">
        <v>651</v>
      </c>
      <c r="B17" s="43">
        <v>32010301</v>
      </c>
      <c r="C17" s="44" t="s">
        <v>119</v>
      </c>
      <c r="D17" s="45"/>
      <c r="E17" s="45"/>
      <c r="F17" s="45"/>
    </row>
    <row r="18" spans="1:6" hidden="1" x14ac:dyDescent="0.3">
      <c r="A18" s="44"/>
      <c r="B18" s="43"/>
      <c r="C18" s="44"/>
      <c r="D18" s="45"/>
      <c r="E18" s="45"/>
      <c r="F18" s="45"/>
    </row>
    <row r="19" spans="1:6" hidden="1" x14ac:dyDescent="0.3">
      <c r="A19" s="44"/>
      <c r="B19" s="43"/>
      <c r="C19" s="44"/>
      <c r="D19" s="45"/>
      <c r="E19" s="45"/>
      <c r="F19" s="45"/>
    </row>
    <row r="20" spans="1:6" hidden="1" x14ac:dyDescent="0.3">
      <c r="A20" s="44"/>
      <c r="B20" s="43"/>
      <c r="C20" s="44"/>
      <c r="D20" s="45"/>
      <c r="E20" s="45"/>
      <c r="F20" s="45"/>
    </row>
    <row r="21" spans="1:6" hidden="1" x14ac:dyDescent="0.3">
      <c r="A21" s="44"/>
      <c r="B21" s="43"/>
      <c r="C21" s="44"/>
      <c r="D21" s="45"/>
      <c r="E21" s="45"/>
      <c r="F21" s="45"/>
    </row>
    <row r="22" spans="1:6" s="1" customFormat="1" x14ac:dyDescent="0.3">
      <c r="A22" s="5"/>
      <c r="B22" s="4">
        <v>32010400</v>
      </c>
      <c r="C22" s="5" t="s">
        <v>120</v>
      </c>
      <c r="D22" s="11">
        <f>SUM(D23:D27)</f>
        <v>0</v>
      </c>
      <c r="E22" s="11">
        <f t="shared" ref="E22:F22" si="2">SUM(E23:E27)</f>
        <v>0</v>
      </c>
      <c r="F22" s="11">
        <f t="shared" si="2"/>
        <v>0</v>
      </c>
    </row>
    <row r="23" spans="1:6" x14ac:dyDescent="0.3">
      <c r="A23" s="42" t="s">
        <v>652</v>
      </c>
      <c r="B23" s="43">
        <v>32010405</v>
      </c>
      <c r="C23" s="44" t="s">
        <v>121</v>
      </c>
      <c r="D23" s="45"/>
      <c r="E23" s="45"/>
      <c r="F23" s="45"/>
    </row>
    <row r="24" spans="1:6" x14ac:dyDescent="0.3">
      <c r="A24" s="42" t="s">
        <v>653</v>
      </c>
      <c r="B24" s="43">
        <v>32010406</v>
      </c>
      <c r="C24" s="44" t="s">
        <v>122</v>
      </c>
      <c r="D24" s="45"/>
      <c r="E24" s="45"/>
      <c r="F24" s="45"/>
    </row>
    <row r="25" spans="1:6" x14ac:dyDescent="0.3">
      <c r="A25" s="42" t="s">
        <v>654</v>
      </c>
      <c r="B25" s="43">
        <v>32010407</v>
      </c>
      <c r="C25" s="44" t="s">
        <v>123</v>
      </c>
      <c r="D25" s="45"/>
      <c r="E25" s="45"/>
      <c r="F25" s="45"/>
    </row>
    <row r="26" spans="1:6" x14ac:dyDescent="0.3">
      <c r="A26" s="42" t="s">
        <v>655</v>
      </c>
      <c r="B26" s="43">
        <v>32010408</v>
      </c>
      <c r="C26" s="44" t="s">
        <v>124</v>
      </c>
      <c r="D26" s="45"/>
      <c r="E26" s="45"/>
      <c r="F26" s="45"/>
    </row>
    <row r="27" spans="1:6" hidden="1" x14ac:dyDescent="0.3">
      <c r="A27" s="44"/>
      <c r="B27" s="43"/>
      <c r="C27" s="44"/>
      <c r="D27" s="45"/>
      <c r="E27" s="45"/>
      <c r="F27" s="45"/>
    </row>
    <row r="28" spans="1:6" s="1" customFormat="1" x14ac:dyDescent="0.3">
      <c r="A28" s="5"/>
      <c r="B28" s="4">
        <v>320105</v>
      </c>
      <c r="C28" s="5" t="s">
        <v>125</v>
      </c>
      <c r="D28" s="11">
        <f>SUM(D29:D36)</f>
        <v>0</v>
      </c>
      <c r="E28" s="11">
        <f t="shared" ref="E28:F28" si="3">SUM(E29:E36)</f>
        <v>0</v>
      </c>
      <c r="F28" s="11">
        <f t="shared" si="3"/>
        <v>0</v>
      </c>
    </row>
    <row r="29" spans="1:6" hidden="1" x14ac:dyDescent="0.3">
      <c r="A29" s="42" t="s">
        <v>656</v>
      </c>
      <c r="B29" s="43">
        <v>32010501</v>
      </c>
      <c r="C29" s="44"/>
      <c r="D29" s="45"/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hidden="1" x14ac:dyDescent="0.3">
      <c r="A34" s="46"/>
      <c r="B34" s="47"/>
      <c r="C34" s="46"/>
      <c r="D34" s="45"/>
      <c r="E34" s="45"/>
      <c r="F34" s="45"/>
    </row>
    <row r="35" spans="1:6" hidden="1" x14ac:dyDescent="0.3">
      <c r="A35" s="46"/>
      <c r="B35" s="47"/>
      <c r="C35" s="46"/>
      <c r="D35" s="45"/>
      <c r="E35" s="45"/>
      <c r="F35" s="45"/>
    </row>
    <row r="36" spans="1:6" hidden="1" x14ac:dyDescent="0.3">
      <c r="A36" s="46"/>
      <c r="B36" s="47"/>
      <c r="C36" s="46"/>
      <c r="D36" s="45"/>
      <c r="E36" s="45"/>
      <c r="F36" s="45"/>
    </row>
    <row r="37" spans="1:6" s="1" customFormat="1" x14ac:dyDescent="0.3">
      <c r="A37" s="5"/>
      <c r="B37" s="4">
        <v>320106</v>
      </c>
      <c r="C37" s="5" t="s">
        <v>127</v>
      </c>
      <c r="D37" s="11">
        <f>SUM(D38:D43)</f>
        <v>0</v>
      </c>
      <c r="E37" s="11">
        <f t="shared" ref="E37:F37" si="4">SUM(E38:E43)</f>
        <v>0</v>
      </c>
      <c r="F37" s="11">
        <f t="shared" si="4"/>
        <v>0</v>
      </c>
    </row>
    <row r="38" spans="1:6" x14ac:dyDescent="0.3">
      <c r="A38" s="42" t="s">
        <v>657</v>
      </c>
      <c r="B38" s="43">
        <v>32010601</v>
      </c>
      <c r="C38" s="44" t="s">
        <v>128</v>
      </c>
      <c r="D38" s="45"/>
      <c r="E38" s="45"/>
      <c r="F38" s="45"/>
    </row>
    <row r="39" spans="1:6" x14ac:dyDescent="0.3">
      <c r="A39" s="42" t="s">
        <v>658</v>
      </c>
      <c r="B39" s="43">
        <v>32010602</v>
      </c>
      <c r="C39" s="44" t="s">
        <v>129</v>
      </c>
      <c r="D39" s="45"/>
      <c r="E39" s="45"/>
      <c r="F39" s="45"/>
    </row>
    <row r="40" spans="1:6" hidden="1" x14ac:dyDescent="0.3">
      <c r="A40" s="44"/>
      <c r="B40" s="43"/>
      <c r="C40" s="44"/>
      <c r="D40" s="45"/>
      <c r="E40" s="45"/>
      <c r="F40" s="45"/>
    </row>
    <row r="41" spans="1:6" hidden="1" x14ac:dyDescent="0.3">
      <c r="A41" s="44"/>
      <c r="B41" s="43"/>
      <c r="C41" s="44"/>
      <c r="D41" s="45"/>
      <c r="E41" s="45"/>
      <c r="F41" s="45"/>
    </row>
    <row r="42" spans="1:6" hidden="1" x14ac:dyDescent="0.3">
      <c r="A42" s="44"/>
      <c r="B42" s="43"/>
      <c r="C42" s="44"/>
      <c r="D42" s="45"/>
      <c r="E42" s="45"/>
      <c r="F42" s="45"/>
    </row>
    <row r="43" spans="1:6" hidden="1" x14ac:dyDescent="0.3">
      <c r="A43" s="44"/>
      <c r="B43" s="43"/>
      <c r="C43" s="44"/>
      <c r="D43" s="45"/>
      <c r="E43" s="45"/>
      <c r="F43" s="45"/>
    </row>
    <row r="44" spans="1:6" s="1" customFormat="1" x14ac:dyDescent="0.3">
      <c r="A44" s="5"/>
      <c r="B44" s="4">
        <v>320109</v>
      </c>
      <c r="C44" s="5" t="s">
        <v>130</v>
      </c>
      <c r="D44" s="11">
        <f>SUM(D45:D55)</f>
        <v>0</v>
      </c>
      <c r="E44" s="11">
        <f t="shared" ref="E44:F44" si="5">SUM(E45:E55)</f>
        <v>0</v>
      </c>
      <c r="F44" s="11">
        <f t="shared" si="5"/>
        <v>0</v>
      </c>
    </row>
    <row r="45" spans="1:6" x14ac:dyDescent="0.3">
      <c r="A45" s="42" t="s">
        <v>659</v>
      </c>
      <c r="B45" s="43">
        <v>32010903</v>
      </c>
      <c r="C45" s="44" t="s">
        <v>131</v>
      </c>
      <c r="D45" s="45"/>
      <c r="E45" s="45"/>
      <c r="F45" s="45"/>
    </row>
    <row r="46" spans="1:6" hidden="1" x14ac:dyDescent="0.3">
      <c r="A46" s="44"/>
      <c r="B46" s="43"/>
      <c r="C46" s="44"/>
      <c r="D46" s="45"/>
      <c r="E46" s="45"/>
      <c r="F46" s="45"/>
    </row>
    <row r="47" spans="1:6" x14ac:dyDescent="0.3">
      <c r="A47" s="42" t="s">
        <v>660</v>
      </c>
      <c r="B47" s="43">
        <v>32010904</v>
      </c>
      <c r="C47" s="44" t="s">
        <v>132</v>
      </c>
      <c r="D47" s="45"/>
      <c r="E47" s="45"/>
      <c r="F47" s="45"/>
    </row>
    <row r="48" spans="1:6" hidden="1" x14ac:dyDescent="0.3">
      <c r="A48" s="44"/>
      <c r="B48" s="43"/>
      <c r="C48" s="44"/>
      <c r="D48" s="45"/>
      <c r="E48" s="45"/>
      <c r="F48" s="45"/>
    </row>
    <row r="49" spans="1:6" x14ac:dyDescent="0.3">
      <c r="A49" s="42" t="s">
        <v>661</v>
      </c>
      <c r="B49" s="43">
        <v>32010935</v>
      </c>
      <c r="C49" s="44" t="s">
        <v>133</v>
      </c>
      <c r="D49" s="45"/>
      <c r="E49" s="45"/>
      <c r="F49" s="45"/>
    </row>
    <row r="50" spans="1:6" hidden="1" x14ac:dyDescent="0.3">
      <c r="A50" s="44"/>
      <c r="B50" s="43"/>
      <c r="C50" s="44"/>
      <c r="D50" s="45"/>
      <c r="E50" s="45"/>
      <c r="F50" s="45"/>
    </row>
    <row r="51" spans="1:6" hidden="1" x14ac:dyDescent="0.3">
      <c r="A51" s="44"/>
      <c r="B51" s="43"/>
      <c r="C51" s="44"/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x14ac:dyDescent="0.3">
      <c r="A53" s="42" t="s">
        <v>662</v>
      </c>
      <c r="B53" s="43">
        <v>32010936</v>
      </c>
      <c r="C53" s="44" t="s">
        <v>134</v>
      </c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s="1" customFormat="1" x14ac:dyDescent="0.3">
      <c r="A56" s="5"/>
      <c r="B56" s="4">
        <v>320201</v>
      </c>
      <c r="C56" s="5" t="s">
        <v>146</v>
      </c>
      <c r="D56" s="11">
        <f>SUM(D57:D62)</f>
        <v>0</v>
      </c>
      <c r="E56" s="11">
        <f t="shared" ref="E56:F56" si="6">SUM(E57:E62)</f>
        <v>0</v>
      </c>
      <c r="F56" s="11">
        <f t="shared" si="6"/>
        <v>0</v>
      </c>
    </row>
    <row r="57" spans="1:6" x14ac:dyDescent="0.3">
      <c r="A57" s="42" t="s">
        <v>663</v>
      </c>
      <c r="B57" s="43">
        <v>32020101</v>
      </c>
      <c r="C57" s="44" t="s">
        <v>135</v>
      </c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x14ac:dyDescent="0.3">
      <c r="A59" s="42" t="s">
        <v>664</v>
      </c>
      <c r="B59" s="43">
        <v>32020102</v>
      </c>
      <c r="C59" s="44" t="s">
        <v>136</v>
      </c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x14ac:dyDescent="0.3">
      <c r="A61" s="42" t="s">
        <v>665</v>
      </c>
      <c r="B61" s="43">
        <v>32020104</v>
      </c>
      <c r="C61" s="44" t="s">
        <v>137</v>
      </c>
      <c r="D61" s="45"/>
      <c r="E61" s="45"/>
      <c r="F61" s="45"/>
    </row>
    <row r="62" spans="1:6" x14ac:dyDescent="0.3">
      <c r="A62" s="44"/>
      <c r="B62" s="43"/>
      <c r="C62" s="44" t="s">
        <v>808</v>
      </c>
      <c r="D62" s="45">
        <v>0</v>
      </c>
      <c r="E62" s="45">
        <v>0</v>
      </c>
      <c r="F62" s="45">
        <v>0</v>
      </c>
    </row>
    <row r="63" spans="1:6" s="1" customFormat="1" x14ac:dyDescent="0.3">
      <c r="A63" s="5"/>
      <c r="B63" s="4">
        <v>320301</v>
      </c>
      <c r="C63" s="5" t="s">
        <v>138</v>
      </c>
      <c r="D63" s="11">
        <f>SUM(D64:D68)</f>
        <v>0</v>
      </c>
      <c r="E63" s="11">
        <f>SUM(E64:E68)</f>
        <v>0</v>
      </c>
      <c r="F63" s="11">
        <f>SUM(F64:F68)</f>
        <v>0</v>
      </c>
    </row>
    <row r="64" spans="1:6" x14ac:dyDescent="0.3">
      <c r="A64" s="42" t="s">
        <v>666</v>
      </c>
      <c r="B64" s="43">
        <v>32030101</v>
      </c>
      <c r="C64" s="44" t="s">
        <v>139</v>
      </c>
      <c r="D64" s="45"/>
      <c r="E64" s="45"/>
      <c r="F64" s="45"/>
    </row>
    <row r="65" spans="1:6" x14ac:dyDescent="0.3">
      <c r="A65" s="42" t="s">
        <v>667</v>
      </c>
      <c r="B65" s="43">
        <v>32030109</v>
      </c>
      <c r="C65" s="44" t="s">
        <v>140</v>
      </c>
      <c r="D65" s="45"/>
      <c r="E65" s="45"/>
      <c r="F65" s="45"/>
    </row>
    <row r="66" spans="1:6" x14ac:dyDescent="0.3">
      <c r="A66" s="42" t="s">
        <v>668</v>
      </c>
      <c r="B66" s="43">
        <v>32030110</v>
      </c>
      <c r="C66" s="44" t="s">
        <v>141</v>
      </c>
      <c r="D66" s="45"/>
      <c r="E66" s="45"/>
      <c r="F66" s="45"/>
    </row>
    <row r="67" spans="1:6" hidden="1" x14ac:dyDescent="0.3">
      <c r="A67" s="46"/>
      <c r="B67" s="47"/>
      <c r="C67" s="46"/>
      <c r="D67" s="45"/>
      <c r="E67" s="45"/>
      <c r="F67" s="45"/>
    </row>
    <row r="68" spans="1:6" hidden="1" x14ac:dyDescent="0.3">
      <c r="A68" s="46"/>
      <c r="B68" s="47"/>
      <c r="C68" s="46"/>
      <c r="D68" s="45"/>
      <c r="E68" s="45"/>
      <c r="F68" s="45"/>
    </row>
    <row r="69" spans="1:6" s="1" customFormat="1" x14ac:dyDescent="0.3">
      <c r="A69" s="5"/>
      <c r="B69" s="4">
        <v>32011000</v>
      </c>
      <c r="C69" s="5" t="s">
        <v>142</v>
      </c>
      <c r="D69" s="11">
        <f>SUM(D70:D71)</f>
        <v>0</v>
      </c>
      <c r="E69" s="11">
        <f t="shared" ref="E69:F69" si="7">SUM(E70:E71)</f>
        <v>0</v>
      </c>
      <c r="F69" s="11">
        <f t="shared" si="7"/>
        <v>0</v>
      </c>
    </row>
    <row r="70" spans="1:6" hidden="1" x14ac:dyDescent="0.3">
      <c r="A70" s="42" t="s">
        <v>669</v>
      </c>
      <c r="B70" s="46"/>
      <c r="C70" s="46"/>
      <c r="D70" s="45"/>
      <c r="E70" s="45"/>
      <c r="F70" s="45"/>
    </row>
    <row r="71" spans="1:6" hidden="1" x14ac:dyDescent="0.3">
      <c r="A71" s="46"/>
      <c r="B71" s="46"/>
      <c r="C71" s="46"/>
      <c r="D71" s="45"/>
      <c r="E71" s="45"/>
      <c r="F71" s="45"/>
    </row>
    <row r="72" spans="1:6" hidden="1" x14ac:dyDescent="0.3"/>
    <row r="73" spans="1:6" hidden="1" x14ac:dyDescent="0.3">
      <c r="A73" s="74" t="s">
        <v>780</v>
      </c>
      <c r="B73" s="74"/>
      <c r="C73" s="74"/>
      <c r="D73" s="74"/>
      <c r="E73" s="74"/>
      <c r="F73" s="74"/>
    </row>
    <row r="74" spans="1:6" hidden="1" x14ac:dyDescent="0.3">
      <c r="A74" s="75" t="s">
        <v>881</v>
      </c>
      <c r="B74" s="75"/>
      <c r="C74" s="75"/>
      <c r="D74" s="75"/>
      <c r="E74" s="75"/>
      <c r="F74" s="75"/>
    </row>
    <row r="75" spans="1:6" hidden="1" x14ac:dyDescent="0.3">
      <c r="A75" s="75" t="s">
        <v>751</v>
      </c>
      <c r="B75" s="75"/>
      <c r="C75" s="75"/>
      <c r="D75" s="75"/>
      <c r="E75" s="75"/>
      <c r="F75" s="75"/>
    </row>
    <row r="76" spans="1:6" hidden="1" x14ac:dyDescent="0.3"/>
    <row r="77" spans="1:6" ht="45" x14ac:dyDescent="0.3">
      <c r="A77" s="50"/>
      <c r="B77" s="50" t="s">
        <v>779</v>
      </c>
      <c r="C77" s="50" t="s">
        <v>112</v>
      </c>
      <c r="D77" s="50" t="s">
        <v>595</v>
      </c>
      <c r="E77" s="50" t="s">
        <v>596</v>
      </c>
      <c r="F77" s="50" t="s">
        <v>597</v>
      </c>
    </row>
    <row r="78" spans="1:6" x14ac:dyDescent="0.3">
      <c r="A78" s="42"/>
      <c r="B78" s="43">
        <v>32010202</v>
      </c>
      <c r="C78" s="44" t="s">
        <v>836</v>
      </c>
      <c r="D78" s="45"/>
      <c r="E78" s="45"/>
      <c r="F78" s="70">
        <v>400000000</v>
      </c>
    </row>
    <row r="79" spans="1:6" ht="45" x14ac:dyDescent="0.3">
      <c r="A79" s="42"/>
      <c r="B79" s="43">
        <v>32010221</v>
      </c>
      <c r="C79" s="44" t="s">
        <v>570</v>
      </c>
      <c r="D79" s="45"/>
      <c r="E79" s="45"/>
      <c r="F79" s="70">
        <v>205882352.94</v>
      </c>
    </row>
    <row r="80" spans="1:6" ht="30" hidden="1" x14ac:dyDescent="0.3">
      <c r="A80" s="42"/>
      <c r="B80" s="43">
        <v>32010221</v>
      </c>
      <c r="C80" s="44" t="s">
        <v>571</v>
      </c>
      <c r="D80" s="45"/>
      <c r="E80" s="45"/>
      <c r="F80" s="70"/>
    </row>
    <row r="81" spans="1:6" ht="30" x14ac:dyDescent="0.3">
      <c r="A81" s="42"/>
      <c r="B81" s="43">
        <v>32010221</v>
      </c>
      <c r="C81" s="44" t="s">
        <v>572</v>
      </c>
      <c r="D81" s="45"/>
      <c r="E81" s="45"/>
      <c r="F81" s="70">
        <v>58823529.409999996</v>
      </c>
    </row>
    <row r="82" spans="1:6" ht="45" x14ac:dyDescent="0.3">
      <c r="A82" s="42"/>
      <c r="B82" s="43">
        <v>32010221</v>
      </c>
      <c r="C82" s="44" t="s">
        <v>574</v>
      </c>
      <c r="D82" s="45"/>
      <c r="E82" s="45"/>
      <c r="F82" s="70">
        <v>68627450.980000004</v>
      </c>
    </row>
    <row r="83" spans="1:6" ht="45" x14ac:dyDescent="0.3">
      <c r="A83" s="42"/>
      <c r="B83" s="43">
        <v>32010221</v>
      </c>
      <c r="C83" s="44" t="s">
        <v>573</v>
      </c>
      <c r="D83" s="45"/>
      <c r="E83" s="45"/>
      <c r="F83" s="70">
        <v>6862745.0999999996</v>
      </c>
    </row>
    <row r="84" spans="1:6" ht="30" x14ac:dyDescent="0.3">
      <c r="A84" s="42"/>
      <c r="B84" s="43">
        <v>32010221</v>
      </c>
      <c r="C84" s="44" t="s">
        <v>575</v>
      </c>
      <c r="D84" s="45"/>
      <c r="E84" s="45"/>
      <c r="F84" s="70">
        <v>68627450.980000004</v>
      </c>
    </row>
    <row r="85" spans="1:6" ht="45" x14ac:dyDescent="0.3">
      <c r="A85" s="42"/>
      <c r="B85" s="43">
        <v>32010221</v>
      </c>
      <c r="C85" s="44" t="s">
        <v>576</v>
      </c>
      <c r="D85" s="45"/>
      <c r="E85" s="45"/>
      <c r="F85" s="70">
        <v>70058823.530000001</v>
      </c>
    </row>
    <row r="86" spans="1:6" ht="30" x14ac:dyDescent="0.3">
      <c r="A86" s="42"/>
      <c r="B86" s="43">
        <v>32010221</v>
      </c>
      <c r="C86" s="44" t="s">
        <v>577</v>
      </c>
      <c r="D86" s="45"/>
      <c r="E86" s="45"/>
      <c r="F86" s="70">
        <v>147059823.53</v>
      </c>
    </row>
    <row r="87" spans="1:6" ht="30" hidden="1" x14ac:dyDescent="0.3">
      <c r="A87" s="42"/>
      <c r="B87" s="43">
        <v>32010221</v>
      </c>
      <c r="C87" s="44" t="s">
        <v>578</v>
      </c>
      <c r="D87" s="45"/>
      <c r="E87" s="45"/>
      <c r="F87" s="70"/>
    </row>
    <row r="88" spans="1:6" ht="45" x14ac:dyDescent="0.3">
      <c r="A88" s="42"/>
      <c r="B88" s="43">
        <v>32010221</v>
      </c>
      <c r="C88" s="44" t="s">
        <v>579</v>
      </c>
      <c r="D88" s="45"/>
      <c r="E88" s="45"/>
      <c r="F88" s="70">
        <v>68627450.980000004</v>
      </c>
    </row>
    <row r="89" spans="1:6" ht="30" hidden="1" x14ac:dyDescent="0.3">
      <c r="A89" s="42"/>
      <c r="B89" s="43">
        <v>32010221</v>
      </c>
      <c r="C89" s="44" t="s">
        <v>580</v>
      </c>
      <c r="D89" s="45"/>
      <c r="E89" s="45"/>
      <c r="F89" s="70"/>
    </row>
    <row r="90" spans="1:6" ht="60" x14ac:dyDescent="0.3">
      <c r="A90" s="42"/>
      <c r="B90" s="43">
        <v>32010221</v>
      </c>
      <c r="C90" s="44" t="s">
        <v>581</v>
      </c>
      <c r="D90" s="45"/>
      <c r="E90" s="45"/>
      <c r="F90" s="70">
        <v>3000000</v>
      </c>
    </row>
    <row r="91" spans="1:6" ht="45" x14ac:dyDescent="0.3">
      <c r="A91" s="42"/>
      <c r="B91" s="43">
        <v>32010221</v>
      </c>
      <c r="C91" s="44" t="s">
        <v>582</v>
      </c>
      <c r="D91" s="45"/>
      <c r="E91" s="45"/>
      <c r="F91" s="70">
        <v>41176470.590000004</v>
      </c>
    </row>
    <row r="92" spans="1:6" ht="45" x14ac:dyDescent="0.3">
      <c r="A92" s="42"/>
      <c r="B92" s="43">
        <v>32010221</v>
      </c>
      <c r="C92" s="44" t="s">
        <v>583</v>
      </c>
      <c r="D92" s="45"/>
      <c r="E92" s="45"/>
      <c r="F92" s="70">
        <v>117647058.81999999</v>
      </c>
    </row>
    <row r="93" spans="1:6" ht="30" x14ac:dyDescent="0.3">
      <c r="A93" s="42"/>
      <c r="B93" s="43">
        <v>32010221</v>
      </c>
      <c r="C93" s="44" t="s">
        <v>584</v>
      </c>
      <c r="D93" s="45"/>
      <c r="E93" s="45"/>
      <c r="F93" s="70">
        <v>147057823.31000042</v>
      </c>
    </row>
    <row r="94" spans="1:6" ht="45" x14ac:dyDescent="0.3">
      <c r="A94" s="42"/>
      <c r="B94" s="43">
        <v>32010221</v>
      </c>
      <c r="C94" s="44" t="s">
        <v>585</v>
      </c>
      <c r="D94" s="45"/>
      <c r="E94" s="45"/>
      <c r="F94" s="70">
        <v>1166364.26</v>
      </c>
    </row>
    <row r="95" spans="1:6" x14ac:dyDescent="0.3">
      <c r="A95" s="42"/>
      <c r="B95" s="43">
        <v>32010221</v>
      </c>
      <c r="C95" s="44" t="s">
        <v>586</v>
      </c>
      <c r="D95" s="45"/>
      <c r="E95" s="45"/>
      <c r="F95" s="70">
        <v>65282353</v>
      </c>
    </row>
    <row r="96" spans="1:6" ht="30" x14ac:dyDescent="0.3">
      <c r="A96" s="42"/>
      <c r="B96" s="43">
        <v>32010221</v>
      </c>
      <c r="C96" s="44" t="s">
        <v>587</v>
      </c>
      <c r="D96" s="45"/>
      <c r="E96" s="45"/>
      <c r="F96" s="70">
        <v>44117647</v>
      </c>
    </row>
    <row r="97" spans="1:6" ht="45" x14ac:dyDescent="0.3">
      <c r="A97" s="42"/>
      <c r="B97" s="43">
        <v>32010221</v>
      </c>
      <c r="C97" s="44" t="s">
        <v>588</v>
      </c>
      <c r="D97" s="45"/>
      <c r="E97" s="45"/>
      <c r="F97" s="70">
        <v>6617647.0599999996</v>
      </c>
    </row>
    <row r="98" spans="1:6" ht="30" x14ac:dyDescent="0.3">
      <c r="A98" s="46"/>
      <c r="B98" s="43">
        <v>32010221</v>
      </c>
      <c r="C98" s="44" t="s">
        <v>809</v>
      </c>
      <c r="D98" s="45"/>
      <c r="E98" s="45"/>
      <c r="F98" s="70">
        <v>0</v>
      </c>
    </row>
    <row r="99" spans="1:6" hidden="1" x14ac:dyDescent="0.3"/>
    <row r="100" spans="1:6" hidden="1" x14ac:dyDescent="0.3"/>
    <row r="101" spans="1:6" hidden="1" x14ac:dyDescent="0.3"/>
    <row r="102" spans="1:6" hidden="1" x14ac:dyDescent="0.3"/>
    <row r="103" spans="1:6" hidden="1" x14ac:dyDescent="0.3"/>
    <row r="104" spans="1:6" hidden="1" x14ac:dyDescent="0.3"/>
    <row r="105" spans="1:6" hidden="1" x14ac:dyDescent="0.3"/>
    <row r="106" spans="1:6" hidden="1" x14ac:dyDescent="0.3"/>
    <row r="107" spans="1:6" hidden="1" x14ac:dyDescent="0.3"/>
    <row r="108" spans="1:6" hidden="1" x14ac:dyDescent="0.3"/>
    <row r="109" spans="1:6" hidden="1" x14ac:dyDescent="0.3"/>
    <row r="110" spans="1:6" hidden="1" x14ac:dyDescent="0.3"/>
    <row r="111" spans="1:6" hidden="1" x14ac:dyDescent="0.3"/>
    <row r="112" spans="1:6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8gz3mqYPxGrDcRIUFvm/rhkbVK/5B3Utuq1TqI+7wnBiGqEcvlzHKgYsJaUD7tKaAjj6OepFC4AME8c5owAaoA==" saltValue="v4RUPyeYm4Iquqq6xZ/f/g==" spinCount="100000" sheet="1" objects="1" scenarios="1" formatColumns="0" formatRows="0" selectLockedCells="1"/>
  <mergeCells count="6">
    <mergeCell ref="A73:F73"/>
    <mergeCell ref="A74:F74"/>
    <mergeCell ref="A75:F75"/>
    <mergeCell ref="A1:F1"/>
    <mergeCell ref="A2:F2"/>
    <mergeCell ref="A3:F3"/>
  </mergeCells>
  <pageMargins left="0.51181102362204722" right="0.51181102362204722" top="0.74803149606299213" bottom="0.74803149606299213" header="0.31496062992125984" footer="0.51181102362204722"/>
  <pageSetup scale="57" orientation="landscape" r:id="rId1"/>
  <headerFooter>
    <oddFooter>&amp;C&amp;"-,Bold"&amp;20&amp;P</oddFooter>
  </headerFooter>
  <rowBreaks count="1" manualBreakCount="1">
    <brk id="83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E300"/>
  <sheetViews>
    <sheetView view="pageBreakPreview" zoomScale="90" zoomScaleNormal="140" zoomScaleSheetLayoutView="90" workbookViewId="0">
      <selection activeCell="A301" sqref="A30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4" t="s">
        <v>527</v>
      </c>
      <c r="B2" s="74"/>
      <c r="C2" s="74"/>
      <c r="D2" s="74"/>
      <c r="E2" s="74"/>
    </row>
    <row r="3" spans="1:5" ht="26.5" customHeight="1" x14ac:dyDescent="0.3">
      <c r="A3" s="76" t="s">
        <v>876</v>
      </c>
      <c r="B3" s="76"/>
      <c r="C3" s="76"/>
      <c r="D3" s="76"/>
      <c r="E3" s="76"/>
    </row>
    <row r="4" spans="1:5" x14ac:dyDescent="0.3">
      <c r="A4" s="75" t="s">
        <v>752</v>
      </c>
      <c r="B4" s="75"/>
      <c r="C4" s="75"/>
      <c r="D4" s="75"/>
      <c r="E4" s="75"/>
    </row>
    <row r="6" spans="1:5" ht="51" customHeight="1" x14ac:dyDescent="0.3">
      <c r="A6" s="58" t="s">
        <v>0</v>
      </c>
      <c r="B6" s="58" t="s">
        <v>1</v>
      </c>
      <c r="C6" s="50" t="s">
        <v>595</v>
      </c>
      <c r="D6" s="50" t="s">
        <v>596</v>
      </c>
      <c r="E6" s="50" t="s">
        <v>597</v>
      </c>
    </row>
    <row r="7" spans="1:5" s="1" customFormat="1" x14ac:dyDescent="0.3">
      <c r="A7" s="3">
        <v>21</v>
      </c>
      <c r="B7" s="3" t="s">
        <v>4</v>
      </c>
      <c r="C7" s="12">
        <f>C8+C13+C20</f>
        <v>76891521.840000004</v>
      </c>
      <c r="D7" s="12">
        <f t="shared" ref="D7:E7" si="0">D8+D13+D20</f>
        <v>76891521.840000004</v>
      </c>
      <c r="E7" s="12">
        <f t="shared" si="0"/>
        <v>69051164.219999999</v>
      </c>
    </row>
    <row r="8" spans="1:5" s="1" customFormat="1" x14ac:dyDescent="0.3">
      <c r="A8" s="3">
        <v>2101</v>
      </c>
      <c r="B8" s="3" t="s">
        <v>5</v>
      </c>
      <c r="C8" s="12">
        <f>C9</f>
        <v>76891521.840000004</v>
      </c>
      <c r="D8" s="12">
        <f t="shared" ref="D8:E8" si="1">D9</f>
        <v>76891521.840000004</v>
      </c>
      <c r="E8" s="12">
        <f t="shared" si="1"/>
        <v>69051164.219999999</v>
      </c>
    </row>
    <row r="9" spans="1:5" s="1" customFormat="1" x14ac:dyDescent="0.3">
      <c r="A9" s="3">
        <v>210101</v>
      </c>
      <c r="B9" s="3" t="s">
        <v>6</v>
      </c>
      <c r="C9" s="12">
        <f>SUM(C10:C12)</f>
        <v>76891521.840000004</v>
      </c>
      <c r="D9" s="12">
        <f t="shared" ref="D9:E9" si="2">SUM(D10:D12)</f>
        <v>76891521.840000004</v>
      </c>
      <c r="E9" s="12">
        <f t="shared" si="2"/>
        <v>69051164.219999999</v>
      </c>
    </row>
    <row r="10" spans="1:5" x14ac:dyDescent="0.3">
      <c r="A10" s="59">
        <v>21010101</v>
      </c>
      <c r="B10" s="48" t="s">
        <v>5</v>
      </c>
      <c r="C10" s="41">
        <v>76891521.840000004</v>
      </c>
      <c r="D10" s="41">
        <v>76891521.840000004</v>
      </c>
      <c r="E10" s="41">
        <v>69051164.219999999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5TDzsgq2uHmf6iBpOzU6KkTLMfZscpIE3kw4B0p1I6Se7yZjgQdNEmnrz6DKtt+ap6PbPWZtY7VEKJTSZmGj4A==" saltValue="Ukb8G5myFIUJm/OqMckWH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3:E300"/>
  <sheetViews>
    <sheetView view="pageBreakPreview" topLeftCell="A14" zoomScale="90" zoomScaleNormal="140" zoomScaleSheetLayoutView="90" workbookViewId="0">
      <selection activeCell="C13" sqref="C13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4" t="s">
        <v>528</v>
      </c>
      <c r="B3" s="74"/>
      <c r="C3" s="74"/>
      <c r="D3" s="74"/>
      <c r="E3" s="74"/>
    </row>
    <row r="4" spans="1:5" ht="28.9" customHeight="1" x14ac:dyDescent="0.3">
      <c r="A4" s="76" t="s">
        <v>877</v>
      </c>
      <c r="B4" s="76"/>
      <c r="C4" s="76"/>
      <c r="D4" s="76"/>
      <c r="E4" s="76"/>
    </row>
    <row r="5" spans="1:5" x14ac:dyDescent="0.3">
      <c r="A5" s="75" t="s">
        <v>752</v>
      </c>
      <c r="B5" s="75"/>
      <c r="C5" s="75"/>
      <c r="D5" s="75"/>
      <c r="E5" s="75"/>
    </row>
    <row r="6" spans="1:5" ht="45" x14ac:dyDescent="0.3">
      <c r="A6" s="58" t="s">
        <v>0</v>
      </c>
      <c r="B6" s="58" t="s">
        <v>1</v>
      </c>
      <c r="C6" s="50" t="s">
        <v>595</v>
      </c>
      <c r="D6" s="50" t="s">
        <v>596</v>
      </c>
      <c r="E6" s="50" t="s">
        <v>597</v>
      </c>
    </row>
    <row r="7" spans="1:5" s="1" customFormat="1" x14ac:dyDescent="0.3">
      <c r="A7" s="4">
        <v>2</v>
      </c>
      <c r="B7" s="5" t="s">
        <v>20</v>
      </c>
      <c r="C7" s="12">
        <f>C8+C84+C88+C93</f>
        <v>28215000</v>
      </c>
      <c r="D7" s="12">
        <f t="shared" ref="D7:E7" si="0">D8+D84+D88+D93</f>
        <v>7838350</v>
      </c>
      <c r="E7" s="12">
        <f t="shared" si="0"/>
        <v>30500000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28215000</v>
      </c>
      <c r="D8" s="12">
        <f t="shared" ref="D8:E8" si="1">D9+D14+D22+D36+D45+D48+D54+D63+D67+D70</f>
        <v>7838350</v>
      </c>
      <c r="E8" s="12">
        <f t="shared" si="1"/>
        <v>30500000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3500000</v>
      </c>
      <c r="D9" s="12">
        <f t="shared" ref="D9:E9" si="2">SUM(D10:D13)</f>
        <v>2812500</v>
      </c>
      <c r="E9" s="12">
        <f t="shared" si="2"/>
        <v>3000000</v>
      </c>
    </row>
    <row r="10" spans="1:5" x14ac:dyDescent="0.3">
      <c r="A10" s="43">
        <v>22020101</v>
      </c>
      <c r="B10" s="44" t="s">
        <v>23</v>
      </c>
      <c r="C10" s="41">
        <v>3500000</v>
      </c>
      <c r="D10" s="41">
        <v>2812500</v>
      </c>
      <c r="E10" s="41">
        <v>3000000</v>
      </c>
    </row>
    <row r="11" spans="1:5" hidden="1" x14ac:dyDescent="0.3">
      <c r="A11" s="43">
        <v>22020102</v>
      </c>
      <c r="B11" s="44" t="s">
        <v>24</v>
      </c>
      <c r="C11" s="41"/>
      <c r="D11" s="41"/>
      <c r="E11" s="41"/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1000000</v>
      </c>
      <c r="D14" s="12">
        <f>SUM(D15:D21)</f>
        <v>450000</v>
      </c>
      <c r="E14" s="12">
        <f>SUM(E15:E21)</f>
        <v>6000000</v>
      </c>
    </row>
    <row r="15" spans="1:5" x14ac:dyDescent="0.3">
      <c r="A15" s="43">
        <v>22020201</v>
      </c>
      <c r="B15" s="44" t="s">
        <v>28</v>
      </c>
      <c r="C15" s="41">
        <v>1000000</v>
      </c>
      <c r="D15" s="41">
        <v>450000</v>
      </c>
      <c r="E15" s="41">
        <v>6000000</v>
      </c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1100000</v>
      </c>
      <c r="D22" s="12">
        <f t="shared" ref="D22:E22" si="3">SUM(D23:D35)</f>
        <v>0</v>
      </c>
      <c r="E22" s="12">
        <f t="shared" si="3"/>
        <v>1000000</v>
      </c>
    </row>
    <row r="23" spans="1:5" x14ac:dyDescent="0.3">
      <c r="A23" s="43">
        <v>22020301</v>
      </c>
      <c r="B23" s="44" t="s">
        <v>36</v>
      </c>
      <c r="C23" s="41">
        <v>1100000</v>
      </c>
      <c r="D23" s="41">
        <v>0</v>
      </c>
      <c r="E23" s="41">
        <v>1000000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13805000</v>
      </c>
      <c r="D36" s="12">
        <f t="shared" ref="D36:E36" si="4">SUM(D37:D44)</f>
        <v>1075850</v>
      </c>
      <c r="E36" s="12">
        <f t="shared" si="4"/>
        <v>16000000</v>
      </c>
    </row>
    <row r="37" spans="1:5" x14ac:dyDescent="0.3">
      <c r="A37" s="43">
        <v>22020401</v>
      </c>
      <c r="B37" s="44" t="s">
        <v>50</v>
      </c>
      <c r="C37" s="41">
        <v>7805000</v>
      </c>
      <c r="D37" s="41">
        <v>1075850</v>
      </c>
      <c r="E37" s="41">
        <v>15000000</v>
      </c>
    </row>
    <row r="38" spans="1:5" x14ac:dyDescent="0.3">
      <c r="A38" s="43">
        <v>22020402</v>
      </c>
      <c r="B38" s="44" t="s">
        <v>51</v>
      </c>
      <c r="C38" s="41">
        <v>1000000</v>
      </c>
      <c r="D38" s="41">
        <v>0</v>
      </c>
      <c r="E38" s="41">
        <v>1000000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x14ac:dyDescent="0.3">
      <c r="A41" s="43">
        <v>22020405</v>
      </c>
      <c r="B41" s="44" t="s">
        <v>54</v>
      </c>
      <c r="C41" s="41">
        <v>5000000</v>
      </c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8810000</v>
      </c>
      <c r="D70" s="12">
        <f t="shared" ref="D70:E70" si="10">SUM(D71:D83)</f>
        <v>3500000</v>
      </c>
      <c r="E70" s="12">
        <f t="shared" si="10"/>
        <v>4500000</v>
      </c>
    </row>
    <row r="71" spans="1:5" x14ac:dyDescent="0.3">
      <c r="A71" s="43">
        <v>22021001</v>
      </c>
      <c r="B71" s="44" t="s">
        <v>84</v>
      </c>
      <c r="C71" s="41">
        <v>4310000</v>
      </c>
      <c r="D71" s="41">
        <v>3500000</v>
      </c>
      <c r="E71" s="41">
        <v>2000000</v>
      </c>
    </row>
    <row r="72" spans="1:5" x14ac:dyDescent="0.3">
      <c r="A72" s="43">
        <v>22021002</v>
      </c>
      <c r="B72" s="44" t="s">
        <v>85</v>
      </c>
      <c r="C72" s="41">
        <v>2000000</v>
      </c>
      <c r="D72" s="41">
        <v>0</v>
      </c>
      <c r="E72" s="41">
        <v>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2500000</v>
      </c>
      <c r="D76" s="41">
        <v>0</v>
      </c>
      <c r="E76" s="41">
        <v>2500000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nC2Epew6Ukgrd99XVrAfHVgXc4TbEaGTU4vekVBeBNqg7NgO4L753qiR1xM7tmT3O2BL0iFGZwHY2lMia9UQTg==" saltValue="LF/QPBuhzEibdohBuNcW7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F300"/>
  <sheetViews>
    <sheetView view="pageBreakPreview" topLeftCell="A2" zoomScale="60" zoomScaleNormal="130" workbookViewId="0">
      <selection activeCell="A41" sqref="A41:XFD41"/>
    </sheetView>
  </sheetViews>
  <sheetFormatPr defaultColWidth="8.81640625" defaultRowHeight="15" x14ac:dyDescent="0.3"/>
  <cols>
    <col min="1" max="1" width="25.4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4" t="s">
        <v>143</v>
      </c>
      <c r="B1" s="74"/>
      <c r="C1" s="74"/>
      <c r="D1" s="74"/>
      <c r="E1" s="74"/>
    </row>
    <row r="2" spans="1:6" x14ac:dyDescent="0.3">
      <c r="A2" s="75" t="s">
        <v>879</v>
      </c>
      <c r="B2" s="75"/>
      <c r="C2" s="75"/>
      <c r="D2" s="75"/>
      <c r="E2" s="75"/>
    </row>
    <row r="3" spans="1:6" x14ac:dyDescent="0.3">
      <c r="A3" s="75" t="s">
        <v>752</v>
      </c>
      <c r="B3" s="75"/>
      <c r="C3" s="75"/>
      <c r="D3" s="75"/>
      <c r="E3" s="75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595</v>
      </c>
      <c r="E5" s="50" t="s">
        <v>596</v>
      </c>
      <c r="F5" s="50" t="s">
        <v>597</v>
      </c>
    </row>
    <row r="6" spans="1:6" s="1" customFormat="1" x14ac:dyDescent="0.3">
      <c r="A6" s="8" t="s">
        <v>607</v>
      </c>
      <c r="B6" s="4">
        <v>3</v>
      </c>
      <c r="C6" s="5" t="s">
        <v>113</v>
      </c>
      <c r="D6" s="11">
        <f>D7+D17+D28+D34+D40+D49+D56+D68+D75+D81</f>
        <v>856000000</v>
      </c>
      <c r="E6" s="11">
        <f t="shared" ref="E6:F6" si="0">E7+E17+E28+E34+E40+E49+E56+E68+E75+E81</f>
        <v>419315705.70999998</v>
      </c>
      <c r="F6" s="11">
        <f t="shared" si="0"/>
        <v>513000000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SUM(D8:D16)</f>
        <v>80000000</v>
      </c>
      <c r="E7" s="11">
        <f t="shared" ref="E7:F7" si="1">SUM(E8:E16)</f>
        <v>0</v>
      </c>
      <c r="F7" s="11">
        <f t="shared" si="1"/>
        <v>80000000</v>
      </c>
    </row>
    <row r="8" spans="1:6" ht="30" x14ac:dyDescent="0.3">
      <c r="A8" s="68">
        <v>17340000000001</v>
      </c>
      <c r="B8" s="43">
        <v>32010101</v>
      </c>
      <c r="C8" s="44" t="s">
        <v>837</v>
      </c>
      <c r="D8" s="45">
        <v>80000000</v>
      </c>
      <c r="E8" s="45">
        <v>0</v>
      </c>
      <c r="F8" s="45">
        <v>80000000</v>
      </c>
    </row>
    <row r="9" spans="1:6" hidden="1" x14ac:dyDescent="0.3">
      <c r="A9" s="44"/>
      <c r="B9" s="43"/>
      <c r="C9" s="44"/>
      <c r="D9" s="45"/>
      <c r="E9" s="45"/>
      <c r="F9" s="45"/>
    </row>
    <row r="10" spans="1:6" hidden="1" x14ac:dyDescent="0.3">
      <c r="A10" s="44"/>
      <c r="B10" s="43"/>
      <c r="C10" s="44"/>
      <c r="D10" s="45"/>
      <c r="E10" s="45"/>
      <c r="F10" s="45"/>
    </row>
    <row r="11" spans="1:6" hidden="1" x14ac:dyDescent="0.3">
      <c r="A11" s="44"/>
      <c r="B11" s="43"/>
      <c r="C11" s="44"/>
      <c r="D11" s="45"/>
      <c r="E11" s="45"/>
      <c r="F11" s="45"/>
    </row>
    <row r="12" spans="1:6" hidden="1" x14ac:dyDescent="0.3">
      <c r="A12" s="44"/>
      <c r="B12" s="43"/>
      <c r="C12" s="44"/>
      <c r="D12" s="45"/>
      <c r="E12" s="45"/>
      <c r="F12" s="45"/>
    </row>
    <row r="13" spans="1:6" hidden="1" x14ac:dyDescent="0.3">
      <c r="A13" s="44"/>
      <c r="B13" s="43"/>
      <c r="C13" s="44"/>
      <c r="D13" s="45"/>
      <c r="E13" s="45"/>
      <c r="F13" s="45"/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3">
      <c r="A17" s="5"/>
      <c r="B17" s="4">
        <v>32010200</v>
      </c>
      <c r="C17" s="5" t="s">
        <v>116</v>
      </c>
      <c r="D17" s="11">
        <f>SUM(D18:D27)</f>
        <v>776000000</v>
      </c>
      <c r="E17" s="11">
        <f t="shared" ref="E17:F17" si="2">SUM(E18:E27)</f>
        <v>419315705.70999998</v>
      </c>
      <c r="F17" s="11">
        <f t="shared" si="2"/>
        <v>233000000</v>
      </c>
    </row>
    <row r="18" spans="1:6" ht="45" x14ac:dyDescent="0.3">
      <c r="A18" s="42" t="s">
        <v>608</v>
      </c>
      <c r="B18" s="43">
        <v>32010202</v>
      </c>
      <c r="C18" s="44" t="s">
        <v>838</v>
      </c>
      <c r="D18" s="45">
        <v>50000000</v>
      </c>
      <c r="E18" s="45">
        <v>0</v>
      </c>
      <c r="F18" s="45">
        <v>0</v>
      </c>
    </row>
    <row r="19" spans="1:6" ht="45" x14ac:dyDescent="0.3">
      <c r="A19" s="67">
        <v>17340000000002</v>
      </c>
      <c r="B19" s="43">
        <v>32010202</v>
      </c>
      <c r="C19" s="44" t="s">
        <v>839</v>
      </c>
      <c r="D19" s="45">
        <v>50000000</v>
      </c>
      <c r="E19" s="45">
        <v>5316600</v>
      </c>
      <c r="F19" s="45">
        <v>0</v>
      </c>
    </row>
    <row r="20" spans="1:6" ht="30" x14ac:dyDescent="0.3">
      <c r="A20" s="67">
        <v>17340000000006</v>
      </c>
      <c r="B20" s="43">
        <v>32010206</v>
      </c>
      <c r="C20" s="44" t="s">
        <v>840</v>
      </c>
      <c r="D20" s="45">
        <v>190000000</v>
      </c>
      <c r="E20" s="45">
        <v>38389698</v>
      </c>
      <c r="F20" s="45">
        <v>0</v>
      </c>
    </row>
    <row r="21" spans="1:6" x14ac:dyDescent="0.3">
      <c r="A21" s="67">
        <v>17340000000007</v>
      </c>
      <c r="B21" s="43">
        <v>32010207</v>
      </c>
      <c r="C21" s="44" t="s">
        <v>841</v>
      </c>
      <c r="D21" s="45">
        <v>0</v>
      </c>
      <c r="E21" s="45">
        <v>0</v>
      </c>
      <c r="F21" s="45">
        <v>120000000</v>
      </c>
    </row>
    <row r="22" spans="1:6" hidden="1" x14ac:dyDescent="0.3">
      <c r="A22" s="46"/>
      <c r="B22" s="47"/>
      <c r="C22" s="46"/>
      <c r="D22" s="45"/>
      <c r="E22" s="45"/>
      <c r="F22" s="45"/>
    </row>
    <row r="23" spans="1:6" ht="45" x14ac:dyDescent="0.3">
      <c r="A23" s="46"/>
      <c r="B23" s="47"/>
      <c r="C23" s="44" t="s">
        <v>846</v>
      </c>
      <c r="D23" s="45">
        <v>30000000</v>
      </c>
      <c r="E23" s="45">
        <v>326500</v>
      </c>
      <c r="F23" s="45">
        <v>0</v>
      </c>
    </row>
    <row r="24" spans="1:6" ht="30" x14ac:dyDescent="0.3">
      <c r="A24" s="46"/>
      <c r="B24" s="47"/>
      <c r="C24" s="44" t="s">
        <v>842</v>
      </c>
      <c r="D24" s="45">
        <v>453000000</v>
      </c>
      <c r="E24" s="45">
        <v>375282907.70999998</v>
      </c>
      <c r="F24" s="45">
        <v>110000000</v>
      </c>
    </row>
    <row r="25" spans="1:6" x14ac:dyDescent="0.3">
      <c r="A25" s="46"/>
      <c r="B25" s="47"/>
      <c r="C25" s="44" t="s">
        <v>843</v>
      </c>
      <c r="D25" s="45">
        <v>3000000</v>
      </c>
      <c r="E25" s="45">
        <v>0</v>
      </c>
      <c r="F25" s="45">
        <v>3000000</v>
      </c>
    </row>
    <row r="26" spans="1:6" ht="30" x14ac:dyDescent="0.3">
      <c r="A26" s="46"/>
      <c r="B26" s="47"/>
      <c r="C26" s="44" t="s">
        <v>844</v>
      </c>
      <c r="D26" s="45">
        <v>0</v>
      </c>
      <c r="E26" s="45">
        <v>0</v>
      </c>
      <c r="F26" s="45">
        <v>0</v>
      </c>
    </row>
    <row r="27" spans="1:6" ht="30" x14ac:dyDescent="0.3">
      <c r="A27" s="46"/>
      <c r="B27" s="47"/>
      <c r="C27" s="44" t="s">
        <v>845</v>
      </c>
      <c r="D27" s="45">
        <v>0</v>
      </c>
      <c r="E27" s="45">
        <v>0</v>
      </c>
      <c r="F27" s="45">
        <v>0</v>
      </c>
    </row>
    <row r="28" spans="1:6" s="1" customFormat="1" x14ac:dyDescent="0.3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x14ac:dyDescent="0.3">
      <c r="A29" s="42" t="s">
        <v>670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s="1" customFormat="1" x14ac:dyDescent="0.3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hidden="1" x14ac:dyDescent="0.3">
      <c r="A35" s="42" t="s">
        <v>671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3">
      <c r="A36" s="42" t="s">
        <v>672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3">
      <c r="A37" s="42" t="s">
        <v>673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3">
      <c r="A38" s="42" t="s">
        <v>674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3">
      <c r="A39" s="44"/>
      <c r="B39" s="43"/>
      <c r="C39" s="44"/>
      <c r="D39" s="45"/>
      <c r="E39" s="45"/>
      <c r="F39" s="45"/>
    </row>
    <row r="40" spans="1:6" s="1" customFormat="1" x14ac:dyDescent="0.3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5">SUM(E41:E48)</f>
        <v>0</v>
      </c>
      <c r="F40" s="11">
        <f t="shared" si="5"/>
        <v>0</v>
      </c>
    </row>
    <row r="41" spans="1:6" hidden="1" x14ac:dyDescent="0.3">
      <c r="A41" s="42" t="s">
        <v>675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3">
      <c r="A42" s="44"/>
      <c r="B42" s="43"/>
      <c r="C42" s="44"/>
      <c r="D42" s="45"/>
      <c r="E42" s="45"/>
      <c r="F42" s="45"/>
    </row>
    <row r="43" spans="1:6" hidden="1" x14ac:dyDescent="0.3">
      <c r="A43" s="44"/>
      <c r="B43" s="43"/>
      <c r="C43" s="44"/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6"/>
      <c r="B46" s="47"/>
      <c r="C46" s="46"/>
      <c r="D46" s="45"/>
      <c r="E46" s="45"/>
      <c r="F46" s="45"/>
    </row>
    <row r="47" spans="1:6" hidden="1" x14ac:dyDescent="0.3">
      <c r="A47" s="46"/>
      <c r="B47" s="47"/>
      <c r="C47" s="46"/>
      <c r="D47" s="45"/>
      <c r="E47" s="45"/>
      <c r="F47" s="45"/>
    </row>
    <row r="48" spans="1:6" hidden="1" x14ac:dyDescent="0.3">
      <c r="A48" s="46"/>
      <c r="B48" s="47"/>
      <c r="C48" s="46"/>
      <c r="D48" s="45"/>
      <c r="E48" s="45"/>
      <c r="F48" s="45"/>
    </row>
    <row r="49" spans="1:6" s="1" customFormat="1" x14ac:dyDescent="0.3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6">SUM(E50:E55)</f>
        <v>0</v>
      </c>
      <c r="F49" s="11">
        <f t="shared" si="6"/>
        <v>0</v>
      </c>
    </row>
    <row r="50" spans="1:6" hidden="1" x14ac:dyDescent="0.3">
      <c r="A50" s="42" t="s">
        <v>676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3">
      <c r="A51" s="42" t="s">
        <v>677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4"/>
      <c r="B53" s="43"/>
      <c r="C53" s="44"/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s="1" customFormat="1" x14ac:dyDescent="0.3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7">SUM(E57:E67)</f>
        <v>0</v>
      </c>
      <c r="F56" s="11">
        <f t="shared" si="7"/>
        <v>0</v>
      </c>
    </row>
    <row r="57" spans="1:6" hidden="1" x14ac:dyDescent="0.3">
      <c r="A57" s="42" t="s">
        <v>678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2" t="s">
        <v>679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2" t="s">
        <v>680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3">
      <c r="A62" s="44"/>
      <c r="B62" s="43"/>
      <c r="C62" s="44"/>
      <c r="D62" s="45"/>
      <c r="E62" s="45"/>
      <c r="F62" s="45"/>
    </row>
    <row r="63" spans="1:6" hidden="1" x14ac:dyDescent="0.3">
      <c r="A63" s="44"/>
      <c r="B63" s="43"/>
      <c r="C63" s="44"/>
      <c r="D63" s="45"/>
      <c r="E63" s="45"/>
      <c r="F63" s="45"/>
    </row>
    <row r="64" spans="1:6" hidden="1" x14ac:dyDescent="0.3">
      <c r="A64" s="44"/>
      <c r="B64" s="43"/>
      <c r="C64" s="44"/>
      <c r="D64" s="45"/>
      <c r="E64" s="45"/>
      <c r="F64" s="45"/>
    </row>
    <row r="65" spans="1:6" hidden="1" x14ac:dyDescent="0.3">
      <c r="A65" s="42" t="s">
        <v>681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3">
      <c r="A66" s="44"/>
      <c r="B66" s="43"/>
      <c r="C66" s="44"/>
      <c r="D66" s="45"/>
      <c r="E66" s="45"/>
      <c r="F66" s="45"/>
    </row>
    <row r="67" spans="1:6" hidden="1" x14ac:dyDescent="0.3">
      <c r="A67" s="44"/>
      <c r="B67" s="43"/>
      <c r="C67" s="44"/>
      <c r="D67" s="45"/>
      <c r="E67" s="45"/>
      <c r="F67" s="45"/>
    </row>
    <row r="68" spans="1:6" s="1" customFormat="1" x14ac:dyDescent="0.3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200000000</v>
      </c>
    </row>
    <row r="69" spans="1:6" hidden="1" x14ac:dyDescent="0.3">
      <c r="A69" s="42" t="s">
        <v>682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hidden="1" x14ac:dyDescent="0.3">
      <c r="A71" s="42" t="s">
        <v>683</v>
      </c>
      <c r="B71" s="43">
        <v>32020102</v>
      </c>
      <c r="C71" s="44" t="s">
        <v>136</v>
      </c>
      <c r="D71" s="45"/>
      <c r="E71" s="45"/>
      <c r="F71" s="45"/>
    </row>
    <row r="72" spans="1:6" x14ac:dyDescent="0.3">
      <c r="A72" s="44"/>
      <c r="B72" s="43"/>
      <c r="C72" s="44" t="s">
        <v>847</v>
      </c>
      <c r="D72" s="45">
        <v>0</v>
      </c>
      <c r="E72" s="45">
        <v>0</v>
      </c>
      <c r="F72" s="45">
        <v>200000000</v>
      </c>
    </row>
    <row r="73" spans="1:6" hidden="1" x14ac:dyDescent="0.3">
      <c r="A73" s="42" t="s">
        <v>684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3">
      <c r="A74" s="44"/>
      <c r="B74" s="43"/>
      <c r="C74" s="44"/>
      <c r="D74" s="45"/>
      <c r="E74" s="45"/>
      <c r="F74" s="45"/>
    </row>
    <row r="75" spans="1:6" s="1" customFormat="1" x14ac:dyDescent="0.3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9">SUM(E76:E80)</f>
        <v>0</v>
      </c>
      <c r="F75" s="11">
        <f t="shared" si="9"/>
        <v>0</v>
      </c>
    </row>
    <row r="76" spans="1:6" hidden="1" x14ac:dyDescent="0.3">
      <c r="A76" s="42" t="s">
        <v>685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3">
      <c r="A77" s="42" t="s">
        <v>686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3">
      <c r="A78" s="42" t="s">
        <v>687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3">
      <c r="A79" s="46"/>
      <c r="B79" s="47"/>
      <c r="C79" s="46"/>
      <c r="D79" s="45"/>
      <c r="E79" s="45"/>
      <c r="F79" s="45"/>
    </row>
    <row r="80" spans="1:6" hidden="1" x14ac:dyDescent="0.3">
      <c r="A80" s="46"/>
      <c r="B80" s="47"/>
      <c r="C80" s="46"/>
      <c r="D80" s="45"/>
      <c r="E80" s="45"/>
      <c r="F80" s="45"/>
    </row>
    <row r="81" spans="1:6" s="1" customFormat="1" x14ac:dyDescent="0.3">
      <c r="A81" s="5"/>
      <c r="B81" s="4">
        <v>32011000</v>
      </c>
      <c r="C81" s="5" t="s">
        <v>142</v>
      </c>
      <c r="D81" s="11">
        <f>SUM(D82:D83)</f>
        <v>0</v>
      </c>
      <c r="E81" s="11">
        <f t="shared" ref="E81:F81" si="10">SUM(E82:E83)</f>
        <v>0</v>
      </c>
      <c r="F81" s="11">
        <f t="shared" si="10"/>
        <v>0</v>
      </c>
    </row>
    <row r="82" spans="1:6" hidden="1" x14ac:dyDescent="0.3">
      <c r="A82" s="42" t="s">
        <v>688</v>
      </c>
      <c r="B82" s="46"/>
      <c r="C82" s="46"/>
      <c r="D82" s="45"/>
      <c r="E82" s="45"/>
      <c r="F82" s="45"/>
    </row>
    <row r="83" spans="1:6" hidden="1" x14ac:dyDescent="0.3">
      <c r="A83" s="46"/>
      <c r="B83" s="46"/>
      <c r="C83" s="46"/>
      <c r="D83" s="45"/>
      <c r="E83" s="45"/>
      <c r="F83" s="45"/>
    </row>
    <row r="84" spans="1:6" hidden="1" x14ac:dyDescent="0.3"/>
    <row r="85" spans="1:6" hidden="1" x14ac:dyDescent="0.3"/>
    <row r="86" spans="1:6" hidden="1" x14ac:dyDescent="0.3"/>
    <row r="87" spans="1:6" hidden="1" x14ac:dyDescent="0.3"/>
    <row r="88" spans="1:6" hidden="1" x14ac:dyDescent="0.3"/>
    <row r="89" spans="1:6" hidden="1" x14ac:dyDescent="0.3"/>
    <row r="90" spans="1:6" hidden="1" x14ac:dyDescent="0.3"/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KGGoRS401ZmWOsjrFZOTlOxk662lOPhxybPwiW1Cv5JEAc22arvnR3kk+tilsisbwtf0zqyuH/OSugQmb9yuAg==" saltValue="zokEaqcZWStVbzK2kY/uQg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51181102362204722"/>
  <pageSetup scale="57" orientation="landscape" r:id="rId1"/>
  <headerFooter>
    <oddFooter>&amp;C&amp;"-,Bold"&amp;20&amp;P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2:E300"/>
  <sheetViews>
    <sheetView view="pageBreakPreview" zoomScale="90" zoomScaleNormal="140" zoomScaleSheetLayoutView="90" workbookViewId="0">
      <selection activeCell="C13" sqref="C13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4" t="s">
        <v>527</v>
      </c>
      <c r="B2" s="74"/>
      <c r="C2" s="74"/>
      <c r="D2" s="74"/>
      <c r="E2" s="74"/>
    </row>
    <row r="3" spans="1:5" ht="26.5" customHeight="1" x14ac:dyDescent="0.3">
      <c r="A3" s="76" t="s">
        <v>876</v>
      </c>
      <c r="B3" s="76"/>
      <c r="C3" s="76"/>
      <c r="D3" s="76"/>
      <c r="E3" s="76"/>
    </row>
    <row r="4" spans="1:5" x14ac:dyDescent="0.3">
      <c r="A4" s="75" t="s">
        <v>753</v>
      </c>
      <c r="B4" s="75"/>
      <c r="C4" s="75"/>
      <c r="D4" s="75"/>
      <c r="E4" s="75"/>
    </row>
    <row r="6" spans="1:5" ht="44.5" customHeight="1" x14ac:dyDescent="0.3">
      <c r="A6" s="58" t="s">
        <v>0</v>
      </c>
      <c r="B6" s="58" t="s">
        <v>1</v>
      </c>
      <c r="C6" s="50" t="s">
        <v>595</v>
      </c>
      <c r="D6" s="50" t="s">
        <v>596</v>
      </c>
      <c r="E6" s="50" t="s">
        <v>597</v>
      </c>
    </row>
    <row r="7" spans="1:5" s="1" customFormat="1" x14ac:dyDescent="0.3">
      <c r="A7" s="3">
        <v>21</v>
      </c>
      <c r="B7" s="3" t="s">
        <v>4</v>
      </c>
      <c r="C7" s="12">
        <f>C8+C14+C21</f>
        <v>1948080008.04</v>
      </c>
      <c r="D7" s="12">
        <f t="shared" ref="D7:E7" si="0">D8+D14+D21</f>
        <v>1885059976</v>
      </c>
      <c r="E7" s="12">
        <f t="shared" si="0"/>
        <v>1395977031</v>
      </c>
    </row>
    <row r="8" spans="1:5" s="1" customFormat="1" x14ac:dyDescent="0.3">
      <c r="A8" s="3">
        <v>2101</v>
      </c>
      <c r="B8" s="3" t="s">
        <v>5</v>
      </c>
      <c r="C8" s="12">
        <f>C9</f>
        <v>1936080008.04</v>
      </c>
      <c r="D8" s="12">
        <f t="shared" ref="D8:E8" si="1">D9</f>
        <v>1873059976</v>
      </c>
      <c r="E8" s="12">
        <f t="shared" si="1"/>
        <v>1383977031</v>
      </c>
    </row>
    <row r="9" spans="1:5" s="1" customFormat="1" x14ac:dyDescent="0.3">
      <c r="A9" s="3">
        <v>210101</v>
      </c>
      <c r="B9" s="3" t="s">
        <v>6</v>
      </c>
      <c r="C9" s="12">
        <f>SUM(C10:C13)</f>
        <v>1936080008.04</v>
      </c>
      <c r="D9" s="12">
        <f t="shared" ref="D9:E9" si="2">SUM(D10:D13)</f>
        <v>1873059976</v>
      </c>
      <c r="E9" s="12">
        <f t="shared" si="2"/>
        <v>1383977031</v>
      </c>
    </row>
    <row r="10" spans="1:5" x14ac:dyDescent="0.3">
      <c r="A10" s="59">
        <v>21010101</v>
      </c>
      <c r="B10" s="48" t="s">
        <v>787</v>
      </c>
      <c r="C10" s="41">
        <v>251677231.31999999</v>
      </c>
      <c r="D10" s="41">
        <v>188657200</v>
      </c>
      <c r="E10" s="41">
        <v>192800570</v>
      </c>
    </row>
    <row r="11" spans="1:5" x14ac:dyDescent="0.3">
      <c r="A11" s="59">
        <v>21010101</v>
      </c>
      <c r="B11" s="48" t="s">
        <v>788</v>
      </c>
      <c r="C11" s="41">
        <v>1684402776.72</v>
      </c>
      <c r="D11" s="41">
        <v>1684402776</v>
      </c>
      <c r="E11" s="41">
        <v>1191176461</v>
      </c>
    </row>
    <row r="12" spans="1:5" hidden="1" x14ac:dyDescent="0.3">
      <c r="A12" s="59">
        <v>21010102</v>
      </c>
      <c r="B12" s="48" t="s">
        <v>7</v>
      </c>
      <c r="C12" s="41"/>
      <c r="D12" s="41"/>
      <c r="E12" s="41"/>
    </row>
    <row r="13" spans="1:5" hidden="1" x14ac:dyDescent="0.3">
      <c r="A13" s="59">
        <v>21010103</v>
      </c>
      <c r="B13" s="48" t="s">
        <v>8</v>
      </c>
      <c r="C13" s="41"/>
      <c r="D13" s="41"/>
      <c r="E13" s="41"/>
    </row>
    <row r="14" spans="1:5" s="1" customFormat="1" x14ac:dyDescent="0.3">
      <c r="A14" s="3">
        <v>2102</v>
      </c>
      <c r="B14" s="3" t="s">
        <v>9</v>
      </c>
      <c r="C14" s="12">
        <f>C15+C19</f>
        <v>12000000</v>
      </c>
      <c r="D14" s="12">
        <f t="shared" ref="D14:E14" si="3">D15+D19</f>
        <v>12000000</v>
      </c>
      <c r="E14" s="12">
        <f t="shared" si="3"/>
        <v>12000000</v>
      </c>
    </row>
    <row r="15" spans="1:5" s="1" customFormat="1" x14ac:dyDescent="0.3">
      <c r="A15" s="3">
        <v>210201</v>
      </c>
      <c r="B15" s="3" t="s">
        <v>10</v>
      </c>
      <c r="C15" s="12">
        <f>SUM(C16:C18)</f>
        <v>12000000</v>
      </c>
      <c r="D15" s="12">
        <f t="shared" ref="D15:E15" si="4">SUM(D16:D18)</f>
        <v>12000000</v>
      </c>
      <c r="E15" s="12">
        <f t="shared" si="4"/>
        <v>12000000</v>
      </c>
    </row>
    <row r="16" spans="1:5" hidden="1" x14ac:dyDescent="0.3">
      <c r="A16" s="59">
        <v>21020104</v>
      </c>
      <c r="B16" s="48" t="s">
        <v>11</v>
      </c>
      <c r="C16" s="41"/>
      <c r="D16" s="41"/>
      <c r="E16" s="41"/>
    </row>
    <row r="17" spans="1:5" hidden="1" x14ac:dyDescent="0.3">
      <c r="A17" s="59">
        <v>21020108</v>
      </c>
      <c r="B17" s="48" t="s">
        <v>12</v>
      </c>
      <c r="C17" s="41"/>
      <c r="D17" s="41"/>
      <c r="E17" s="41"/>
    </row>
    <row r="18" spans="1:5" x14ac:dyDescent="0.3">
      <c r="A18" s="59">
        <v>21020109</v>
      </c>
      <c r="B18" s="48" t="s">
        <v>13</v>
      </c>
      <c r="C18" s="41">
        <v>12000000</v>
      </c>
      <c r="D18" s="41">
        <v>12000000</v>
      </c>
      <c r="E18" s="41">
        <v>12000000</v>
      </c>
    </row>
    <row r="19" spans="1:5" s="1" customFormat="1" x14ac:dyDescent="0.3">
      <c r="A19" s="3">
        <v>210202</v>
      </c>
      <c r="B19" s="3" t="s">
        <v>14</v>
      </c>
      <c r="C19" s="12">
        <f>SUM(C20)</f>
        <v>0</v>
      </c>
      <c r="D19" s="12">
        <f t="shared" ref="D19:E19" si="5">SUM(D20)</f>
        <v>0</v>
      </c>
      <c r="E19" s="12">
        <f t="shared" si="5"/>
        <v>0</v>
      </c>
    </row>
    <row r="20" spans="1:5" hidden="1" x14ac:dyDescent="0.3">
      <c r="A20" s="59">
        <v>21020207</v>
      </c>
      <c r="B20" s="48" t="s">
        <v>15</v>
      </c>
      <c r="C20" s="41"/>
      <c r="D20" s="41"/>
      <c r="E20" s="41"/>
    </row>
    <row r="21" spans="1:5" s="1" customFormat="1" x14ac:dyDescent="0.3">
      <c r="A21" s="3">
        <v>210301</v>
      </c>
      <c r="B21" s="3" t="s">
        <v>16</v>
      </c>
      <c r="C21" s="12">
        <f>SUM(C22:C24)</f>
        <v>0</v>
      </c>
      <c r="D21" s="12">
        <f t="shared" ref="D21:E21" si="6">SUM(D22:D24)</f>
        <v>0</v>
      </c>
      <c r="E21" s="12">
        <f t="shared" si="6"/>
        <v>0</v>
      </c>
    </row>
    <row r="22" spans="1:5" hidden="1" x14ac:dyDescent="0.3">
      <c r="A22" s="59">
        <v>21030101</v>
      </c>
      <c r="B22" s="48" t="s">
        <v>17</v>
      </c>
      <c r="C22" s="41"/>
      <c r="D22" s="41"/>
      <c r="E22" s="41"/>
    </row>
    <row r="23" spans="1:5" hidden="1" x14ac:dyDescent="0.3">
      <c r="A23" s="59">
        <v>21030102</v>
      </c>
      <c r="B23" s="48" t="s">
        <v>18</v>
      </c>
      <c r="C23" s="41"/>
      <c r="D23" s="41"/>
      <c r="E23" s="41"/>
    </row>
    <row r="24" spans="1:5" hidden="1" x14ac:dyDescent="0.3">
      <c r="A24" s="59">
        <v>21030104</v>
      </c>
      <c r="B24" s="48" t="s">
        <v>19</v>
      </c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>
      <c r="A26" s="59"/>
      <c r="B26" s="48"/>
      <c r="C26" s="41"/>
      <c r="D26" s="41"/>
      <c r="E26" s="41"/>
    </row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ViBUrP1MalL9EIrTxgZJhPPWCt183Jjc6MM0oRkvkaRr7NVbKmH62fOaqAXKuUsQnx2PaRQLIarkmxQ2qn6eKA==" saltValue="HcRnt376veurpr3Xti9jf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3:E300"/>
  <sheetViews>
    <sheetView view="pageBreakPreview" topLeftCell="A36" zoomScale="90" zoomScaleNormal="140" zoomScaleSheetLayoutView="90" workbookViewId="0">
      <selection activeCell="C13" sqref="C13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4" t="s">
        <v>528</v>
      </c>
      <c r="B3" s="74"/>
      <c r="C3" s="74"/>
      <c r="D3" s="74"/>
      <c r="E3" s="74"/>
    </row>
    <row r="4" spans="1:5" ht="28.9" customHeight="1" x14ac:dyDescent="0.3">
      <c r="A4" s="76" t="s">
        <v>877</v>
      </c>
      <c r="B4" s="76"/>
      <c r="C4" s="76"/>
      <c r="D4" s="76"/>
      <c r="E4" s="76"/>
    </row>
    <row r="5" spans="1:5" x14ac:dyDescent="0.3">
      <c r="A5" s="75" t="s">
        <v>753</v>
      </c>
      <c r="B5" s="75"/>
      <c r="C5" s="75"/>
      <c r="D5" s="75"/>
      <c r="E5" s="75"/>
    </row>
    <row r="6" spans="1:5" ht="45" x14ac:dyDescent="0.3">
      <c r="A6" s="58" t="s">
        <v>0</v>
      </c>
      <c r="B6" s="58" t="s">
        <v>1</v>
      </c>
      <c r="C6" s="50" t="s">
        <v>595</v>
      </c>
      <c r="D6" s="50" t="s">
        <v>596</v>
      </c>
      <c r="E6" s="50" t="s">
        <v>597</v>
      </c>
    </row>
    <row r="7" spans="1:5" s="1" customFormat="1" x14ac:dyDescent="0.3">
      <c r="A7" s="4">
        <v>2</v>
      </c>
      <c r="B7" s="5" t="s">
        <v>20</v>
      </c>
      <c r="C7" s="12">
        <f>C8+C84+C88+C93</f>
        <v>419961164</v>
      </c>
      <c r="D7" s="12">
        <f t="shared" ref="D7:E7" si="0">D8+D84+D88+D93</f>
        <v>224783997.10000002</v>
      </c>
      <c r="E7" s="12">
        <f t="shared" si="0"/>
        <v>422500000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29000000</v>
      </c>
      <c r="D8" s="12">
        <f t="shared" ref="D8:E8" si="1">D9+D14+D22+D36+D45+D48+D54+D63+D67+D70</f>
        <v>17102026</v>
      </c>
      <c r="E8" s="12">
        <f t="shared" si="1"/>
        <v>42000000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5000000</v>
      </c>
      <c r="D9" s="12">
        <f t="shared" ref="D9:E9" si="2">SUM(D10:D13)</f>
        <v>4790000</v>
      </c>
      <c r="E9" s="12">
        <f t="shared" si="2"/>
        <v>3000000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5000000</v>
      </c>
      <c r="D11" s="41">
        <v>4790000</v>
      </c>
      <c r="E11" s="41">
        <v>3000000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5000000</v>
      </c>
      <c r="D22" s="12">
        <f t="shared" ref="D22:E22" si="3">SUM(D23:D35)</f>
        <v>4095200</v>
      </c>
      <c r="E22" s="12">
        <f t="shared" si="3"/>
        <v>1000000</v>
      </c>
    </row>
    <row r="23" spans="1:5" x14ac:dyDescent="0.3">
      <c r="A23" s="43">
        <v>22020301</v>
      </c>
      <c r="B23" s="44" t="s">
        <v>36</v>
      </c>
      <c r="C23" s="41">
        <v>5000000</v>
      </c>
      <c r="D23" s="41">
        <v>4095200</v>
      </c>
      <c r="E23" s="41">
        <v>1000000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5000000</v>
      </c>
      <c r="D36" s="12">
        <f t="shared" ref="D36:E36" si="4">SUM(D37:D44)</f>
        <v>1065000</v>
      </c>
      <c r="E36" s="12">
        <f t="shared" si="4"/>
        <v>5000000</v>
      </c>
    </row>
    <row r="37" spans="1:5" x14ac:dyDescent="0.3">
      <c r="A37" s="43">
        <v>22020401</v>
      </c>
      <c r="B37" s="44" t="s">
        <v>50</v>
      </c>
      <c r="C37" s="41">
        <v>3500000</v>
      </c>
      <c r="D37" s="41">
        <v>1065000</v>
      </c>
      <c r="E37" s="41">
        <v>3500000</v>
      </c>
    </row>
    <row r="38" spans="1:5" x14ac:dyDescent="0.3">
      <c r="A38" s="43">
        <v>22020402</v>
      </c>
      <c r="B38" s="44" t="s">
        <v>51</v>
      </c>
      <c r="C38" s="41">
        <v>1500000</v>
      </c>
      <c r="D38" s="41">
        <v>0</v>
      </c>
      <c r="E38" s="41">
        <v>1500000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x14ac:dyDescent="0.3">
      <c r="A64" s="43">
        <v>22020801</v>
      </c>
      <c r="B64" s="44" t="s">
        <v>77</v>
      </c>
      <c r="C64" s="41"/>
      <c r="D64" s="41"/>
      <c r="E64" s="41">
        <v>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14000000</v>
      </c>
      <c r="D70" s="12">
        <f t="shared" ref="D70:E70" si="10">SUM(D71:D83)</f>
        <v>7151826</v>
      </c>
      <c r="E70" s="12">
        <f t="shared" si="10"/>
        <v>33000000</v>
      </c>
    </row>
    <row r="71" spans="1:5" x14ac:dyDescent="0.3">
      <c r="A71" s="43">
        <v>22021001</v>
      </c>
      <c r="B71" s="44" t="s">
        <v>84</v>
      </c>
      <c r="C71" s="41">
        <v>5000000</v>
      </c>
      <c r="D71" s="41">
        <v>4084150</v>
      </c>
      <c r="E71" s="41">
        <v>3000000</v>
      </c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9000000</v>
      </c>
      <c r="D76" s="41">
        <v>3067676</v>
      </c>
      <c r="E76" s="41">
        <v>30000000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35000000</v>
      </c>
      <c r="D84" s="12">
        <f t="shared" ref="D84:E84" si="11">D85</f>
        <v>34349300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35000000</v>
      </c>
      <c r="D85" s="12">
        <f t="shared" ref="D85:E85" si="12">SUM(D86:D87)</f>
        <v>34349300</v>
      </c>
      <c r="E85" s="12">
        <f t="shared" si="12"/>
        <v>0</v>
      </c>
    </row>
    <row r="86" spans="1:5" x14ac:dyDescent="0.3">
      <c r="A86" s="43">
        <v>22040105</v>
      </c>
      <c r="B86" s="44" t="s">
        <v>99</v>
      </c>
      <c r="C86" s="41">
        <v>35000000</v>
      </c>
      <c r="D86" s="41">
        <v>34349300</v>
      </c>
      <c r="E86" s="41">
        <v>0</v>
      </c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95000000</v>
      </c>
      <c r="D88" s="12">
        <f t="shared" ref="D88:E88" si="13">D89</f>
        <v>37952012.859999999</v>
      </c>
      <c r="E88" s="12">
        <f t="shared" si="13"/>
        <v>110000000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95000000</v>
      </c>
      <c r="D89" s="12">
        <f>SUM(D90:D92)</f>
        <v>37952012.859999999</v>
      </c>
      <c r="E89" s="12">
        <f>SUM(E90:E92)</f>
        <v>110000000</v>
      </c>
    </row>
    <row r="90" spans="1:5" x14ac:dyDescent="0.3">
      <c r="A90" s="43">
        <v>22050105</v>
      </c>
      <c r="B90" s="44" t="s">
        <v>103</v>
      </c>
      <c r="C90" s="41">
        <v>40000000</v>
      </c>
      <c r="D90" s="41">
        <v>32942911.609999999</v>
      </c>
      <c r="E90" s="41">
        <v>40000000</v>
      </c>
    </row>
    <row r="91" spans="1:5" x14ac:dyDescent="0.3">
      <c r="A91" s="43">
        <v>22050108</v>
      </c>
      <c r="B91" s="44" t="s">
        <v>104</v>
      </c>
      <c r="C91" s="41">
        <v>15000000</v>
      </c>
      <c r="D91" s="41">
        <v>0</v>
      </c>
      <c r="E91" s="41">
        <v>50000000</v>
      </c>
    </row>
    <row r="92" spans="1:5" x14ac:dyDescent="0.3">
      <c r="A92" s="43">
        <v>22050110</v>
      </c>
      <c r="B92" s="44" t="s">
        <v>865</v>
      </c>
      <c r="C92" s="41">
        <v>40000000</v>
      </c>
      <c r="D92" s="41">
        <v>5009101.25</v>
      </c>
      <c r="E92" s="41">
        <v>20000000</v>
      </c>
    </row>
    <row r="93" spans="1:5" s="1" customFormat="1" x14ac:dyDescent="0.3">
      <c r="A93" s="4">
        <v>2206</v>
      </c>
      <c r="B93" s="5" t="s">
        <v>106</v>
      </c>
      <c r="C93" s="12">
        <f>C94+C96</f>
        <v>260961164</v>
      </c>
      <c r="D93" s="12">
        <f>D94+D96</f>
        <v>135380658.24000001</v>
      </c>
      <c r="E93" s="12">
        <f>E94+E96</f>
        <v>270500000</v>
      </c>
    </row>
    <row r="94" spans="1:5" s="1" customFormat="1" x14ac:dyDescent="0.3">
      <c r="A94" s="4">
        <v>220603</v>
      </c>
      <c r="B94" s="5" t="s">
        <v>107</v>
      </c>
      <c r="C94" s="12">
        <f>SUM(C95)</f>
        <v>0</v>
      </c>
      <c r="D94" s="12">
        <f t="shared" ref="D94:E94" si="14">SUM(D95)</f>
        <v>0</v>
      </c>
      <c r="E94" s="12">
        <f t="shared" si="14"/>
        <v>0</v>
      </c>
    </row>
    <row r="95" spans="1:5" s="1" customFormat="1" hidden="1" x14ac:dyDescent="0.3">
      <c r="A95" s="43">
        <v>22060301</v>
      </c>
      <c r="B95" s="44" t="s">
        <v>108</v>
      </c>
      <c r="C95" s="41"/>
      <c r="D95" s="41"/>
      <c r="E95" s="12"/>
    </row>
    <row r="96" spans="1:5" s="1" customFormat="1" x14ac:dyDescent="0.3">
      <c r="A96" s="4">
        <v>220604</v>
      </c>
      <c r="B96" s="5" t="s">
        <v>109</v>
      </c>
      <c r="C96" s="12">
        <f>SUM(C97:C97)</f>
        <v>260961164</v>
      </c>
      <c r="D96" s="12">
        <f>SUM(D97:D97)</f>
        <v>135380658.24000001</v>
      </c>
      <c r="E96" s="12">
        <f>SUM(E97:E97)</f>
        <v>270500000</v>
      </c>
    </row>
    <row r="97" spans="1:5" s="1" customFormat="1" x14ac:dyDescent="0.3">
      <c r="A97" s="43">
        <v>22060401</v>
      </c>
      <c r="B97" s="44" t="s">
        <v>869</v>
      </c>
      <c r="C97" s="41">
        <v>260961164</v>
      </c>
      <c r="D97" s="41">
        <v>135380658.24000001</v>
      </c>
      <c r="E97" s="41">
        <v>270500000</v>
      </c>
    </row>
    <row r="98" spans="1:5" hidden="1" x14ac:dyDescent="0.3"/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mfuBE7077+6s1PWPvk+z4rgwJddq7eZhSFRu8PLaSy9GkooCcjeZO5rPWhg+FGxJp4/3qNfQdhfk/IfYpeaPQg==" saltValue="UuI8V9qxj13r2ztW7zcNt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F300"/>
  <sheetViews>
    <sheetView view="pageBreakPreview" topLeftCell="A10" zoomScale="60" zoomScaleNormal="100" workbookViewId="0">
      <selection activeCell="A76" sqref="A76:XFD78"/>
    </sheetView>
  </sheetViews>
  <sheetFormatPr defaultColWidth="8.81640625" defaultRowHeight="15" x14ac:dyDescent="0.3"/>
  <cols>
    <col min="1" max="1" width="22.269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4" t="s">
        <v>143</v>
      </c>
      <c r="B1" s="74"/>
      <c r="C1" s="74"/>
      <c r="D1" s="74"/>
      <c r="E1" s="74"/>
    </row>
    <row r="2" spans="1:6" x14ac:dyDescent="0.3">
      <c r="A2" s="75" t="s">
        <v>878</v>
      </c>
      <c r="B2" s="75"/>
      <c r="C2" s="75"/>
      <c r="D2" s="75"/>
      <c r="E2" s="75"/>
    </row>
    <row r="3" spans="1:6" x14ac:dyDescent="0.3">
      <c r="A3" s="75" t="s">
        <v>753</v>
      </c>
      <c r="B3" s="75"/>
      <c r="C3" s="75"/>
      <c r="D3" s="75"/>
      <c r="E3" s="75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595</v>
      </c>
      <c r="E5" s="50" t="s">
        <v>596</v>
      </c>
      <c r="F5" s="50" t="s">
        <v>597</v>
      </c>
    </row>
    <row r="6" spans="1:6" s="1" customFormat="1" x14ac:dyDescent="0.3">
      <c r="A6" s="8" t="s">
        <v>609</v>
      </c>
      <c r="B6" s="4">
        <v>3</v>
      </c>
      <c r="C6" s="5" t="s">
        <v>113</v>
      </c>
      <c r="D6" s="11">
        <f>D7+D17+D28+D34+D40+D49+D56+D68+D75+D81</f>
        <v>141300000</v>
      </c>
      <c r="E6" s="11">
        <f t="shared" ref="E6:F6" si="0">E7+E17+E28+E34+E40+E49+E56+E68+E75+E81</f>
        <v>22006444</v>
      </c>
      <c r="F6" s="11">
        <f t="shared" si="0"/>
        <v>310800000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SUM(D8:D16)</f>
        <v>118300000</v>
      </c>
      <c r="E7" s="11">
        <f t="shared" ref="E7:F7" si="1">SUM(E8:E16)</f>
        <v>19471944</v>
      </c>
      <c r="F7" s="11">
        <f t="shared" si="1"/>
        <v>278800000</v>
      </c>
    </row>
    <row r="8" spans="1:6" x14ac:dyDescent="0.3">
      <c r="A8" s="42" t="s">
        <v>610</v>
      </c>
      <c r="B8" s="43">
        <v>32010101</v>
      </c>
      <c r="C8" s="44" t="s">
        <v>115</v>
      </c>
      <c r="D8" s="45"/>
      <c r="E8" s="45"/>
      <c r="F8" s="45"/>
    </row>
    <row r="9" spans="1:6" ht="30" x14ac:dyDescent="0.3">
      <c r="A9" s="44"/>
      <c r="B9" s="43"/>
      <c r="C9" s="44" t="s">
        <v>848</v>
      </c>
      <c r="D9" s="45">
        <v>15000000</v>
      </c>
      <c r="E9" s="45">
        <v>1556124</v>
      </c>
      <c r="F9" s="45">
        <v>50000000</v>
      </c>
    </row>
    <row r="10" spans="1:6" ht="45" x14ac:dyDescent="0.3">
      <c r="A10" s="44"/>
      <c r="B10" s="43"/>
      <c r="C10" s="44" t="s">
        <v>849</v>
      </c>
      <c r="D10" s="45">
        <v>35000000</v>
      </c>
      <c r="E10" s="45">
        <v>0</v>
      </c>
      <c r="F10" s="45">
        <v>45000000</v>
      </c>
    </row>
    <row r="11" spans="1:6" ht="45" x14ac:dyDescent="0.3">
      <c r="A11" s="44"/>
      <c r="B11" s="43"/>
      <c r="C11" s="44" t="s">
        <v>850</v>
      </c>
      <c r="D11" s="45">
        <v>35000000</v>
      </c>
      <c r="E11" s="45">
        <v>16350000</v>
      </c>
      <c r="F11" s="45">
        <v>35000000</v>
      </c>
    </row>
    <row r="12" spans="1:6" ht="45" x14ac:dyDescent="0.3">
      <c r="A12" s="44"/>
      <c r="B12" s="43"/>
      <c r="C12" s="44" t="s">
        <v>851</v>
      </c>
      <c r="D12" s="45">
        <v>25000000</v>
      </c>
      <c r="E12" s="45">
        <v>1565820</v>
      </c>
      <c r="F12" s="45">
        <v>25000000</v>
      </c>
    </row>
    <row r="13" spans="1:6" ht="30" x14ac:dyDescent="0.3">
      <c r="A13" s="44"/>
      <c r="B13" s="43"/>
      <c r="C13" s="44" t="s">
        <v>852</v>
      </c>
      <c r="D13" s="45">
        <v>8300000</v>
      </c>
      <c r="E13" s="45">
        <v>0</v>
      </c>
      <c r="F13" s="45">
        <v>38800000</v>
      </c>
    </row>
    <row r="14" spans="1:6" ht="45" x14ac:dyDescent="0.3">
      <c r="A14" s="44"/>
      <c r="B14" s="43"/>
      <c r="C14" s="44" t="s">
        <v>853</v>
      </c>
      <c r="D14" s="45">
        <v>0</v>
      </c>
      <c r="E14" s="45">
        <v>0</v>
      </c>
      <c r="F14" s="45">
        <v>20000000</v>
      </c>
    </row>
    <row r="15" spans="1:6" ht="30" x14ac:dyDescent="0.3">
      <c r="A15" s="44"/>
      <c r="B15" s="43"/>
      <c r="C15" s="44" t="s">
        <v>854</v>
      </c>
      <c r="D15" s="45">
        <v>0</v>
      </c>
      <c r="E15" s="45">
        <v>0</v>
      </c>
      <c r="F15" s="45">
        <v>45000000</v>
      </c>
    </row>
    <row r="16" spans="1:6" ht="30" x14ac:dyDescent="0.3">
      <c r="A16" s="44"/>
      <c r="B16" s="43"/>
      <c r="C16" s="44" t="s">
        <v>855</v>
      </c>
      <c r="D16" s="45">
        <v>0</v>
      </c>
      <c r="E16" s="45">
        <v>0</v>
      </c>
      <c r="F16" s="45">
        <v>20000000</v>
      </c>
    </row>
    <row r="17" spans="1:6" s="1" customFormat="1" x14ac:dyDescent="0.3">
      <c r="A17" s="5"/>
      <c r="B17" s="4">
        <v>32010200</v>
      </c>
      <c r="C17" s="5" t="s">
        <v>116</v>
      </c>
      <c r="D17" s="11">
        <f>SUM(D18:D27)</f>
        <v>13000000</v>
      </c>
      <c r="E17" s="11">
        <f t="shared" ref="E17:F17" si="2">SUM(E18:E27)</f>
        <v>2534500</v>
      </c>
      <c r="F17" s="11">
        <f t="shared" si="2"/>
        <v>13000000</v>
      </c>
    </row>
    <row r="18" spans="1:6" x14ac:dyDescent="0.3">
      <c r="A18" s="42" t="s">
        <v>611</v>
      </c>
      <c r="B18" s="43">
        <v>32010202</v>
      </c>
      <c r="C18" s="44" t="s">
        <v>117</v>
      </c>
      <c r="D18" s="45"/>
      <c r="E18" s="45"/>
      <c r="F18" s="45"/>
    </row>
    <row r="19" spans="1:6" ht="30" x14ac:dyDescent="0.3">
      <c r="A19" s="46"/>
      <c r="B19" s="47"/>
      <c r="C19" s="44" t="s">
        <v>856</v>
      </c>
      <c r="D19" s="45">
        <v>8000000</v>
      </c>
      <c r="E19" s="45">
        <v>334500</v>
      </c>
      <c r="F19" s="45">
        <v>8000000</v>
      </c>
    </row>
    <row r="20" spans="1:6" ht="30" x14ac:dyDescent="0.3">
      <c r="A20" s="46"/>
      <c r="B20" s="47"/>
      <c r="C20" s="44" t="s">
        <v>857</v>
      </c>
      <c r="D20" s="45">
        <v>5000000</v>
      </c>
      <c r="E20" s="45">
        <v>2200000</v>
      </c>
      <c r="F20" s="45">
        <v>5000000</v>
      </c>
    </row>
    <row r="21" spans="1:6" hidden="1" x14ac:dyDescent="0.3">
      <c r="A21" s="46"/>
      <c r="B21" s="47"/>
      <c r="C21" s="44"/>
      <c r="D21" s="45"/>
      <c r="E21" s="45"/>
      <c r="F21" s="45"/>
    </row>
    <row r="22" spans="1:6" hidden="1" x14ac:dyDescent="0.3">
      <c r="A22" s="46"/>
      <c r="B22" s="47"/>
      <c r="C22" s="44"/>
      <c r="D22" s="45"/>
      <c r="E22" s="45"/>
      <c r="F22" s="45"/>
    </row>
    <row r="23" spans="1:6" hidden="1" x14ac:dyDescent="0.3">
      <c r="A23" s="46"/>
      <c r="B23" s="47"/>
      <c r="C23" s="44"/>
      <c r="D23" s="45"/>
      <c r="E23" s="45"/>
      <c r="F23" s="45"/>
    </row>
    <row r="24" spans="1:6" hidden="1" x14ac:dyDescent="0.3">
      <c r="A24" s="46"/>
      <c r="B24" s="47"/>
      <c r="C24" s="44"/>
      <c r="D24" s="45"/>
      <c r="E24" s="45"/>
      <c r="F24" s="45"/>
    </row>
    <row r="25" spans="1:6" hidden="1" x14ac:dyDescent="0.3">
      <c r="A25" s="46"/>
      <c r="B25" s="47"/>
      <c r="C25" s="44"/>
      <c r="D25" s="45"/>
      <c r="E25" s="45"/>
      <c r="F25" s="45"/>
    </row>
    <row r="26" spans="1:6" hidden="1" x14ac:dyDescent="0.3">
      <c r="A26" s="46"/>
      <c r="B26" s="47"/>
      <c r="C26" s="44"/>
      <c r="D26" s="45"/>
      <c r="E26" s="45"/>
      <c r="F26" s="45"/>
    </row>
    <row r="27" spans="1:6" hidden="1" x14ac:dyDescent="0.3">
      <c r="A27" s="46"/>
      <c r="B27" s="47"/>
      <c r="C27" s="44"/>
      <c r="D27" s="45"/>
      <c r="E27" s="45"/>
      <c r="F27" s="45"/>
    </row>
    <row r="28" spans="1:6" s="1" customFormat="1" x14ac:dyDescent="0.3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x14ac:dyDescent="0.3">
      <c r="A29" s="42" t="s">
        <v>690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s="1" customFormat="1" x14ac:dyDescent="0.3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hidden="1" x14ac:dyDescent="0.3">
      <c r="A35" s="42" t="s">
        <v>691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3">
      <c r="A36" s="42" t="s">
        <v>692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3">
      <c r="A37" s="42" t="s">
        <v>693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3">
      <c r="A38" s="42" t="s">
        <v>694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3">
      <c r="A39" s="44"/>
      <c r="B39" s="43"/>
      <c r="C39" s="44"/>
      <c r="D39" s="45"/>
      <c r="E39" s="45"/>
      <c r="F39" s="45"/>
    </row>
    <row r="40" spans="1:6" s="1" customFormat="1" x14ac:dyDescent="0.3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5">SUM(E41:E48)</f>
        <v>0</v>
      </c>
      <c r="F40" s="11">
        <f t="shared" si="5"/>
        <v>0</v>
      </c>
    </row>
    <row r="41" spans="1:6" hidden="1" x14ac:dyDescent="0.3">
      <c r="A41" s="42" t="s">
        <v>695</v>
      </c>
      <c r="B41" s="43">
        <v>32010501</v>
      </c>
      <c r="C41" s="44"/>
      <c r="D41" s="45"/>
      <c r="E41" s="45"/>
      <c r="F41" s="45"/>
    </row>
    <row r="42" spans="1:6" hidden="1" x14ac:dyDescent="0.3">
      <c r="A42" s="42" t="s">
        <v>696</v>
      </c>
      <c r="B42" s="43">
        <v>32010501</v>
      </c>
      <c r="C42" s="44"/>
      <c r="D42" s="45"/>
      <c r="E42" s="45"/>
      <c r="F42" s="45"/>
    </row>
    <row r="43" spans="1:6" hidden="1" x14ac:dyDescent="0.3">
      <c r="A43" s="44"/>
      <c r="B43" s="43"/>
      <c r="C43" s="44"/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6"/>
      <c r="B46" s="47"/>
      <c r="C46" s="46"/>
      <c r="D46" s="45"/>
      <c r="E46" s="45"/>
      <c r="F46" s="45"/>
    </row>
    <row r="47" spans="1:6" hidden="1" x14ac:dyDescent="0.3">
      <c r="A47" s="46"/>
      <c r="B47" s="47"/>
      <c r="C47" s="46"/>
      <c r="D47" s="45"/>
      <c r="E47" s="45"/>
      <c r="F47" s="45"/>
    </row>
    <row r="48" spans="1:6" hidden="1" x14ac:dyDescent="0.3">
      <c r="A48" s="46"/>
      <c r="B48" s="47"/>
      <c r="C48" s="46"/>
      <c r="D48" s="45"/>
      <c r="E48" s="45"/>
      <c r="F48" s="45"/>
    </row>
    <row r="49" spans="1:6" s="1" customFormat="1" x14ac:dyDescent="0.3">
      <c r="A49" s="5"/>
      <c r="B49" s="4">
        <v>320106</v>
      </c>
      <c r="C49" s="5" t="s">
        <v>127</v>
      </c>
      <c r="D49" s="11">
        <f>SUM(D50:D55)</f>
        <v>10000000</v>
      </c>
      <c r="E49" s="11">
        <f t="shared" ref="E49:F49" si="6">SUM(E50:E55)</f>
        <v>0</v>
      </c>
      <c r="F49" s="11">
        <f t="shared" si="6"/>
        <v>19000000</v>
      </c>
    </row>
    <row r="50" spans="1:6" ht="30" x14ac:dyDescent="0.3">
      <c r="A50" s="42" t="s">
        <v>696</v>
      </c>
      <c r="B50" s="43">
        <v>32010601</v>
      </c>
      <c r="C50" s="44" t="s">
        <v>858</v>
      </c>
      <c r="D50" s="45">
        <v>10000000</v>
      </c>
      <c r="E50" s="45">
        <v>0</v>
      </c>
      <c r="F50" s="45">
        <v>19000000</v>
      </c>
    </row>
    <row r="51" spans="1:6" hidden="1" x14ac:dyDescent="0.3">
      <c r="A51" s="42" t="s">
        <v>689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4"/>
      <c r="B53" s="43"/>
      <c r="C53" s="44"/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s="1" customFormat="1" x14ac:dyDescent="0.3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7">SUM(E57:E67)</f>
        <v>0</v>
      </c>
      <c r="F56" s="11">
        <f t="shared" si="7"/>
        <v>0</v>
      </c>
    </row>
    <row r="57" spans="1:6" hidden="1" x14ac:dyDescent="0.3">
      <c r="A57" s="42" t="s">
        <v>697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2" t="s">
        <v>698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2" t="s">
        <v>699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3">
      <c r="A62" s="44"/>
      <c r="B62" s="43"/>
      <c r="C62" s="44"/>
      <c r="D62" s="45"/>
      <c r="E62" s="45"/>
      <c r="F62" s="45"/>
    </row>
    <row r="63" spans="1:6" hidden="1" x14ac:dyDescent="0.3">
      <c r="A63" s="44"/>
      <c r="B63" s="43"/>
      <c r="C63" s="44"/>
      <c r="D63" s="45"/>
      <c r="E63" s="45"/>
      <c r="F63" s="45"/>
    </row>
    <row r="64" spans="1:6" hidden="1" x14ac:dyDescent="0.3">
      <c r="A64" s="44"/>
      <c r="B64" s="43"/>
      <c r="C64" s="44"/>
      <c r="D64" s="45"/>
      <c r="E64" s="45"/>
      <c r="F64" s="45"/>
    </row>
    <row r="65" spans="1:6" hidden="1" x14ac:dyDescent="0.3">
      <c r="A65" s="42" t="s">
        <v>700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3">
      <c r="A66" s="44"/>
      <c r="B66" s="43"/>
      <c r="C66" s="44"/>
      <c r="D66" s="45"/>
      <c r="E66" s="45"/>
      <c r="F66" s="45"/>
    </row>
    <row r="67" spans="1:6" hidden="1" x14ac:dyDescent="0.3">
      <c r="A67" s="44"/>
      <c r="B67" s="43"/>
      <c r="C67" s="44"/>
      <c r="D67" s="45"/>
      <c r="E67" s="45"/>
      <c r="F67" s="45"/>
    </row>
    <row r="68" spans="1:6" s="1" customFormat="1" x14ac:dyDescent="0.3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hidden="1" x14ac:dyDescent="0.3">
      <c r="A69" s="42" t="s">
        <v>701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hidden="1" x14ac:dyDescent="0.3">
      <c r="A71" s="42" t="s">
        <v>702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3">
      <c r="A72" s="44"/>
      <c r="B72" s="43"/>
      <c r="C72" s="44"/>
      <c r="D72" s="45"/>
      <c r="E72" s="45"/>
      <c r="F72" s="45"/>
    </row>
    <row r="73" spans="1:6" hidden="1" x14ac:dyDescent="0.3">
      <c r="A73" s="42" t="s">
        <v>703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3">
      <c r="A74" s="44"/>
      <c r="B74" s="43"/>
      <c r="C74" s="44"/>
      <c r="D74" s="45"/>
      <c r="E74" s="45"/>
      <c r="F74" s="45"/>
    </row>
    <row r="75" spans="1:6" s="1" customFormat="1" x14ac:dyDescent="0.3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9">SUM(E76:E80)</f>
        <v>0</v>
      </c>
      <c r="F75" s="11">
        <f t="shared" si="9"/>
        <v>0</v>
      </c>
    </row>
    <row r="76" spans="1:6" hidden="1" x14ac:dyDescent="0.3">
      <c r="A76" s="42" t="s">
        <v>704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3">
      <c r="A77" s="42" t="s">
        <v>705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3">
      <c r="A78" s="42" t="s">
        <v>706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3">
      <c r="A79" s="46"/>
      <c r="B79" s="47"/>
      <c r="C79" s="46"/>
      <c r="D79" s="45"/>
      <c r="E79" s="45"/>
      <c r="F79" s="45"/>
    </row>
    <row r="80" spans="1:6" hidden="1" x14ac:dyDescent="0.3">
      <c r="A80" s="46"/>
      <c r="B80" s="47"/>
      <c r="C80" s="46"/>
      <c r="D80" s="45"/>
      <c r="E80" s="45"/>
      <c r="F80" s="45"/>
    </row>
    <row r="81" spans="1:6" s="1" customFormat="1" x14ac:dyDescent="0.3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3">
      <c r="A82" s="42" t="s">
        <v>707</v>
      </c>
      <c r="B82" s="46"/>
      <c r="C82" s="46"/>
      <c r="D82" s="45"/>
      <c r="E82" s="45"/>
      <c r="F82" s="45"/>
    </row>
    <row r="83" spans="1:6" hidden="1" x14ac:dyDescent="0.3">
      <c r="A83" s="46"/>
      <c r="B83" s="46"/>
      <c r="C83" s="46"/>
      <c r="D83" s="45"/>
      <c r="E83" s="45"/>
      <c r="F83" s="45"/>
    </row>
    <row r="84" spans="1:6" hidden="1" x14ac:dyDescent="0.3"/>
    <row r="85" spans="1:6" hidden="1" x14ac:dyDescent="0.3"/>
    <row r="86" spans="1:6" hidden="1" x14ac:dyDescent="0.3"/>
    <row r="87" spans="1:6" hidden="1" x14ac:dyDescent="0.3"/>
    <row r="88" spans="1:6" hidden="1" x14ac:dyDescent="0.3"/>
    <row r="89" spans="1:6" hidden="1" x14ac:dyDescent="0.3"/>
    <row r="90" spans="1:6" hidden="1" x14ac:dyDescent="0.3"/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WwvKbyi/gfALTA/b64lL4K0kBI8vjQisvoTqo8eLJDjW/wU5wkuyGuQgXd1effoEi2/mmJ2wsbcv90LP7Sx1dA==" saltValue="K3AoEpPRMYsPPEL84Dt0WQ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51181102362204722"/>
  <pageSetup scale="53" orientation="landscape" r:id="rId1"/>
  <headerFooter>
    <oddFooter>&amp;C&amp;"-,Bold"&amp;20&amp;P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2:E300"/>
  <sheetViews>
    <sheetView view="pageBreakPreview" zoomScale="90" zoomScaleNormal="140" zoomScaleSheetLayoutView="90" workbookViewId="0">
      <selection activeCell="A17" sqref="A17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4" t="s">
        <v>527</v>
      </c>
      <c r="B2" s="74"/>
      <c r="C2" s="74"/>
      <c r="D2" s="74"/>
      <c r="E2" s="74"/>
    </row>
    <row r="3" spans="1:5" ht="26.5" customHeight="1" x14ac:dyDescent="0.3">
      <c r="A3" s="76" t="s">
        <v>876</v>
      </c>
      <c r="B3" s="76"/>
      <c r="C3" s="76"/>
      <c r="D3" s="76"/>
      <c r="E3" s="76"/>
    </row>
    <row r="4" spans="1:5" x14ac:dyDescent="0.3">
      <c r="A4" s="75" t="s">
        <v>754</v>
      </c>
      <c r="B4" s="75"/>
      <c r="C4" s="75"/>
      <c r="D4" s="75"/>
      <c r="E4" s="75"/>
    </row>
    <row r="6" spans="1:5" ht="49.15" customHeight="1" x14ac:dyDescent="0.3">
      <c r="A6" s="58" t="s">
        <v>0</v>
      </c>
      <c r="B6" s="58" t="s">
        <v>1</v>
      </c>
      <c r="C6" s="50" t="s">
        <v>595</v>
      </c>
      <c r="D6" s="50" t="s">
        <v>596</v>
      </c>
      <c r="E6" s="50" t="s">
        <v>597</v>
      </c>
    </row>
    <row r="7" spans="1:5" s="1" customFormat="1" x14ac:dyDescent="0.3">
      <c r="A7" s="3">
        <v>21</v>
      </c>
      <c r="B7" s="3" t="s">
        <v>4</v>
      </c>
      <c r="C7" s="12">
        <f>C8+C13+C20</f>
        <v>514997643.72000003</v>
      </c>
      <c r="D7" s="12">
        <f t="shared" ref="D7:E7" si="0">D8+D13+D20</f>
        <v>514997643.72000003</v>
      </c>
      <c r="E7" s="12">
        <f t="shared" si="0"/>
        <v>636528035</v>
      </c>
    </row>
    <row r="8" spans="1:5" s="1" customFormat="1" x14ac:dyDescent="0.3">
      <c r="A8" s="3">
        <v>2101</v>
      </c>
      <c r="B8" s="3" t="s">
        <v>5</v>
      </c>
      <c r="C8" s="12">
        <f>C9</f>
        <v>502997643.72000003</v>
      </c>
      <c r="D8" s="12">
        <f t="shared" ref="D8:E8" si="1">D9</f>
        <v>502997643.72000003</v>
      </c>
      <c r="E8" s="12">
        <f t="shared" si="1"/>
        <v>612528035</v>
      </c>
    </row>
    <row r="9" spans="1:5" s="1" customFormat="1" x14ac:dyDescent="0.3">
      <c r="A9" s="3">
        <v>210101</v>
      </c>
      <c r="B9" s="3" t="s">
        <v>6</v>
      </c>
      <c r="C9" s="12">
        <f>SUM(C10:C12)</f>
        <v>502997643.72000003</v>
      </c>
      <c r="D9" s="12">
        <f t="shared" ref="D9:E9" si="2">SUM(D10:D12)</f>
        <v>502997643.72000003</v>
      </c>
      <c r="E9" s="12">
        <f t="shared" si="2"/>
        <v>612528035</v>
      </c>
    </row>
    <row r="10" spans="1:5" x14ac:dyDescent="0.3">
      <c r="A10" s="59">
        <v>21010101</v>
      </c>
      <c r="B10" s="48" t="s">
        <v>5</v>
      </c>
      <c r="C10" s="41">
        <v>502997643.72000003</v>
      </c>
      <c r="D10" s="41">
        <v>502997643.72000003</v>
      </c>
      <c r="E10" s="41">
        <v>612528035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12000000</v>
      </c>
      <c r="D13" s="12">
        <f t="shared" ref="D13:E13" si="3">D14+D18</f>
        <v>12000000</v>
      </c>
      <c r="E13" s="12">
        <f t="shared" si="3"/>
        <v>24000000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12000000</v>
      </c>
      <c r="D14" s="12">
        <f t="shared" ref="D14:E14" si="4">SUM(D15:D17)</f>
        <v>12000000</v>
      </c>
      <c r="E14" s="12">
        <f t="shared" si="4"/>
        <v>24000000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x14ac:dyDescent="0.3">
      <c r="A17" s="59">
        <v>21020109</v>
      </c>
      <c r="B17" s="48" t="s">
        <v>13</v>
      </c>
      <c r="C17" s="41">
        <v>12000000</v>
      </c>
      <c r="D17" s="41">
        <v>12000000</v>
      </c>
      <c r="E17" s="41">
        <v>24000000</v>
      </c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Lu62w7o706NlHIkHNbLa6424LfaXZmx6CA1xj53+npRfPfSldrkaoqapnUioN5Af13K6a4hpy7U5C+84sZquvg==" saltValue="nB1nq3Dc08gLJ8CgIjp3B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3:E300"/>
  <sheetViews>
    <sheetView view="pageBreakPreview" topLeftCell="A10" zoomScale="90" zoomScaleNormal="140" zoomScaleSheetLayoutView="90" workbookViewId="0">
      <selection activeCell="C13" sqref="C13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4" t="s">
        <v>528</v>
      </c>
      <c r="B3" s="74"/>
      <c r="C3" s="74"/>
      <c r="D3" s="74"/>
      <c r="E3" s="74"/>
    </row>
    <row r="4" spans="1:5" ht="28.9" customHeight="1" x14ac:dyDescent="0.3">
      <c r="A4" s="76" t="s">
        <v>877</v>
      </c>
      <c r="B4" s="76"/>
      <c r="C4" s="76"/>
      <c r="D4" s="76"/>
      <c r="E4" s="76"/>
    </row>
    <row r="5" spans="1:5" x14ac:dyDescent="0.3">
      <c r="A5" s="75" t="s">
        <v>754</v>
      </c>
      <c r="B5" s="75"/>
      <c r="C5" s="75"/>
      <c r="D5" s="75"/>
      <c r="E5" s="75"/>
    </row>
    <row r="6" spans="1:5" ht="45" x14ac:dyDescent="0.3">
      <c r="A6" s="58" t="s">
        <v>0</v>
      </c>
      <c r="B6" s="58" t="s">
        <v>1</v>
      </c>
      <c r="C6" s="50" t="s">
        <v>595</v>
      </c>
      <c r="D6" s="50" t="s">
        <v>596</v>
      </c>
      <c r="E6" s="50" t="s">
        <v>597</v>
      </c>
    </row>
    <row r="7" spans="1:5" s="1" customFormat="1" x14ac:dyDescent="0.3">
      <c r="A7" s="4">
        <v>2</v>
      </c>
      <c r="B7" s="5" t="s">
        <v>20</v>
      </c>
      <c r="C7" s="12">
        <f>C8+C84+C88+C93</f>
        <v>92500000</v>
      </c>
      <c r="D7" s="12">
        <f t="shared" ref="D7:E7" si="0">D8+D84+D88+D93</f>
        <v>55175719</v>
      </c>
      <c r="E7" s="12">
        <f t="shared" si="0"/>
        <v>134000000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72500000</v>
      </c>
      <c r="D8" s="12">
        <f t="shared" ref="D8:E8" si="1">D9+D14+D22+D36+D45+D48+D54+D63+D67+D70</f>
        <v>45675719</v>
      </c>
      <c r="E8" s="12">
        <f t="shared" si="1"/>
        <v>114000000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7000000</v>
      </c>
      <c r="D9" s="12">
        <f t="shared" ref="D9:E9" si="2">SUM(D10:D13)</f>
        <v>5034470</v>
      </c>
      <c r="E9" s="12">
        <f t="shared" si="2"/>
        <v>7000000</v>
      </c>
    </row>
    <row r="10" spans="1:5" x14ac:dyDescent="0.3">
      <c r="A10" s="43">
        <v>22020101</v>
      </c>
      <c r="B10" s="44" t="s">
        <v>23</v>
      </c>
      <c r="C10" s="41">
        <v>7000000</v>
      </c>
      <c r="D10" s="41">
        <v>5034470</v>
      </c>
      <c r="E10" s="41">
        <v>7000000</v>
      </c>
    </row>
    <row r="11" spans="1:5" hidden="1" x14ac:dyDescent="0.3">
      <c r="A11" s="43">
        <v>22020102</v>
      </c>
      <c r="B11" s="44" t="s">
        <v>24</v>
      </c>
      <c r="C11" s="41"/>
      <c r="D11" s="41"/>
      <c r="E11" s="41"/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45000000</v>
      </c>
      <c r="D22" s="12">
        <f t="shared" ref="D22:E22" si="3">SUM(D23:D35)</f>
        <v>35547400</v>
      </c>
      <c r="E22" s="12">
        <f t="shared" si="3"/>
        <v>85000000</v>
      </c>
    </row>
    <row r="23" spans="1:5" hidden="1" x14ac:dyDescent="0.3">
      <c r="A23" s="43">
        <v>22020301</v>
      </c>
      <c r="B23" s="44" t="s">
        <v>36</v>
      </c>
      <c r="C23" s="41"/>
      <c r="D23" s="41"/>
      <c r="E23" s="41"/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x14ac:dyDescent="0.3">
      <c r="A29" s="43">
        <v>22020307</v>
      </c>
      <c r="B29" s="44" t="s">
        <v>42</v>
      </c>
      <c r="C29" s="41">
        <v>45000000</v>
      </c>
      <c r="D29" s="41">
        <v>35547400</v>
      </c>
      <c r="E29" s="41">
        <v>85000000</v>
      </c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8500000</v>
      </c>
      <c r="D36" s="12">
        <f t="shared" ref="D36:E36" si="4">SUM(D37:D44)</f>
        <v>271000</v>
      </c>
      <c r="E36" s="12">
        <f t="shared" si="4"/>
        <v>6000000</v>
      </c>
    </row>
    <row r="37" spans="1:5" x14ac:dyDescent="0.3">
      <c r="A37" s="43">
        <v>22020401</v>
      </c>
      <c r="B37" s="44" t="s">
        <v>50</v>
      </c>
      <c r="C37" s="41">
        <v>6000000</v>
      </c>
      <c r="D37" s="41">
        <v>271000</v>
      </c>
      <c r="E37" s="41">
        <v>5000000</v>
      </c>
    </row>
    <row r="38" spans="1:5" x14ac:dyDescent="0.3">
      <c r="A38" s="43">
        <v>22020402</v>
      </c>
      <c r="B38" s="44" t="s">
        <v>51</v>
      </c>
      <c r="C38" s="41">
        <v>2500000</v>
      </c>
      <c r="D38" s="41">
        <v>0</v>
      </c>
      <c r="E38" s="41">
        <v>1000000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3000000</v>
      </c>
      <c r="D54" s="12">
        <f t="shared" ref="D54:E54" si="7">SUM(D55:D62)</f>
        <v>0</v>
      </c>
      <c r="E54" s="12">
        <f t="shared" si="7"/>
        <v>10000000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x14ac:dyDescent="0.3">
      <c r="A59" s="43">
        <v>22020708</v>
      </c>
      <c r="B59" s="44" t="s">
        <v>72</v>
      </c>
      <c r="C59" s="41">
        <v>3000000</v>
      </c>
      <c r="D59" s="41">
        <v>0</v>
      </c>
      <c r="E59" s="41">
        <v>10000000</v>
      </c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9000000</v>
      </c>
      <c r="D70" s="12">
        <f t="shared" ref="D70:E70" si="10">SUM(D71:D83)</f>
        <v>4822849</v>
      </c>
      <c r="E70" s="12">
        <f t="shared" si="10"/>
        <v>6000000</v>
      </c>
    </row>
    <row r="71" spans="1:5" x14ac:dyDescent="0.3">
      <c r="A71" s="43">
        <v>22021001</v>
      </c>
      <c r="B71" s="44" t="s">
        <v>84</v>
      </c>
      <c r="C71" s="41">
        <v>4000000</v>
      </c>
      <c r="D71" s="41">
        <v>0</v>
      </c>
      <c r="E71" s="41">
        <v>6000000</v>
      </c>
    </row>
    <row r="72" spans="1:5" x14ac:dyDescent="0.3">
      <c r="A72" s="43">
        <v>22021002</v>
      </c>
      <c r="B72" s="44" t="s">
        <v>85</v>
      </c>
      <c r="C72" s="41">
        <v>5000000</v>
      </c>
      <c r="D72" s="41">
        <v>4822849</v>
      </c>
      <c r="E72" s="41">
        <v>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hidden="1" x14ac:dyDescent="0.3">
      <c r="A76" s="43">
        <v>22021007</v>
      </c>
      <c r="B76" s="44" t="s">
        <v>89</v>
      </c>
      <c r="C76" s="41"/>
      <c r="D76" s="41"/>
      <c r="E76" s="41"/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20000000</v>
      </c>
      <c r="D93" s="12">
        <f t="shared" ref="D93:E93" si="14">D94+D96</f>
        <v>9500000</v>
      </c>
      <c r="E93" s="12">
        <f t="shared" si="14"/>
        <v>20000000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SUM(C97:C97)</f>
        <v>20000000</v>
      </c>
      <c r="D96" s="12">
        <f>SUM(D97:D97)</f>
        <v>9500000</v>
      </c>
      <c r="E96" s="12">
        <f>SUM(E97:E97)</f>
        <v>20000000</v>
      </c>
    </row>
    <row r="97" spans="1:5" x14ac:dyDescent="0.3">
      <c r="A97" s="43">
        <v>22070102</v>
      </c>
      <c r="B97" s="44" t="s">
        <v>870</v>
      </c>
      <c r="C97" s="41">
        <v>20000000</v>
      </c>
      <c r="D97" s="41">
        <v>9500000</v>
      </c>
      <c r="E97" s="41">
        <v>20000000</v>
      </c>
    </row>
    <row r="98" spans="1:5" hidden="1" x14ac:dyDescent="0.3"/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fxQD3nF9IOb6qwjxZoqVTaklL446MxMgIwGJQz0DW0CekTmXZPXsC3I3oShRp37nY+wa+8jxGTZuhVmDI8pP7w==" saltValue="gmvWAfgEosY5RpIeyFPbI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F300"/>
  <sheetViews>
    <sheetView view="pageBreakPreview" topLeftCell="A6" zoomScale="66" zoomScaleNormal="100" zoomScaleSheetLayoutView="66" workbookViewId="0">
      <selection activeCell="A82" sqref="A82:XFD84"/>
    </sheetView>
  </sheetViews>
  <sheetFormatPr defaultColWidth="8.81640625" defaultRowHeight="15" x14ac:dyDescent="0.3"/>
  <cols>
    <col min="1" max="1" width="22.269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4" t="s">
        <v>143</v>
      </c>
      <c r="B1" s="74"/>
      <c r="C1" s="74"/>
      <c r="D1" s="74"/>
      <c r="E1" s="74"/>
    </row>
    <row r="2" spans="1:6" x14ac:dyDescent="0.3">
      <c r="A2" s="75" t="s">
        <v>878</v>
      </c>
      <c r="B2" s="75"/>
      <c r="C2" s="75"/>
      <c r="D2" s="75"/>
      <c r="E2" s="75"/>
    </row>
    <row r="3" spans="1:6" x14ac:dyDescent="0.3">
      <c r="A3" s="75" t="s">
        <v>754</v>
      </c>
      <c r="B3" s="75"/>
      <c r="C3" s="75"/>
      <c r="D3" s="75"/>
      <c r="E3" s="75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595</v>
      </c>
      <c r="E5" s="50" t="s">
        <v>596</v>
      </c>
      <c r="F5" s="50" t="s">
        <v>597</v>
      </c>
    </row>
    <row r="6" spans="1:6" s="1" customFormat="1" x14ac:dyDescent="0.3">
      <c r="A6" s="8" t="s">
        <v>612</v>
      </c>
      <c r="B6" s="4">
        <v>3</v>
      </c>
      <c r="C6" s="5" t="s">
        <v>113</v>
      </c>
      <c r="D6" s="11">
        <f>D7+D23+D34+D40+D46+D55+D62+D74+D81+D87</f>
        <v>120807650</v>
      </c>
      <c r="E6" s="11">
        <f>E7+E23+E34+E40+E46+E55+E62+E74+E81+E87</f>
        <v>250000000</v>
      </c>
      <c r="F6" s="11">
        <f>F7+F23+F34+F40+F46+F55+F62+F74+F81+F87</f>
        <v>200000000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SUM(D8:D22)</f>
        <v>120807650</v>
      </c>
      <c r="E7" s="11">
        <f>SUM(E8:E22)</f>
        <v>250000000</v>
      </c>
      <c r="F7" s="11">
        <f>SUM(F8:F22)</f>
        <v>200000000</v>
      </c>
    </row>
    <row r="8" spans="1:6" x14ac:dyDescent="0.3">
      <c r="A8" s="42" t="s">
        <v>613</v>
      </c>
      <c r="B8" s="43">
        <v>32010101</v>
      </c>
      <c r="C8" s="44" t="s">
        <v>115</v>
      </c>
      <c r="D8" s="45"/>
      <c r="E8" s="45"/>
      <c r="F8" s="45"/>
    </row>
    <row r="9" spans="1:6" ht="30" x14ac:dyDescent="0.3">
      <c r="A9" s="44"/>
      <c r="B9" s="43">
        <v>32010101</v>
      </c>
      <c r="C9" s="44" t="s">
        <v>859</v>
      </c>
      <c r="D9" s="45">
        <v>120807650</v>
      </c>
      <c r="E9" s="45">
        <v>250000000</v>
      </c>
      <c r="F9" s="45">
        <v>200000000</v>
      </c>
    </row>
    <row r="10" spans="1:6" hidden="1" x14ac:dyDescent="0.3">
      <c r="A10" s="44"/>
      <c r="B10" s="43"/>
      <c r="C10" s="44"/>
      <c r="D10" s="45"/>
      <c r="E10" s="45"/>
      <c r="F10" s="45"/>
    </row>
    <row r="11" spans="1:6" hidden="1" x14ac:dyDescent="0.3">
      <c r="A11" s="44"/>
      <c r="B11" s="43"/>
      <c r="C11" s="44"/>
      <c r="D11" s="45"/>
      <c r="E11" s="45"/>
      <c r="F11" s="45"/>
    </row>
    <row r="12" spans="1:6" hidden="1" x14ac:dyDescent="0.3">
      <c r="A12" s="44"/>
      <c r="B12" s="43"/>
      <c r="C12" s="44"/>
      <c r="D12" s="45"/>
      <c r="E12" s="45"/>
      <c r="F12" s="45"/>
    </row>
    <row r="13" spans="1:6" hidden="1" x14ac:dyDescent="0.3">
      <c r="A13" s="44"/>
      <c r="B13" s="43"/>
      <c r="C13" s="44"/>
      <c r="D13" s="45"/>
      <c r="E13" s="45"/>
      <c r="F13" s="45"/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hidden="1" x14ac:dyDescent="0.3">
      <c r="A17" s="44"/>
      <c r="B17" s="43"/>
      <c r="C17" s="44"/>
      <c r="D17" s="45"/>
      <c r="E17" s="45"/>
      <c r="F17" s="45"/>
    </row>
    <row r="18" spans="1:6" hidden="1" x14ac:dyDescent="0.3">
      <c r="A18" s="44"/>
      <c r="B18" s="43"/>
      <c r="C18" s="44"/>
      <c r="D18" s="45"/>
      <c r="E18" s="45"/>
      <c r="F18" s="45"/>
    </row>
    <row r="19" spans="1:6" hidden="1" x14ac:dyDescent="0.3">
      <c r="A19" s="44"/>
      <c r="B19" s="43"/>
      <c r="C19" s="44"/>
      <c r="D19" s="45"/>
      <c r="E19" s="45"/>
      <c r="F19" s="45"/>
    </row>
    <row r="20" spans="1:6" hidden="1" x14ac:dyDescent="0.3">
      <c r="A20" s="44"/>
      <c r="B20" s="43"/>
      <c r="C20" s="44"/>
      <c r="D20" s="45"/>
      <c r="E20" s="45"/>
      <c r="F20" s="45"/>
    </row>
    <row r="21" spans="1:6" hidden="1" x14ac:dyDescent="0.3">
      <c r="A21" s="44"/>
      <c r="B21" s="43"/>
      <c r="C21" s="44"/>
      <c r="D21" s="45"/>
      <c r="E21" s="45"/>
      <c r="F21" s="45"/>
    </row>
    <row r="22" spans="1:6" hidden="1" x14ac:dyDescent="0.3">
      <c r="A22" s="44"/>
      <c r="B22" s="43"/>
      <c r="C22" s="44"/>
      <c r="D22" s="45"/>
      <c r="E22" s="45"/>
      <c r="F22" s="45"/>
    </row>
    <row r="23" spans="1:6" s="1" customFormat="1" x14ac:dyDescent="0.3">
      <c r="A23" s="5"/>
      <c r="B23" s="4">
        <v>32010200</v>
      </c>
      <c r="C23" s="5" t="s">
        <v>116</v>
      </c>
      <c r="D23" s="11">
        <f>SUM(D24:D33)</f>
        <v>0</v>
      </c>
      <c r="E23" s="11">
        <f t="shared" ref="E23:F23" si="0">SUM(E24:E33)</f>
        <v>0</v>
      </c>
      <c r="F23" s="11">
        <f t="shared" si="0"/>
        <v>0</v>
      </c>
    </row>
    <row r="24" spans="1:6" hidden="1" x14ac:dyDescent="0.3">
      <c r="A24" s="42" t="s">
        <v>614</v>
      </c>
      <c r="B24" s="43">
        <v>32010202</v>
      </c>
      <c r="C24" s="44" t="s">
        <v>117</v>
      </c>
      <c r="D24" s="45"/>
      <c r="E24" s="45"/>
      <c r="F24" s="45"/>
    </row>
    <row r="25" spans="1:6" hidden="1" x14ac:dyDescent="0.3">
      <c r="A25" s="46"/>
      <c r="B25" s="47"/>
      <c r="C25" s="46"/>
      <c r="D25" s="45"/>
      <c r="E25" s="45"/>
      <c r="F25" s="45"/>
    </row>
    <row r="26" spans="1:6" hidden="1" x14ac:dyDescent="0.3">
      <c r="A26" s="46"/>
      <c r="B26" s="47"/>
      <c r="C26" s="46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hidden="1" x14ac:dyDescent="0.3">
      <c r="A28" s="46"/>
      <c r="B28" s="47"/>
      <c r="C28" s="46"/>
      <c r="D28" s="45"/>
      <c r="E28" s="45"/>
      <c r="F28" s="45"/>
    </row>
    <row r="29" spans="1:6" hidden="1" x14ac:dyDescent="0.3">
      <c r="A29" s="46"/>
      <c r="B29" s="47"/>
      <c r="C29" s="46"/>
      <c r="D29" s="45"/>
      <c r="E29" s="45"/>
      <c r="F29" s="45"/>
    </row>
    <row r="30" spans="1:6" hidden="1" x14ac:dyDescent="0.3">
      <c r="A30" s="46"/>
      <c r="B30" s="47"/>
      <c r="C30" s="46"/>
      <c r="D30" s="45"/>
      <c r="E30" s="45"/>
      <c r="F30" s="45"/>
    </row>
    <row r="31" spans="1:6" hidden="1" x14ac:dyDescent="0.3">
      <c r="A31" s="46"/>
      <c r="B31" s="47"/>
      <c r="C31" s="46"/>
      <c r="D31" s="45"/>
      <c r="E31" s="45"/>
      <c r="F31" s="45"/>
    </row>
    <row r="32" spans="1:6" hidden="1" x14ac:dyDescent="0.3">
      <c r="A32" s="46"/>
      <c r="B32" s="47"/>
      <c r="C32" s="46"/>
      <c r="D32" s="45"/>
      <c r="E32" s="45"/>
      <c r="F32" s="45"/>
    </row>
    <row r="33" spans="1:6" hidden="1" x14ac:dyDescent="0.3">
      <c r="A33" s="46"/>
      <c r="B33" s="47"/>
      <c r="C33" s="46"/>
      <c r="D33" s="45"/>
      <c r="E33" s="45"/>
      <c r="F33" s="45"/>
    </row>
    <row r="34" spans="1:6" s="1" customFormat="1" x14ac:dyDescent="0.3">
      <c r="A34" s="5"/>
      <c r="B34" s="4">
        <v>320103</v>
      </c>
      <c r="C34" s="5" t="s">
        <v>118</v>
      </c>
      <c r="D34" s="11">
        <f>SUM(D35:D39)</f>
        <v>0</v>
      </c>
      <c r="E34" s="11">
        <f t="shared" ref="E34:F34" si="1">SUM(E35:E39)</f>
        <v>0</v>
      </c>
      <c r="F34" s="11">
        <f t="shared" si="1"/>
        <v>0</v>
      </c>
    </row>
    <row r="35" spans="1:6" hidden="1" x14ac:dyDescent="0.3">
      <c r="A35" s="42" t="s">
        <v>711</v>
      </c>
      <c r="B35" s="43">
        <v>32010301</v>
      </c>
      <c r="C35" s="44" t="s">
        <v>119</v>
      </c>
      <c r="D35" s="45"/>
      <c r="E35" s="45"/>
      <c r="F35" s="45"/>
    </row>
    <row r="36" spans="1:6" hidden="1" x14ac:dyDescent="0.3">
      <c r="A36" s="44"/>
      <c r="B36" s="43"/>
      <c r="C36" s="44"/>
      <c r="D36" s="45"/>
      <c r="E36" s="45"/>
      <c r="F36" s="45"/>
    </row>
    <row r="37" spans="1:6" hidden="1" x14ac:dyDescent="0.3">
      <c r="A37" s="44"/>
      <c r="B37" s="43"/>
      <c r="C37" s="44"/>
      <c r="D37" s="45"/>
      <c r="E37" s="45"/>
      <c r="F37" s="45"/>
    </row>
    <row r="38" spans="1:6" hidden="1" x14ac:dyDescent="0.3">
      <c r="A38" s="44"/>
      <c r="B38" s="43"/>
      <c r="C38" s="44"/>
      <c r="D38" s="45"/>
      <c r="E38" s="45"/>
      <c r="F38" s="45"/>
    </row>
    <row r="39" spans="1:6" hidden="1" x14ac:dyDescent="0.3">
      <c r="A39" s="44"/>
      <c r="B39" s="43"/>
      <c r="C39" s="44"/>
      <c r="D39" s="45"/>
      <c r="E39" s="45"/>
      <c r="F39" s="45"/>
    </row>
    <row r="40" spans="1:6" s="1" customFormat="1" x14ac:dyDescent="0.3">
      <c r="A40" s="5"/>
      <c r="B40" s="4">
        <v>32010400</v>
      </c>
      <c r="C40" s="5" t="s">
        <v>120</v>
      </c>
      <c r="D40" s="11">
        <f>SUM(D41:D45)</f>
        <v>0</v>
      </c>
      <c r="E40" s="11">
        <f t="shared" ref="E40:F40" si="2">SUM(E41:E45)</f>
        <v>0</v>
      </c>
      <c r="F40" s="11">
        <f t="shared" si="2"/>
        <v>0</v>
      </c>
    </row>
    <row r="41" spans="1:6" hidden="1" x14ac:dyDescent="0.3">
      <c r="A41" s="42" t="s">
        <v>712</v>
      </c>
      <c r="B41" s="43">
        <v>32010405</v>
      </c>
      <c r="C41" s="44" t="s">
        <v>121</v>
      </c>
      <c r="D41" s="45"/>
      <c r="E41" s="45"/>
      <c r="F41" s="45"/>
    </row>
    <row r="42" spans="1:6" hidden="1" x14ac:dyDescent="0.3">
      <c r="A42" s="42" t="s">
        <v>713</v>
      </c>
      <c r="B42" s="43">
        <v>32010406</v>
      </c>
      <c r="C42" s="44" t="s">
        <v>122</v>
      </c>
      <c r="D42" s="45"/>
      <c r="E42" s="45"/>
      <c r="F42" s="45"/>
    </row>
    <row r="43" spans="1:6" hidden="1" x14ac:dyDescent="0.3">
      <c r="A43" s="42" t="s">
        <v>714</v>
      </c>
      <c r="B43" s="43">
        <v>32010407</v>
      </c>
      <c r="C43" s="44" t="s">
        <v>123</v>
      </c>
      <c r="D43" s="45"/>
      <c r="E43" s="45"/>
      <c r="F43" s="45"/>
    </row>
    <row r="44" spans="1:6" hidden="1" x14ac:dyDescent="0.3">
      <c r="A44" s="42" t="s">
        <v>715</v>
      </c>
      <c r="B44" s="43">
        <v>32010408</v>
      </c>
      <c r="C44" s="44" t="s">
        <v>124</v>
      </c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s="1" customFormat="1" x14ac:dyDescent="0.3">
      <c r="A46" s="5"/>
      <c r="B46" s="4">
        <v>320105</v>
      </c>
      <c r="C46" s="5" t="s">
        <v>125</v>
      </c>
      <c r="D46" s="11">
        <f>SUM(D47:D54)</f>
        <v>0</v>
      </c>
      <c r="E46" s="11">
        <f t="shared" ref="E46:F46" si="3">SUM(E47:E54)</f>
        <v>0</v>
      </c>
      <c r="F46" s="11">
        <f t="shared" si="3"/>
        <v>0</v>
      </c>
    </row>
    <row r="47" spans="1:6" ht="18" hidden="1" customHeight="1" x14ac:dyDescent="0.3">
      <c r="A47" s="42" t="s">
        <v>716</v>
      </c>
      <c r="B47" s="43">
        <v>32010501</v>
      </c>
      <c r="C47" s="44" t="s">
        <v>126</v>
      </c>
      <c r="D47" s="45"/>
      <c r="E47" s="45"/>
      <c r="F47" s="45"/>
    </row>
    <row r="48" spans="1:6" hidden="1" x14ac:dyDescent="0.3">
      <c r="A48" s="44"/>
      <c r="B48" s="43"/>
      <c r="C48" s="44"/>
      <c r="D48" s="45"/>
      <c r="E48" s="45"/>
      <c r="F48" s="45"/>
    </row>
    <row r="49" spans="1:6" hidden="1" x14ac:dyDescent="0.3">
      <c r="A49" s="44"/>
      <c r="B49" s="43"/>
      <c r="C49" s="44"/>
      <c r="D49" s="45"/>
      <c r="E49" s="45"/>
      <c r="F49" s="45"/>
    </row>
    <row r="50" spans="1:6" hidden="1" x14ac:dyDescent="0.3">
      <c r="A50" s="44"/>
      <c r="B50" s="43"/>
      <c r="C50" s="44"/>
      <c r="D50" s="45"/>
      <c r="E50" s="45"/>
      <c r="F50" s="45"/>
    </row>
    <row r="51" spans="1:6" hidden="1" x14ac:dyDescent="0.3">
      <c r="A51" s="44"/>
      <c r="B51" s="43"/>
      <c r="C51" s="44"/>
      <c r="D51" s="45"/>
      <c r="E51" s="45"/>
      <c r="F51" s="45"/>
    </row>
    <row r="52" spans="1:6" hidden="1" x14ac:dyDescent="0.3">
      <c r="A52" s="46"/>
      <c r="B52" s="47"/>
      <c r="C52" s="46"/>
      <c r="D52" s="45"/>
      <c r="E52" s="45"/>
      <c r="F52" s="45"/>
    </row>
    <row r="53" spans="1:6" hidden="1" x14ac:dyDescent="0.3">
      <c r="A53" s="46"/>
      <c r="B53" s="47"/>
      <c r="C53" s="46"/>
      <c r="D53" s="45"/>
      <c r="E53" s="45"/>
      <c r="F53" s="45"/>
    </row>
    <row r="54" spans="1:6" hidden="1" x14ac:dyDescent="0.3">
      <c r="A54" s="46"/>
      <c r="B54" s="47"/>
      <c r="C54" s="46"/>
      <c r="D54" s="45"/>
      <c r="E54" s="45"/>
      <c r="F54" s="45"/>
    </row>
    <row r="55" spans="1:6" s="1" customFormat="1" x14ac:dyDescent="0.3">
      <c r="A55" s="5"/>
      <c r="B55" s="4">
        <v>320106</v>
      </c>
      <c r="C55" s="5" t="s">
        <v>127</v>
      </c>
      <c r="D55" s="11">
        <f>SUM(D56:D61)</f>
        <v>0</v>
      </c>
      <c r="E55" s="11">
        <f t="shared" ref="E55:F55" si="4">SUM(E56:E61)</f>
        <v>0</v>
      </c>
      <c r="F55" s="11">
        <f t="shared" si="4"/>
        <v>0</v>
      </c>
    </row>
    <row r="56" spans="1:6" hidden="1" x14ac:dyDescent="0.3">
      <c r="A56" s="42" t="s">
        <v>717</v>
      </c>
      <c r="B56" s="43">
        <v>32010601</v>
      </c>
      <c r="C56" s="44" t="s">
        <v>128</v>
      </c>
      <c r="D56" s="45"/>
      <c r="E56" s="45"/>
      <c r="F56" s="45"/>
    </row>
    <row r="57" spans="1:6" hidden="1" x14ac:dyDescent="0.3">
      <c r="A57" s="42" t="s">
        <v>708</v>
      </c>
      <c r="B57" s="43">
        <v>32010602</v>
      </c>
      <c r="C57" s="44" t="s">
        <v>129</v>
      </c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4"/>
      <c r="B59" s="43"/>
      <c r="C59" s="44"/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4"/>
      <c r="B61" s="43"/>
      <c r="C61" s="44"/>
      <c r="D61" s="45"/>
      <c r="E61" s="45"/>
      <c r="F61" s="45"/>
    </row>
    <row r="62" spans="1:6" s="1" customFormat="1" x14ac:dyDescent="0.3">
      <c r="A62" s="5"/>
      <c r="B62" s="4">
        <v>320109</v>
      </c>
      <c r="C62" s="5" t="s">
        <v>130</v>
      </c>
      <c r="D62" s="11">
        <f>SUM(D63:D73)</f>
        <v>0</v>
      </c>
      <c r="E62" s="11">
        <f>SUM(E63:E73)</f>
        <v>0</v>
      </c>
      <c r="F62" s="11">
        <f>SUM(F63:F73)</f>
        <v>0</v>
      </c>
    </row>
    <row r="63" spans="1:6" hidden="1" x14ac:dyDescent="0.3">
      <c r="A63" s="42" t="s">
        <v>718</v>
      </c>
      <c r="B63" s="43">
        <v>32010903</v>
      </c>
      <c r="C63" s="44" t="s">
        <v>131</v>
      </c>
      <c r="D63" s="45"/>
      <c r="E63" s="45"/>
      <c r="F63" s="45"/>
    </row>
    <row r="64" spans="1:6" hidden="1" x14ac:dyDescent="0.3">
      <c r="A64" s="44"/>
      <c r="B64" s="43"/>
      <c r="C64" s="44"/>
      <c r="D64" s="45"/>
      <c r="E64" s="45"/>
      <c r="F64" s="45"/>
    </row>
    <row r="65" spans="1:6" hidden="1" x14ac:dyDescent="0.3">
      <c r="A65" s="42" t="s">
        <v>719</v>
      </c>
      <c r="B65" s="43">
        <v>32010904</v>
      </c>
      <c r="C65" s="44" t="s">
        <v>132</v>
      </c>
      <c r="D65" s="45"/>
      <c r="E65" s="45"/>
      <c r="F65" s="45"/>
    </row>
    <row r="66" spans="1:6" hidden="1" x14ac:dyDescent="0.3">
      <c r="A66" s="44"/>
      <c r="B66" s="43"/>
      <c r="C66" s="44"/>
      <c r="D66" s="45"/>
      <c r="E66" s="45"/>
      <c r="F66" s="45"/>
    </row>
    <row r="67" spans="1:6" hidden="1" x14ac:dyDescent="0.3">
      <c r="A67" s="42" t="s">
        <v>720</v>
      </c>
      <c r="B67" s="43">
        <v>32010935</v>
      </c>
      <c r="C67" s="44" t="s">
        <v>133</v>
      </c>
      <c r="D67" s="45"/>
      <c r="E67" s="45"/>
      <c r="F67" s="45"/>
    </row>
    <row r="68" spans="1:6" hidden="1" x14ac:dyDescent="0.3">
      <c r="A68" s="44"/>
      <c r="B68" s="43"/>
      <c r="C68" s="44"/>
      <c r="D68" s="45"/>
      <c r="E68" s="45"/>
      <c r="F68" s="45"/>
    </row>
    <row r="69" spans="1:6" hidden="1" x14ac:dyDescent="0.3">
      <c r="A69" s="44"/>
      <c r="B69" s="43"/>
      <c r="C69" s="44"/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hidden="1" x14ac:dyDescent="0.3">
      <c r="A71" s="42" t="s">
        <v>721</v>
      </c>
      <c r="B71" s="43">
        <v>32010936</v>
      </c>
      <c r="C71" s="44" t="s">
        <v>134</v>
      </c>
      <c r="D71" s="45"/>
      <c r="E71" s="45"/>
      <c r="F71" s="45"/>
    </row>
    <row r="72" spans="1:6" hidden="1" x14ac:dyDescent="0.3">
      <c r="A72" s="44"/>
      <c r="B72" s="43"/>
      <c r="C72" s="44"/>
      <c r="D72" s="45"/>
      <c r="E72" s="45"/>
      <c r="F72" s="45"/>
    </row>
    <row r="73" spans="1:6" hidden="1" x14ac:dyDescent="0.3">
      <c r="A73" s="44"/>
      <c r="B73" s="43"/>
      <c r="C73" s="44"/>
      <c r="D73" s="45"/>
      <c r="E73" s="45"/>
      <c r="F73" s="45"/>
    </row>
    <row r="74" spans="1:6" s="1" customFormat="1" x14ac:dyDescent="0.3">
      <c r="A74" s="5"/>
      <c r="B74" s="4">
        <v>320201</v>
      </c>
      <c r="C74" s="5" t="s">
        <v>146</v>
      </c>
      <c r="D74" s="11">
        <f>SUM(D75:D80)</f>
        <v>0</v>
      </c>
      <c r="E74" s="11">
        <f t="shared" ref="E74:F74" si="5">SUM(E75:E80)</f>
        <v>0</v>
      </c>
      <c r="F74" s="11">
        <f t="shared" si="5"/>
        <v>0</v>
      </c>
    </row>
    <row r="75" spans="1:6" hidden="1" x14ac:dyDescent="0.3">
      <c r="A75" s="42" t="s">
        <v>722</v>
      </c>
      <c r="B75" s="43">
        <v>32020101</v>
      </c>
      <c r="C75" s="44" t="s">
        <v>135</v>
      </c>
      <c r="D75" s="45"/>
      <c r="E75" s="45"/>
      <c r="F75" s="45"/>
    </row>
    <row r="76" spans="1:6" hidden="1" x14ac:dyDescent="0.3">
      <c r="A76" s="44"/>
      <c r="B76" s="43"/>
      <c r="C76" s="44"/>
      <c r="D76" s="45"/>
      <c r="E76" s="45"/>
      <c r="F76" s="45"/>
    </row>
    <row r="77" spans="1:6" hidden="1" x14ac:dyDescent="0.3">
      <c r="A77" s="42" t="s">
        <v>723</v>
      </c>
      <c r="B77" s="43">
        <v>32020102</v>
      </c>
      <c r="C77" s="44" t="s">
        <v>136</v>
      </c>
      <c r="D77" s="45"/>
      <c r="E77" s="45"/>
      <c r="F77" s="45"/>
    </row>
    <row r="78" spans="1:6" hidden="1" x14ac:dyDescent="0.3">
      <c r="A78" s="44"/>
      <c r="B78" s="43"/>
      <c r="C78" s="44"/>
      <c r="D78" s="45"/>
      <c r="E78" s="45"/>
      <c r="F78" s="45"/>
    </row>
    <row r="79" spans="1:6" hidden="1" x14ac:dyDescent="0.3">
      <c r="A79" s="42" t="s">
        <v>724</v>
      </c>
      <c r="B79" s="43">
        <v>32020104</v>
      </c>
      <c r="C79" s="44" t="s">
        <v>137</v>
      </c>
      <c r="D79" s="45"/>
      <c r="E79" s="45"/>
      <c r="F79" s="45"/>
    </row>
    <row r="80" spans="1:6" hidden="1" x14ac:dyDescent="0.3">
      <c r="A80" s="44"/>
      <c r="B80" s="43"/>
      <c r="C80" s="44"/>
      <c r="D80" s="45"/>
      <c r="E80" s="45"/>
      <c r="F80" s="45"/>
    </row>
    <row r="81" spans="1:6" s="1" customFormat="1" x14ac:dyDescent="0.3">
      <c r="A81" s="5"/>
      <c r="B81" s="4">
        <v>320301</v>
      </c>
      <c r="C81" s="5" t="s">
        <v>138</v>
      </c>
      <c r="D81" s="11">
        <f>SUM(D82:D86)</f>
        <v>0</v>
      </c>
      <c r="E81" s="11">
        <f t="shared" ref="E81:F81" si="6">SUM(E82:E86)</f>
        <v>0</v>
      </c>
      <c r="F81" s="11">
        <f t="shared" si="6"/>
        <v>0</v>
      </c>
    </row>
    <row r="82" spans="1:6" hidden="1" x14ac:dyDescent="0.3">
      <c r="A82" s="42" t="s">
        <v>725</v>
      </c>
      <c r="B82" s="43">
        <v>32030101</v>
      </c>
      <c r="C82" s="44" t="s">
        <v>139</v>
      </c>
      <c r="D82" s="45"/>
      <c r="E82" s="45"/>
      <c r="F82" s="45"/>
    </row>
    <row r="83" spans="1:6" hidden="1" x14ac:dyDescent="0.3">
      <c r="A83" s="42" t="s">
        <v>726</v>
      </c>
      <c r="B83" s="43">
        <v>32030109</v>
      </c>
      <c r="C83" s="44" t="s">
        <v>140</v>
      </c>
      <c r="D83" s="45"/>
      <c r="E83" s="45"/>
      <c r="F83" s="45"/>
    </row>
    <row r="84" spans="1:6" hidden="1" x14ac:dyDescent="0.3">
      <c r="A84" s="42" t="s">
        <v>710</v>
      </c>
      <c r="B84" s="43">
        <v>32030110</v>
      </c>
      <c r="C84" s="44" t="s">
        <v>141</v>
      </c>
      <c r="D84" s="45"/>
      <c r="E84" s="45"/>
      <c r="F84" s="45"/>
    </row>
    <row r="85" spans="1:6" hidden="1" x14ac:dyDescent="0.3">
      <c r="A85" s="46"/>
      <c r="B85" s="47"/>
      <c r="C85" s="46"/>
      <c r="D85" s="45"/>
      <c r="E85" s="45"/>
      <c r="F85" s="45"/>
    </row>
    <row r="86" spans="1:6" hidden="1" x14ac:dyDescent="0.3">
      <c r="A86" s="46"/>
      <c r="B86" s="47"/>
      <c r="C86" s="46"/>
      <c r="D86" s="45"/>
      <c r="E86" s="45"/>
      <c r="F86" s="45"/>
    </row>
    <row r="87" spans="1:6" s="1" customFormat="1" x14ac:dyDescent="0.3">
      <c r="A87" s="5"/>
      <c r="B87" s="4">
        <v>32011000</v>
      </c>
      <c r="C87" s="5" t="s">
        <v>142</v>
      </c>
      <c r="D87" s="11">
        <f>SUM(D88:D89)</f>
        <v>0</v>
      </c>
      <c r="E87" s="11">
        <f>SUM(E88:E89)</f>
        <v>0</v>
      </c>
      <c r="F87" s="11">
        <f>SUM(F88:F89)</f>
        <v>0</v>
      </c>
    </row>
    <row r="88" spans="1:6" hidden="1" x14ac:dyDescent="0.3">
      <c r="A88" s="42" t="s">
        <v>709</v>
      </c>
      <c r="B88" s="46"/>
      <c r="C88" s="46"/>
      <c r="D88" s="45"/>
      <c r="E88" s="45"/>
      <c r="F88" s="45"/>
    </row>
    <row r="89" spans="1:6" hidden="1" x14ac:dyDescent="0.3">
      <c r="A89" s="46"/>
      <c r="B89" s="46"/>
      <c r="C89" s="46"/>
      <c r="D89" s="45"/>
      <c r="E89" s="45"/>
      <c r="F89" s="45"/>
    </row>
    <row r="90" spans="1:6" hidden="1" x14ac:dyDescent="0.3"/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FJTgt9//Cdo8/GAIva+9zqa9WFRwrbY/riAYgR3MFgQ9mVr5mVPG41XocJ1qSF0k5jZcMKi3gJoHPYdtSs8r0g==" saltValue="XBfvvjX7b/5fLtG1wA63sg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2:E300"/>
  <sheetViews>
    <sheetView view="pageBreakPreview" zoomScale="90" zoomScaleNormal="100" zoomScaleSheetLayoutView="90" workbookViewId="0">
      <selection activeCell="A301" sqref="A30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4" t="s">
        <v>527</v>
      </c>
      <c r="B2" s="74"/>
      <c r="C2" s="74"/>
      <c r="D2" s="74"/>
      <c r="E2" s="74"/>
    </row>
    <row r="3" spans="1:5" ht="26.5" customHeight="1" x14ac:dyDescent="0.3">
      <c r="A3" s="76" t="s">
        <v>876</v>
      </c>
      <c r="B3" s="76"/>
      <c r="C3" s="76"/>
      <c r="D3" s="76"/>
      <c r="E3" s="76"/>
    </row>
    <row r="4" spans="1:5" x14ac:dyDescent="0.3">
      <c r="A4" s="75" t="s">
        <v>756</v>
      </c>
      <c r="B4" s="75"/>
      <c r="C4" s="75"/>
      <c r="D4" s="75"/>
      <c r="E4" s="75"/>
    </row>
    <row r="6" spans="1:5" ht="49.15" customHeight="1" x14ac:dyDescent="0.3">
      <c r="A6" s="58" t="s">
        <v>0</v>
      </c>
      <c r="B6" s="58" t="s">
        <v>1</v>
      </c>
      <c r="C6" s="50" t="s">
        <v>595</v>
      </c>
      <c r="D6" s="50" t="s">
        <v>596</v>
      </c>
      <c r="E6" s="50" t="s">
        <v>597</v>
      </c>
    </row>
    <row r="7" spans="1:5" s="1" customFormat="1" x14ac:dyDescent="0.3">
      <c r="A7" s="3">
        <v>21</v>
      </c>
      <c r="B7" s="3" t="s">
        <v>4</v>
      </c>
      <c r="C7" s="12">
        <f>C8+C13+C20</f>
        <v>160264043.03999999</v>
      </c>
      <c r="D7" s="12">
        <f t="shared" ref="D7:E7" si="0">D8+D13+D20</f>
        <v>160264043</v>
      </c>
      <c r="E7" s="12">
        <f t="shared" si="0"/>
        <v>190444291</v>
      </c>
    </row>
    <row r="8" spans="1:5" s="1" customFormat="1" x14ac:dyDescent="0.3">
      <c r="A8" s="3">
        <v>2101</v>
      </c>
      <c r="B8" s="3" t="s">
        <v>5</v>
      </c>
      <c r="C8" s="12">
        <f>C9</f>
        <v>160264043.03999999</v>
      </c>
      <c r="D8" s="12">
        <f t="shared" ref="D8:E8" si="1">D9</f>
        <v>160264043</v>
      </c>
      <c r="E8" s="12">
        <f t="shared" si="1"/>
        <v>190444291</v>
      </c>
    </row>
    <row r="9" spans="1:5" s="1" customFormat="1" x14ac:dyDescent="0.3">
      <c r="A9" s="3">
        <v>210101</v>
      </c>
      <c r="B9" s="3" t="s">
        <v>6</v>
      </c>
      <c r="C9" s="12">
        <f>SUM(C10:C12)</f>
        <v>160264043.03999999</v>
      </c>
      <c r="D9" s="12">
        <f t="shared" ref="D9:E9" si="2">SUM(D10:D12)</f>
        <v>160264043</v>
      </c>
      <c r="E9" s="12">
        <f t="shared" si="2"/>
        <v>190444291</v>
      </c>
    </row>
    <row r="10" spans="1:5" x14ac:dyDescent="0.3">
      <c r="A10" s="59">
        <v>21010101</v>
      </c>
      <c r="B10" s="48" t="s">
        <v>5</v>
      </c>
      <c r="C10" s="41">
        <v>160264043.03999999</v>
      </c>
      <c r="D10" s="41">
        <v>160264043</v>
      </c>
      <c r="E10" s="41">
        <v>190444291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i/dJRq75lv60UOXXpXsCnBRiNbepxkBzOHSUvvhGeAGIc2dQNPlcSrkFTZ6MyUFHoDIIHTool6UKyy3vqEurjQ==" saltValue="+Jo21ANGmmYclTFTVYWnd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3:E300"/>
  <sheetViews>
    <sheetView view="pageBreakPreview" topLeftCell="A9" zoomScale="90" zoomScaleNormal="104" zoomScaleSheetLayoutView="90" workbookViewId="0">
      <selection activeCell="C13" sqref="C13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4" t="s">
        <v>528</v>
      </c>
      <c r="B3" s="74"/>
      <c r="C3" s="74"/>
      <c r="D3" s="74"/>
      <c r="E3" s="74"/>
    </row>
    <row r="4" spans="1:5" ht="28.9" customHeight="1" x14ac:dyDescent="0.3">
      <c r="A4" s="76" t="s">
        <v>877</v>
      </c>
      <c r="B4" s="76"/>
      <c r="C4" s="76"/>
      <c r="D4" s="76"/>
      <c r="E4" s="76"/>
    </row>
    <row r="5" spans="1:5" x14ac:dyDescent="0.3">
      <c r="A5" s="75" t="s">
        <v>756</v>
      </c>
      <c r="B5" s="75"/>
      <c r="C5" s="75"/>
      <c r="D5" s="75"/>
      <c r="E5" s="75"/>
    </row>
    <row r="6" spans="1:5" ht="45" x14ac:dyDescent="0.3">
      <c r="A6" s="58" t="s">
        <v>0</v>
      </c>
      <c r="B6" s="58" t="s">
        <v>1</v>
      </c>
      <c r="C6" s="50" t="s">
        <v>595</v>
      </c>
      <c r="D6" s="50" t="s">
        <v>596</v>
      </c>
      <c r="E6" s="50" t="s">
        <v>597</v>
      </c>
    </row>
    <row r="7" spans="1:5" s="1" customFormat="1" x14ac:dyDescent="0.3">
      <c r="A7" s="4">
        <v>2</v>
      </c>
      <c r="B7" s="5" t="s">
        <v>20</v>
      </c>
      <c r="C7" s="12">
        <f>C8+C84+C88+C93</f>
        <v>12569420</v>
      </c>
      <c r="D7" s="12">
        <f t="shared" ref="D7:E7" si="0">D8+D84+D88+D93</f>
        <v>5736290</v>
      </c>
      <c r="E7" s="12">
        <f t="shared" si="0"/>
        <v>22850000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12569420</v>
      </c>
      <c r="D8" s="12">
        <f t="shared" ref="D8:E8" si="1">D9+D14+D22+D36+D45+D48+D54+D63+D67+D70</f>
        <v>5736290</v>
      </c>
      <c r="E8" s="12">
        <f t="shared" si="1"/>
        <v>22850000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1650000</v>
      </c>
      <c r="D9" s="12">
        <f t="shared" ref="D9:E9" si="2">SUM(D10:D13)</f>
        <v>786400</v>
      </c>
      <c r="E9" s="12">
        <f t="shared" si="2"/>
        <v>1650000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1650000</v>
      </c>
      <c r="D11" s="41">
        <v>786400</v>
      </c>
      <c r="E11" s="41">
        <v>1650000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550000</v>
      </c>
      <c r="D22" s="12">
        <f t="shared" ref="D22:E22" si="3">SUM(D23:D35)</f>
        <v>0</v>
      </c>
      <c r="E22" s="12">
        <f t="shared" si="3"/>
        <v>12550000</v>
      </c>
    </row>
    <row r="23" spans="1:5" x14ac:dyDescent="0.3">
      <c r="A23" s="43">
        <v>22020301</v>
      </c>
      <c r="B23" s="44" t="s">
        <v>36</v>
      </c>
      <c r="C23" s="41">
        <v>550000</v>
      </c>
      <c r="D23" s="41">
        <v>0</v>
      </c>
      <c r="E23" s="41">
        <v>550000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x14ac:dyDescent="0.3">
      <c r="A29" s="43">
        <v>22020307</v>
      </c>
      <c r="B29" s="44" t="s">
        <v>42</v>
      </c>
      <c r="C29" s="41">
        <v>0</v>
      </c>
      <c r="D29" s="41">
        <v>0</v>
      </c>
      <c r="E29" s="41">
        <v>12000000</v>
      </c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4650000</v>
      </c>
      <c r="D36" s="12">
        <f t="shared" ref="D36:E36" si="4">SUM(D37:D44)</f>
        <v>2258000</v>
      </c>
      <c r="E36" s="12">
        <f t="shared" si="4"/>
        <v>4650000</v>
      </c>
    </row>
    <row r="37" spans="1:5" x14ac:dyDescent="0.3">
      <c r="A37" s="43">
        <v>22020401</v>
      </c>
      <c r="B37" s="44" t="s">
        <v>50</v>
      </c>
      <c r="C37" s="41">
        <v>2800000</v>
      </c>
      <c r="D37" s="41">
        <v>1528000</v>
      </c>
      <c r="E37" s="41">
        <v>2800000</v>
      </c>
    </row>
    <row r="38" spans="1:5" x14ac:dyDescent="0.3">
      <c r="A38" s="43">
        <v>22020402</v>
      </c>
      <c r="B38" s="44" t="s">
        <v>51</v>
      </c>
      <c r="C38" s="41">
        <v>1850000</v>
      </c>
      <c r="D38" s="41">
        <v>730000</v>
      </c>
      <c r="E38" s="41">
        <v>1850000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5719420</v>
      </c>
      <c r="D70" s="12">
        <f t="shared" ref="D70:E70" si="10">SUM(D71:D83)</f>
        <v>2691890</v>
      </c>
      <c r="E70" s="12">
        <f t="shared" si="10"/>
        <v>4000000</v>
      </c>
    </row>
    <row r="71" spans="1:5" x14ac:dyDescent="0.3">
      <c r="A71" s="43">
        <v>22021001</v>
      </c>
      <c r="B71" s="44" t="s">
        <v>84</v>
      </c>
      <c r="C71" s="41">
        <v>847220</v>
      </c>
      <c r="D71" s="41">
        <v>0</v>
      </c>
      <c r="E71" s="41"/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4872200</v>
      </c>
      <c r="D76" s="41">
        <v>2691890</v>
      </c>
      <c r="E76" s="41">
        <v>4000000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803</v>
      </c>
      <c r="C86" s="41"/>
      <c r="D86" s="41"/>
      <c r="E86" s="41"/>
    </row>
    <row r="87" spans="1:5" ht="30" hidden="1" x14ac:dyDescent="0.3">
      <c r="A87" s="43">
        <v>22040109</v>
      </c>
      <c r="B87" s="44" t="s">
        <v>804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SUM(C97:C97)</f>
        <v>0</v>
      </c>
      <c r="D96" s="12">
        <f>SUM(D97:D97)</f>
        <v>0</v>
      </c>
      <c r="E96" s="12">
        <f>SUM(E97:E97)</f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/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2cR5qfvcW76l2C9iEmgc5ONB7iyqI4LGuF0uuduDK1GdYpopexor1KbwQh5wJ4f19vQmAPmoJiJ+RH78t3hFMg==" saltValue="+Gg2cbBz4mq90rXHPV2oh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F300"/>
  <sheetViews>
    <sheetView view="pageBreakPreview" zoomScale="60" zoomScaleNormal="84" workbookViewId="0">
      <selection activeCell="A78" sqref="A78:XFD80"/>
    </sheetView>
  </sheetViews>
  <sheetFormatPr defaultColWidth="8.81640625" defaultRowHeight="15" x14ac:dyDescent="0.3"/>
  <cols>
    <col min="1" max="1" width="22.72656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4" t="s">
        <v>143</v>
      </c>
      <c r="B1" s="74"/>
      <c r="C1" s="74"/>
      <c r="D1" s="74"/>
      <c r="E1" s="74"/>
    </row>
    <row r="2" spans="1:6" x14ac:dyDescent="0.3">
      <c r="A2" s="75" t="s">
        <v>878</v>
      </c>
      <c r="B2" s="75"/>
      <c r="C2" s="75"/>
      <c r="D2" s="75"/>
      <c r="E2" s="75"/>
    </row>
    <row r="3" spans="1:6" x14ac:dyDescent="0.3">
      <c r="A3" s="75" t="s">
        <v>756</v>
      </c>
      <c r="B3" s="75"/>
      <c r="C3" s="75"/>
      <c r="D3" s="75"/>
      <c r="E3" s="75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595</v>
      </c>
      <c r="E5" s="50" t="s">
        <v>596</v>
      </c>
      <c r="F5" s="50" t="s">
        <v>597</v>
      </c>
    </row>
    <row r="6" spans="1:6" s="1" customFormat="1" x14ac:dyDescent="0.3">
      <c r="A6" s="8" t="s">
        <v>615</v>
      </c>
      <c r="B6" s="4">
        <v>3</v>
      </c>
      <c r="C6" s="5" t="s">
        <v>113</v>
      </c>
      <c r="D6" s="11">
        <f>D7+D19+D30+D36+D42+D51+D58+D70+D77+D83</f>
        <v>55158500</v>
      </c>
      <c r="E6" s="11">
        <f>E7+E19+E30+E36+E42+E51+E58+E70+E77+E83</f>
        <v>9802532</v>
      </c>
      <c r="F6" s="11">
        <f>F7+F19+F30+F36+F42+F51+F58+F70+F77+F83</f>
        <v>140000000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SUM(D8:D18)</f>
        <v>0</v>
      </c>
      <c r="E7" s="11">
        <f t="shared" ref="E7:F7" si="0">SUM(E8:E18)</f>
        <v>0</v>
      </c>
      <c r="F7" s="11">
        <f t="shared" si="0"/>
        <v>0</v>
      </c>
    </row>
    <row r="8" spans="1:6" hidden="1" x14ac:dyDescent="0.3">
      <c r="A8" s="68">
        <v>10530000000022</v>
      </c>
      <c r="B8" s="43">
        <v>32010101</v>
      </c>
      <c r="C8" s="44"/>
      <c r="D8" s="45"/>
      <c r="E8" s="45"/>
      <c r="F8" s="45"/>
    </row>
    <row r="9" spans="1:6" hidden="1" x14ac:dyDescent="0.3">
      <c r="A9" s="67">
        <v>10530000000018</v>
      </c>
      <c r="B9" s="43"/>
      <c r="C9" s="44"/>
      <c r="D9" s="45"/>
      <c r="E9" s="45"/>
      <c r="F9" s="45"/>
    </row>
    <row r="10" spans="1:6" hidden="1" x14ac:dyDescent="0.3">
      <c r="A10" s="67">
        <v>10530000000018</v>
      </c>
      <c r="B10" s="43"/>
      <c r="C10" s="44"/>
      <c r="D10" s="45"/>
      <c r="E10" s="45"/>
      <c r="F10" s="45"/>
    </row>
    <row r="11" spans="1:6" hidden="1" x14ac:dyDescent="0.3">
      <c r="A11" s="67">
        <v>10530000000018</v>
      </c>
      <c r="B11" s="43"/>
      <c r="C11" s="44"/>
      <c r="D11" s="45"/>
      <c r="E11" s="45"/>
      <c r="F11" s="45"/>
    </row>
    <row r="12" spans="1:6" hidden="1" x14ac:dyDescent="0.3">
      <c r="A12" s="67">
        <v>10530000000005</v>
      </c>
      <c r="B12" s="43"/>
      <c r="C12" s="44"/>
      <c r="D12" s="45"/>
      <c r="E12" s="45"/>
      <c r="F12" s="45"/>
    </row>
    <row r="13" spans="1:6" hidden="1" x14ac:dyDescent="0.3">
      <c r="A13" s="67">
        <v>10530000000005</v>
      </c>
      <c r="B13" s="43"/>
      <c r="C13" s="44"/>
      <c r="D13" s="45"/>
      <c r="E13" s="45"/>
      <c r="F13" s="45"/>
    </row>
    <row r="14" spans="1:6" hidden="1" x14ac:dyDescent="0.3">
      <c r="A14" s="67"/>
      <c r="B14" s="43"/>
      <c r="C14" s="44"/>
      <c r="D14" s="45"/>
      <c r="E14" s="45"/>
      <c r="F14" s="45"/>
    </row>
    <row r="15" spans="1:6" hidden="1" x14ac:dyDescent="0.3">
      <c r="A15" s="67"/>
      <c r="B15" s="43"/>
      <c r="C15" s="44"/>
      <c r="D15" s="45"/>
      <c r="E15" s="45"/>
      <c r="F15" s="45"/>
    </row>
    <row r="16" spans="1:6" hidden="1" x14ac:dyDescent="0.3">
      <c r="A16" s="67"/>
      <c r="B16" s="43"/>
      <c r="C16" s="44"/>
      <c r="D16" s="45"/>
      <c r="E16" s="45"/>
      <c r="F16" s="45"/>
    </row>
    <row r="17" spans="1:6" hidden="1" x14ac:dyDescent="0.3">
      <c r="A17" s="67"/>
      <c r="B17" s="43"/>
      <c r="C17" s="44"/>
      <c r="D17" s="45"/>
      <c r="E17" s="45"/>
      <c r="F17" s="45"/>
    </row>
    <row r="18" spans="1:6" hidden="1" x14ac:dyDescent="0.3">
      <c r="A18" s="67"/>
      <c r="B18" s="43"/>
      <c r="C18" s="44"/>
      <c r="D18" s="45"/>
      <c r="E18" s="45"/>
      <c r="F18" s="45"/>
    </row>
    <row r="19" spans="1:6" s="1" customFormat="1" x14ac:dyDescent="0.3">
      <c r="A19" s="5"/>
      <c r="B19" s="4">
        <v>32010200</v>
      </c>
      <c r="C19" s="5" t="s">
        <v>116</v>
      </c>
      <c r="D19" s="11">
        <f>SUM(D20:D29)</f>
        <v>55158500</v>
      </c>
      <c r="E19" s="11">
        <f t="shared" ref="E19:F19" si="1">SUM(E20:E29)</f>
        <v>9802532</v>
      </c>
      <c r="F19" s="11">
        <f t="shared" si="1"/>
        <v>140000000</v>
      </c>
    </row>
    <row r="20" spans="1:6" x14ac:dyDescent="0.3">
      <c r="A20" s="42" t="s">
        <v>616</v>
      </c>
      <c r="B20" s="43">
        <v>32010202</v>
      </c>
      <c r="C20" s="44" t="s">
        <v>117</v>
      </c>
      <c r="D20" s="45"/>
      <c r="E20" s="45"/>
      <c r="F20" s="45"/>
    </row>
    <row r="21" spans="1:6" ht="30" x14ac:dyDescent="0.3">
      <c r="A21" s="67">
        <v>10530000000004</v>
      </c>
      <c r="B21" s="43">
        <v>32010202</v>
      </c>
      <c r="C21" s="44" t="s">
        <v>863</v>
      </c>
      <c r="D21" s="45">
        <v>21158500</v>
      </c>
      <c r="E21" s="45">
        <v>9802532</v>
      </c>
      <c r="F21" s="45">
        <v>55000000</v>
      </c>
    </row>
    <row r="22" spans="1:6" hidden="1" x14ac:dyDescent="0.3">
      <c r="A22" s="67">
        <v>10530000000005</v>
      </c>
      <c r="B22" s="43"/>
      <c r="C22" s="44"/>
      <c r="D22" s="45"/>
      <c r="E22" s="45"/>
      <c r="F22" s="45"/>
    </row>
    <row r="23" spans="1:6" ht="30" x14ac:dyDescent="0.3">
      <c r="A23" s="67">
        <v>10530000000004</v>
      </c>
      <c r="B23" s="43"/>
      <c r="C23" s="44" t="s">
        <v>860</v>
      </c>
      <c r="D23" s="45">
        <v>20000000</v>
      </c>
      <c r="E23" s="45">
        <v>0</v>
      </c>
      <c r="F23" s="45">
        <v>20000000</v>
      </c>
    </row>
    <row r="24" spans="1:6" hidden="1" x14ac:dyDescent="0.3">
      <c r="A24" s="67">
        <v>10530000000005</v>
      </c>
      <c r="B24" s="43"/>
      <c r="C24" s="44"/>
      <c r="D24" s="45"/>
      <c r="E24" s="45"/>
      <c r="F24" s="45"/>
    </row>
    <row r="25" spans="1:6" ht="30" x14ac:dyDescent="0.3">
      <c r="A25" s="67">
        <v>10530000000006</v>
      </c>
      <c r="B25" s="43"/>
      <c r="C25" s="44" t="s">
        <v>861</v>
      </c>
      <c r="D25" s="45">
        <v>10000000</v>
      </c>
      <c r="E25" s="45">
        <v>0</v>
      </c>
      <c r="F25" s="45">
        <v>40000000</v>
      </c>
    </row>
    <row r="26" spans="1:6" ht="30" x14ac:dyDescent="0.3">
      <c r="A26" s="67">
        <v>10530000000007</v>
      </c>
      <c r="B26" s="43"/>
      <c r="C26" s="44" t="s">
        <v>862</v>
      </c>
      <c r="D26" s="45">
        <v>4000000</v>
      </c>
      <c r="E26" s="45">
        <v>0</v>
      </c>
      <c r="F26" s="45">
        <v>25000000</v>
      </c>
    </row>
    <row r="27" spans="1:6" hidden="1" x14ac:dyDescent="0.3">
      <c r="A27" s="67">
        <v>10530000000008</v>
      </c>
      <c r="B27" s="47"/>
      <c r="C27" s="44"/>
      <c r="D27" s="45"/>
      <c r="E27" s="45"/>
      <c r="F27" s="45"/>
    </row>
    <row r="28" spans="1:6" hidden="1" x14ac:dyDescent="0.3">
      <c r="A28" s="67">
        <v>10530000000009</v>
      </c>
      <c r="B28" s="47"/>
      <c r="C28" s="44"/>
      <c r="D28" s="45"/>
      <c r="E28" s="45"/>
      <c r="F28" s="45"/>
    </row>
    <row r="29" spans="1:6" hidden="1" x14ac:dyDescent="0.3">
      <c r="A29" s="46"/>
      <c r="B29" s="47"/>
      <c r="C29" s="46"/>
      <c r="D29" s="45"/>
      <c r="E29" s="45"/>
      <c r="F29" s="45"/>
    </row>
    <row r="30" spans="1:6" s="1" customFormat="1" x14ac:dyDescent="0.3">
      <c r="A30" s="5"/>
      <c r="B30" s="4">
        <v>320103</v>
      </c>
      <c r="C30" s="5" t="s">
        <v>118</v>
      </c>
      <c r="D30" s="11">
        <f>SUM(D31:D35)</f>
        <v>0</v>
      </c>
      <c r="E30" s="11">
        <f t="shared" ref="E30:F30" si="2">SUM(E31:E35)</f>
        <v>0</v>
      </c>
      <c r="F30" s="11">
        <f t="shared" si="2"/>
        <v>0</v>
      </c>
    </row>
    <row r="31" spans="1:6" hidden="1" x14ac:dyDescent="0.3">
      <c r="A31" s="42" t="s">
        <v>730</v>
      </c>
      <c r="B31" s="43">
        <v>32010301</v>
      </c>
      <c r="C31" s="44" t="s">
        <v>119</v>
      </c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hidden="1" x14ac:dyDescent="0.3">
      <c r="A34" s="44"/>
      <c r="B34" s="43"/>
      <c r="C34" s="44"/>
      <c r="D34" s="45"/>
      <c r="E34" s="45"/>
      <c r="F34" s="45"/>
    </row>
    <row r="35" spans="1:6" hidden="1" x14ac:dyDescent="0.3">
      <c r="A35" s="44"/>
      <c r="B35" s="43"/>
      <c r="C35" s="44"/>
      <c r="D35" s="45"/>
      <c r="E35" s="45"/>
      <c r="F35" s="45"/>
    </row>
    <row r="36" spans="1:6" s="1" customFormat="1" x14ac:dyDescent="0.3">
      <c r="A36" s="5"/>
      <c r="B36" s="4">
        <v>32010400</v>
      </c>
      <c r="C36" s="5" t="s">
        <v>120</v>
      </c>
      <c r="D36" s="11">
        <f>SUM(D37:D41)</f>
        <v>0</v>
      </c>
      <c r="E36" s="11">
        <f t="shared" ref="E36:F36" si="3">SUM(E37:E41)</f>
        <v>0</v>
      </c>
      <c r="F36" s="11">
        <f t="shared" si="3"/>
        <v>0</v>
      </c>
    </row>
    <row r="37" spans="1:6" hidden="1" x14ac:dyDescent="0.3">
      <c r="A37" s="42" t="s">
        <v>731</v>
      </c>
      <c r="B37" s="43">
        <v>32010405</v>
      </c>
      <c r="C37" s="44" t="s">
        <v>121</v>
      </c>
      <c r="D37" s="45"/>
      <c r="E37" s="45"/>
      <c r="F37" s="45"/>
    </row>
    <row r="38" spans="1:6" hidden="1" x14ac:dyDescent="0.3">
      <c r="A38" s="42" t="s">
        <v>732</v>
      </c>
      <c r="B38" s="43">
        <v>32010406</v>
      </c>
      <c r="C38" s="44" t="s">
        <v>122</v>
      </c>
      <c r="D38" s="45"/>
      <c r="E38" s="45"/>
      <c r="F38" s="45"/>
    </row>
    <row r="39" spans="1:6" hidden="1" x14ac:dyDescent="0.3">
      <c r="A39" s="42" t="s">
        <v>733</v>
      </c>
      <c r="B39" s="43">
        <v>32010407</v>
      </c>
      <c r="C39" s="44" t="s">
        <v>123</v>
      </c>
      <c r="D39" s="45"/>
      <c r="E39" s="45"/>
      <c r="F39" s="45"/>
    </row>
    <row r="40" spans="1:6" hidden="1" x14ac:dyDescent="0.3">
      <c r="A40" s="42" t="s">
        <v>734</v>
      </c>
      <c r="B40" s="43">
        <v>32010408</v>
      </c>
      <c r="C40" s="44" t="s">
        <v>124</v>
      </c>
      <c r="D40" s="45"/>
      <c r="E40" s="45"/>
      <c r="F40" s="45"/>
    </row>
    <row r="41" spans="1:6" hidden="1" x14ac:dyDescent="0.3">
      <c r="A41" s="44"/>
      <c r="B41" s="43"/>
      <c r="C41" s="44"/>
      <c r="D41" s="45"/>
      <c r="E41" s="45"/>
      <c r="F41" s="45"/>
    </row>
    <row r="42" spans="1:6" s="1" customFormat="1" x14ac:dyDescent="0.3">
      <c r="A42" s="5"/>
      <c r="B42" s="4">
        <v>320105</v>
      </c>
      <c r="C42" s="5" t="s">
        <v>125</v>
      </c>
      <c r="D42" s="11">
        <f>SUM(D43:D50)</f>
        <v>0</v>
      </c>
      <c r="E42" s="11">
        <f t="shared" ref="E42:F42" si="4">SUM(E43:E50)</f>
        <v>0</v>
      </c>
      <c r="F42" s="11">
        <f t="shared" si="4"/>
        <v>0</v>
      </c>
    </row>
    <row r="43" spans="1:6" hidden="1" x14ac:dyDescent="0.3">
      <c r="A43" s="68">
        <v>10530000000002</v>
      </c>
      <c r="B43" s="43"/>
      <c r="C43" s="44"/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4"/>
      <c r="B46" s="43"/>
      <c r="C46" s="44"/>
      <c r="D46" s="45"/>
      <c r="E46" s="45"/>
      <c r="F46" s="45"/>
    </row>
    <row r="47" spans="1:6" hidden="1" x14ac:dyDescent="0.3">
      <c r="A47" s="44"/>
      <c r="B47" s="43"/>
      <c r="C47" s="44"/>
      <c r="D47" s="45"/>
      <c r="E47" s="45"/>
      <c r="F47" s="45"/>
    </row>
    <row r="48" spans="1:6" hidden="1" x14ac:dyDescent="0.3">
      <c r="A48" s="46"/>
      <c r="B48" s="47"/>
      <c r="C48" s="46"/>
      <c r="D48" s="45"/>
      <c r="E48" s="45"/>
      <c r="F48" s="45"/>
    </row>
    <row r="49" spans="1:6" hidden="1" x14ac:dyDescent="0.3">
      <c r="A49" s="46"/>
      <c r="B49" s="47"/>
      <c r="C49" s="46"/>
      <c r="D49" s="45"/>
      <c r="E49" s="45"/>
      <c r="F49" s="45"/>
    </row>
    <row r="50" spans="1:6" hidden="1" x14ac:dyDescent="0.3">
      <c r="A50" s="46"/>
      <c r="B50" s="47"/>
      <c r="C50" s="46"/>
      <c r="D50" s="45"/>
      <c r="E50" s="45"/>
      <c r="F50" s="45"/>
    </row>
    <row r="51" spans="1:6" s="1" customFormat="1" x14ac:dyDescent="0.3">
      <c r="A51" s="5"/>
      <c r="B51" s="4">
        <v>320106</v>
      </c>
      <c r="C51" s="5" t="s">
        <v>127</v>
      </c>
      <c r="D51" s="11">
        <f>SUM(D52:D57)</f>
        <v>0</v>
      </c>
      <c r="E51" s="11">
        <f t="shared" ref="E51:F51" si="5">SUM(E52:E57)</f>
        <v>0</v>
      </c>
      <c r="F51" s="11">
        <f t="shared" si="5"/>
        <v>0</v>
      </c>
    </row>
    <row r="52" spans="1:6" hidden="1" x14ac:dyDescent="0.3">
      <c r="A52" s="42" t="s">
        <v>735</v>
      </c>
      <c r="B52" s="43">
        <v>32010601</v>
      </c>
      <c r="C52" s="44" t="s">
        <v>128</v>
      </c>
      <c r="D52" s="45"/>
      <c r="E52" s="45"/>
      <c r="F52" s="45"/>
    </row>
    <row r="53" spans="1:6" hidden="1" x14ac:dyDescent="0.3">
      <c r="A53" s="42" t="s">
        <v>727</v>
      </c>
      <c r="B53" s="43">
        <v>32010602</v>
      </c>
      <c r="C53" s="44" t="s">
        <v>129</v>
      </c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hidden="1" x14ac:dyDescent="0.3">
      <c r="A56" s="44"/>
      <c r="B56" s="43"/>
      <c r="C56" s="44"/>
      <c r="D56" s="45"/>
      <c r="E56" s="45"/>
      <c r="F56" s="45"/>
    </row>
    <row r="57" spans="1:6" hidden="1" x14ac:dyDescent="0.3">
      <c r="A57" s="44"/>
      <c r="B57" s="43"/>
      <c r="C57" s="44"/>
      <c r="D57" s="45"/>
      <c r="E57" s="45"/>
      <c r="F57" s="45"/>
    </row>
    <row r="58" spans="1:6" s="1" customFormat="1" x14ac:dyDescent="0.3">
      <c r="A58" s="5"/>
      <c r="B58" s="4">
        <v>320109</v>
      </c>
      <c r="C58" s="5" t="s">
        <v>130</v>
      </c>
      <c r="D58" s="11">
        <f>SUM(D59:D69)</f>
        <v>0</v>
      </c>
      <c r="E58" s="11">
        <f t="shared" ref="E58:F58" si="6">SUM(E59:E69)</f>
        <v>0</v>
      </c>
      <c r="F58" s="11">
        <f t="shared" si="6"/>
        <v>0</v>
      </c>
    </row>
    <row r="59" spans="1:6" hidden="1" x14ac:dyDescent="0.3">
      <c r="A59" s="42" t="s">
        <v>736</v>
      </c>
      <c r="B59" s="43">
        <v>32010903</v>
      </c>
      <c r="C59" s="44" t="s">
        <v>131</v>
      </c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2" t="s">
        <v>737</v>
      </c>
      <c r="B61" s="43">
        <v>32010904</v>
      </c>
      <c r="C61" s="44" t="s">
        <v>132</v>
      </c>
      <c r="D61" s="45"/>
      <c r="E61" s="45"/>
      <c r="F61" s="45"/>
    </row>
    <row r="62" spans="1:6" hidden="1" x14ac:dyDescent="0.3">
      <c r="A62" s="44"/>
      <c r="B62" s="43"/>
      <c r="C62" s="44"/>
      <c r="D62" s="45"/>
      <c r="E62" s="45"/>
      <c r="F62" s="45"/>
    </row>
    <row r="63" spans="1:6" hidden="1" x14ac:dyDescent="0.3">
      <c r="A63" s="42" t="s">
        <v>738</v>
      </c>
      <c r="B63" s="43">
        <v>32010935</v>
      </c>
      <c r="C63" s="44" t="s">
        <v>133</v>
      </c>
      <c r="D63" s="45"/>
      <c r="E63" s="45"/>
      <c r="F63" s="45"/>
    </row>
    <row r="64" spans="1:6" hidden="1" x14ac:dyDescent="0.3">
      <c r="A64" s="44"/>
      <c r="B64" s="43"/>
      <c r="C64" s="44"/>
      <c r="D64" s="45"/>
      <c r="E64" s="45"/>
      <c r="F64" s="45"/>
    </row>
    <row r="65" spans="1:6" hidden="1" x14ac:dyDescent="0.3">
      <c r="A65" s="44"/>
      <c r="B65" s="43"/>
      <c r="C65" s="44"/>
      <c r="D65" s="45"/>
      <c r="E65" s="45"/>
      <c r="F65" s="45"/>
    </row>
    <row r="66" spans="1:6" hidden="1" x14ac:dyDescent="0.3">
      <c r="A66" s="44"/>
      <c r="B66" s="43"/>
      <c r="C66" s="44"/>
      <c r="D66" s="45"/>
      <c r="E66" s="45"/>
      <c r="F66" s="45"/>
    </row>
    <row r="67" spans="1:6" hidden="1" x14ac:dyDescent="0.3">
      <c r="A67" s="42" t="s">
        <v>739</v>
      </c>
      <c r="B67" s="43">
        <v>32010936</v>
      </c>
      <c r="C67" s="44" t="s">
        <v>134</v>
      </c>
      <c r="D67" s="45"/>
      <c r="E67" s="45"/>
      <c r="F67" s="45"/>
    </row>
    <row r="68" spans="1:6" hidden="1" x14ac:dyDescent="0.3">
      <c r="A68" s="44"/>
      <c r="B68" s="43"/>
      <c r="C68" s="44"/>
      <c r="D68" s="45"/>
      <c r="E68" s="45"/>
      <c r="F68" s="45"/>
    </row>
    <row r="69" spans="1:6" hidden="1" x14ac:dyDescent="0.3">
      <c r="A69" s="44"/>
      <c r="B69" s="43"/>
      <c r="C69" s="44"/>
      <c r="D69" s="45"/>
      <c r="E69" s="45"/>
      <c r="F69" s="45"/>
    </row>
    <row r="70" spans="1:6" s="1" customFormat="1" x14ac:dyDescent="0.3">
      <c r="A70" s="5"/>
      <c r="B70" s="4">
        <v>320201</v>
      </c>
      <c r="C70" s="5" t="s">
        <v>146</v>
      </c>
      <c r="D70" s="11">
        <f>SUM(D71:D76)</f>
        <v>0</v>
      </c>
      <c r="E70" s="11">
        <f t="shared" ref="E70:F70" si="7">SUM(E71:E76)</f>
        <v>0</v>
      </c>
      <c r="F70" s="11">
        <f t="shared" si="7"/>
        <v>0</v>
      </c>
    </row>
    <row r="71" spans="1:6" hidden="1" x14ac:dyDescent="0.3">
      <c r="A71" s="42" t="s">
        <v>740</v>
      </c>
      <c r="B71" s="43">
        <v>32020101</v>
      </c>
      <c r="C71" s="44" t="s">
        <v>135</v>
      </c>
      <c r="D71" s="45"/>
      <c r="E71" s="45"/>
      <c r="F71" s="45"/>
    </row>
    <row r="72" spans="1:6" hidden="1" x14ac:dyDescent="0.3">
      <c r="A72" s="44"/>
      <c r="B72" s="43"/>
      <c r="C72" s="44"/>
      <c r="D72" s="45"/>
      <c r="E72" s="45"/>
      <c r="F72" s="45"/>
    </row>
    <row r="73" spans="1:6" hidden="1" x14ac:dyDescent="0.3">
      <c r="A73" s="42" t="s">
        <v>741</v>
      </c>
      <c r="B73" s="43">
        <v>32020102</v>
      </c>
      <c r="C73" s="44" t="s">
        <v>136</v>
      </c>
      <c r="D73" s="45"/>
      <c r="E73" s="45"/>
      <c r="F73" s="45"/>
    </row>
    <row r="74" spans="1:6" hidden="1" x14ac:dyDescent="0.3">
      <c r="A74" s="44"/>
      <c r="B74" s="43"/>
      <c r="C74" s="44"/>
      <c r="D74" s="45"/>
      <c r="E74" s="45"/>
      <c r="F74" s="45"/>
    </row>
    <row r="75" spans="1:6" hidden="1" x14ac:dyDescent="0.3">
      <c r="A75" s="42" t="s">
        <v>742</v>
      </c>
      <c r="B75" s="43">
        <v>32020104</v>
      </c>
      <c r="C75" s="44" t="s">
        <v>137</v>
      </c>
      <c r="D75" s="45"/>
      <c r="E75" s="45"/>
      <c r="F75" s="45"/>
    </row>
    <row r="76" spans="1:6" hidden="1" x14ac:dyDescent="0.3">
      <c r="A76" s="44"/>
      <c r="B76" s="43"/>
      <c r="C76" s="44"/>
      <c r="D76" s="45"/>
      <c r="E76" s="45"/>
      <c r="F76" s="45"/>
    </row>
    <row r="77" spans="1:6" s="1" customFormat="1" x14ac:dyDescent="0.3">
      <c r="A77" s="5"/>
      <c r="B77" s="4">
        <v>320301</v>
      </c>
      <c r="C77" s="5" t="s">
        <v>138</v>
      </c>
      <c r="D77" s="11">
        <f>SUM(D78:D82)</f>
        <v>0</v>
      </c>
      <c r="E77" s="11">
        <f>SUM(E78:E82)</f>
        <v>0</v>
      </c>
      <c r="F77" s="11">
        <f>SUM(F78:F82)</f>
        <v>0</v>
      </c>
    </row>
    <row r="78" spans="1:6" hidden="1" x14ac:dyDescent="0.3">
      <c r="A78" s="42" t="s">
        <v>743</v>
      </c>
      <c r="B78" s="43">
        <v>32030101</v>
      </c>
      <c r="C78" s="44" t="s">
        <v>139</v>
      </c>
      <c r="D78" s="45"/>
      <c r="E78" s="45"/>
      <c r="F78" s="45"/>
    </row>
    <row r="79" spans="1:6" hidden="1" x14ac:dyDescent="0.3">
      <c r="A79" s="42" t="s">
        <v>744</v>
      </c>
      <c r="B79" s="43">
        <v>32030109</v>
      </c>
      <c r="C79" s="44" t="s">
        <v>140</v>
      </c>
      <c r="D79" s="45"/>
      <c r="E79" s="45"/>
      <c r="F79" s="45"/>
    </row>
    <row r="80" spans="1:6" hidden="1" x14ac:dyDescent="0.3">
      <c r="A80" s="42" t="s">
        <v>729</v>
      </c>
      <c r="B80" s="43">
        <v>32030110</v>
      </c>
      <c r="C80" s="44" t="s">
        <v>141</v>
      </c>
      <c r="D80" s="45"/>
      <c r="E80" s="45"/>
      <c r="F80" s="45"/>
    </row>
    <row r="81" spans="1:6" hidden="1" x14ac:dyDescent="0.3">
      <c r="A81" s="46"/>
      <c r="B81" s="47"/>
      <c r="C81" s="46"/>
      <c r="D81" s="45"/>
      <c r="E81" s="45"/>
      <c r="F81" s="45"/>
    </row>
    <row r="82" spans="1:6" hidden="1" x14ac:dyDescent="0.3">
      <c r="A82" s="46"/>
      <c r="B82" s="47"/>
      <c r="C82" s="46"/>
      <c r="D82" s="45"/>
      <c r="E82" s="45"/>
      <c r="F82" s="45"/>
    </row>
    <row r="83" spans="1:6" s="1" customFormat="1" x14ac:dyDescent="0.3">
      <c r="A83" s="5"/>
      <c r="B83" s="4">
        <v>32011000</v>
      </c>
      <c r="C83" s="5" t="s">
        <v>142</v>
      </c>
      <c r="D83" s="11">
        <f>SUM(D84:D85)</f>
        <v>0</v>
      </c>
      <c r="E83" s="11">
        <f>SUM(E84:E85)</f>
        <v>0</v>
      </c>
      <c r="F83" s="11">
        <f>SUM(F84:F85)</f>
        <v>0</v>
      </c>
    </row>
    <row r="84" spans="1:6" hidden="1" x14ac:dyDescent="0.3">
      <c r="A84" s="42" t="s">
        <v>728</v>
      </c>
      <c r="B84" s="46"/>
      <c r="C84" s="46"/>
      <c r="D84" s="45"/>
      <c r="E84" s="45"/>
      <c r="F84" s="45"/>
    </row>
    <row r="85" spans="1:6" hidden="1" x14ac:dyDescent="0.3">
      <c r="A85" s="46"/>
      <c r="B85" s="46"/>
      <c r="C85" s="46"/>
      <c r="D85" s="45"/>
      <c r="E85" s="45"/>
      <c r="F85" s="45"/>
    </row>
    <row r="86" spans="1:6" hidden="1" x14ac:dyDescent="0.3"/>
    <row r="87" spans="1:6" hidden="1" x14ac:dyDescent="0.3"/>
    <row r="88" spans="1:6" hidden="1" x14ac:dyDescent="0.3"/>
    <row r="89" spans="1:6" hidden="1" x14ac:dyDescent="0.3"/>
    <row r="90" spans="1:6" hidden="1" x14ac:dyDescent="0.3"/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+y9k9l6tWmao1J4RxvYZmHTjCQftnEzatuEfkAZFqLOO1iWqloBF+zuXMU+bR0jjz7+CFn9Rh96yDtMBt5E+Pw==" saltValue="/Y63GKUeKsVszxECmTtILQ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E300"/>
  <sheetViews>
    <sheetView view="pageBreakPreview" zoomScale="90" zoomScaleNormal="93" zoomScaleSheetLayoutView="90" workbookViewId="0">
      <selection activeCell="A301" sqref="A30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4" t="s">
        <v>527</v>
      </c>
      <c r="B2" s="74"/>
      <c r="C2" s="74"/>
      <c r="D2" s="74"/>
      <c r="E2" s="74"/>
    </row>
    <row r="3" spans="1:5" ht="26.5" customHeight="1" x14ac:dyDescent="0.3">
      <c r="A3" s="76" t="s">
        <v>876</v>
      </c>
      <c r="B3" s="76"/>
      <c r="C3" s="76"/>
      <c r="D3" s="76"/>
      <c r="E3" s="76"/>
    </row>
    <row r="4" spans="1:5" x14ac:dyDescent="0.3">
      <c r="A4" s="75" t="s">
        <v>757</v>
      </c>
      <c r="B4" s="75"/>
      <c r="C4" s="75"/>
      <c r="D4" s="75"/>
      <c r="E4" s="75"/>
    </row>
    <row r="6" spans="1:5" ht="51" customHeight="1" x14ac:dyDescent="0.3">
      <c r="A6" s="58" t="s">
        <v>0</v>
      </c>
      <c r="B6" s="58" t="s">
        <v>1</v>
      </c>
      <c r="C6" s="50" t="s">
        <v>595</v>
      </c>
      <c r="D6" s="50" t="s">
        <v>596</v>
      </c>
      <c r="E6" s="50" t="s">
        <v>597</v>
      </c>
    </row>
    <row r="7" spans="1:5" s="1" customFormat="1" x14ac:dyDescent="0.3">
      <c r="A7" s="3">
        <v>21</v>
      </c>
      <c r="B7" s="3" t="s">
        <v>4</v>
      </c>
      <c r="C7" s="12">
        <f>C8+C13+C20</f>
        <v>26775384.960000001</v>
      </c>
      <c r="D7" s="12">
        <f t="shared" ref="D7:E7" si="0">D8+D13+D20</f>
        <v>26775384.960000001</v>
      </c>
      <c r="E7" s="12">
        <f t="shared" si="0"/>
        <v>21318563</v>
      </c>
    </row>
    <row r="8" spans="1:5" s="1" customFormat="1" x14ac:dyDescent="0.3">
      <c r="A8" s="3">
        <v>2101</v>
      </c>
      <c r="B8" s="3" t="s">
        <v>5</v>
      </c>
      <c r="C8" s="12">
        <f>C9</f>
        <v>26775384.960000001</v>
      </c>
      <c r="D8" s="12">
        <f t="shared" ref="D8:E8" si="1">D9</f>
        <v>26775384.960000001</v>
      </c>
      <c r="E8" s="12">
        <f t="shared" si="1"/>
        <v>21318563</v>
      </c>
    </row>
    <row r="9" spans="1:5" s="1" customFormat="1" x14ac:dyDescent="0.3">
      <c r="A9" s="3">
        <v>210101</v>
      </c>
      <c r="B9" s="3" t="s">
        <v>6</v>
      </c>
      <c r="C9" s="12">
        <f>SUM(C10:C12)</f>
        <v>26775384.960000001</v>
      </c>
      <c r="D9" s="12">
        <f t="shared" ref="D9:E9" si="2">SUM(D10:D12)</f>
        <v>26775384.960000001</v>
      </c>
      <c r="E9" s="12">
        <f t="shared" si="2"/>
        <v>21318563</v>
      </c>
    </row>
    <row r="10" spans="1:5" x14ac:dyDescent="0.3">
      <c r="A10" s="59">
        <v>21010101</v>
      </c>
      <c r="B10" s="48" t="s">
        <v>5</v>
      </c>
      <c r="C10" s="41">
        <v>26775384.960000001</v>
      </c>
      <c r="D10" s="41">
        <v>26775384.960000001</v>
      </c>
      <c r="E10" s="41">
        <v>21318563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zkTejmeouRS51uoSXFUv0CHeontKb7e5cu2prw8unqIKTgjSZYAw8ZKa4kgees/2lhmSwP99Oov1Y5Cs5w5fhw==" saltValue="bJsR0uA3cOe6TFNE4QnOS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3:E300"/>
  <sheetViews>
    <sheetView tabSelected="1" view="pageBreakPreview" topLeftCell="A9" zoomScale="90" zoomScaleNormal="94" zoomScaleSheetLayoutView="90" workbookViewId="0">
      <selection activeCell="C13" sqref="C13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4" t="s">
        <v>528</v>
      </c>
      <c r="B3" s="74"/>
      <c r="C3" s="74"/>
      <c r="D3" s="74"/>
      <c r="E3" s="74"/>
    </row>
    <row r="4" spans="1:5" ht="28.9" customHeight="1" x14ac:dyDescent="0.3">
      <c r="A4" s="76" t="s">
        <v>877</v>
      </c>
      <c r="B4" s="76"/>
      <c r="C4" s="76"/>
      <c r="D4" s="76"/>
      <c r="E4" s="76"/>
    </row>
    <row r="5" spans="1:5" x14ac:dyDescent="0.3">
      <c r="A5" s="75" t="s">
        <v>757</v>
      </c>
      <c r="B5" s="75"/>
      <c r="C5" s="75"/>
      <c r="D5" s="75"/>
      <c r="E5" s="75"/>
    </row>
    <row r="6" spans="1:5" ht="45" x14ac:dyDescent="0.3">
      <c r="A6" s="58" t="s">
        <v>0</v>
      </c>
      <c r="B6" s="58" t="s">
        <v>1</v>
      </c>
      <c r="C6" s="50" t="s">
        <v>595</v>
      </c>
      <c r="D6" s="50" t="s">
        <v>596</v>
      </c>
      <c r="E6" s="50" t="s">
        <v>597</v>
      </c>
    </row>
    <row r="7" spans="1:5" s="1" customFormat="1" x14ac:dyDescent="0.3">
      <c r="A7" s="4">
        <v>2</v>
      </c>
      <c r="B7" s="5" t="s">
        <v>20</v>
      </c>
      <c r="C7" s="12">
        <f>C8+C84+C88+C93</f>
        <v>21500000</v>
      </c>
      <c r="D7" s="12">
        <f t="shared" ref="D7:E7" si="0">D8+D84+D88+D93</f>
        <v>4924000</v>
      </c>
      <c r="E7" s="12">
        <f t="shared" si="0"/>
        <v>84500000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21500000</v>
      </c>
      <c r="D8" s="12">
        <f t="shared" ref="D8:E8" si="1">D9+D14+D22+D36+D45+D48+D54+D63+D67+D70</f>
        <v>4924000</v>
      </c>
      <c r="E8" s="12">
        <f t="shared" si="1"/>
        <v>26500000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3500000</v>
      </c>
      <c r="D9" s="12">
        <f t="shared" ref="D9:E9" si="2">SUM(D10:D13)</f>
        <v>220000</v>
      </c>
      <c r="E9" s="12">
        <f t="shared" si="2"/>
        <v>4000000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3500000</v>
      </c>
      <c r="D11" s="41">
        <v>220000</v>
      </c>
      <c r="E11" s="41">
        <v>4000000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500000</v>
      </c>
      <c r="D22" s="12">
        <f t="shared" ref="D22:E22" si="3">SUM(D23:D35)</f>
        <v>0</v>
      </c>
      <c r="E22" s="12">
        <f t="shared" si="3"/>
        <v>1000000</v>
      </c>
    </row>
    <row r="23" spans="1:5" x14ac:dyDescent="0.3">
      <c r="A23" s="43">
        <v>22020301</v>
      </c>
      <c r="B23" s="44" t="s">
        <v>36</v>
      </c>
      <c r="C23" s="41">
        <v>500000</v>
      </c>
      <c r="D23" s="41"/>
      <c r="E23" s="41">
        <v>1000000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5500000</v>
      </c>
      <c r="D36" s="12">
        <f t="shared" ref="D36:E36" si="4">SUM(D37:D44)</f>
        <v>1424000</v>
      </c>
      <c r="E36" s="12">
        <f t="shared" si="4"/>
        <v>10000000</v>
      </c>
    </row>
    <row r="37" spans="1:5" x14ac:dyDescent="0.3">
      <c r="A37" s="43">
        <v>22020401</v>
      </c>
      <c r="B37" s="44" t="s">
        <v>50</v>
      </c>
      <c r="C37" s="41">
        <v>3000000</v>
      </c>
      <c r="D37" s="41">
        <v>1424000</v>
      </c>
      <c r="E37" s="41">
        <v>5000000</v>
      </c>
    </row>
    <row r="38" spans="1:5" x14ac:dyDescent="0.3">
      <c r="A38" s="43">
        <v>22020402</v>
      </c>
      <c r="B38" s="44" t="s">
        <v>51</v>
      </c>
      <c r="C38" s="41">
        <v>2500000</v>
      </c>
      <c r="D38" s="41">
        <v>0</v>
      </c>
      <c r="E38" s="41">
        <v>5000000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12000000</v>
      </c>
      <c r="D70" s="12">
        <f t="shared" ref="D70:E70" si="10">SUM(D71:D83)</f>
        <v>3280000</v>
      </c>
      <c r="E70" s="12">
        <f t="shared" si="10"/>
        <v>11500000</v>
      </c>
    </row>
    <row r="71" spans="1:5" x14ac:dyDescent="0.3">
      <c r="A71" s="43">
        <v>22021001</v>
      </c>
      <c r="B71" s="44" t="s">
        <v>84</v>
      </c>
      <c r="C71" s="41">
        <v>5000000</v>
      </c>
      <c r="D71" s="41">
        <v>816000</v>
      </c>
      <c r="E71" s="41">
        <v>6500000</v>
      </c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7000000</v>
      </c>
      <c r="D76" s="41">
        <v>2464000</v>
      </c>
      <c r="E76" s="41">
        <v>5000000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58000000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58000000</v>
      </c>
    </row>
    <row r="86" spans="1:5" x14ac:dyDescent="0.3">
      <c r="A86" s="43">
        <v>22040105</v>
      </c>
      <c r="B86" s="44" t="s">
        <v>866</v>
      </c>
      <c r="C86" s="41">
        <v>0</v>
      </c>
      <c r="D86" s="41">
        <v>0</v>
      </c>
      <c r="E86" s="41">
        <v>58000000</v>
      </c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L/rRrkMKsqSilr92qtGzrQPanDcoyJjDnmCvYA3PJAIaNCA++SlCPDEy4Lb6usmEeXb63n1WTKoMLZDusks/aA==" saltValue="dpnH5UbSTEENQGvz/Wqzn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Amihal A</cp:lastModifiedBy>
  <cp:lastPrinted>2026-07-11T12:23:16Z</cp:lastPrinted>
  <dcterms:created xsi:type="dcterms:W3CDTF">2025-11-07T19:59:01Z</dcterms:created>
  <dcterms:modified xsi:type="dcterms:W3CDTF">2026-07-11T12:23:51Z</dcterms:modified>
</cp:coreProperties>
</file>