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10" yWindow="-110" windowWidth="23260" windowHeight="12460" firstSheet="36" activeTab="37"/>
  </bookViews>
  <sheets>
    <sheet name="PROPOSED BUDGET SUMMARY F.i" sheetId="1" r:id="rId1"/>
    <sheet name="CONS. MASTER B. SUMMARY F.ii" sheetId="2" r:id="rId2"/>
    <sheet name="SUMMARY OF REVENUE F.iii" sheetId="3" r:id="rId3"/>
    <sheet name="SUMMARY OF EXP F.iv" sheetId="4" r:id="rId4"/>
    <sheet name="SUMMARY OF EXP SECTOR F.v" sheetId="5" r:id="rId5"/>
    <sheet name="SUMMARY OF REC. EXP DEPT F.vi" sheetId="6" r:id="rId6"/>
    <sheet name="SUMMARY OF RECURRENT EXP F.vii" sheetId="7" r:id="rId7"/>
    <sheet name="SUMMARY OF CAPITAL EXP F.viii" sheetId="8" r:id="rId8"/>
    <sheet name="SUMMARY OF CAP. EXP DEPT F.ix" sheetId="9" r:id="rId9"/>
    <sheet name="CHAIR PERSONNEL COST F.x" sheetId="10" r:id="rId10"/>
    <sheet name="CHAIR OVERHEAD COST F.xi" sheetId="11" r:id="rId11"/>
    <sheet name="SLT PERSONNEL COST F.x" sheetId="12" r:id="rId12"/>
    <sheet name="SLT OVERHEAD COST F.xi" sheetId="13" r:id="rId13"/>
    <sheet name="COUNCIL PERSONNEL COST F.x" sheetId="14" r:id="rId14"/>
    <sheet name="COUNCIL OVERHEAD COST F.xi" sheetId="15" r:id="rId15"/>
    <sheet name="PMD PERSONNEL COST F.x" sheetId="16" r:id="rId16"/>
    <sheet name="PMD OVERHEAD COST F.xi" sheetId="17" r:id="rId17"/>
    <sheet name="PMD CAPITAL EXP F.xii" sheetId="18" r:id="rId18"/>
    <sheet name="AGRIC PERSONNEL COST F.x" sheetId="19" r:id="rId19"/>
    <sheet name="AGRIC OVERHEAD COST F.xi" sheetId="20" r:id="rId20"/>
    <sheet name="AGRIC CAPITAL EXP F.xii" sheetId="21" r:id="rId21"/>
    <sheet name="FINANCE PERSONNEL COST F.x" sheetId="22" r:id="rId22"/>
    <sheet name="FINANCE OVERHEAD COST F.xi" sheetId="23" r:id="rId23"/>
    <sheet name="FINANCE CAPITAL EXP F.xii" sheetId="24" r:id="rId24"/>
    <sheet name="WORKS PERSONNEL COST F.x" sheetId="25" r:id="rId25"/>
    <sheet name="WORKS OVERHEAD COST F.xi" sheetId="26" r:id="rId26"/>
    <sheet name="WORKS CAPITAL EXP F.xii" sheetId="27" r:id="rId27"/>
    <sheet name="ESD PERSONNEL COST F.x" sheetId="28" r:id="rId28"/>
    <sheet name="ESD OVERHEAD COST F.xi" sheetId="29" r:id="rId29"/>
    <sheet name="ESD CAPITAL EXP F.xii" sheetId="30" r:id="rId30"/>
    <sheet name="PHC PERSONNEL COST F.x" sheetId="31" r:id="rId31"/>
    <sheet name="PHC OVERHEAD COST F.xi" sheetId="32" r:id="rId32"/>
    <sheet name="PHC CAPITAL EXP F.xii" sheetId="33" r:id="rId33"/>
    <sheet name="WATSAN PERSONNEL COST F.x" sheetId="34" r:id="rId34"/>
    <sheet name="WATSAN OVERHEAD COST F.xi" sheetId="35" r:id="rId35"/>
    <sheet name="WATSAN CAPITAL EXP F.xii" sheetId="36" r:id="rId36"/>
    <sheet name="TRADITIONAL PERSONNEL COST F.x" sheetId="37" r:id="rId37"/>
    <sheet name="TRADITIONAL OVERHEAD COST F.xi" sheetId="38" r:id="rId38"/>
  </sheets>
  <definedNames>
    <definedName name="_xlnm.Print_Area" localSheetId="19">'AGRIC OVERHEAD COST F.xi'!$A$1:$E$96</definedName>
    <definedName name="_xlnm.Print_Area" localSheetId="3">'SUMMARY OF EXP F.iv'!$A$1:$E$193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38" l="1"/>
  <c r="D96" i="38"/>
  <c r="C96" i="38"/>
  <c r="E94" i="38"/>
  <c r="D94" i="38"/>
  <c r="C94" i="38"/>
  <c r="E93" i="38"/>
  <c r="D93" i="38"/>
  <c r="C93" i="38"/>
  <c r="E89" i="38"/>
  <c r="D89" i="38"/>
  <c r="C89" i="38"/>
  <c r="E88" i="38"/>
  <c r="D88" i="38"/>
  <c r="C88" i="38"/>
  <c r="E85" i="38"/>
  <c r="D85" i="38"/>
  <c r="C85" i="38"/>
  <c r="E84" i="38"/>
  <c r="D84" i="38"/>
  <c r="C84" i="38"/>
  <c r="E70" i="38"/>
  <c r="D70" i="38"/>
  <c r="C70" i="38"/>
  <c r="E67" i="38"/>
  <c r="D67" i="38"/>
  <c r="C67" i="38"/>
  <c r="E63" i="38"/>
  <c r="D63" i="38"/>
  <c r="C63" i="38"/>
  <c r="E54" i="38"/>
  <c r="D54" i="38"/>
  <c r="C54" i="38"/>
  <c r="E48" i="38"/>
  <c r="D48" i="38"/>
  <c r="C48" i="38"/>
  <c r="E45" i="38"/>
  <c r="D45" i="38"/>
  <c r="C45" i="38"/>
  <c r="E36" i="38"/>
  <c r="D36" i="38"/>
  <c r="C36" i="38"/>
  <c r="E22" i="38"/>
  <c r="D22" i="38"/>
  <c r="C22" i="38"/>
  <c r="E14" i="38"/>
  <c r="D14" i="38"/>
  <c r="C14" i="38"/>
  <c r="E9" i="38"/>
  <c r="D9" i="38"/>
  <c r="C9" i="38"/>
  <c r="E8" i="38"/>
  <c r="D8" i="38"/>
  <c r="C8" i="38"/>
  <c r="E7" i="38"/>
  <c r="D7" i="38"/>
  <c r="C7" i="38"/>
  <c r="E20" i="37"/>
  <c r="D20" i="37"/>
  <c r="C20" i="37"/>
  <c r="E18" i="37"/>
  <c r="D18" i="37"/>
  <c r="C18" i="37"/>
  <c r="E14" i="37"/>
  <c r="D14" i="37"/>
  <c r="C14" i="37"/>
  <c r="E13" i="37"/>
  <c r="D13" i="37"/>
  <c r="C13" i="37"/>
  <c r="E9" i="37"/>
  <c r="D9" i="37"/>
  <c r="C9" i="37"/>
  <c r="E8" i="37"/>
  <c r="D8" i="37"/>
  <c r="C8" i="37"/>
  <c r="E7" i="37"/>
  <c r="D7" i="37"/>
  <c r="C7" i="37"/>
  <c r="F82" i="36"/>
  <c r="E82" i="36"/>
  <c r="D82" i="36"/>
  <c r="F76" i="36"/>
  <c r="E13" i="8" s="1"/>
  <c r="E162" i="4" s="1"/>
  <c r="E161" i="4" s="1"/>
  <c r="E76" i="36"/>
  <c r="D13" i="8" s="1"/>
  <c r="D162" i="4" s="1"/>
  <c r="D161" i="4" s="1"/>
  <c r="D76" i="36"/>
  <c r="C13" i="8" s="1"/>
  <c r="C162" i="4" s="1"/>
  <c r="C161" i="4" s="1"/>
  <c r="F69" i="36"/>
  <c r="E69" i="36"/>
  <c r="D69" i="36"/>
  <c r="F57" i="36"/>
  <c r="E57" i="36"/>
  <c r="D57" i="36"/>
  <c r="F50" i="36"/>
  <c r="E10" i="8" s="1"/>
  <c r="E147" i="4" s="1"/>
  <c r="E50" i="36"/>
  <c r="D50" i="36"/>
  <c r="F41" i="36"/>
  <c r="E41" i="36"/>
  <c r="D9" i="8" s="1"/>
  <c r="D143" i="4" s="1"/>
  <c r="D41" i="36"/>
  <c r="C9" i="8" s="1"/>
  <c r="C143" i="4" s="1"/>
  <c r="F35" i="36"/>
  <c r="E35" i="36"/>
  <c r="D8" i="8" s="1"/>
  <c r="D141" i="4" s="1"/>
  <c r="D35" i="36"/>
  <c r="F29" i="36"/>
  <c r="E29" i="36"/>
  <c r="D29" i="36"/>
  <c r="F17" i="36"/>
  <c r="E17" i="36"/>
  <c r="D17" i="36"/>
  <c r="F7" i="36"/>
  <c r="E7" i="36"/>
  <c r="D7" i="36"/>
  <c r="E96" i="35"/>
  <c r="D96" i="35"/>
  <c r="C96" i="35"/>
  <c r="E94" i="35"/>
  <c r="D94" i="35"/>
  <c r="C94" i="35"/>
  <c r="E93" i="35"/>
  <c r="D93" i="35"/>
  <c r="C93" i="35"/>
  <c r="E89" i="35"/>
  <c r="D89" i="35"/>
  <c r="C89" i="35"/>
  <c r="E88" i="35"/>
  <c r="D88" i="35"/>
  <c r="C88" i="35"/>
  <c r="E85" i="35"/>
  <c r="D85" i="35"/>
  <c r="C85" i="35"/>
  <c r="E84" i="35"/>
  <c r="D84" i="35"/>
  <c r="C84" i="35"/>
  <c r="E70" i="35"/>
  <c r="D70" i="35"/>
  <c r="C70" i="35"/>
  <c r="E67" i="35"/>
  <c r="D67" i="35"/>
  <c r="C67" i="35"/>
  <c r="E63" i="35"/>
  <c r="D63" i="35"/>
  <c r="C63" i="35"/>
  <c r="E54" i="35"/>
  <c r="D54" i="35"/>
  <c r="C54" i="35"/>
  <c r="E48" i="35"/>
  <c r="D48" i="35"/>
  <c r="C48" i="35"/>
  <c r="E45" i="35"/>
  <c r="D45" i="35"/>
  <c r="C45" i="35"/>
  <c r="E36" i="35"/>
  <c r="D36" i="35"/>
  <c r="C36" i="35"/>
  <c r="E22" i="35"/>
  <c r="D22" i="35"/>
  <c r="C22" i="35"/>
  <c r="E14" i="35"/>
  <c r="D14" i="35"/>
  <c r="C14" i="35"/>
  <c r="E9" i="35"/>
  <c r="D9" i="35"/>
  <c r="C9" i="35"/>
  <c r="E8" i="35"/>
  <c r="D8" i="35"/>
  <c r="C8" i="35"/>
  <c r="E7" i="35"/>
  <c r="D7" i="35"/>
  <c r="C7" i="35"/>
  <c r="E20" i="34"/>
  <c r="D20" i="34"/>
  <c r="C20" i="34"/>
  <c r="E18" i="34"/>
  <c r="D18" i="34"/>
  <c r="C18" i="34"/>
  <c r="E14" i="34"/>
  <c r="D14" i="34"/>
  <c r="C14" i="34"/>
  <c r="E13" i="34"/>
  <c r="D13" i="34"/>
  <c r="C13" i="34"/>
  <c r="E9" i="34"/>
  <c r="D9" i="34"/>
  <c r="C9" i="34"/>
  <c r="E8" i="34"/>
  <c r="D8" i="34"/>
  <c r="C8" i="34"/>
  <c r="E7" i="34"/>
  <c r="D7" i="34"/>
  <c r="C7" i="34"/>
  <c r="F83" i="33"/>
  <c r="E83" i="33"/>
  <c r="D83" i="33"/>
  <c r="F77" i="33"/>
  <c r="E77" i="33"/>
  <c r="D77" i="33"/>
  <c r="F70" i="33"/>
  <c r="E70" i="33"/>
  <c r="D70" i="33"/>
  <c r="F57" i="33"/>
  <c r="E57" i="33"/>
  <c r="D57" i="33"/>
  <c r="F50" i="33"/>
  <c r="E50" i="33"/>
  <c r="D50" i="33"/>
  <c r="F41" i="33"/>
  <c r="E41" i="33"/>
  <c r="D41" i="33"/>
  <c r="F35" i="33"/>
  <c r="E35" i="33"/>
  <c r="D35" i="33"/>
  <c r="F29" i="33"/>
  <c r="E29" i="33"/>
  <c r="D29" i="33"/>
  <c r="F18" i="33"/>
  <c r="E18" i="33"/>
  <c r="D18" i="33"/>
  <c r="F7" i="33"/>
  <c r="E7" i="33"/>
  <c r="D7" i="33"/>
  <c r="F6" i="33"/>
  <c r="E6" i="33"/>
  <c r="D6" i="33"/>
  <c r="E96" i="32"/>
  <c r="D96" i="32"/>
  <c r="C96" i="32"/>
  <c r="E94" i="32"/>
  <c r="D94" i="32"/>
  <c r="C94" i="32"/>
  <c r="E93" i="32"/>
  <c r="D93" i="32"/>
  <c r="C93" i="32"/>
  <c r="E89" i="32"/>
  <c r="D89" i="32"/>
  <c r="C89" i="32"/>
  <c r="E88" i="32"/>
  <c r="D88" i="32"/>
  <c r="C88" i="32"/>
  <c r="E85" i="32"/>
  <c r="D85" i="32"/>
  <c r="C85" i="32"/>
  <c r="E84" i="32"/>
  <c r="D84" i="32"/>
  <c r="C84" i="32"/>
  <c r="E70" i="32"/>
  <c r="D70" i="32"/>
  <c r="C70" i="32"/>
  <c r="E67" i="32"/>
  <c r="D67" i="32"/>
  <c r="C67" i="32"/>
  <c r="E63" i="32"/>
  <c r="D63" i="32"/>
  <c r="C63" i="32"/>
  <c r="E54" i="32"/>
  <c r="D54" i="32"/>
  <c r="C54" i="32"/>
  <c r="E48" i="32"/>
  <c r="D48" i="32"/>
  <c r="C48" i="32"/>
  <c r="E45" i="32"/>
  <c r="D45" i="32"/>
  <c r="C45" i="32"/>
  <c r="E36" i="32"/>
  <c r="D36" i="32"/>
  <c r="C36" i="32"/>
  <c r="E22" i="32"/>
  <c r="D22" i="32"/>
  <c r="C22" i="32"/>
  <c r="E14" i="32"/>
  <c r="D14" i="32"/>
  <c r="C14" i="32"/>
  <c r="E9" i="32"/>
  <c r="D9" i="32"/>
  <c r="C9" i="32"/>
  <c r="E8" i="32"/>
  <c r="D8" i="32"/>
  <c r="C8" i="32"/>
  <c r="E7" i="32"/>
  <c r="D7" i="32"/>
  <c r="C7" i="32"/>
  <c r="E20" i="31"/>
  <c r="D20" i="31"/>
  <c r="C20" i="31"/>
  <c r="E18" i="31"/>
  <c r="D18" i="31"/>
  <c r="C18" i="31"/>
  <c r="E14" i="31"/>
  <c r="D14" i="31"/>
  <c r="C14" i="31"/>
  <c r="E13" i="31"/>
  <c r="D13" i="31"/>
  <c r="C13" i="31"/>
  <c r="E9" i="31"/>
  <c r="D9" i="31"/>
  <c r="C9" i="31"/>
  <c r="E8" i="31"/>
  <c r="D8" i="31"/>
  <c r="C8" i="31"/>
  <c r="E7" i="31"/>
  <c r="D7" i="31"/>
  <c r="C7" i="31"/>
  <c r="F81" i="30"/>
  <c r="E81" i="30"/>
  <c r="D81" i="30"/>
  <c r="F75" i="30"/>
  <c r="E75" i="30"/>
  <c r="D75" i="30"/>
  <c r="F68" i="30"/>
  <c r="E68" i="30"/>
  <c r="D68" i="30"/>
  <c r="F56" i="30"/>
  <c r="E56" i="30"/>
  <c r="D56" i="30"/>
  <c r="F49" i="30"/>
  <c r="E49" i="30"/>
  <c r="D49" i="30"/>
  <c r="F40" i="30"/>
  <c r="E40" i="30"/>
  <c r="D40" i="30"/>
  <c r="F34" i="30"/>
  <c r="E34" i="30"/>
  <c r="D34" i="30"/>
  <c r="F28" i="30"/>
  <c r="E28" i="30"/>
  <c r="D28" i="30"/>
  <c r="F17" i="30"/>
  <c r="E17" i="30"/>
  <c r="D17" i="30"/>
  <c r="F7" i="30"/>
  <c r="E7" i="30"/>
  <c r="D7" i="30"/>
  <c r="F6" i="30"/>
  <c r="E6" i="30"/>
  <c r="D6" i="30"/>
  <c r="E96" i="29"/>
  <c r="D96" i="29"/>
  <c r="C96" i="29"/>
  <c r="E94" i="29"/>
  <c r="D94" i="29"/>
  <c r="C94" i="29"/>
  <c r="E93" i="29"/>
  <c r="D93" i="29"/>
  <c r="C93" i="29"/>
  <c r="E89" i="29"/>
  <c r="D89" i="29"/>
  <c r="C89" i="29"/>
  <c r="E88" i="29"/>
  <c r="D88" i="29"/>
  <c r="C88" i="29"/>
  <c r="E85" i="29"/>
  <c r="D85" i="29"/>
  <c r="C85" i="29"/>
  <c r="E84" i="29"/>
  <c r="D84" i="29"/>
  <c r="C84" i="29"/>
  <c r="E70" i="29"/>
  <c r="D70" i="29"/>
  <c r="C70" i="29"/>
  <c r="E67" i="29"/>
  <c r="D67" i="29"/>
  <c r="C67" i="29"/>
  <c r="E63" i="29"/>
  <c r="D63" i="29"/>
  <c r="C63" i="29"/>
  <c r="E54" i="29"/>
  <c r="D54" i="29"/>
  <c r="C54" i="29"/>
  <c r="E48" i="29"/>
  <c r="D48" i="29"/>
  <c r="C48" i="29"/>
  <c r="E45" i="29"/>
  <c r="D45" i="29"/>
  <c r="C45" i="29"/>
  <c r="E36" i="29"/>
  <c r="D36" i="29"/>
  <c r="C36" i="29"/>
  <c r="E22" i="29"/>
  <c r="D22" i="29"/>
  <c r="C22" i="29"/>
  <c r="E14" i="29"/>
  <c r="D14" i="29"/>
  <c r="C14" i="29"/>
  <c r="E9" i="29"/>
  <c r="D9" i="29"/>
  <c r="C9" i="29"/>
  <c r="E8" i="29"/>
  <c r="D8" i="29"/>
  <c r="C8" i="29"/>
  <c r="E7" i="29"/>
  <c r="D7" i="29"/>
  <c r="C7" i="29"/>
  <c r="E21" i="28"/>
  <c r="D21" i="28"/>
  <c r="C21" i="28"/>
  <c r="E19" i="28"/>
  <c r="D19" i="28"/>
  <c r="C19" i="28"/>
  <c r="E15" i="28"/>
  <c r="D15" i="28"/>
  <c r="C15" i="28"/>
  <c r="E14" i="28"/>
  <c r="D14" i="28"/>
  <c r="C14" i="28"/>
  <c r="E9" i="28"/>
  <c r="D9" i="28"/>
  <c r="C9" i="28"/>
  <c r="E8" i="28"/>
  <c r="D8" i="28"/>
  <c r="C8" i="28"/>
  <c r="E7" i="28"/>
  <c r="D7" i="28"/>
  <c r="C7" i="28"/>
  <c r="F81" i="27"/>
  <c r="E81" i="27"/>
  <c r="D81" i="27"/>
  <c r="F75" i="27"/>
  <c r="E75" i="27"/>
  <c r="D75" i="27"/>
  <c r="F68" i="27"/>
  <c r="E68" i="27"/>
  <c r="D68" i="27"/>
  <c r="F56" i="27"/>
  <c r="E56" i="27"/>
  <c r="D56" i="27"/>
  <c r="F49" i="27"/>
  <c r="E49" i="27"/>
  <c r="D49" i="27"/>
  <c r="F40" i="27"/>
  <c r="E40" i="27"/>
  <c r="D40" i="27"/>
  <c r="F34" i="27"/>
  <c r="E34" i="27"/>
  <c r="D34" i="27"/>
  <c r="F28" i="27"/>
  <c r="E28" i="27"/>
  <c r="D28" i="27"/>
  <c r="F17" i="27"/>
  <c r="E17" i="27"/>
  <c r="D17" i="27"/>
  <c r="F7" i="27"/>
  <c r="E7" i="27"/>
  <c r="D7" i="27"/>
  <c r="F6" i="27"/>
  <c r="E6" i="27"/>
  <c r="D6" i="27"/>
  <c r="E96" i="26"/>
  <c r="D96" i="26"/>
  <c r="C96" i="26"/>
  <c r="E94" i="26"/>
  <c r="D94" i="26"/>
  <c r="C94" i="26"/>
  <c r="E93" i="26"/>
  <c r="D93" i="26"/>
  <c r="C93" i="26"/>
  <c r="E89" i="26"/>
  <c r="D89" i="26"/>
  <c r="C89" i="26"/>
  <c r="E88" i="26"/>
  <c r="D88" i="26"/>
  <c r="C88" i="26"/>
  <c r="E85" i="26"/>
  <c r="D85" i="26"/>
  <c r="C85" i="26"/>
  <c r="E84" i="26"/>
  <c r="D84" i="26"/>
  <c r="C84" i="26"/>
  <c r="E70" i="26"/>
  <c r="D70" i="26"/>
  <c r="C70" i="26"/>
  <c r="E67" i="26"/>
  <c r="D67" i="26"/>
  <c r="C67" i="26"/>
  <c r="E63" i="26"/>
  <c r="D63" i="26"/>
  <c r="C63" i="26"/>
  <c r="E54" i="26"/>
  <c r="D54" i="26"/>
  <c r="C54" i="26"/>
  <c r="E48" i="26"/>
  <c r="D48" i="26"/>
  <c r="C48" i="26"/>
  <c r="E45" i="26"/>
  <c r="D45" i="26"/>
  <c r="C45" i="26"/>
  <c r="E36" i="26"/>
  <c r="D36" i="26"/>
  <c r="C36" i="26"/>
  <c r="E22" i="26"/>
  <c r="D22" i="26"/>
  <c r="C22" i="26"/>
  <c r="E14" i="26"/>
  <c r="D14" i="26"/>
  <c r="C14" i="26"/>
  <c r="E9" i="26"/>
  <c r="D9" i="26"/>
  <c r="C9" i="26"/>
  <c r="E8" i="26"/>
  <c r="D8" i="26"/>
  <c r="C8" i="26"/>
  <c r="E7" i="26"/>
  <c r="D7" i="26"/>
  <c r="C7" i="26"/>
  <c r="E20" i="25"/>
  <c r="D20" i="25"/>
  <c r="C20" i="25"/>
  <c r="E18" i="25"/>
  <c r="D18" i="25"/>
  <c r="C18" i="25"/>
  <c r="E14" i="25"/>
  <c r="D14" i="25"/>
  <c r="C14" i="25"/>
  <c r="E13" i="25"/>
  <c r="D13" i="25"/>
  <c r="C13" i="25"/>
  <c r="E9" i="25"/>
  <c r="D9" i="25"/>
  <c r="C9" i="25"/>
  <c r="E8" i="25"/>
  <c r="D8" i="25"/>
  <c r="C8" i="25"/>
  <c r="E7" i="25"/>
  <c r="D7" i="25"/>
  <c r="C7" i="25"/>
  <c r="F69" i="24"/>
  <c r="E69" i="24"/>
  <c r="D69" i="24"/>
  <c r="F63" i="24"/>
  <c r="E63" i="24"/>
  <c r="D63" i="24"/>
  <c r="F56" i="24"/>
  <c r="E56" i="24"/>
  <c r="D56" i="24"/>
  <c r="F44" i="24"/>
  <c r="E44" i="24"/>
  <c r="D44" i="24"/>
  <c r="F37" i="24"/>
  <c r="E37" i="24"/>
  <c r="D37" i="24"/>
  <c r="F28" i="24"/>
  <c r="E28" i="24"/>
  <c r="D28" i="24"/>
  <c r="F22" i="24"/>
  <c r="E22" i="24"/>
  <c r="D22" i="24"/>
  <c r="F16" i="24"/>
  <c r="E16" i="24"/>
  <c r="D16" i="24"/>
  <c r="F14" i="24"/>
  <c r="E14" i="24"/>
  <c r="D14" i="24"/>
  <c r="F11" i="24"/>
  <c r="E11" i="24"/>
  <c r="D11" i="24"/>
  <c r="F7" i="24"/>
  <c r="E7" i="24"/>
  <c r="D7" i="24"/>
  <c r="E97" i="23"/>
  <c r="D97" i="23"/>
  <c r="C97" i="23"/>
  <c r="E95" i="23"/>
  <c r="D95" i="23"/>
  <c r="C95" i="23"/>
  <c r="E94" i="23"/>
  <c r="D94" i="23"/>
  <c r="C94" i="23"/>
  <c r="E90" i="23"/>
  <c r="D90" i="23"/>
  <c r="C90" i="23"/>
  <c r="E89" i="23"/>
  <c r="D89" i="23"/>
  <c r="C89" i="23"/>
  <c r="E87" i="23"/>
  <c r="D87" i="23"/>
  <c r="C87" i="23"/>
  <c r="E86" i="23"/>
  <c r="D86" i="23"/>
  <c r="C86" i="23"/>
  <c r="E85" i="23"/>
  <c r="D85" i="23"/>
  <c r="C85" i="23"/>
  <c r="E70" i="23"/>
  <c r="D70" i="23"/>
  <c r="C70" i="23"/>
  <c r="E67" i="23"/>
  <c r="D67" i="23"/>
  <c r="C67" i="23"/>
  <c r="E63" i="23"/>
  <c r="D63" i="23"/>
  <c r="C63" i="23"/>
  <c r="E54" i="23"/>
  <c r="D54" i="23"/>
  <c r="C54" i="23"/>
  <c r="E48" i="23"/>
  <c r="D48" i="23"/>
  <c r="C48" i="23"/>
  <c r="E45" i="23"/>
  <c r="D45" i="23"/>
  <c r="C45" i="23"/>
  <c r="E36" i="23"/>
  <c r="D36" i="23"/>
  <c r="C36" i="23"/>
  <c r="E22" i="23"/>
  <c r="D22" i="23"/>
  <c r="C22" i="23"/>
  <c r="E14" i="23"/>
  <c r="D14" i="23"/>
  <c r="C14" i="23"/>
  <c r="E9" i="23"/>
  <c r="D9" i="23"/>
  <c r="C9" i="23"/>
  <c r="E8" i="23"/>
  <c r="D8" i="23"/>
  <c r="C8" i="23"/>
  <c r="E7" i="23"/>
  <c r="D7" i="23"/>
  <c r="C7" i="23"/>
  <c r="E27" i="22"/>
  <c r="D27" i="22"/>
  <c r="C27" i="22"/>
  <c r="E22" i="22"/>
  <c r="D22" i="22"/>
  <c r="C22" i="22"/>
  <c r="E20" i="22"/>
  <c r="D20" i="22"/>
  <c r="C20" i="22"/>
  <c r="E18" i="22"/>
  <c r="D18" i="22"/>
  <c r="C18" i="22"/>
  <c r="E14" i="22"/>
  <c r="D14" i="22"/>
  <c r="C14" i="22"/>
  <c r="E13" i="22"/>
  <c r="D13" i="22"/>
  <c r="C13" i="22"/>
  <c r="E9" i="22"/>
  <c r="D9" i="22"/>
  <c r="C9" i="22"/>
  <c r="E8" i="22"/>
  <c r="D8" i="22"/>
  <c r="C8" i="22"/>
  <c r="E7" i="22"/>
  <c r="D7" i="22"/>
  <c r="C7" i="22"/>
  <c r="F82" i="21"/>
  <c r="E82" i="21"/>
  <c r="D82" i="21"/>
  <c r="F76" i="21"/>
  <c r="E76" i="21"/>
  <c r="D76" i="21"/>
  <c r="F69" i="21"/>
  <c r="E69" i="21"/>
  <c r="D69" i="21"/>
  <c r="F59" i="21"/>
  <c r="E59" i="21"/>
  <c r="D59" i="21"/>
  <c r="F52" i="21"/>
  <c r="E52" i="21"/>
  <c r="D52" i="21"/>
  <c r="F43" i="21"/>
  <c r="E43" i="21"/>
  <c r="D43" i="21"/>
  <c r="F37" i="21"/>
  <c r="E37" i="21"/>
  <c r="D37" i="21"/>
  <c r="F31" i="21"/>
  <c r="E31" i="21"/>
  <c r="D31" i="21"/>
  <c r="F20" i="21"/>
  <c r="E20" i="21"/>
  <c r="D20" i="21"/>
  <c r="F7" i="21"/>
  <c r="E7" i="21"/>
  <c r="D7" i="21"/>
  <c r="F6" i="21"/>
  <c r="E6" i="21"/>
  <c r="D6" i="21"/>
  <c r="E96" i="20"/>
  <c r="D96" i="20"/>
  <c r="C96" i="20"/>
  <c r="E94" i="20"/>
  <c r="D94" i="20"/>
  <c r="C94" i="20"/>
  <c r="E93" i="20"/>
  <c r="D93" i="20"/>
  <c r="C93" i="20"/>
  <c r="E89" i="20"/>
  <c r="D89" i="20"/>
  <c r="C89" i="20"/>
  <c r="E88" i="20"/>
  <c r="D88" i="20"/>
  <c r="C88" i="20"/>
  <c r="E85" i="20"/>
  <c r="D85" i="20"/>
  <c r="C85" i="20"/>
  <c r="E84" i="20"/>
  <c r="D84" i="20"/>
  <c r="C84" i="20"/>
  <c r="E70" i="20"/>
  <c r="D70" i="20"/>
  <c r="C70" i="20"/>
  <c r="E67" i="20"/>
  <c r="D67" i="20"/>
  <c r="C67" i="20"/>
  <c r="E63" i="20"/>
  <c r="D63" i="20"/>
  <c r="C63" i="20"/>
  <c r="E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E8" i="20"/>
  <c r="C8" i="20"/>
  <c r="E7" i="20"/>
  <c r="C7" i="20"/>
  <c r="E20" i="19"/>
  <c r="D20" i="19"/>
  <c r="C20" i="19"/>
  <c r="E18" i="19"/>
  <c r="D18" i="19"/>
  <c r="C18" i="19"/>
  <c r="E14" i="19"/>
  <c r="D14" i="19"/>
  <c r="C14" i="19"/>
  <c r="E13" i="19"/>
  <c r="D13" i="19"/>
  <c r="C13" i="19"/>
  <c r="E9" i="19"/>
  <c r="D9" i="19"/>
  <c r="C9" i="19"/>
  <c r="E8" i="19"/>
  <c r="D8" i="19"/>
  <c r="C8" i="19"/>
  <c r="E7" i="19"/>
  <c r="D7" i="19"/>
  <c r="C7" i="19"/>
  <c r="F83" i="18"/>
  <c r="E83" i="18"/>
  <c r="D83" i="18"/>
  <c r="F77" i="18"/>
  <c r="E77" i="18"/>
  <c r="D77" i="18"/>
  <c r="F70" i="18"/>
  <c r="E70" i="18"/>
  <c r="D70" i="18"/>
  <c r="F58" i="18"/>
  <c r="E58" i="18"/>
  <c r="D58" i="18"/>
  <c r="F51" i="18"/>
  <c r="E51" i="18"/>
  <c r="D51" i="18"/>
  <c r="F42" i="18"/>
  <c r="E42" i="18"/>
  <c r="D42" i="18"/>
  <c r="F35" i="18"/>
  <c r="E35" i="18"/>
  <c r="D35" i="18"/>
  <c r="F29" i="18"/>
  <c r="E29" i="18"/>
  <c r="D29" i="18"/>
  <c r="F18" i="18"/>
  <c r="E18" i="18"/>
  <c r="D18" i="18"/>
  <c r="F7" i="18"/>
  <c r="E7" i="18"/>
  <c r="D7" i="18"/>
  <c r="F6" i="18"/>
  <c r="E6" i="18"/>
  <c r="D6" i="18"/>
  <c r="E96" i="17"/>
  <c r="D96" i="17"/>
  <c r="C96" i="17"/>
  <c r="E94" i="17"/>
  <c r="D94" i="17"/>
  <c r="C94" i="17"/>
  <c r="E93" i="17"/>
  <c r="D93" i="17"/>
  <c r="C93" i="17"/>
  <c r="E89" i="17"/>
  <c r="D89" i="17"/>
  <c r="C89" i="17"/>
  <c r="E88" i="17"/>
  <c r="D88" i="17"/>
  <c r="C88" i="17"/>
  <c r="E85" i="17"/>
  <c r="D85" i="17"/>
  <c r="C85" i="17"/>
  <c r="E84" i="17"/>
  <c r="D84" i="17"/>
  <c r="C84" i="17"/>
  <c r="E70" i="17"/>
  <c r="D70" i="17"/>
  <c r="C70" i="17"/>
  <c r="E67" i="17"/>
  <c r="D67" i="17"/>
  <c r="C67" i="17"/>
  <c r="E63" i="17"/>
  <c r="D63" i="17"/>
  <c r="C63" i="17"/>
  <c r="E54" i="17"/>
  <c r="D54" i="17"/>
  <c r="C54" i="17"/>
  <c r="E48" i="17"/>
  <c r="D48" i="17"/>
  <c r="C48" i="17"/>
  <c r="E45" i="17"/>
  <c r="D45" i="17"/>
  <c r="C45" i="17"/>
  <c r="E36" i="17"/>
  <c r="D36" i="17"/>
  <c r="C36" i="17"/>
  <c r="E22" i="17"/>
  <c r="D22" i="17"/>
  <c r="C22" i="17"/>
  <c r="E14" i="17"/>
  <c r="D14" i="17"/>
  <c r="C14" i="17"/>
  <c r="E9" i="17"/>
  <c r="D9" i="17"/>
  <c r="C9" i="17"/>
  <c r="E8" i="17"/>
  <c r="D8" i="17"/>
  <c r="C8" i="17"/>
  <c r="E7" i="17"/>
  <c r="D7" i="17"/>
  <c r="C7" i="17"/>
  <c r="E20" i="16"/>
  <c r="D20" i="16"/>
  <c r="C20" i="16"/>
  <c r="E18" i="16"/>
  <c r="D18" i="16"/>
  <c r="C18" i="16"/>
  <c r="E14" i="16"/>
  <c r="D14" i="16"/>
  <c r="C14" i="16"/>
  <c r="E13" i="16"/>
  <c r="D13" i="16"/>
  <c r="C13" i="16"/>
  <c r="E9" i="16"/>
  <c r="D9" i="16"/>
  <c r="C9" i="16"/>
  <c r="E8" i="16"/>
  <c r="D8" i="16"/>
  <c r="C8" i="16"/>
  <c r="E7" i="16"/>
  <c r="D7" i="16"/>
  <c r="C7" i="16"/>
  <c r="E96" i="15"/>
  <c r="D96" i="15"/>
  <c r="C96" i="15"/>
  <c r="E94" i="15"/>
  <c r="D94" i="15"/>
  <c r="C94" i="15"/>
  <c r="E93" i="15"/>
  <c r="D93" i="15"/>
  <c r="C93" i="15"/>
  <c r="E89" i="15"/>
  <c r="D89" i="15"/>
  <c r="C89" i="15"/>
  <c r="E88" i="15"/>
  <c r="D88" i="15"/>
  <c r="C88" i="15"/>
  <c r="E85" i="15"/>
  <c r="D85" i="15"/>
  <c r="C85" i="15"/>
  <c r="E84" i="15"/>
  <c r="D84" i="15"/>
  <c r="C84" i="15"/>
  <c r="E70" i="15"/>
  <c r="D70" i="15"/>
  <c r="C70" i="15"/>
  <c r="E67" i="15"/>
  <c r="D67" i="15"/>
  <c r="C67" i="15"/>
  <c r="E63" i="15"/>
  <c r="D63" i="15"/>
  <c r="C63" i="15"/>
  <c r="E54" i="15"/>
  <c r="D54" i="15"/>
  <c r="C54" i="15"/>
  <c r="E48" i="15"/>
  <c r="D48" i="15"/>
  <c r="C48" i="15"/>
  <c r="E45" i="15"/>
  <c r="D45" i="15"/>
  <c r="C45" i="15"/>
  <c r="E36" i="15"/>
  <c r="D36" i="15"/>
  <c r="C36" i="15"/>
  <c r="E22" i="15"/>
  <c r="D22" i="15"/>
  <c r="C22" i="15"/>
  <c r="E14" i="15"/>
  <c r="D14" i="15"/>
  <c r="C14" i="15"/>
  <c r="E9" i="15"/>
  <c r="D9" i="15"/>
  <c r="C9" i="15"/>
  <c r="E8" i="15"/>
  <c r="D8" i="15"/>
  <c r="C8" i="15"/>
  <c r="E7" i="15"/>
  <c r="D7" i="15"/>
  <c r="C7" i="15"/>
  <c r="E20" i="14"/>
  <c r="D20" i="14"/>
  <c r="C20" i="14"/>
  <c r="E18" i="14"/>
  <c r="D18" i="14"/>
  <c r="C18" i="14"/>
  <c r="E14" i="14"/>
  <c r="D14" i="14"/>
  <c r="C14" i="14"/>
  <c r="E13" i="14"/>
  <c r="D13" i="14"/>
  <c r="C13" i="14"/>
  <c r="E9" i="14"/>
  <c r="D9" i="14"/>
  <c r="C9" i="14"/>
  <c r="E8" i="14"/>
  <c r="D8" i="14"/>
  <c r="C8" i="14"/>
  <c r="E7" i="14"/>
  <c r="D7" i="14"/>
  <c r="C7" i="14"/>
  <c r="E96" i="13"/>
  <c r="D96" i="13"/>
  <c r="C96" i="13"/>
  <c r="E94" i="13"/>
  <c r="D94" i="13"/>
  <c r="C94" i="13"/>
  <c r="E93" i="13"/>
  <c r="D93" i="13"/>
  <c r="C93" i="13"/>
  <c r="E89" i="13"/>
  <c r="D89" i="13"/>
  <c r="C89" i="13"/>
  <c r="E88" i="13"/>
  <c r="D88" i="13"/>
  <c r="C88" i="13"/>
  <c r="E85" i="13"/>
  <c r="D85" i="13"/>
  <c r="C85" i="13"/>
  <c r="E84" i="13"/>
  <c r="D84" i="13"/>
  <c r="C84" i="13"/>
  <c r="E70" i="13"/>
  <c r="D70" i="13"/>
  <c r="C70" i="13"/>
  <c r="E67" i="13"/>
  <c r="D67" i="13"/>
  <c r="C67" i="13"/>
  <c r="E63" i="13"/>
  <c r="D63" i="13"/>
  <c r="C63" i="13"/>
  <c r="E54" i="13"/>
  <c r="D54" i="13"/>
  <c r="C54" i="13"/>
  <c r="E48" i="13"/>
  <c r="D48" i="13"/>
  <c r="C48" i="13"/>
  <c r="E45" i="13"/>
  <c r="D45" i="13"/>
  <c r="C45" i="13"/>
  <c r="E36" i="13"/>
  <c r="D36" i="13"/>
  <c r="C36" i="13"/>
  <c r="E22" i="13"/>
  <c r="D22" i="13"/>
  <c r="C22" i="13"/>
  <c r="E14" i="13"/>
  <c r="D14" i="13"/>
  <c r="C14" i="13"/>
  <c r="E9" i="13"/>
  <c r="D9" i="13"/>
  <c r="C9" i="13"/>
  <c r="E8" i="13"/>
  <c r="D8" i="13"/>
  <c r="C8" i="13"/>
  <c r="E7" i="13"/>
  <c r="D7" i="13"/>
  <c r="C7" i="13"/>
  <c r="E20" i="12"/>
  <c r="D20" i="12"/>
  <c r="C20" i="12"/>
  <c r="E18" i="12"/>
  <c r="D18" i="12"/>
  <c r="C18" i="12"/>
  <c r="E14" i="12"/>
  <c r="D14" i="12"/>
  <c r="C14" i="12"/>
  <c r="E13" i="12"/>
  <c r="D13" i="12"/>
  <c r="C13" i="12"/>
  <c r="E9" i="12"/>
  <c r="D9" i="12"/>
  <c r="C9" i="12"/>
  <c r="E8" i="12"/>
  <c r="D8" i="12"/>
  <c r="C8" i="12"/>
  <c r="E7" i="12"/>
  <c r="D7" i="12"/>
  <c r="C7" i="12"/>
  <c r="E96" i="11"/>
  <c r="D96" i="11"/>
  <c r="C96" i="11"/>
  <c r="E94" i="11"/>
  <c r="D94" i="11"/>
  <c r="C94" i="11"/>
  <c r="E93" i="11"/>
  <c r="D93" i="11"/>
  <c r="C93" i="11"/>
  <c r="E89" i="11"/>
  <c r="D89" i="11"/>
  <c r="C89" i="11"/>
  <c r="E88" i="11"/>
  <c r="D88" i="11"/>
  <c r="C88" i="11"/>
  <c r="E85" i="11"/>
  <c r="D85" i="11"/>
  <c r="C85" i="11"/>
  <c r="E84" i="11"/>
  <c r="D84" i="11"/>
  <c r="C84" i="11"/>
  <c r="E70" i="11"/>
  <c r="D70" i="11"/>
  <c r="C70" i="11"/>
  <c r="E67" i="11"/>
  <c r="D67" i="11"/>
  <c r="C67" i="11"/>
  <c r="E63" i="11"/>
  <c r="D63" i="11"/>
  <c r="C63" i="11"/>
  <c r="E54" i="11"/>
  <c r="D54" i="11"/>
  <c r="C54" i="11"/>
  <c r="E48" i="11"/>
  <c r="D48" i="11"/>
  <c r="C48" i="11"/>
  <c r="E45" i="11"/>
  <c r="D45" i="11"/>
  <c r="C45" i="11"/>
  <c r="E36" i="11"/>
  <c r="D36" i="11"/>
  <c r="C36" i="11"/>
  <c r="E22" i="11"/>
  <c r="D22" i="11"/>
  <c r="C22" i="11"/>
  <c r="E14" i="11"/>
  <c r="D14" i="11"/>
  <c r="C14" i="11"/>
  <c r="E9" i="11"/>
  <c r="D9" i="11"/>
  <c r="C9" i="11"/>
  <c r="E8" i="11"/>
  <c r="D8" i="11"/>
  <c r="C8" i="11"/>
  <c r="E7" i="11"/>
  <c r="D7" i="11"/>
  <c r="C7" i="11"/>
  <c r="E20" i="10"/>
  <c r="D20" i="10"/>
  <c r="C20" i="10"/>
  <c r="E18" i="10"/>
  <c r="D18" i="10"/>
  <c r="C18" i="10"/>
  <c r="E14" i="10"/>
  <c r="D14" i="10"/>
  <c r="C14" i="10"/>
  <c r="E13" i="10"/>
  <c r="D13" i="10"/>
  <c r="C13" i="10"/>
  <c r="E9" i="10"/>
  <c r="D9" i="10"/>
  <c r="C9" i="10"/>
  <c r="E8" i="10"/>
  <c r="D8" i="10"/>
  <c r="C8" i="10"/>
  <c r="E7" i="10"/>
  <c r="D7" i="10"/>
  <c r="C7" i="10"/>
  <c r="E13" i="9"/>
  <c r="D13" i="9"/>
  <c r="C13" i="9"/>
  <c r="E12" i="9"/>
  <c r="D12" i="9"/>
  <c r="C12" i="9"/>
  <c r="E11" i="9"/>
  <c r="D11" i="9"/>
  <c r="C11" i="9"/>
  <c r="E9" i="9"/>
  <c r="D9" i="9"/>
  <c r="C9" i="9"/>
  <c r="E8" i="9"/>
  <c r="D8" i="9"/>
  <c r="C8" i="9"/>
  <c r="E14" i="8"/>
  <c r="D14" i="8"/>
  <c r="C14" i="8"/>
  <c r="E12" i="8"/>
  <c r="E157" i="4" s="1"/>
  <c r="E156" i="4" s="1"/>
  <c r="D12" i="8"/>
  <c r="D157" i="4" s="1"/>
  <c r="D156" i="4" s="1"/>
  <c r="C12" i="8"/>
  <c r="D11" i="8"/>
  <c r="D151" i="4" s="1"/>
  <c r="C11" i="8"/>
  <c r="C151" i="4" s="1"/>
  <c r="D10" i="8"/>
  <c r="D147" i="4" s="1"/>
  <c r="C10" i="8"/>
  <c r="C147" i="4" s="1"/>
  <c r="E8" i="8"/>
  <c r="E141" i="4" s="1"/>
  <c r="E7" i="8"/>
  <c r="E138" i="4" s="1"/>
  <c r="D7" i="8"/>
  <c r="C7" i="8"/>
  <c r="C138" i="4" s="1"/>
  <c r="E6" i="8"/>
  <c r="D6" i="8"/>
  <c r="D125" i="4" s="1"/>
  <c r="C6" i="8"/>
  <c r="E5" i="8"/>
  <c r="D5" i="8"/>
  <c r="C5" i="8"/>
  <c r="E27" i="7"/>
  <c r="C27" i="7"/>
  <c r="E24" i="7"/>
  <c r="D24" i="7"/>
  <c r="C24" i="7"/>
  <c r="E23" i="7"/>
  <c r="D23" i="7"/>
  <c r="C23" i="7"/>
  <c r="E22" i="7"/>
  <c r="D22" i="7"/>
  <c r="C22" i="7"/>
  <c r="E21" i="7"/>
  <c r="D21" i="7"/>
  <c r="C21" i="7"/>
  <c r="E20" i="7"/>
  <c r="D20" i="7"/>
  <c r="C20" i="7"/>
  <c r="E19" i="7"/>
  <c r="D19" i="7"/>
  <c r="C19" i="7"/>
  <c r="E18" i="7"/>
  <c r="C18" i="7"/>
  <c r="E17" i="7"/>
  <c r="D17" i="7"/>
  <c r="C17" i="7"/>
  <c r="E16" i="7"/>
  <c r="D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E11" i="7"/>
  <c r="C11" i="7"/>
  <c r="E10" i="7"/>
  <c r="D10" i="7"/>
  <c r="C10" i="7"/>
  <c r="E9" i="7"/>
  <c r="D9" i="7"/>
  <c r="C9" i="7"/>
  <c r="E8" i="7"/>
  <c r="D8" i="7"/>
  <c r="C8" i="7"/>
  <c r="E7" i="7"/>
  <c r="D7" i="7"/>
  <c r="C7" i="7"/>
  <c r="E6" i="7"/>
  <c r="D6" i="7"/>
  <c r="C6" i="7"/>
  <c r="E5" i="7"/>
  <c r="C5" i="7"/>
  <c r="E28" i="6"/>
  <c r="C28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C9" i="6"/>
  <c r="E8" i="6"/>
  <c r="D8" i="6"/>
  <c r="C8" i="6"/>
  <c r="E7" i="6"/>
  <c r="D7" i="6"/>
  <c r="C7" i="6"/>
  <c r="E6" i="6"/>
  <c r="D6" i="6"/>
  <c r="C6" i="6"/>
  <c r="E5" i="6"/>
  <c r="D5" i="6"/>
  <c r="C5" i="6"/>
  <c r="E23" i="5"/>
  <c r="D23" i="5"/>
  <c r="C23" i="5"/>
  <c r="E9" i="5"/>
  <c r="D9" i="5"/>
  <c r="C9" i="5"/>
  <c r="G8" i="5"/>
  <c r="E8" i="5"/>
  <c r="G7" i="5"/>
  <c r="E7" i="5"/>
  <c r="E6" i="5"/>
  <c r="D6" i="5"/>
  <c r="C6" i="5"/>
  <c r="G5" i="5"/>
  <c r="F5" i="5"/>
  <c r="E5" i="5"/>
  <c r="D5" i="5"/>
  <c r="C5" i="5"/>
  <c r="E171" i="4"/>
  <c r="D171" i="4"/>
  <c r="C171" i="4"/>
  <c r="D138" i="4"/>
  <c r="E125" i="4"/>
  <c r="C125" i="4"/>
  <c r="E121" i="4"/>
  <c r="D121" i="4"/>
  <c r="C121" i="4"/>
  <c r="E116" i="4"/>
  <c r="D116" i="4"/>
  <c r="C116" i="4"/>
  <c r="E115" i="4"/>
  <c r="D115" i="4"/>
  <c r="C115" i="4"/>
  <c r="E114" i="4"/>
  <c r="D114" i="4"/>
  <c r="C114" i="4"/>
  <c r="E113" i="4"/>
  <c r="D113" i="4"/>
  <c r="C113" i="4"/>
  <c r="E112" i="4"/>
  <c r="D112" i="4"/>
  <c r="C112" i="4"/>
  <c r="E111" i="4"/>
  <c r="D111" i="4"/>
  <c r="C111" i="4"/>
  <c r="E110" i="4"/>
  <c r="D110" i="4"/>
  <c r="C110" i="4"/>
  <c r="E109" i="4"/>
  <c r="D109" i="4"/>
  <c r="C109" i="4"/>
  <c r="E108" i="4"/>
  <c r="D108" i="4"/>
  <c r="C108" i="4"/>
  <c r="E107" i="4"/>
  <c r="D107" i="4"/>
  <c r="C107" i="4"/>
  <c r="E106" i="4"/>
  <c r="D106" i="4"/>
  <c r="C106" i="4"/>
  <c r="E105" i="4"/>
  <c r="D105" i="4"/>
  <c r="C105" i="4"/>
  <c r="E104" i="4"/>
  <c r="D104" i="4"/>
  <c r="C104" i="4"/>
  <c r="E103" i="4"/>
  <c r="D103" i="4"/>
  <c r="C103" i="4"/>
  <c r="E102" i="4"/>
  <c r="D102" i="4"/>
  <c r="C102" i="4"/>
  <c r="E101" i="4"/>
  <c r="D101" i="4"/>
  <c r="C101" i="4"/>
  <c r="E100" i="4"/>
  <c r="D100" i="4"/>
  <c r="C100" i="4"/>
  <c r="E99" i="4"/>
  <c r="D99" i="4"/>
  <c r="C99" i="4"/>
  <c r="E98" i="4"/>
  <c r="D98" i="4"/>
  <c r="C98" i="4"/>
  <c r="E97" i="4"/>
  <c r="D97" i="4"/>
  <c r="C97" i="4"/>
  <c r="E96" i="4"/>
  <c r="D96" i="4"/>
  <c r="C96" i="4"/>
  <c r="E95" i="4"/>
  <c r="D95" i="4"/>
  <c r="C95" i="4"/>
  <c r="E94" i="4"/>
  <c r="D94" i="4"/>
  <c r="C94" i="4"/>
  <c r="E93" i="4"/>
  <c r="D93" i="4"/>
  <c r="C93" i="4"/>
  <c r="E92" i="4"/>
  <c r="D92" i="4"/>
  <c r="C92" i="4"/>
  <c r="E91" i="4"/>
  <c r="D91" i="4"/>
  <c r="C91" i="4"/>
  <c r="E90" i="4"/>
  <c r="D90" i="4"/>
  <c r="C90" i="4"/>
  <c r="E89" i="4"/>
  <c r="D89" i="4"/>
  <c r="C89" i="4"/>
  <c r="E88" i="4"/>
  <c r="D88" i="4"/>
  <c r="C88" i="4"/>
  <c r="E87" i="4"/>
  <c r="D87" i="4"/>
  <c r="C87" i="4"/>
  <c r="E86" i="4"/>
  <c r="D86" i="4"/>
  <c r="C86" i="4"/>
  <c r="E85" i="4"/>
  <c r="D85" i="4"/>
  <c r="C85" i="4"/>
  <c r="E84" i="4"/>
  <c r="D84" i="4"/>
  <c r="C84" i="4"/>
  <c r="E83" i="4"/>
  <c r="D83" i="4"/>
  <c r="C83" i="4"/>
  <c r="E82" i="4"/>
  <c r="D82" i="4"/>
  <c r="C82" i="4"/>
  <c r="E81" i="4"/>
  <c r="D81" i="4"/>
  <c r="C81" i="4"/>
  <c r="E80" i="4"/>
  <c r="D80" i="4"/>
  <c r="C80" i="4"/>
  <c r="E79" i="4"/>
  <c r="D79" i="4"/>
  <c r="C79" i="4"/>
  <c r="E78" i="4"/>
  <c r="C78" i="4"/>
  <c r="E77" i="4"/>
  <c r="D77" i="4"/>
  <c r="C77" i="4"/>
  <c r="E76" i="4"/>
  <c r="D76" i="4"/>
  <c r="C76" i="4"/>
  <c r="E75" i="4"/>
  <c r="D75" i="4"/>
  <c r="C75" i="4"/>
  <c r="E74" i="4"/>
  <c r="D74" i="4"/>
  <c r="C74" i="4"/>
  <c r="E73" i="4"/>
  <c r="D73" i="4"/>
  <c r="C73" i="4"/>
  <c r="E72" i="4"/>
  <c r="C72" i="4"/>
  <c r="E71" i="4"/>
  <c r="D71" i="4"/>
  <c r="C71" i="4"/>
  <c r="E70" i="4"/>
  <c r="D70" i="4"/>
  <c r="C70" i="4"/>
  <c r="E69" i="4"/>
  <c r="D69" i="4"/>
  <c r="C69" i="4"/>
  <c r="E68" i="4"/>
  <c r="D68" i="4"/>
  <c r="C68" i="4"/>
  <c r="E67" i="4"/>
  <c r="D67" i="4"/>
  <c r="C67" i="4"/>
  <c r="E66" i="4"/>
  <c r="D66" i="4"/>
  <c r="C66" i="4"/>
  <c r="E65" i="4"/>
  <c r="D65" i="4"/>
  <c r="C65" i="4"/>
  <c r="E64" i="4"/>
  <c r="D64" i="4"/>
  <c r="C64" i="4"/>
  <c r="E63" i="4"/>
  <c r="D63" i="4"/>
  <c r="C63" i="4"/>
  <c r="E62" i="4"/>
  <c r="D62" i="4"/>
  <c r="C62" i="4"/>
  <c r="E61" i="4"/>
  <c r="D61" i="4"/>
  <c r="C61" i="4"/>
  <c r="E60" i="4"/>
  <c r="D60" i="4"/>
  <c r="C60" i="4"/>
  <c r="E59" i="4"/>
  <c r="D59" i="4"/>
  <c r="C59" i="4"/>
  <c r="E58" i="4"/>
  <c r="D58" i="4"/>
  <c r="C58" i="4"/>
  <c r="E57" i="4"/>
  <c r="D57" i="4"/>
  <c r="C57" i="4"/>
  <c r="E56" i="4"/>
  <c r="D56" i="4"/>
  <c r="C56" i="4"/>
  <c r="E55" i="4"/>
  <c r="D55" i="4"/>
  <c r="C55" i="4"/>
  <c r="E54" i="4"/>
  <c r="D54" i="4"/>
  <c r="C54" i="4"/>
  <c r="E53" i="4"/>
  <c r="D53" i="4"/>
  <c r="C53" i="4"/>
  <c r="E52" i="4"/>
  <c r="D52" i="4"/>
  <c r="C52" i="4"/>
  <c r="E51" i="4"/>
  <c r="D51" i="4"/>
  <c r="C51" i="4"/>
  <c r="E50" i="4"/>
  <c r="D50" i="4"/>
  <c r="C50" i="4"/>
  <c r="E49" i="4"/>
  <c r="D49" i="4"/>
  <c r="C49" i="4"/>
  <c r="E48" i="4"/>
  <c r="D48" i="4"/>
  <c r="C48" i="4"/>
  <c r="E47" i="4"/>
  <c r="D47" i="4"/>
  <c r="C47" i="4"/>
  <c r="E46" i="4"/>
  <c r="D46" i="4"/>
  <c r="C46" i="4"/>
  <c r="E45" i="4"/>
  <c r="D45" i="4"/>
  <c r="C45" i="4"/>
  <c r="E44" i="4"/>
  <c r="D44" i="4"/>
  <c r="C44" i="4"/>
  <c r="E43" i="4"/>
  <c r="D43" i="4"/>
  <c r="C43" i="4"/>
  <c r="E42" i="4"/>
  <c r="D42" i="4"/>
  <c r="C42" i="4"/>
  <c r="E41" i="4"/>
  <c r="D41" i="4"/>
  <c r="C41" i="4"/>
  <c r="E40" i="4"/>
  <c r="D40" i="4"/>
  <c r="C40" i="4"/>
  <c r="E39" i="4"/>
  <c r="D39" i="4"/>
  <c r="C39" i="4"/>
  <c r="E38" i="4"/>
  <c r="D38" i="4"/>
  <c r="C38" i="4"/>
  <c r="E37" i="4"/>
  <c r="D37" i="4"/>
  <c r="E36" i="4"/>
  <c r="D36" i="4"/>
  <c r="C36" i="4"/>
  <c r="E35" i="4"/>
  <c r="D35" i="4"/>
  <c r="C35" i="4"/>
  <c r="E34" i="4"/>
  <c r="D34" i="4"/>
  <c r="C34" i="4"/>
  <c r="E33" i="4"/>
  <c r="D33" i="4"/>
  <c r="C33" i="4"/>
  <c r="E32" i="4"/>
  <c r="D32" i="4"/>
  <c r="C32" i="4"/>
  <c r="E31" i="4"/>
  <c r="D31" i="4"/>
  <c r="C31" i="4"/>
  <c r="E30" i="4"/>
  <c r="D30" i="4"/>
  <c r="C30" i="4"/>
  <c r="E29" i="4"/>
  <c r="D29" i="4"/>
  <c r="C29" i="4"/>
  <c r="E28" i="4"/>
  <c r="D28" i="4"/>
  <c r="C28" i="4"/>
  <c r="E27" i="4"/>
  <c r="D27" i="4"/>
  <c r="C27" i="4"/>
  <c r="E26" i="4"/>
  <c r="C26" i="4"/>
  <c r="E25" i="4"/>
  <c r="C25" i="4"/>
  <c r="E23" i="4"/>
  <c r="D23" i="4"/>
  <c r="C23" i="4"/>
  <c r="E22" i="4"/>
  <c r="D22" i="4"/>
  <c r="C22" i="4"/>
  <c r="E21" i="4"/>
  <c r="D21" i="4"/>
  <c r="C21" i="4"/>
  <c r="E20" i="4"/>
  <c r="D20" i="4"/>
  <c r="C20" i="4"/>
  <c r="E19" i="4"/>
  <c r="D19" i="4"/>
  <c r="C19" i="4"/>
  <c r="E18" i="4"/>
  <c r="D18" i="4"/>
  <c r="C18" i="4"/>
  <c r="E17" i="4"/>
  <c r="D17" i="4"/>
  <c r="C17" i="4"/>
  <c r="E16" i="4"/>
  <c r="D16" i="4"/>
  <c r="C16" i="4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E7" i="4"/>
  <c r="D7" i="4"/>
  <c r="C7" i="4"/>
  <c r="E6" i="4"/>
  <c r="C6" i="4"/>
  <c r="E128" i="3"/>
  <c r="D128" i="3"/>
  <c r="C128" i="3"/>
  <c r="E126" i="3"/>
  <c r="D126" i="3"/>
  <c r="C126" i="3"/>
  <c r="E125" i="3"/>
  <c r="D125" i="3"/>
  <c r="C125" i="3"/>
  <c r="E123" i="3"/>
  <c r="D123" i="3"/>
  <c r="C123" i="3"/>
  <c r="E120" i="3"/>
  <c r="D120" i="3"/>
  <c r="C120" i="3"/>
  <c r="E119" i="3"/>
  <c r="D119" i="3"/>
  <c r="C119" i="3"/>
  <c r="E118" i="3"/>
  <c r="D118" i="3"/>
  <c r="C118" i="3"/>
  <c r="E116" i="3"/>
  <c r="D116" i="3"/>
  <c r="C116" i="3"/>
  <c r="E113" i="3"/>
  <c r="D113" i="3"/>
  <c r="C113" i="3"/>
  <c r="E111" i="3"/>
  <c r="D111" i="3"/>
  <c r="C111" i="3"/>
  <c r="E109" i="3"/>
  <c r="D109" i="3"/>
  <c r="C109" i="3"/>
  <c r="E105" i="3"/>
  <c r="D105" i="3"/>
  <c r="C105" i="3"/>
  <c r="E95" i="3"/>
  <c r="D95" i="3"/>
  <c r="C95" i="3"/>
  <c r="E81" i="3"/>
  <c r="D81" i="3"/>
  <c r="C81" i="3"/>
  <c r="E79" i="3"/>
  <c r="D79" i="3"/>
  <c r="C79" i="3"/>
  <c r="E53" i="3"/>
  <c r="D53" i="3"/>
  <c r="C53" i="3"/>
  <c r="E24" i="3"/>
  <c r="D24" i="3"/>
  <c r="C24" i="3"/>
  <c r="E23" i="3"/>
  <c r="D23" i="3"/>
  <c r="C23" i="3"/>
  <c r="E18" i="3"/>
  <c r="D18" i="3"/>
  <c r="C18" i="3"/>
  <c r="E17" i="3"/>
  <c r="D17" i="3"/>
  <c r="C17" i="3"/>
  <c r="E16" i="3"/>
  <c r="D16" i="3"/>
  <c r="C16" i="3"/>
  <c r="E13" i="3"/>
  <c r="D13" i="3"/>
  <c r="C13" i="3"/>
  <c r="E11" i="3"/>
  <c r="D11" i="3"/>
  <c r="C11" i="3"/>
  <c r="E8" i="3"/>
  <c r="D8" i="3"/>
  <c r="C8" i="3"/>
  <c r="E7" i="3"/>
  <c r="D7" i="3"/>
  <c r="C7" i="3"/>
  <c r="E6" i="3"/>
  <c r="D6" i="3"/>
  <c r="C6" i="3"/>
  <c r="E5" i="3"/>
  <c r="D5" i="3"/>
  <c r="C5" i="3"/>
  <c r="E32" i="2"/>
  <c r="C32" i="2"/>
  <c r="E24" i="2"/>
  <c r="D24" i="2"/>
  <c r="C24" i="2"/>
  <c r="E22" i="2"/>
  <c r="D22" i="2"/>
  <c r="C22" i="2"/>
  <c r="E21" i="2"/>
  <c r="C21" i="2"/>
  <c r="E20" i="2"/>
  <c r="C20" i="2"/>
  <c r="E19" i="2"/>
  <c r="D19" i="2"/>
  <c r="C19" i="2"/>
  <c r="E17" i="2"/>
  <c r="D17" i="2"/>
  <c r="C17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F24" i="1"/>
  <c r="E24" i="1"/>
  <c r="D24" i="1"/>
  <c r="C24" i="1"/>
  <c r="E20" i="1"/>
  <c r="D20" i="1"/>
  <c r="C20" i="1"/>
  <c r="F19" i="1"/>
  <c r="E19" i="1"/>
  <c r="D19" i="1"/>
  <c r="C19" i="1"/>
  <c r="F18" i="1"/>
  <c r="E18" i="1"/>
  <c r="D18" i="1"/>
  <c r="C18" i="1"/>
  <c r="E14" i="1"/>
  <c r="C14" i="1"/>
  <c r="F13" i="1"/>
  <c r="E13" i="1"/>
  <c r="D13" i="1"/>
  <c r="C13" i="1"/>
  <c r="F12" i="1"/>
  <c r="E12" i="1"/>
  <c r="C12" i="1"/>
  <c r="F10" i="1"/>
  <c r="E10" i="1"/>
  <c r="D10" i="1"/>
  <c r="C10" i="1"/>
  <c r="F9" i="1"/>
  <c r="E9" i="1"/>
  <c r="D9" i="1"/>
  <c r="C9" i="1"/>
  <c r="F8" i="1"/>
  <c r="E8" i="1"/>
  <c r="D8" i="1"/>
  <c r="C8" i="1"/>
  <c r="E7" i="1"/>
  <c r="C7" i="1"/>
  <c r="E11" i="8" l="1"/>
  <c r="E151" i="4" s="1"/>
  <c r="E120" i="4" s="1"/>
  <c r="E119" i="4" s="1"/>
  <c r="E118" i="4" s="1"/>
  <c r="E5" i="4" s="1"/>
  <c r="F6" i="36"/>
  <c r="F9" i="5" s="1"/>
  <c r="G9" i="5" s="1"/>
  <c r="E9" i="8"/>
  <c r="E143" i="4" s="1"/>
  <c r="D6" i="36"/>
  <c r="C14" i="9" s="1"/>
  <c r="E6" i="36"/>
  <c r="D14" i="9" s="1"/>
  <c r="C8" i="8"/>
  <c r="C141" i="4" s="1"/>
  <c r="D120" i="4"/>
  <c r="D119" i="4" s="1"/>
  <c r="D118" i="4" s="1"/>
  <c r="D5" i="4" s="1"/>
  <c r="D6" i="24"/>
  <c r="C25" i="2" s="1"/>
  <c r="E6" i="24"/>
  <c r="D25" i="2" s="1"/>
  <c r="F6" i="24"/>
  <c r="E25" i="2" s="1"/>
  <c r="D10" i="9"/>
  <c r="D28" i="8"/>
  <c r="C157" i="4"/>
  <c r="C156" i="4" s="1"/>
  <c r="C120" i="4" s="1"/>
  <c r="C119" i="4" s="1"/>
  <c r="C118" i="4" s="1"/>
  <c r="C5" i="4" s="1"/>
  <c r="E26" i="2" l="1"/>
  <c r="E14" i="9"/>
  <c r="E28" i="8"/>
  <c r="C26" i="2"/>
  <c r="C27" i="2" s="1"/>
  <c r="C22" i="1" s="1"/>
  <c r="C25" i="1" s="1"/>
  <c r="D26" i="2"/>
  <c r="D27" i="2" s="1"/>
  <c r="E27" i="2"/>
  <c r="E28" i="2" s="1"/>
  <c r="C28" i="8"/>
  <c r="D25" i="9"/>
  <c r="C10" i="9"/>
  <c r="C25" i="9" s="1"/>
  <c r="E10" i="9"/>
  <c r="F6" i="5"/>
  <c r="F23" i="5" s="1"/>
  <c r="E25" i="9" l="1"/>
  <c r="D28" i="2"/>
  <c r="D22" i="1"/>
  <c r="F22" i="1" s="1"/>
  <c r="E22" i="1"/>
  <c r="E26" i="1" s="1"/>
  <c r="C28" i="2"/>
  <c r="C33" i="2" s="1"/>
  <c r="G6" i="5"/>
  <c r="G23" i="5" s="1"/>
  <c r="E29" i="2"/>
  <c r="E33" i="2"/>
  <c r="E25" i="1" l="1"/>
  <c r="C29" i="2"/>
  <c r="D25" i="1"/>
  <c r="F25" i="1" s="1"/>
  <c r="H60" i="20"/>
  <c r="D27" i="7"/>
  <c r="D9" i="6"/>
  <c r="D28" i="6"/>
  <c r="D18" i="7"/>
  <c r="D11" i="7"/>
  <c r="D5" i="7"/>
  <c r="D54" i="20"/>
  <c r="D8" i="20"/>
  <c r="D7" i="20"/>
  <c r="D60" i="20"/>
  <c r="D78" i="4"/>
  <c r="D72" i="4"/>
  <c r="D26" i="4"/>
  <c r="D25" i="4"/>
  <c r="D20" i="2"/>
  <c r="D14" i="1"/>
  <c r="F14" i="1"/>
</calcChain>
</file>

<file path=xl/sharedStrings.xml><?xml version="1.0" encoding="utf-8"?>
<sst xmlns="http://schemas.openxmlformats.org/spreadsheetml/2006/main" count="2556" uniqueCount="880">
  <si>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</si>
  <si>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</si>
  <si>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</si>
  <si>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</si>
  <si>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</si>
  <si>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</si>
  <si>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</si>
  <si>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</si>
  <si>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</si>
  <si>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</si>
  <si>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</si>
  <si>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</si>
  <si>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</si>
  <si>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</si>
  <si>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</si>
  <si>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</si>
  <si>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</si>
  <si>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</si>
  <si>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</si>
  <si>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</si>
  <si>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</si>
  <si>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</si>
  <si>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</si>
  <si>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</si>
  <si>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</si>
  <si>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</si>
  <si>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</si>
  <si>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</si>
  <si>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</si>
  <si>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</si>
  <si>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</si>
  <si>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</si>
  <si>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</si>
  <si>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</si>
  <si>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</si>
  <si>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</si>
  <si>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</si>
  <si>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</si>
  <si>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</si>
  <si>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</si>
  <si>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</si>
  <si>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</si>
  <si>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</si>
  <si>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</si>
  <si>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</si>
  <si>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</si>
  <si>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</si>
  <si>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</si>
  <si>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</si>
  <si>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</si>
  <si>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</si>
  <si>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</si>
  <si>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</si>
  <si>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</si>
  <si>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</si>
  <si>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</si>
  <si>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</si>
  <si>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</si>
  <si>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</si>
  <si>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</si>
  <si>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</si>
  <si>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</si>
  <si>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</si>
  <si>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</si>
  <si>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</si>
  <si>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</si>
  <si>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</si>
  <si>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</si>
  <si>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</si>
  <si>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</si>
  <si>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</si>
  <si>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</si>
  <si>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</si>
  <si>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</si>
  <si>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</si>
  <si>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</si>
  <si>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</si>
  <si>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</si>
  <si>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</si>
  <si>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</si>
  <si>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</si>
  <si>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</si>
  <si>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</si>
  <si>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</si>
  <si>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</si>
  <si>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</si>
  <si>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</si>
  <si>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</si>
  <si>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</si>
  <si>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</si>
  <si>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</si>
  <si>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</si>
  <si>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</si>
  <si>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</si>
  <si>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</si>
  <si>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</si>
  <si>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</si>
  <si>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</si>
  <si>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</si>
  <si>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</si>
  <si>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</si>
  <si>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</si>
  <si>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</si>
  <si>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</si>
  <si>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</si>
  <si>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</si>
  <si>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</si>
  <si>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</si>
  <si>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</si>
  <si>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</si>
  <si>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</si>
  <si>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</si>
  <si>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</si>
  <si>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</si>
  <si>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</si>
  <si>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</si>
  <si>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</si>
  <si>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</si>
  <si>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</si>
  <si>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</si>
  <si>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</si>
  <si>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</si>
  <si>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</si>
  <si>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</si>
  <si>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</si>
  <si>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</si>
  <si>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</si>
  <si>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</si>
  <si>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</si>
  <si>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</si>
  <si>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</si>
  <si>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</si>
  <si>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</si>
  <si>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</si>
  <si>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</si>
  <si>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</si>
  <si>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</si>
  <si>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</si>
  <si>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</si>
  <si>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</si>
  <si>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</si>
  <si>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</si>
  <si>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</si>
  <si>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rgb="FF000000"/>
        <rFont val="Tahoma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</si>
  <si>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</si>
  <si>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</si>
  <si>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</si>
  <si>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</si>
  <si>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</si>
  <si>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</si>
  <si>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</si>
  <si>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</si>
  <si>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</si>
  <si>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</si>
  <si>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</si>
  <si>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</si>
  <si>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</si>
  <si>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</si>
  <si>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</si>
  <si>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</si>
  <si>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</si>
  <si>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</si>
  <si>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</si>
  <si>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</si>
  <si>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</si>
  <si>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</si>
  <si>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</si>
  <si>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</si>
  <si>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</si>
  <si>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</si>
  <si>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</si>
  <si>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</si>
  <si>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</si>
  <si>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</si>
  <si>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</si>
  <si>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</si>
  <si>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</si>
  <si>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</si>
  <si>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</si>
  <si>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</si>
  <si>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</si>
  <si>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</si>
  <si>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</si>
  <si>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</si>
  <si>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</si>
  <si>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</si>
  <si>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</si>
  <si>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</si>
  <si>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</si>
  <si>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</si>
  <si>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</si>
  <si>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</si>
  <si>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</si>
  <si>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</si>
  <si>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</si>
  <si>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</si>
  <si>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</si>
  <si>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</si>
  <si>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</si>
  <si>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</si>
  <si>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</si>
  <si>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</si>
  <si>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</si>
  <si>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</si>
  <si>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</si>
  <si>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</si>
  <si>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</si>
  <si>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</si>
  <si>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</si>
  <si>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</si>
  <si>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</si>
  <si>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</si>
  <si>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</si>
  <si>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</si>
  <si>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</si>
  <si>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</si>
  <si>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</si>
  <si>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</si>
  <si>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</si>
  <si>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</si>
  <si>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</si>
  <si>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</si>
  <si>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</si>
  <si>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</si>
  <si>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</si>
  <si>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</si>
  <si>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</si>
  <si>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</si>
  <si>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</si>
  <si>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</si>
  <si>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</si>
  <si>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</si>
  <si>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</si>
  <si>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</si>
  <si>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</si>
  <si>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</si>
  <si>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</si>
  <si>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</si>
  <si>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</si>
  <si>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</si>
  <si>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</si>
  <si>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</si>
  <si>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</si>
  <si>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</si>
  <si>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</si>
  <si>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</si>
  <si>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</si>
  <si>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</si>
  <si>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</si>
  <si>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</si>
  <si>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</si>
  <si>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</si>
  <si>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</si>
  <si>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</si>
  <si>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</si>
  <si>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</si>
  <si>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</si>
  <si>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</si>
  <si>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</si>
  <si>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</si>
  <si>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</si>
  <si>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</si>
  <si>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</si>
  <si>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</si>
  <si>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</si>
  <si>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</si>
  <si>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</si>
  <si>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</si>
  <si>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</si>
  <si>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</si>
  <si>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</si>
  <si>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</si>
  <si>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</si>
  <si>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</si>
  <si>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</si>
  <si>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</si>
  <si>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</si>
  <si>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</si>
  <si>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</si>
  <si>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</si>
  <si>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</si>
  <si>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</si>
  <si>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</si>
  <si>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</si>
  <si>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</si>
  <si>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</si>
  <si>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</si>
  <si>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</si>
  <si>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</si>
  <si>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</si>
  <si>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</si>
  <si>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</si>
  <si>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</si>
  <si>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</si>
  <si>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</si>
  <si>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</si>
  <si>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</si>
  <si>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</si>
  <si>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</si>
  <si>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</si>
  <si>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</si>
  <si>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</si>
  <si>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</si>
  <si>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</si>
  <si>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</si>
  <si>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</si>
  <si>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</si>
  <si>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</si>
  <si>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</si>
  <si>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</si>
  <si>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</si>
  <si>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</si>
  <si>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</si>
  <si>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</si>
  <si>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</si>
  <si>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</si>
  <si>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</si>
  <si>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</si>
  <si>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</si>
  <si>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</si>
  <si>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</si>
  <si>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</si>
  <si>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</si>
  <si>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</si>
  <si>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</si>
  <si>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</si>
  <si>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</si>
  <si>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</si>
  <si>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</si>
  <si>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</si>
  <si>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</si>
  <si>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</si>
  <si>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</si>
  <si>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</si>
  <si>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</si>
  <si>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rgb="FF000000"/>
        <rFont val="Tahoma"/>
      </rPr>
      <t xml:space="preserve"> -LOCAL GOVERNMENT SHARE OF FAAC</t>
    </r>
  </si>
  <si>
    <r>
      <t>1200</t>
    </r>
    <r>
      <rPr>
        <sz val="12"/>
        <color rgb="FF000000"/>
        <rFont val="Tahoma"/>
      </rPr>
      <t>-INDEPENDENT REVENUE</t>
    </r>
  </si>
  <si>
    <r>
      <t>2100</t>
    </r>
    <r>
      <rPr>
        <sz val="12"/>
        <color rgb="FF000000"/>
        <rFont val="Tahoma"/>
      </rPr>
      <t xml:space="preserve"> - PERSONNEL COST</t>
    </r>
  </si>
  <si>
    <r>
      <t>2200</t>
    </r>
    <r>
      <rPr>
        <sz val="12"/>
        <color rgb="FF000000"/>
        <rFont val="Tahoma"/>
      </rPr>
      <t xml:space="preserve"> - OTHER RECURRENT COST</t>
    </r>
  </si>
  <si>
    <r>
      <t>1300</t>
    </r>
    <r>
      <rPr>
        <sz val="12"/>
        <color rgb="FF000000"/>
        <rFont val="Tahoma"/>
      </rPr>
      <t xml:space="preserve"> - AID AND GRANTS</t>
    </r>
  </si>
  <si>
    <r>
      <t>1400</t>
    </r>
    <r>
      <rPr>
        <sz val="12"/>
        <color rgb="FF000000"/>
        <rFont val="Tahoma"/>
      </rPr>
      <t>- OTHER CAPITAL RECEIPTS</t>
    </r>
  </si>
  <si>
    <t xml:space="preserve"> </t>
  </si>
  <si>
    <r>
      <t>REVENUE</t>
    </r>
    <r>
      <rPr>
        <sz val="11"/>
        <color rgb="FF000000"/>
        <rFont val="Tahoma"/>
      </rPr>
      <t xml:space="preserve"> </t>
    </r>
  </si>
  <si>
    <r>
      <t>GOVERNMENT SHARE OF FAAC</t>
    </r>
    <r>
      <rPr>
        <sz val="11"/>
        <color rgb="FF000000"/>
        <rFont val="Tahoma"/>
      </rPr>
      <t xml:space="preserve"> </t>
    </r>
  </si>
  <si>
    <r>
      <t>LG GOVERNMENT SHARE OF STATUTORY REVENUE</t>
    </r>
    <r>
      <rPr>
        <sz val="11"/>
        <color rgb="FF000000"/>
        <rFont val="Tahoma"/>
      </rPr>
      <t xml:space="preserve"> </t>
    </r>
  </si>
  <si>
    <r>
      <t>LG GOVERNMENT SHARE OF VAT</t>
    </r>
    <r>
      <rPr>
        <sz val="11"/>
        <color rgb="FF000000"/>
        <rFont val="Tahoma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</si>
  <si>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</si>
  <si>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</si>
  <si>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</si>
  <si>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</si>
  <si>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</rPr>
      <t xml:space="preserve"> </t>
    </r>
  </si>
  <si>
    <r>
      <t>TAX REVENUE</t>
    </r>
    <r>
      <rPr>
        <sz val="11"/>
        <color rgb="FF000000"/>
        <rFont val="Tahoma"/>
      </rPr>
      <t xml:space="preserve"> </t>
    </r>
  </si>
  <si>
    <r>
      <t>OTHER TAXES</t>
    </r>
    <r>
      <rPr>
        <sz val="11"/>
        <color rgb="FF000000"/>
        <rFont val="Tahoma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</si>
  <si>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</si>
  <si>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</si>
  <si>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</si>
  <si>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</si>
  <si>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</rPr>
      <t xml:space="preserve"> </t>
    </r>
  </si>
  <si>
    <r>
      <t>LICENCES – GENERAL</t>
    </r>
    <r>
      <rPr>
        <sz val="11"/>
        <color rgb="FF000000"/>
        <rFont val="Tahoma"/>
      </rPr>
      <t xml:space="preserve"> </t>
    </r>
  </si>
  <si>
    <r>
      <t>RADIO/TELEVISION STATION LICENCES</t>
    </r>
    <r>
      <rPr>
        <b/>
        <sz val="11"/>
        <color rgb="FF000000"/>
        <rFont val="Tahoma"/>
      </rPr>
      <t xml:space="preserve"> </t>
    </r>
  </si>
  <si>
    <r>
      <t>REGISTATION OF VOLUNTARY ORGANIZATIONS</t>
    </r>
    <r>
      <rPr>
        <b/>
        <sz val="11"/>
        <color rgb="FF000000"/>
        <rFont val="Tahoma"/>
      </rPr>
      <t xml:space="preserve"> </t>
    </r>
  </si>
  <si>
    <r>
      <t>BAKE HOUSE LICENCE</t>
    </r>
    <r>
      <rPr>
        <b/>
        <sz val="11"/>
        <color rgb="FF000000"/>
        <rFont val="Tahoma"/>
      </rPr>
      <t xml:space="preserve"> </t>
    </r>
  </si>
  <si>
    <r>
      <t>BRICKMAKING, ETC LICENCE</t>
    </r>
    <r>
      <rPr>
        <b/>
        <sz val="11"/>
        <color rgb="FF000000"/>
        <rFont val="Tahoma"/>
      </rPr>
      <t xml:space="preserve"> </t>
    </r>
  </si>
  <si>
    <r>
      <t>CART LICENCES</t>
    </r>
    <r>
      <rPr>
        <b/>
        <sz val="11"/>
        <color rgb="FF000000"/>
        <rFont val="Tahoma"/>
      </rPr>
      <t xml:space="preserve"> </t>
    </r>
  </si>
  <si>
    <r>
      <t>DANE GUN LICENCES</t>
    </r>
    <r>
      <rPr>
        <b/>
        <sz val="11"/>
        <color rgb="FF000000"/>
        <rFont val="Tahoma"/>
      </rPr>
      <t xml:space="preserve"> </t>
    </r>
  </si>
  <si>
    <r>
      <t>CATTLE DEALER LICENCES</t>
    </r>
    <r>
      <rPr>
        <b/>
        <sz val="11"/>
        <color rgb="FF000000"/>
        <rFont val="Tahoma"/>
      </rPr>
      <t xml:space="preserve"> </t>
    </r>
  </si>
  <si>
    <r>
      <t>DRIED FISH &amp; MEAT LICENCES</t>
    </r>
    <r>
      <rPr>
        <b/>
        <sz val="11"/>
        <color rgb="FF000000"/>
        <rFont val="Tahoma"/>
      </rPr>
      <t xml:space="preserve"> </t>
    </r>
  </si>
  <si>
    <r>
      <t>PET (DOG) LICENCES</t>
    </r>
    <r>
      <rPr>
        <b/>
        <sz val="11"/>
        <color rgb="FF000000"/>
        <rFont val="Tahoma"/>
      </rPr>
      <t xml:space="preserve"> </t>
    </r>
  </si>
  <si>
    <r>
      <t>FISHING PERMITS</t>
    </r>
    <r>
      <rPr>
        <b/>
        <sz val="11"/>
        <color rgb="FF000000"/>
        <rFont val="Tahoma"/>
      </rPr>
      <t xml:space="preserve"> </t>
    </r>
  </si>
  <si>
    <r>
      <t>HAWKER'S PERMITS</t>
    </r>
    <r>
      <rPr>
        <b/>
        <sz val="11"/>
        <color rgb="FF000000"/>
        <rFont val="Tahoma"/>
      </rPr>
      <t xml:space="preserve"> </t>
    </r>
  </si>
  <si>
    <r>
      <t>HUNTING PERMITS</t>
    </r>
    <r>
      <rPr>
        <b/>
        <sz val="11"/>
        <color rgb="FF000000"/>
        <rFont val="Tahoma"/>
      </rPr>
      <t xml:space="preserve"> </t>
    </r>
  </si>
  <si>
    <r>
      <t>PRODUCE BUYING LICENCES</t>
    </r>
    <r>
      <rPr>
        <b/>
        <sz val="11"/>
        <color rgb="FF000000"/>
        <rFont val="Tahoma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</si>
  <si>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</si>
  <si>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</rPr>
      <t xml:space="preserve"> </t>
    </r>
  </si>
  <si>
    <r>
      <t>BOREHOLE DRILLING LICENCES</t>
    </r>
    <r>
      <rPr>
        <b/>
        <sz val="11"/>
        <color rgb="FF000000"/>
        <rFont val="Tahoma"/>
      </rPr>
      <t xml:space="preserve"> </t>
    </r>
  </si>
  <si>
    <r>
      <t>POOL BETTING &amp; CASINO LICENCES/GAMING</t>
    </r>
    <r>
      <rPr>
        <b/>
        <sz val="11"/>
        <color rgb="FF000000"/>
        <rFont val="Tahoma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</si>
  <si>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</si>
  <si>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</rPr>
      <t xml:space="preserve"> </t>
    </r>
  </si>
  <si>
    <r>
      <t>PATENT MEDICINE &amp; DRUG STORES LICENCES</t>
    </r>
    <r>
      <rPr>
        <b/>
        <sz val="11"/>
        <color rgb="FF000000"/>
        <rFont val="Tahoma"/>
      </rPr>
      <t xml:space="preserve"> </t>
    </r>
  </si>
  <si>
    <r>
      <t>PRIVATE SCHOOLS LICENCES</t>
    </r>
    <r>
      <rPr>
        <b/>
        <sz val="11"/>
        <color rgb="FF000000"/>
        <rFont val="Tahoma"/>
      </rPr>
      <t xml:space="preserve"> </t>
    </r>
  </si>
  <si>
    <r>
      <t>HEALTH FACILITIES LICENCES</t>
    </r>
    <r>
      <rPr>
        <b/>
        <sz val="11"/>
        <color rgb="FF000000"/>
        <rFont val="Tahoma"/>
      </rPr>
      <t xml:space="preserve"> </t>
    </r>
  </si>
  <si>
    <r>
      <t>TRADE PERMIT LICENCES</t>
    </r>
    <r>
      <rPr>
        <b/>
        <sz val="11"/>
        <color rgb="FF000000"/>
        <rFont val="Tahoma"/>
      </rPr>
      <t xml:space="preserve"> </t>
    </r>
  </si>
  <si>
    <r>
      <t>FORESTRY/TIMBER LICENCE</t>
    </r>
    <r>
      <rPr>
        <b/>
        <sz val="11"/>
        <color rgb="FF000000"/>
        <rFont val="Tahoma"/>
      </rPr>
      <t xml:space="preserve"> </t>
    </r>
  </si>
  <si>
    <r>
      <t>TRICYCLE DEALERSHIP LICENCES</t>
    </r>
    <r>
      <rPr>
        <b/>
        <sz val="11"/>
        <color rgb="FF000000"/>
        <rFont val="Tahoma"/>
      </rPr>
      <t xml:space="preserve"> </t>
    </r>
  </si>
  <si>
    <r>
      <t>MOTORCYCLE DEALERSHIP LICENCES</t>
    </r>
    <r>
      <rPr>
        <b/>
        <sz val="11"/>
        <color rgb="FF000000"/>
        <rFont val="Tahoma"/>
      </rPr>
      <t xml:space="preserve"> </t>
    </r>
  </si>
  <si>
    <r>
      <t>HIDES AND SKIN LICENCES</t>
    </r>
    <r>
      <rPr>
        <b/>
        <sz val="11"/>
        <color rgb="FF000000"/>
        <rFont val="Tahoma"/>
      </rPr>
      <t xml:space="preserve"> </t>
    </r>
  </si>
  <si>
    <r>
      <t>RENEWAL OF LICENCES</t>
    </r>
    <r>
      <rPr>
        <b/>
        <sz val="11"/>
        <color rgb="FF000000"/>
        <rFont val="Tahoma"/>
      </rPr>
      <t xml:space="preserve"> </t>
    </r>
  </si>
  <si>
    <r>
      <t>FEES – GENERAL</t>
    </r>
    <r>
      <rPr>
        <sz val="11"/>
        <color rgb="FF000000"/>
        <rFont val="Tahoma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</si>
  <si>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</si>
  <si>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</si>
  <si>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</si>
  <si>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</si>
  <si>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</si>
  <si>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</si>
  <si>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</si>
  <si>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</si>
  <si>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</si>
  <si>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</si>
  <si>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</si>
  <si>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</si>
  <si>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</si>
  <si>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</si>
  <si>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</si>
  <si>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</si>
  <si>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</si>
  <si>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</si>
  <si>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</si>
  <si>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</si>
  <si>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</si>
  <si>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</si>
  <si>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</si>
  <si>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</si>
  <si>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</si>
  <si>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</si>
  <si>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</si>
  <si>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</si>
  <si>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</si>
  <si>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</si>
  <si>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</si>
  <si>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</si>
  <si>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</si>
  <si>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</si>
  <si>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</si>
  <si>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</si>
  <si>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</si>
  <si>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</si>
  <si>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</si>
  <si>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</si>
  <si>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</si>
  <si>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</si>
  <si>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</si>
  <si>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</si>
  <si>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</si>
  <si>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</si>
  <si>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</si>
  <si>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</si>
  <si>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</si>
  <si>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</si>
  <si>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</si>
  <si>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</si>
  <si>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</si>
  <si>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</si>
  <si>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</si>
  <si>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</si>
  <si>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</si>
  <si>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</si>
  <si>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</si>
  <si>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</si>
  <si>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</si>
  <si>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</si>
  <si>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</si>
  <si>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</si>
  <si>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</rPr>
      <t xml:space="preserve"> </t>
    </r>
  </si>
  <si>
    <r>
      <t>AID</t>
    </r>
    <r>
      <rPr>
        <sz val="11"/>
        <color rgb="FF000000"/>
        <rFont val="Tahoma"/>
      </rPr>
      <t xml:space="preserve"> </t>
    </r>
  </si>
  <si>
    <r>
      <t>DOMESTIC AIDS</t>
    </r>
    <r>
      <rPr>
        <sz val="11"/>
        <color rgb="FF000000"/>
        <rFont val="Tahoma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</si>
  <si>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</si>
  <si>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</si>
  <si>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</si>
  <si>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</si>
  <si>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</si>
  <si>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</si>
  <si>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F.iii</t>
    </r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</si>
  <si>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F.ii</t>
    </r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</si>
  <si>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F.i</t>
    </r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</si>
  <si>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F.iv</t>
    </r>
  </si>
  <si>
    <r>
      <t>PERSONNEL COST</t>
    </r>
    <r>
      <rPr>
        <sz val="12"/>
        <color rgb="FF000000"/>
        <rFont val="Tahoma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</si>
  <si>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</si>
  <si>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</si>
  <si>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</si>
  <si>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</si>
  <si>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</si>
  <si>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</si>
  <si>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</si>
  <si>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</si>
  <si>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</si>
  <si>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</si>
  <si>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</si>
  <si>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</si>
  <si>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</si>
  <si>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</si>
  <si>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F.v</t>
    </r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</si>
  <si>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</si>
  <si>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</si>
  <si>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</si>
  <si>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</si>
  <si>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</si>
  <si>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</si>
  <si>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</si>
  <si>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</si>
  <si>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</si>
  <si>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</si>
  <si>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</si>
  <si>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</si>
  <si>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</si>
  <si>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</si>
  <si>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</si>
  <si>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</si>
  <si>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</si>
  <si>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</si>
  <si>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</si>
  <si>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</si>
  <si>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</si>
  <si>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</si>
  <si>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</si>
  <si>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</si>
  <si>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</si>
  <si>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</si>
  <si>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</si>
  <si>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</si>
  <si>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</si>
  <si>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</si>
  <si>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</si>
  <si>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</si>
  <si>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</si>
  <si>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</si>
  <si>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</si>
  <si>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</si>
  <si>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</si>
  <si>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</si>
  <si>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</si>
  <si>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</si>
  <si>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</si>
  <si>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</si>
  <si>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</si>
  <si>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</si>
  <si>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</si>
  <si>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</si>
  <si>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</si>
  <si>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</si>
  <si>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rgb="FF000000"/>
        <rFont val="Tahoma"/>
      </rPr>
      <t>F.ix</t>
    </r>
  </si>
  <si>
    <r>
      <t xml:space="preserve">KATSINA STATE MINISTRY FOR LOCAL GOVERNMENT AND CHIEFTANCY AFFAIRS                </t>
    </r>
    <r>
      <rPr>
        <b/>
        <i/>
        <sz val="12"/>
        <color rgb="FF000000"/>
        <rFont val="Tahoma"/>
      </rPr>
      <t>F.x</t>
    </r>
  </si>
  <si>
    <r>
      <t xml:space="preserve">KATSINA STATE MINISTRY FOR LOCAL GOVERNMENT AND CHIEFTANCY AFFAIRS                </t>
    </r>
    <r>
      <rPr>
        <b/>
        <i/>
        <sz val="12"/>
        <color rgb="FF000000"/>
        <rFont val="Tahoma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</si>
  <si>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</si>
  <si>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</si>
  <si>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</si>
  <si>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</si>
  <si>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</si>
  <si>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</si>
  <si>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</si>
  <si>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</si>
  <si>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</si>
  <si>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</si>
  <si>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</si>
  <si>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</si>
  <si>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</si>
  <si>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</si>
  <si>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</si>
  <si>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</si>
  <si>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</si>
  <si>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</si>
  <si>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</si>
  <si>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</si>
  <si>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</si>
  <si>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</si>
  <si>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</si>
  <si>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</si>
  <si>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</si>
  <si>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</si>
  <si>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</si>
  <si>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</si>
  <si>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</si>
  <si>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</si>
  <si>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</si>
  <si>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</si>
  <si>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</si>
  <si>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</si>
  <si>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</si>
  <si>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</si>
  <si>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</si>
  <si>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</si>
  <si>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</si>
  <si>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</si>
  <si>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</si>
  <si>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</si>
  <si>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</si>
  <si>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</si>
  <si>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</si>
  <si>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</si>
  <si>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</si>
  <si>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</si>
  <si>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</si>
  <si>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</si>
  <si>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</si>
  <si>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</si>
  <si>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</si>
  <si>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</si>
  <si>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</si>
  <si>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</si>
  <si>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</si>
  <si>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</si>
  <si>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</si>
  <si>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</si>
  <si>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</si>
  <si>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</si>
  <si>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</si>
  <si>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</si>
  <si>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</si>
  <si>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</si>
  <si>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</si>
  <si>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</si>
  <si>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</si>
  <si>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</si>
  <si>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</si>
  <si>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</si>
  <si>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</si>
  <si>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</si>
  <si>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</si>
  <si>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</si>
  <si>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</si>
  <si>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</si>
  <si>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</si>
  <si>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</si>
  <si>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</si>
  <si>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</si>
  <si>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</si>
  <si>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</si>
  <si>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</si>
  <si>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</si>
  <si>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</si>
  <si>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</si>
  <si>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</si>
  <si>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</si>
  <si>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</si>
  <si>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13250000000003</t>
  </si>
  <si>
    <t>13250000000004</t>
  </si>
  <si>
    <t>13250000000005</t>
  </si>
  <si>
    <t>13250000000006</t>
  </si>
  <si>
    <t>13250000000007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</si>
  <si>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</si>
  <si>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</si>
  <si>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</si>
  <si>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</si>
  <si>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</si>
  <si>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</si>
  <si>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</si>
  <si>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</si>
  <si>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</si>
  <si>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</si>
  <si>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</si>
  <si>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</si>
  <si>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</si>
  <si>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</si>
  <si>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</si>
  <si>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</si>
  <si>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</si>
  <si>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</si>
  <si>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</si>
  <si>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</si>
  <si>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</si>
  <si>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</si>
  <si>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</si>
  <si>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</si>
  <si>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</si>
  <si>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</si>
  <si>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</si>
  <si>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</si>
  <si>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</si>
  <si>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</si>
  <si>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</si>
  <si>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</si>
  <si>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</si>
  <si>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</si>
  <si>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</si>
  <si>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</si>
  <si>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</si>
  <si>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</si>
  <si>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</si>
  <si>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</si>
  <si>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</si>
  <si>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</si>
  <si>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</si>
  <si>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</si>
  <si>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</si>
  <si>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</si>
  <si>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</si>
  <si>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</si>
  <si>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</si>
  <si>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</si>
  <si>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</si>
  <si>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</si>
  <si>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</si>
  <si>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</si>
  <si>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</si>
  <si>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</si>
  <si>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</si>
  <si>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</si>
  <si>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</si>
  <si>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</si>
  <si>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</si>
  <si>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</si>
  <si>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</si>
  <si>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</si>
  <si>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</si>
  <si>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</si>
  <si>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</si>
  <si>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</si>
  <si>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</si>
  <si>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</si>
  <si>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</si>
  <si>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</si>
  <si>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</si>
  <si>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</si>
  <si>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</si>
  <si>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</si>
  <si>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</si>
  <si>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</si>
  <si>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</si>
  <si>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</si>
  <si>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</si>
  <si>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</si>
  <si>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</si>
  <si>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</si>
  <si>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</si>
  <si>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</si>
  <si>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</si>
  <si>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</si>
  <si>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</si>
  <si>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</si>
  <si>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</si>
  <si>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</si>
  <si>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</si>
  <si>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</si>
  <si>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</si>
  <si>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</si>
  <si>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</si>
  <si>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</si>
  <si>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</si>
  <si>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</si>
  <si>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</si>
  <si>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</si>
  <si>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</si>
  <si>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</si>
  <si>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</si>
  <si>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</si>
  <si>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</si>
  <si>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</si>
  <si>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</si>
  <si>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</si>
  <si>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</si>
  <si>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</si>
  <si>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</si>
  <si>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</si>
  <si>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</si>
  <si>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</si>
  <si>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</si>
  <si>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</si>
  <si>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</si>
  <si>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</si>
  <si>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</si>
  <si>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</si>
  <si>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</si>
  <si>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</si>
  <si>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</si>
  <si>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</si>
  <si>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</si>
  <si>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</si>
  <si>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</si>
  <si>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</si>
  <si>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</si>
  <si>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</si>
  <si>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</si>
  <si>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</si>
  <si>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</si>
  <si>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</si>
  <si>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</si>
  <si>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</si>
  <si>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</si>
  <si>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</si>
  <si>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</si>
  <si>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</si>
  <si>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</si>
  <si>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</si>
  <si>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</si>
  <si>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</si>
  <si>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</si>
  <si>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</si>
  <si>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</si>
  <si>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</si>
  <si>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</si>
  <si>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</si>
  <si>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</si>
  <si>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</si>
  <si>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</si>
  <si>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</si>
  <si>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</si>
  <si>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</rPr>
      <t>FAAC</t>
    </r>
  </si>
  <si>
    <r>
      <t xml:space="preserve">STATUTORY ALLOCATION: </t>
    </r>
    <r>
      <rPr>
        <b/>
        <sz val="11"/>
        <color rgb="FF000000"/>
        <rFont val="Tahoma"/>
      </rPr>
      <t>STATE IGR</t>
    </r>
  </si>
  <si>
    <t>GRANTS</t>
  </si>
  <si>
    <r>
      <t xml:space="preserve">Salary: </t>
    </r>
    <r>
      <rPr>
        <b/>
        <sz val="12"/>
        <color rgb="FF000000"/>
        <rFont val="Tahoma"/>
      </rPr>
      <t>ESD</t>
    </r>
  </si>
  <si>
    <r>
      <t xml:space="preserve">Salary: </t>
    </r>
    <r>
      <rPr>
        <b/>
        <sz val="12"/>
        <color rgb="FF000000"/>
        <rFont val="Tahoma"/>
      </rPr>
      <t>LEA</t>
    </r>
  </si>
  <si>
    <t>RECURRENT ADJUSTMENT</t>
  </si>
  <si>
    <t>JIBIA LOCAL GOVERNMENT COUNCIL – 2026 PROPOSED BUDGET SUMMARY</t>
  </si>
  <si>
    <t>JIBIA LOCAL GOVERNMENT COUNCIL – 2026 CONSOLIDATED MASTER BUDGET SUMMARY</t>
  </si>
  <si>
    <t>JIBIA LOCAL GOVERNMENT COUNCIL – 2026 BUDGET - SUMMARY OF REVENUE</t>
  </si>
  <si>
    <t>JIBIA LOCAL GOVERNMENT COUNCIL – 2026 BUDGET - SUMMARY OF EXPENDITURE</t>
  </si>
  <si>
    <t>JIBIA LOCAL GOVERNMENT COUNCIL – 2026 BUDGET - SUMMARY OF EXPENDITURE BY SECTOR</t>
  </si>
  <si>
    <t>JIBIA LOCAL GOVERNMENT COUNCIL – 2026 PROPOSED BUDGET - SUMMARY OF RECURRENT EXPENDITURE BY DEPARTMENT</t>
  </si>
  <si>
    <t>JIBIA LOCAL GOVERNMENT COUNCIL – 2026 BUDGET - SUMMARY OF RECURRENT EXPENDITURE</t>
  </si>
  <si>
    <t>JIBIA LOCAL GOVERNMENT COUNCIL – 2026 PROPOSED BUDGET - SUMMARY OF CAPITAL EXPENDITURE</t>
  </si>
  <si>
    <t>JIBIA LOCAL GOVERNMENT COUNCIL – 2026 BUDGET - SUMMARY OF CAPITAL EXPENDITURE BY DEPARTMENT</t>
  </si>
  <si>
    <t>JIBIA LOCAL GOVERNMENT COUNCIL – OFFICE OF THE CHAIRMAN PERSONNEL COST BUDGET</t>
  </si>
  <si>
    <t>JIBIA LOCAL GOVERNMENT COUNCIL – OFFICE OF THE CHAIRMAN OVERHEAD COST BUDGET</t>
  </si>
  <si>
    <t>JIBIA LOCAL GOVERNMENT COUNCIL – OFFICE OF THE LG SECRETARY PERSONNEL COST BUDGET</t>
  </si>
  <si>
    <t>JIBIA LOCAL GOVERNMENT COUNCIL – OFFICE OF THE LG SECRETARY OVERHEAD COST BUDGET</t>
  </si>
  <si>
    <t>JIBIA LOCAL GOVERNMENT COUNCIL – THE COUNCIL PERSONNEL COST BUDGET</t>
  </si>
  <si>
    <t>JIBIA LOCAL GOVERNMENT COUNCIL – THE COUNCIL OVERHEAD COST BUDGET</t>
  </si>
  <si>
    <t>JIBIA LOCAL GOVERNMENT COUNCIL – PMD PERSONNEL COST BUDGET</t>
  </si>
  <si>
    <t>JIBIA LOCAL GOVERNMENT COUNCIL – PMD OVERHEAD COST BUDGET</t>
  </si>
  <si>
    <t>JIBIA LOCAL GOVERNMENT COUNCIL – PMD CAPITAL EXPENDITURE</t>
  </si>
  <si>
    <t>JIBIA LOCAL GOVERNMENT COUNCIL – AGRIC PERSONNEL COST BUDGET</t>
  </si>
  <si>
    <t>JIBIA LOCAL GOVERNMENT COUNCIL – AGRIC OVERHEAD COST BUDGET</t>
  </si>
  <si>
    <t>JIBIA LOCAL GOVERNMENT COUNCIL – AGRIC CAPITAL EXPENDITURE</t>
  </si>
  <si>
    <t>JIBIA LOCAL GOVERNMENT COUNCIL – FINANCE PERSONNEL COST BUDGET</t>
  </si>
  <si>
    <t>JIBIA LOCAL GOVERNMENT COUNCIL – FINANCE OVERHEAD COST BUDGET</t>
  </si>
  <si>
    <t>JIBIA LOCAL GOVERNMENT COUNCIL  –  GRANTS AND CONTRIBUTIONS TO GOVERNMENT AGENCIES  -  22040105</t>
  </si>
  <si>
    <t>JIBIA LOCAL GOVERNMENT COUNCIL – FINANCE CAPITAL EXPENDITURE</t>
  </si>
  <si>
    <t>JIBIA LOCAL GOVERNMENT COUNCIL   –   JOINT / COMMON CAPITAL PROJECTS  -  32010221</t>
  </si>
  <si>
    <t>JIBIA LOCAL GOVERNMENT COUNCIL – WORKS PERSONNEL COST BUDGET</t>
  </si>
  <si>
    <t>JIBIA LOCAL GOVERNMENT COUNCIL – WORKS OVERHEAD COST BUDGET</t>
  </si>
  <si>
    <t>JIBIA LOCAL GOVERNMENT COUNCIL – WORKS CAPITAL EXPENDITURE</t>
  </si>
  <si>
    <t>JIBIA LOCAL GOVERNMENT COUNCIL – ESD PERSONNEL COST BUDGET</t>
  </si>
  <si>
    <t>JIBIA LOCAL GOVERNMENT COUNCIL – ESD OVERHEAD COST BUDGET</t>
  </si>
  <si>
    <t>JIBIA LOCAL GOVERNMENT COUNCIL – ESD CAPITAL EXPENDITURE</t>
  </si>
  <si>
    <t>JIBIA LOCAL GOVERNMENT COUNCIL – PHC PERSONNEL COST BUDGET</t>
  </si>
  <si>
    <t>JIBIA LOCAL GOVERNMENT COUNCIL – PHC OVERHEAD COST BUDGET</t>
  </si>
  <si>
    <t>JIBIA LOCAL GOVERNMENT COUNCIL – PHC CAPITAL EXPENDITURE</t>
  </si>
  <si>
    <t>JIBIA LOCAL GOVERNMENT COUNCIL – WATSAN PERSONNEL COST BUDGET</t>
  </si>
  <si>
    <t>JIBIA LOCAL GOVERNMENT COUNCIL – WATSAN OVERHEAD COST BUDGET</t>
  </si>
  <si>
    <t>JIBIA LOCAL GOVERNMENT COUNCIL – WATSAN CAPITAL EXPENDITURE</t>
  </si>
  <si>
    <t>JIBIA LOCAL GOVERNMENT COUNCIL – TRAD PERSONNEL COST BUDGET</t>
  </si>
  <si>
    <t>JIBIA LOCAL GOVERNMENT COUNCIL – TRAD OVERHEAD COST BUDGET</t>
  </si>
  <si>
    <t xml:space="preserve">2026 proposed  budget  </t>
  </si>
  <si>
    <t>20</t>
  </si>
  <si>
    <t>21</t>
  </si>
  <si>
    <t/>
  </si>
  <si>
    <t>survey equipments</t>
  </si>
  <si>
    <t xml:space="preserve">purchase 0f fertilizer </t>
  </si>
  <si>
    <t>irrigation activities</t>
  </si>
  <si>
    <t>01150000000002</t>
  </si>
  <si>
    <t>01150000000003</t>
  </si>
  <si>
    <t>01150000000004</t>
  </si>
  <si>
    <t>01150000000005</t>
  </si>
  <si>
    <t>Const of 2 wards and lab office at general hospital jibia</t>
  </si>
  <si>
    <t>Rehabilitation of slaughter slaps at Jibia,magama and agangaro</t>
  </si>
  <si>
    <t>Purchase of fire service equipments</t>
  </si>
  <si>
    <t>Purchase of sport equipments</t>
  </si>
  <si>
    <t>Purchase of information equipments</t>
  </si>
  <si>
    <t>Water pollution prevention</t>
  </si>
  <si>
    <t>Erotion and flood control</t>
  </si>
  <si>
    <t>Rehabilitation of Jibia and Daddara distric head offices</t>
  </si>
  <si>
    <t>Renovation of local education authority jibia</t>
  </si>
  <si>
    <t>Renovation of Local Government Secretariat, P.H.C, E.S.D, Agric and Watsan Depts Phase 1</t>
  </si>
  <si>
    <t>Renovation of Local Government Secretariat, P.H.C, E.S.D, Agric and Watsan Depts Phase 2</t>
  </si>
  <si>
    <t>Improvment of Motor Park and mechanical shades</t>
  </si>
  <si>
    <t>Motor Vehicles purchase- Chiarman, VC, Sec.Coucils</t>
  </si>
  <si>
    <t>Rehabilitation of fish ponds</t>
  </si>
  <si>
    <t>Rehabilitationof vetinary clinic</t>
  </si>
  <si>
    <t>Establishment of Nursary</t>
  </si>
  <si>
    <t>purchase of irrigation pumps</t>
  </si>
  <si>
    <t>purchase of grains</t>
  </si>
  <si>
    <t xml:space="preserve">purchase of grains </t>
  </si>
  <si>
    <t>purchase of fertilizer</t>
  </si>
  <si>
    <t>Construction of Council Chamber</t>
  </si>
  <si>
    <t>Const of drainages and culverts at Magama,Jibia,</t>
  </si>
  <si>
    <t>const of 5km roads at jibia Town</t>
  </si>
  <si>
    <t>Const of town ship stadium at Jibia Town phase one</t>
  </si>
  <si>
    <t>Reh of feeder roads at kusa and mazanya</t>
  </si>
  <si>
    <t>Instilation of electricity polls From Katsina to Jibia</t>
  </si>
  <si>
    <t>Purchase and instilation of transformer at Daddara</t>
  </si>
  <si>
    <t>Converting of national grid with K.S.W Board at Jibia</t>
  </si>
  <si>
    <t>Rehabilitation of primaries and Islamiyya schools at Kusa,farfaru,ganga iya/ mallamawa</t>
  </si>
  <si>
    <t>Rehabilitation of grave yards at faru maje,Mallamawa,mazanya, Kusa, yangaiya,</t>
  </si>
  <si>
    <t>Rehabilitation of juma,at mosques at Gurbin Baure Kusa A, Kusa B, Farfaru and Faru maje</t>
  </si>
  <si>
    <t>Purchase of hospital equipments and Improvement of health clinics at Gurbin magarya, Bugaje, Riko</t>
  </si>
  <si>
    <t>Purchase of hospital equipments and Improvement of health clinics at  Zandam, Tankuri Dag, Agangaro, Asibitin Mal.Lawal</t>
  </si>
  <si>
    <t>Rehabilitation of health centres and PHC dispensaries offices at Zandam, Tankuri,Agangaro,Asibitin Mal. Lawal, Daga</t>
  </si>
  <si>
    <t>Construction and Rehabilitation of PHC/Staff Quarters at Bugaje,Gurbin magarya,Riko</t>
  </si>
  <si>
    <t>extention of water facilities and bore holes at mazanya, mallamawa,Farfaru Bugaje, Gangara,Kusa, Riko, Maje, Yan Gayya</t>
  </si>
  <si>
    <t>Reh of earth dams at  mazanya, mallamawa,Farfaru Bugaje, Gangara,Kusa, Riko, Maje, Yan Gayya Phase 2</t>
  </si>
  <si>
    <t>Reh of earth dams at  mazanya, mallamawa,Farfaru Bugaje, Gangara,Kusa, Riko, Maje, Yan Gayya Phase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</si>
</sst>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name val="Calibri"/>
    </font>
    <font>
      <sz val="12"/>
      <color rgb="FF000000"/>
      <name val="Tahoma"/>
    </font>
    <font>
      <b/>
      <sz val="12"/>
      <color rgb="FF000000"/>
      <name val="Tahoma"/>
    </font>
    <font>
      <b/>
      <u/>
      <sz val="12"/>
      <color rgb="FF000000"/>
      <name val="Tahoma"/>
    </font>
    <font>
      <sz val="14"/>
      <color rgb="FF000000"/>
      <name val="Tahoma"/>
    </font>
    <font>
      <b/>
      <sz val="11"/>
      <color rgb="FF000000"/>
      <name val="Tahoma"/>
    </font>
    <font>
      <sz val="11"/>
      <color rgb="FF000000"/>
      <name val="Tahoma"/>
    </font>
    <font>
      <b/>
      <sz val="14"/>
      <color rgb="FF000000"/>
      <name val="Tahoma"/>
    </font>
    <font>
      <sz val="12"/>
      <color rgb="FF000000"/>
      <name val="Tahoma"/>
    </font>
    <font>
      <b/>
      <sz val="12"/>
      <color rgb="FF000000"/>
      <name val="Tahoma"/>
    </font>
    <font>
      <sz val="12"/>
      <name val="Tahoma"/>
    </font>
    <font>
      <b/>
      <i/>
      <sz val="12"/>
      <color rgb="FF000000"/>
      <name val="Tahoma"/>
    </font>
    <font>
      <i/>
      <sz val="12"/>
      <color rgb="FF000000"/>
      <name val="Tahoma"/>
    </font>
    <font>
      <sz val="11"/>
      <color rgb="FF000000"/>
      <name val="Calibri"/>
    </font>
    <font>
      <b/>
      <sz val="12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3" fillId="0" borderId="0">
      <alignment vertical="top"/>
      <protection locked="0"/>
    </xf>
  </cellStyleXfs>
  <cellXfs count="7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3" fontId="1" fillId="0" borderId="1" xfId="1" applyFont="1" applyBorder="1" applyAlignment="1" applyProtection="1">
      <alignment vertical="center" wrapText="1"/>
    </xf>
    <xf numFmtId="43" fontId="1" fillId="0" borderId="1" xfId="1" applyFont="1" applyBorder="1" applyAlignment="1" applyProtection="1"/>
    <xf numFmtId="0" fontId="1" fillId="0" borderId="1" xfId="0" applyFont="1" applyBorder="1" applyAlignment="1"/>
    <xf numFmtId="43" fontId="2" fillId="0" borderId="1" xfId="1" applyFont="1" applyBorder="1" applyAlignment="1" applyProtection="1">
      <alignment vertical="center" wrapText="1"/>
    </xf>
    <xf numFmtId="43" fontId="2" fillId="0" borderId="1" xfId="1" applyFont="1" applyBorder="1" applyAlignment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43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43" fontId="6" fillId="0" borderId="1" xfId="1" applyFont="1" applyBorder="1" applyAlignment="1">
      <alignment vertical="center" wrapText="1"/>
      <protection locked="0"/>
    </xf>
    <xf numFmtId="43" fontId="5" fillId="0" borderId="1" xfId="1" applyFont="1" applyBorder="1" applyAlignment="1" applyProtection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 applyProtection="1"/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3" fontId="7" fillId="0" borderId="1" xfId="0" applyNumberFormat="1" applyFont="1" applyBorder="1" applyAlignment="1">
      <alignment vertical="center" wrapText="1"/>
    </xf>
    <xf numFmtId="43" fontId="7" fillId="0" borderId="1" xfId="1" applyFont="1" applyBorder="1" applyAlignment="1" applyProtection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3" fontId="2" fillId="0" borderId="1" xfId="1" applyFont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3" fontId="9" fillId="0" borderId="1" xfId="1" applyFont="1" applyBorder="1" applyAlignment="1" applyProtection="1">
      <alignment vertical="center" wrapText="1"/>
    </xf>
    <xf numFmtId="0" fontId="8" fillId="0" borderId="1" xfId="0" applyFont="1" applyBorder="1" applyAlignment="1">
      <alignment horizontal="left" vertical="center" wrapText="1"/>
    </xf>
    <xf numFmtId="43" fontId="8" fillId="0" borderId="1" xfId="1" applyFont="1" applyBorder="1" applyAlignment="1" applyProtection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43" fontId="10" fillId="0" borderId="1" xfId="1" applyFont="1" applyBorder="1" applyAlignment="1" applyProtection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protection locked="0"/>
    </xf>
    <xf numFmtId="43" fontId="1" fillId="0" borderId="1" xfId="1" applyFont="1" applyBorder="1" applyAlignment="1"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2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 applyProtection="1">
      <alignment vertical="center" wrapText="1"/>
      <protection locked="0"/>
    </xf>
    <xf numFmtId="43" fontId="1" fillId="0" borderId="1" xfId="1" applyFont="1" applyBorder="1" applyAlignment="1">
      <alignment vertical="center" wrapText="1"/>
      <protection locked="0"/>
    </xf>
    <xf numFmtId="49" fontId="1" fillId="0" borderId="1" xfId="0" applyNumberFormat="1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1" fillId="0" borderId="1" xfId="0" quotePrefix="1" applyNumberFormat="1" applyFont="1" applyBorder="1" applyAlignment="1" applyProtection="1">
      <alignment vertical="center" wrapText="1"/>
      <protection locked="0"/>
    </xf>
    <xf numFmtId="3" fontId="1" fillId="0" borderId="0" xfId="0" applyNumberFormat="1" applyFont="1" applyAlignment="1" applyProtection="1">
      <protection locked="0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/>
    <xf numFmtId="43" fontId="11" fillId="0" borderId="1" xfId="1" applyFont="1" applyBorder="1" applyAlignment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protection locked="0"/>
    </xf>
    <xf numFmtId="0" fontId="12" fillId="0" borderId="0" xfId="0" applyFont="1" applyAlignment="1"/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www.wps.cn/officeDocument/2020/cellImage" Target="NUL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60" zoomScaleNormal="91" workbookViewId="0"/>
  </sheetViews>
  <sheetFormatPr defaultColWidth="8.81640625" defaultRowHeight="15" x14ac:dyDescent="0.3"/>
  <cols>
    <col min="1" max="1" width="10.81640625" style="1" customWidth="1"/>
    <col min="2" max="2" width="52" style="1" bestFit="1" customWidth="1"/>
    <col min="3" max="4" width="26" style="1" bestFit="1" customWidth="1"/>
    <col min="5" max="5" width="26.1796875" style="1" bestFit="1" customWidth="1"/>
    <col min="6" max="6" width="23.453125" style="1" customWidth="1"/>
    <col min="7" max="16384" width="8.81640625" style="1"/>
  </cols>
  <sheetData>
    <row r="1" spans="1:6" x14ac:dyDescent="0.3">
      <c r="A1" s="2">
        <v>7</v>
      </c>
      <c r="B1" s="2"/>
      <c r="C1" s="2"/>
      <c r="D1" s="2"/>
      <c r="E1" s="2"/>
      <c r="F1" s="2"/>
    </row>
    <row r="2" spans="1:6" x14ac:dyDescent="0.3">
      <c r="A2" s="69" t="s">
        <v>463</v>
      </c>
      <c r="B2" s="69"/>
      <c r="C2" s="69"/>
      <c r="D2" s="69"/>
      <c r="E2" s="69"/>
      <c r="F2" s="2"/>
    </row>
    <row r="3" spans="1:6" x14ac:dyDescent="0.3">
      <c r="A3" s="70" t="s">
        <v>791</v>
      </c>
      <c r="B3" s="70"/>
      <c r="C3" s="70"/>
      <c r="D3" s="70"/>
      <c r="E3" s="70"/>
      <c r="F3" s="2"/>
    </row>
    <row r="4" spans="1:6" x14ac:dyDescent="0.3">
      <c r="A4" s="2"/>
      <c r="B4" s="2"/>
      <c r="C4" s="2"/>
      <c r="D4" s="2"/>
      <c r="E4" s="2"/>
      <c r="F4" s="2"/>
    </row>
    <row r="5" spans="1:6" ht="45" x14ac:dyDescent="0.3">
      <c r="A5" s="3"/>
      <c r="B5" s="4" t="s">
        <v>319</v>
      </c>
      <c r="C5" s="5" t="s">
        <v>598</v>
      </c>
      <c r="D5" s="5" t="s">
        <v>599</v>
      </c>
      <c r="E5" s="5" t="s">
        <v>831</v>
      </c>
      <c r="F5" s="3" t="s">
        <v>320</v>
      </c>
    </row>
    <row r="6" spans="1:6" hidden="1" x14ac:dyDescent="0.3">
      <c r="A6" s="6"/>
      <c r="B6" s="7"/>
      <c r="C6" s="8"/>
      <c r="D6" s="9"/>
      <c r="E6" s="9"/>
      <c r="F6" s="10"/>
    </row>
    <row r="7" spans="1:6" x14ac:dyDescent="0.3">
      <c r="A7" s="7" t="s">
        <v>321</v>
      </c>
      <c r="B7" s="7" t="s">
        <v>322</v>
      </c>
      <c r="C7" s="11">
        <f>'CONS. MASTER B. SUMMARY F.ii'!C6</f>
        <v>51000000</v>
      </c>
      <c r="D7" s="11"/>
      <c r="E7" s="11">
        <f>'CONS. MASTER B. SUMMARY F.ii'!E6</f>
        <v>89216504.120000005</v>
      </c>
      <c r="F7" s="6"/>
    </row>
    <row r="8" spans="1:6" x14ac:dyDescent="0.3">
      <c r="A8" s="7" t="s">
        <v>323</v>
      </c>
      <c r="B8" s="7" t="s">
        <v>324</v>
      </c>
      <c r="C8" s="11">
        <f>SUM(C9:C10)</f>
        <v>7556011217.6400003</v>
      </c>
      <c r="D8" s="11">
        <f>SUM(D9:D10)</f>
        <v>50264034</v>
      </c>
      <c r="E8" s="11">
        <f>SUM(E9:E10)</f>
        <v>7769628842.6599989</v>
      </c>
      <c r="F8" s="6">
        <f>D8/C8*100</f>
        <v>0.66521915534819931</v>
      </c>
    </row>
    <row r="9" spans="1:6" x14ac:dyDescent="0.3">
      <c r="A9" s="6"/>
      <c r="B9" s="7" t="s">
        <v>335</v>
      </c>
      <c r="C9" s="8">
        <f>'SUMMARY OF REVENUE F.iii'!C6</f>
        <v>7484278455.6400003</v>
      </c>
      <c r="D9" s="8">
        <f>'SUMMARY OF REVENUE F.iii'!D6</f>
        <v>0</v>
      </c>
      <c r="E9" s="8">
        <f>'SUMMARY OF REVENUE F.iii'!E6</f>
        <v>7669153193.0499992</v>
      </c>
      <c r="F9" s="6">
        <f t="shared" ref="F9:F25" si="0">D9/C9*100</f>
        <v>0</v>
      </c>
    </row>
    <row r="10" spans="1:6" x14ac:dyDescent="0.3">
      <c r="A10" s="6"/>
      <c r="B10" s="7" t="s">
        <v>336</v>
      </c>
      <c r="C10" s="8">
        <f>'SUMMARY OF REVENUE F.iii'!C16</f>
        <v>71732762</v>
      </c>
      <c r="D10" s="8">
        <f>'SUMMARY OF REVENUE F.iii'!D16</f>
        <v>50264034</v>
      </c>
      <c r="E10" s="8">
        <f>'SUMMARY OF REVENUE F.iii'!E16</f>
        <v>100475649.61</v>
      </c>
      <c r="F10" s="6">
        <f t="shared" si="0"/>
        <v>70.071237463294665</v>
      </c>
    </row>
    <row r="11" spans="1:6" hidden="1" x14ac:dyDescent="0.3">
      <c r="A11" s="6"/>
      <c r="B11" s="6"/>
      <c r="C11" s="8"/>
      <c r="D11" s="8"/>
      <c r="E11" s="8"/>
      <c r="F11" s="6"/>
    </row>
    <row r="12" spans="1:6" x14ac:dyDescent="0.3">
      <c r="A12" s="7" t="s">
        <v>325</v>
      </c>
      <c r="B12" s="7" t="s">
        <v>3</v>
      </c>
      <c r="C12" s="11">
        <f>SUM(C13:C14)</f>
        <v>4558417646.1800003</v>
      </c>
      <c r="D12" s="11">
        <v>3519285608.1199999</v>
      </c>
      <c r="E12" s="11">
        <f>SUM(E13:E14)</f>
        <v>3995567524.9200001</v>
      </c>
      <c r="F12" s="6">
        <f t="shared" si="0"/>
        <v>77.204106365049654</v>
      </c>
    </row>
    <row r="13" spans="1:6" x14ac:dyDescent="0.3">
      <c r="A13" s="6"/>
      <c r="B13" s="7" t="s">
        <v>337</v>
      </c>
      <c r="C13" s="8">
        <f>'CONS. MASTER B. SUMMARY F.ii'!C19</f>
        <v>2584687164.1799998</v>
      </c>
      <c r="D13" s="8">
        <f>'CONS. MASTER B. SUMMARY F.ii'!D19</f>
        <v>2997781008.7799997</v>
      </c>
      <c r="E13" s="8">
        <f>'CONS. MASTER B. SUMMARY F.ii'!E19</f>
        <v>2860810147.5599999</v>
      </c>
      <c r="F13" s="6">
        <f t="shared" si="0"/>
        <v>115.98235369931335</v>
      </c>
    </row>
    <row r="14" spans="1:6" x14ac:dyDescent="0.3">
      <c r="A14" s="6"/>
      <c r="B14" s="7" t="s">
        <v>338</v>
      </c>
      <c r="C14" s="8">
        <f>'CONS. MASTER B. SUMMARY F.ii'!C20</f>
        <v>1973730482</v>
      </c>
      <c r="D14" s="8">
        <f ca="1">'CONS. MASTER B. SUMMARY F.ii'!D20</f>
        <v>521504599.33999997</v>
      </c>
      <c r="E14" s="8">
        <f>'CONS. MASTER B. SUMMARY F.ii'!E20</f>
        <v>1134757377.3599999</v>
      </c>
      <c r="F14" s="6">
        <f t="shared" ca="1" si="0"/>
        <v>25.166341479383757</v>
      </c>
    </row>
    <row r="15" spans="1:6" hidden="1" x14ac:dyDescent="0.3">
      <c r="A15" s="6"/>
      <c r="B15" s="6"/>
      <c r="C15" s="8"/>
      <c r="D15" s="8"/>
      <c r="E15" s="8"/>
      <c r="F15" s="6"/>
    </row>
    <row r="16" spans="1:6" hidden="1" x14ac:dyDescent="0.3">
      <c r="A16" s="6"/>
      <c r="B16" s="7" t="s">
        <v>326</v>
      </c>
      <c r="C16" s="8"/>
      <c r="D16" s="8"/>
      <c r="E16" s="8"/>
      <c r="F16" s="6"/>
    </row>
    <row r="17" spans="1:6" hidden="1" x14ac:dyDescent="0.3">
      <c r="A17" s="6"/>
      <c r="B17" s="6"/>
      <c r="C17" s="8"/>
      <c r="D17" s="8"/>
      <c r="E17" s="8"/>
      <c r="F17" s="6"/>
    </row>
    <row r="18" spans="1:6" x14ac:dyDescent="0.3">
      <c r="A18" s="7" t="s">
        <v>327</v>
      </c>
      <c r="B18" s="7" t="s">
        <v>328</v>
      </c>
      <c r="C18" s="11">
        <f>SUM(C19:C20)</f>
        <v>0</v>
      </c>
      <c r="D18" s="11">
        <f>SUM(D19:D20)</f>
        <v>0</v>
      </c>
      <c r="E18" s="11">
        <f>SUM(E19:E20)</f>
        <v>0</v>
      </c>
      <c r="F18" s="6" t="e">
        <f t="shared" si="0"/>
        <v>#DIV/0!</v>
      </c>
    </row>
    <row r="19" spans="1:6" x14ac:dyDescent="0.3">
      <c r="A19" s="6"/>
      <c r="B19" s="7" t="s">
        <v>339</v>
      </c>
      <c r="C19" s="8">
        <f>'SUMMARY OF REVENUE F.iii'!C118</f>
        <v>0</v>
      </c>
      <c r="D19" s="8">
        <f>'SUMMARY OF REVENUE F.iii'!D118</f>
        <v>0</v>
      </c>
      <c r="E19" s="8">
        <f>'SUMMARY OF REVENUE F.iii'!E118</f>
        <v>0</v>
      </c>
      <c r="F19" s="6" t="e">
        <f t="shared" si="0"/>
        <v>#DIV/0!</v>
      </c>
    </row>
    <row r="20" spans="1:6" x14ac:dyDescent="0.3">
      <c r="A20" s="6"/>
      <c r="B20" s="7" t="s">
        <v>340</v>
      </c>
      <c r="C20" s="8">
        <f>'CONS. MASTER B. SUMMARY F.ii'!C11</f>
        <v>0</v>
      </c>
      <c r="D20" s="8">
        <f>'CONS. MASTER B. SUMMARY F.ii'!D11</f>
        <v>0</v>
      </c>
      <c r="E20" s="8">
        <f>'CONS. MASTER B. SUMMARY F.ii'!E11</f>
        <v>0</v>
      </c>
      <c r="F20" s="6"/>
    </row>
    <row r="21" spans="1:6" hidden="1" x14ac:dyDescent="0.3">
      <c r="A21" s="6"/>
      <c r="B21" s="6"/>
      <c r="C21" s="8"/>
      <c r="D21" s="8"/>
      <c r="E21" s="8"/>
      <c r="F21" s="6"/>
    </row>
    <row r="22" spans="1:6" x14ac:dyDescent="0.3">
      <c r="A22" s="7" t="s">
        <v>329</v>
      </c>
      <c r="B22" s="7" t="s">
        <v>330</v>
      </c>
      <c r="C22" s="11">
        <f>'CONS. MASTER B. SUMMARY F.ii'!C27</f>
        <v>2706550000</v>
      </c>
      <c r="D22" s="11">
        <f>'CONS. MASTER B. SUMMARY F.ii'!D27</f>
        <v>1325707069.0999999</v>
      </c>
      <c r="E22" s="11">
        <f>'CONS. MASTER B. SUMMARY F.ii'!E27</f>
        <v>3863277821.8600001</v>
      </c>
      <c r="F22" s="6">
        <f t="shared" si="0"/>
        <v>48.981436481868059</v>
      </c>
    </row>
    <row r="23" spans="1:6" hidden="1" x14ac:dyDescent="0.3">
      <c r="A23" s="6"/>
      <c r="B23" s="6"/>
      <c r="C23" s="8"/>
      <c r="D23" s="8"/>
      <c r="E23" s="8"/>
      <c r="F23" s="6"/>
    </row>
    <row r="24" spans="1:6" x14ac:dyDescent="0.3">
      <c r="A24" s="7" t="s">
        <v>331</v>
      </c>
      <c r="B24" s="7" t="s">
        <v>332</v>
      </c>
      <c r="C24" s="11">
        <f>C7+C8+C18</f>
        <v>7607011217.6400003</v>
      </c>
      <c r="D24" s="11">
        <f>D7+D8+D18</f>
        <v>50264034</v>
      </c>
      <c r="E24" s="11">
        <f>E7+E8+E18</f>
        <v>7858845346.7799988</v>
      </c>
      <c r="F24" s="6">
        <f t="shared" si="0"/>
        <v>0.66075929904562336</v>
      </c>
    </row>
    <row r="25" spans="1:6" x14ac:dyDescent="0.3">
      <c r="A25" s="7" t="s">
        <v>333</v>
      </c>
      <c r="B25" s="7" t="s">
        <v>2</v>
      </c>
      <c r="C25" s="11">
        <f>C12+C22</f>
        <v>7264967646.1800003</v>
      </c>
      <c r="D25" s="11">
        <f>D12+D22</f>
        <v>4844992677.2199993</v>
      </c>
      <c r="E25" s="11">
        <f>E12+E22</f>
        <v>7858845346.7800007</v>
      </c>
      <c r="F25" s="6">
        <f t="shared" si="0"/>
        <v>66.689803908040119</v>
      </c>
    </row>
    <row r="26" spans="1:6" x14ac:dyDescent="0.3">
      <c r="A26" s="6"/>
      <c r="B26" s="7" t="s">
        <v>334</v>
      </c>
      <c r="C26" s="11"/>
      <c r="D26" s="11"/>
      <c r="E26" s="11">
        <f>E7+E8+E18-E12-E22</f>
        <v>0</v>
      </c>
      <c r="F26" s="6"/>
    </row>
    <row r="27" spans="1:6" hidden="1" x14ac:dyDescent="0.3">
      <c r="A27" s="10"/>
      <c r="B27" s="10"/>
      <c r="C27" s="9"/>
      <c r="D27" s="9"/>
      <c r="E27" s="9"/>
      <c r="F27" s="10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+tKtIGPl/QkH53OhA0AB7cacs5KFo/tb/o9/HfUvz9nKi0DiwtCZVe880QlPyeKSbYfwxkhaOi2kkfhPwz5rA==" saltValue="oYP9Xge3nVWFevkUc5retA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60" zoomScaleNormal="94" workbookViewId="0"/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1796875" style="1" bestFit="1" customWidth="1"/>
    <col min="4" max="4" width="25.81640625" style="1" bestFit="1" customWidth="1"/>
    <col min="5" max="5" width="26.1796875" style="1" bestFit="1" customWidth="1"/>
    <col min="6" max="16384" width="8.81640625" style="1"/>
  </cols>
  <sheetData>
    <row r="1" spans="1:5" x14ac:dyDescent="0.3">
      <c r="A1" s="2"/>
      <c r="B1" s="2"/>
      <c r="C1" s="2"/>
      <c r="D1" s="2"/>
      <c r="E1" s="2"/>
    </row>
    <row r="2" spans="1:5" x14ac:dyDescent="0.3">
      <c r="A2" s="69" t="s">
        <v>462</v>
      </c>
      <c r="B2" s="69"/>
      <c r="C2" s="69"/>
      <c r="D2" s="69"/>
      <c r="E2" s="69"/>
    </row>
    <row r="3" spans="1:5" x14ac:dyDescent="0.3">
      <c r="A3" s="70" t="s">
        <v>792</v>
      </c>
      <c r="B3" s="70"/>
      <c r="C3" s="70"/>
      <c r="D3" s="70"/>
      <c r="E3" s="70"/>
    </row>
    <row r="4" spans="1:5" x14ac:dyDescent="0.3">
      <c r="A4" s="2"/>
      <c r="B4" s="2"/>
      <c r="C4" s="2"/>
      <c r="D4" s="2"/>
      <c r="E4" s="2"/>
    </row>
    <row r="5" spans="1:5" ht="45" x14ac:dyDescent="0.3">
      <c r="A5" s="4" t="s">
        <v>290</v>
      </c>
      <c r="B5" s="4" t="s">
        <v>1</v>
      </c>
      <c r="C5" s="5" t="s">
        <v>598</v>
      </c>
      <c r="D5" s="5" t="s">
        <v>599</v>
      </c>
      <c r="E5" s="5" t="s">
        <v>600</v>
      </c>
    </row>
    <row r="6" spans="1:5" x14ac:dyDescent="0.3">
      <c r="A6" s="3">
        <v>1</v>
      </c>
      <c r="B6" s="4" t="s">
        <v>291</v>
      </c>
      <c r="C6" s="12">
        <v>51000000</v>
      </c>
      <c r="D6" s="12"/>
      <c r="E6" s="12">
        <v>89216504.120000005</v>
      </c>
    </row>
    <row r="7" spans="1:5" hidden="1" x14ac:dyDescent="0.3">
      <c r="A7" s="6">
        <v>2</v>
      </c>
      <c r="B7" s="13" t="s">
        <v>292</v>
      </c>
      <c r="C7" s="8"/>
      <c r="D7" s="8"/>
      <c r="E7" s="8"/>
    </row>
    <row r="8" spans="1:5" x14ac:dyDescent="0.3">
      <c r="A8" s="6">
        <v>3</v>
      </c>
      <c r="B8" s="6" t="s">
        <v>293</v>
      </c>
      <c r="C8" s="8">
        <f>'SUMMARY OF REVENUE F.iii'!C6</f>
        <v>7484278455.6400003</v>
      </c>
      <c r="D8" s="8">
        <f>'SUMMARY OF REVENUE F.iii'!D6</f>
        <v>0</v>
      </c>
      <c r="E8" s="8">
        <f>'SUMMARY OF REVENUE F.iii'!E6</f>
        <v>7669153193.0499992</v>
      </c>
    </row>
    <row r="9" spans="1:5" x14ac:dyDescent="0.3">
      <c r="A9" s="6">
        <v>4</v>
      </c>
      <c r="B9" s="6" t="s">
        <v>294</v>
      </c>
      <c r="C9" s="8">
        <f>'SUMMARY OF REVENUE F.iii'!C16</f>
        <v>71732762</v>
      </c>
      <c r="D9" s="8">
        <f>'SUMMARY OF REVENUE F.iii'!D16</f>
        <v>50264034</v>
      </c>
      <c r="E9" s="8">
        <f>'SUMMARY OF REVENUE F.iii'!E16</f>
        <v>100475649.61</v>
      </c>
    </row>
    <row r="10" spans="1:5" x14ac:dyDescent="0.3">
      <c r="A10" s="6">
        <v>5</v>
      </c>
      <c r="B10" s="6" t="s">
        <v>295</v>
      </c>
      <c r="C10" s="8">
        <f>'SUMMARY OF REVENUE F.iii'!C118</f>
        <v>0</v>
      </c>
      <c r="D10" s="8">
        <f>'SUMMARY OF REVENUE F.iii'!D118</f>
        <v>0</v>
      </c>
      <c r="E10" s="8">
        <f>'SUMMARY OF REVENUE F.iii'!E118</f>
        <v>0</v>
      </c>
    </row>
    <row r="11" spans="1:5" x14ac:dyDescent="0.3">
      <c r="A11" s="6">
        <v>6</v>
      </c>
      <c r="B11" s="6" t="s">
        <v>296</v>
      </c>
      <c r="C11" s="8">
        <f>'SUMMARY OF REVENUE F.iii'!C128</f>
        <v>0</v>
      </c>
      <c r="D11" s="8">
        <f>'SUMMARY OF REVENUE F.iii'!D128</f>
        <v>0</v>
      </c>
      <c r="E11" s="8">
        <f>'SUMMARY OF REVENUE F.iii'!E128</f>
        <v>0</v>
      </c>
    </row>
    <row r="12" spans="1:5" x14ac:dyDescent="0.3">
      <c r="A12" s="7">
        <v>7</v>
      </c>
      <c r="B12" s="7" t="s">
        <v>297</v>
      </c>
      <c r="C12" s="11">
        <f>SUM(C8:C11)</f>
        <v>7556011217.6400003</v>
      </c>
      <c r="D12" s="11">
        <f>SUM(D8:D11)</f>
        <v>50264034</v>
      </c>
      <c r="E12" s="11">
        <f>SUM(E8:E11)</f>
        <v>7769628842.6599989</v>
      </c>
    </row>
    <row r="13" spans="1:5" x14ac:dyDescent="0.3">
      <c r="A13" s="7">
        <v>8</v>
      </c>
      <c r="B13" s="7" t="s">
        <v>298</v>
      </c>
      <c r="C13" s="11">
        <f>C6+C12</f>
        <v>7607011217.6400003</v>
      </c>
      <c r="D13" s="11">
        <f>D6+D12</f>
        <v>50264034</v>
      </c>
      <c r="E13" s="11">
        <f>E6+E12</f>
        <v>7858845346.7799988</v>
      </c>
    </row>
    <row r="14" spans="1:5" hidden="1" x14ac:dyDescent="0.3">
      <c r="A14" s="6">
        <v>9</v>
      </c>
      <c r="B14" s="13" t="s">
        <v>299</v>
      </c>
      <c r="C14" s="8"/>
      <c r="D14" s="8"/>
      <c r="E14" s="8"/>
    </row>
    <row r="15" spans="1:5" hidden="1" x14ac:dyDescent="0.3">
      <c r="A15" s="6">
        <v>10</v>
      </c>
      <c r="B15" s="7" t="s">
        <v>300</v>
      </c>
      <c r="C15" s="11"/>
      <c r="D15" s="11"/>
      <c r="E15" s="11"/>
    </row>
    <row r="16" spans="1:5" x14ac:dyDescent="0.3">
      <c r="A16" s="6">
        <v>11</v>
      </c>
      <c r="B16" s="6" t="s">
        <v>301</v>
      </c>
      <c r="C16" s="8">
        <v>0</v>
      </c>
      <c r="D16" s="8">
        <v>0</v>
      </c>
      <c r="E16" s="8">
        <v>0</v>
      </c>
    </row>
    <row r="17" spans="1:5" x14ac:dyDescent="0.3">
      <c r="A17" s="7">
        <v>12</v>
      </c>
      <c r="B17" s="7" t="s">
        <v>302</v>
      </c>
      <c r="C17" s="11">
        <f>C16</f>
        <v>0</v>
      </c>
      <c r="D17" s="11">
        <f>D16</f>
        <v>0</v>
      </c>
      <c r="E17" s="11">
        <f>E16</f>
        <v>0</v>
      </c>
    </row>
    <row r="18" spans="1:5" hidden="1" x14ac:dyDescent="0.3">
      <c r="A18" s="6">
        <v>13</v>
      </c>
      <c r="B18" s="7" t="s">
        <v>303</v>
      </c>
      <c r="C18" s="11"/>
      <c r="D18" s="11"/>
      <c r="E18" s="11"/>
    </row>
    <row r="19" spans="1:5" x14ac:dyDescent="0.3">
      <c r="A19" s="6">
        <v>14</v>
      </c>
      <c r="B19" s="6" t="s">
        <v>304</v>
      </c>
      <c r="C19" s="8">
        <f>'SUMMARY OF EXP F.iv'!C7</f>
        <v>2584687164.1799998</v>
      </c>
      <c r="D19" s="8">
        <f>'SUMMARY OF EXP F.iv'!D7</f>
        <v>2997781008.7799997</v>
      </c>
      <c r="E19" s="8">
        <f>'SUMMARY OF EXP F.iv'!E7</f>
        <v>2860810147.5599999</v>
      </c>
    </row>
    <row r="20" spans="1:5" x14ac:dyDescent="0.3">
      <c r="A20" s="6">
        <v>15</v>
      </c>
      <c r="B20" s="6" t="s">
        <v>305</v>
      </c>
      <c r="C20" s="8">
        <f>'SUMMARY OF EXP F.iv'!C25</f>
        <v>1973730482</v>
      </c>
      <c r="D20" s="8">
        <f ca="1">'SUMMARY OF EXP F.iv'!D25</f>
        <v>521504599.33999997</v>
      </c>
      <c r="E20" s="8">
        <f>'SUMMARY OF EXP F.iv'!E25</f>
        <v>1134757377.3599999</v>
      </c>
    </row>
    <row r="21" spans="1:5" x14ac:dyDescent="0.3">
      <c r="A21" s="7">
        <v>16</v>
      </c>
      <c r="B21" s="7" t="s">
        <v>306</v>
      </c>
      <c r="C21" s="11">
        <f>SUM(C19:C20)</f>
        <v>4558417646.1800003</v>
      </c>
      <c r="D21" s="11">
        <v>3519285608.1199999</v>
      </c>
      <c r="E21" s="11">
        <f>SUM(E19:E20)</f>
        <v>3995567524.9200001</v>
      </c>
    </row>
    <row r="22" spans="1:5" x14ac:dyDescent="0.3">
      <c r="A22" s="7">
        <v>17</v>
      </c>
      <c r="B22" s="7" t="s">
        <v>307</v>
      </c>
      <c r="C22" s="11">
        <f>C17+C21</f>
        <v>4558417646.1800003</v>
      </c>
      <c r="D22" s="11">
        <f>D17+D21</f>
        <v>3519285608.1199999</v>
      </c>
      <c r="E22" s="11">
        <f>E17+E21</f>
        <v>3995567524.9200001</v>
      </c>
    </row>
    <row r="23" spans="1:5" hidden="1" x14ac:dyDescent="0.3">
      <c r="A23" s="6">
        <v>18</v>
      </c>
      <c r="B23" s="7" t="s">
        <v>308</v>
      </c>
      <c r="C23" s="11"/>
      <c r="D23" s="11"/>
      <c r="E23" s="11"/>
    </row>
    <row r="24" spans="1:5" ht="17.5" x14ac:dyDescent="0.3">
      <c r="A24" s="6">
        <v>19</v>
      </c>
      <c r="B24" s="6" t="s">
        <v>309</v>
      </c>
      <c r="C24" s="14">
        <f>'PMD CAPITAL EXP F.xii'!D6</f>
        <v>725000000</v>
      </c>
      <c r="D24" s="14">
        <f>'PMD CAPITAL EXP F.xii'!E6</f>
        <v>475083650</v>
      </c>
      <c r="E24" s="14">
        <f>'PMD CAPITAL EXP F.xii'!F6</f>
        <v>275000000</v>
      </c>
    </row>
    <row r="25" spans="1:5" ht="17.5" x14ac:dyDescent="0.3">
      <c r="A25" s="6">
        <v>20</v>
      </c>
      <c r="B25" s="6" t="s">
        <v>310</v>
      </c>
      <c r="C25" s="15">
        <f>'AGRIC CAPITAL EXP F.xii'!D6+'FINANCE CAPITAL EXP F.xii'!D6+'WORKS CAPITAL EXP F.xii'!D6</f>
        <v>992000000</v>
      </c>
      <c r="D25" s="15">
        <f>'AGRIC CAPITAL EXP F.xii'!E6+'FINANCE CAPITAL EXP F.xii'!E6+'WORKS CAPITAL EXP F.xii'!E6</f>
        <v>396174631.95999998</v>
      </c>
      <c r="E25" s="15">
        <f>'AGRIC CAPITAL EXP F.xii'!F6+'FINANCE CAPITAL EXP F.xii'!F6+'WORKS CAPITAL EXP F.xii'!F6</f>
        <v>3026010985.4700003</v>
      </c>
    </row>
    <row r="26" spans="1:5" ht="17.5" x14ac:dyDescent="0.3">
      <c r="A26" s="6">
        <v>21</v>
      </c>
      <c r="B26" s="6" t="s">
        <v>311</v>
      </c>
      <c r="C26" s="15">
        <f>'ESD CAPITAL EXP F.xii'!D6+'PHC CAPITAL EXP F.xii'!D6+'WATSAN CAPITAL EXP F.xii'!D6</f>
        <v>989550000</v>
      </c>
      <c r="D26" s="15">
        <f>'ESD CAPITAL EXP F.xii'!E6+'PHC CAPITAL EXP F.xii'!E6+'WATSAN CAPITAL EXP F.xii'!E6</f>
        <v>454448787.13999999</v>
      </c>
      <c r="E26" s="15">
        <f>'ESD CAPITAL EXP F.xii'!F6+'PHC CAPITAL EXP F.xii'!F6+'WATSAN CAPITAL EXP F.xii'!F6</f>
        <v>562266836.38999999</v>
      </c>
    </row>
    <row r="27" spans="1:5" x14ac:dyDescent="0.3">
      <c r="A27" s="7">
        <v>22</v>
      </c>
      <c r="B27" s="7" t="s">
        <v>312</v>
      </c>
      <c r="C27" s="11">
        <f>SUM(C24:C26)</f>
        <v>2706550000</v>
      </c>
      <c r="D27" s="11">
        <f>SUM(D24:D26)</f>
        <v>1325707069.0999999</v>
      </c>
      <c r="E27" s="11">
        <f>SUM(E24:E26)</f>
        <v>3863277821.8600001</v>
      </c>
    </row>
    <row r="28" spans="1:5" x14ac:dyDescent="0.3">
      <c r="A28" s="7">
        <v>23</v>
      </c>
      <c r="B28" s="7" t="s">
        <v>313</v>
      </c>
      <c r="C28" s="11">
        <f>C22+C27</f>
        <v>7264967646.1800003</v>
      </c>
      <c r="D28" s="11">
        <f>D22+D27</f>
        <v>4844992677.2199993</v>
      </c>
      <c r="E28" s="11">
        <f>E22+E27</f>
        <v>7858845346.7800007</v>
      </c>
    </row>
    <row r="29" spans="1:5" x14ac:dyDescent="0.3">
      <c r="A29" s="6">
        <v>24</v>
      </c>
      <c r="B29" s="7" t="s">
        <v>314</v>
      </c>
      <c r="C29" s="11">
        <f>C13-C28</f>
        <v>342043571.46000004</v>
      </c>
      <c r="D29" s="11"/>
      <c r="E29" s="11">
        <f>E13-E28</f>
        <v>0</v>
      </c>
    </row>
    <row r="30" spans="1:5" hidden="1" x14ac:dyDescent="0.3">
      <c r="A30" s="6">
        <v>25</v>
      </c>
      <c r="B30" s="7" t="s">
        <v>315</v>
      </c>
      <c r="C30" s="8"/>
      <c r="D30" s="8"/>
      <c r="E30" s="8"/>
    </row>
    <row r="31" spans="1:5" hidden="1" x14ac:dyDescent="0.3">
      <c r="A31" s="6">
        <v>26</v>
      </c>
      <c r="B31" s="6" t="s">
        <v>316</v>
      </c>
      <c r="C31" s="8"/>
      <c r="D31" s="8"/>
      <c r="E31" s="8"/>
    </row>
    <row r="32" spans="1:5" x14ac:dyDescent="0.3">
      <c r="A32" s="6">
        <v>27</v>
      </c>
      <c r="B32" s="7" t="s">
        <v>317</v>
      </c>
      <c r="C32" s="11">
        <f>C31</f>
        <v>0</v>
      </c>
      <c r="D32" s="11"/>
      <c r="E32" s="11">
        <f>E31</f>
        <v>0</v>
      </c>
    </row>
    <row r="33" spans="1:5" x14ac:dyDescent="0.3">
      <c r="A33" s="7">
        <v>28</v>
      </c>
      <c r="B33" s="7" t="s">
        <v>318</v>
      </c>
      <c r="C33" s="11">
        <f>C13+C32-C28</f>
        <v>342043571.46000004</v>
      </c>
      <c r="D33" s="11"/>
      <c r="E33" s="11">
        <f>E13+E32-E28</f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xdET+lRM4F94uSaEXuoNE8zEaNhfN9NH2LLfhuE0ddOu8/Pm68yq0ZKLKhB5PMeLqdQYZ1s8Pe8vzPBJv1+kA==" saltValue="4fBdw/UyP3PcNooeU3HLT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62" zoomScale="60" zoomScaleNormal="86" workbookViewId="0">
      <selection sqref="A1:E1"/>
    </sheetView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4.1796875" style="2" bestFit="1" customWidth="1"/>
    <col min="6" max="16384" width="8.81640625" style="2"/>
  </cols>
  <sheetData>
    <row r="1" spans="1:5" x14ac:dyDescent="0.3">
      <c r="A1" s="69" t="s">
        <v>461</v>
      </c>
      <c r="B1" s="69"/>
      <c r="C1" s="69"/>
      <c r="D1" s="69"/>
      <c r="E1" s="69"/>
    </row>
    <row r="2" spans="1:5" x14ac:dyDescent="0.3">
      <c r="A2" s="70" t="s">
        <v>793</v>
      </c>
      <c r="B2" s="70"/>
      <c r="C2" s="70"/>
      <c r="D2" s="70"/>
      <c r="E2" s="70"/>
    </row>
    <row r="4" spans="1:5" ht="45" x14ac:dyDescent="0.3">
      <c r="A4" s="4" t="s">
        <v>0</v>
      </c>
      <c r="B4" s="16" t="s">
        <v>111</v>
      </c>
      <c r="C4" s="5" t="s">
        <v>598</v>
      </c>
      <c r="D4" s="5" t="s">
        <v>599</v>
      </c>
      <c r="E4" s="5" t="s">
        <v>600</v>
      </c>
    </row>
    <row r="5" spans="1:5" s="1" customFormat="1" x14ac:dyDescent="0.3">
      <c r="A5" s="17">
        <v>1</v>
      </c>
      <c r="B5" s="17" t="s">
        <v>342</v>
      </c>
      <c r="C5" s="11">
        <f>C6+C16+C118+C128</f>
        <v>7556011217.6400003</v>
      </c>
      <c r="D5" s="11">
        <f>D6+D16+D118+D128</f>
        <v>50264034</v>
      </c>
      <c r="E5" s="11">
        <f>E6+E16+E118+E128</f>
        <v>7769628842.6599989</v>
      </c>
    </row>
    <row r="6" spans="1:5" s="1" customFormat="1" x14ac:dyDescent="0.3">
      <c r="A6" s="17">
        <v>11</v>
      </c>
      <c r="B6" s="17" t="s">
        <v>343</v>
      </c>
      <c r="C6" s="11">
        <f>C7</f>
        <v>7484278455.6400003</v>
      </c>
      <c r="D6" s="11">
        <f>D7</f>
        <v>0</v>
      </c>
      <c r="E6" s="11">
        <f>E7</f>
        <v>7669153193.0499992</v>
      </c>
    </row>
    <row r="7" spans="1:5" s="1" customFormat="1" x14ac:dyDescent="0.3">
      <c r="A7" s="17">
        <v>1101</v>
      </c>
      <c r="B7" s="17" t="s">
        <v>343</v>
      </c>
      <c r="C7" s="11">
        <f>C8+C11+C13</f>
        <v>7484278455.6400003</v>
      </c>
      <c r="D7" s="11">
        <f>D8+D11+D13</f>
        <v>0</v>
      </c>
      <c r="E7" s="11">
        <f>E8+E11+E13</f>
        <v>7669153193.0499992</v>
      </c>
    </row>
    <row r="8" spans="1:5" s="1" customFormat="1" ht="28" x14ac:dyDescent="0.3">
      <c r="A8" s="17">
        <v>110101</v>
      </c>
      <c r="B8" s="18" t="s">
        <v>344</v>
      </c>
      <c r="C8" s="11">
        <f>SUM(C9:C10)</f>
        <v>4995521582.6400003</v>
      </c>
      <c r="D8" s="11">
        <f>SUM(D9:D10)</f>
        <v>0</v>
      </c>
      <c r="E8" s="11">
        <f>SUM(E9:E10)</f>
        <v>6042895085.2799997</v>
      </c>
    </row>
    <row r="9" spans="1:5" x14ac:dyDescent="0.3">
      <c r="A9" s="19">
        <v>11010101</v>
      </c>
      <c r="B9" s="19" t="s">
        <v>785</v>
      </c>
      <c r="C9" s="20">
        <v>4940306987.6400003</v>
      </c>
      <c r="D9" s="20"/>
      <c r="E9" s="20">
        <v>5976637571.2799997</v>
      </c>
    </row>
    <row r="10" spans="1:5" x14ac:dyDescent="0.3">
      <c r="A10" s="19">
        <v>11010101</v>
      </c>
      <c r="B10" s="19" t="s">
        <v>786</v>
      </c>
      <c r="C10" s="20">
        <v>55214595</v>
      </c>
      <c r="D10" s="20"/>
      <c r="E10" s="20">
        <v>66257514</v>
      </c>
    </row>
    <row r="11" spans="1:5" s="1" customFormat="1" x14ac:dyDescent="0.3">
      <c r="A11" s="17">
        <v>110102</v>
      </c>
      <c r="B11" s="17" t="s">
        <v>345</v>
      </c>
      <c r="C11" s="11">
        <f>C12</f>
        <v>2488756873</v>
      </c>
      <c r="D11" s="11">
        <f>D12</f>
        <v>0</v>
      </c>
      <c r="E11" s="11">
        <f>E12</f>
        <v>1626258107.77</v>
      </c>
    </row>
    <row r="12" spans="1:5" x14ac:dyDescent="0.3">
      <c r="A12" s="19">
        <v>11010201</v>
      </c>
      <c r="B12" s="19" t="s">
        <v>346</v>
      </c>
      <c r="C12" s="20">
        <v>2488756873</v>
      </c>
      <c r="D12" s="20"/>
      <c r="E12" s="20">
        <v>1626258107.77</v>
      </c>
    </row>
    <row r="13" spans="1:5" s="1" customFormat="1" x14ac:dyDescent="0.3">
      <c r="A13" s="17">
        <v>110103</v>
      </c>
      <c r="B13" s="17" t="s">
        <v>347</v>
      </c>
      <c r="C13" s="11">
        <f>SUM(C14:C15)</f>
        <v>0</v>
      </c>
      <c r="D13" s="11">
        <f>SUM(D14:D15)</f>
        <v>0</v>
      </c>
      <c r="E13" s="11">
        <f>SUM(E14:E15)</f>
        <v>0</v>
      </c>
    </row>
    <row r="14" spans="1:5" hidden="1" x14ac:dyDescent="0.3">
      <c r="A14" s="19">
        <v>11010301</v>
      </c>
      <c r="B14" s="19" t="s">
        <v>348</v>
      </c>
      <c r="C14" s="20"/>
      <c r="D14" s="20"/>
      <c r="E14" s="20"/>
    </row>
    <row r="15" spans="1:5" hidden="1" x14ac:dyDescent="0.3">
      <c r="A15" s="19">
        <v>11010304</v>
      </c>
      <c r="B15" s="19" t="s">
        <v>349</v>
      </c>
      <c r="C15" s="20"/>
      <c r="D15" s="20"/>
      <c r="E15" s="20"/>
    </row>
    <row r="16" spans="1:5" s="1" customFormat="1" x14ac:dyDescent="0.3">
      <c r="A16" s="17">
        <v>12</v>
      </c>
      <c r="B16" s="17" t="s">
        <v>350</v>
      </c>
      <c r="C16" s="11">
        <f>C17+C23</f>
        <v>71732762</v>
      </c>
      <c r="D16" s="11">
        <f>D17+D23</f>
        <v>50264034</v>
      </c>
      <c r="E16" s="11">
        <f>E17+E23</f>
        <v>100475649.61</v>
      </c>
    </row>
    <row r="17" spans="1:5" s="1" customFormat="1" x14ac:dyDescent="0.3">
      <c r="A17" s="17">
        <v>1201</v>
      </c>
      <c r="B17" s="17" t="s">
        <v>351</v>
      </c>
      <c r="C17" s="11">
        <f>C18</f>
        <v>0</v>
      </c>
      <c r="D17" s="11">
        <f>D18</f>
        <v>3450230</v>
      </c>
      <c r="E17" s="11">
        <f>E18</f>
        <v>4000000</v>
      </c>
    </row>
    <row r="18" spans="1:5" s="1" customFormat="1" x14ac:dyDescent="0.3">
      <c r="A18" s="17">
        <v>120103</v>
      </c>
      <c r="B18" s="17" t="s">
        <v>352</v>
      </c>
      <c r="C18" s="11">
        <f>SUM(C19:C22)</f>
        <v>0</v>
      </c>
      <c r="D18" s="11">
        <f>SUM(D19:D22)</f>
        <v>3450230</v>
      </c>
      <c r="E18" s="11">
        <f>SUM(E19:E22)</f>
        <v>4000000</v>
      </c>
    </row>
    <row r="19" spans="1:5" hidden="1" x14ac:dyDescent="0.3">
      <c r="A19" s="19">
        <v>12010301</v>
      </c>
      <c r="B19" s="19" t="s">
        <v>353</v>
      </c>
      <c r="C19" s="20"/>
      <c r="D19" s="20"/>
      <c r="E19" s="20"/>
    </row>
    <row r="20" spans="1:5" hidden="1" x14ac:dyDescent="0.3">
      <c r="A20" s="19">
        <v>12010303</v>
      </c>
      <c r="B20" s="19" t="s">
        <v>354</v>
      </c>
      <c r="C20" s="20"/>
      <c r="D20" s="20"/>
      <c r="E20" s="20"/>
    </row>
    <row r="21" spans="1:5" x14ac:dyDescent="0.3">
      <c r="A21" s="19">
        <v>12010305</v>
      </c>
      <c r="B21" s="19" t="s">
        <v>355</v>
      </c>
      <c r="C21" s="20"/>
      <c r="D21" s="20">
        <v>3450230</v>
      </c>
      <c r="E21" s="20">
        <v>4000000</v>
      </c>
    </row>
    <row r="22" spans="1:5" hidden="1" x14ac:dyDescent="0.3">
      <c r="A22" s="19">
        <v>12010306</v>
      </c>
      <c r="B22" s="19" t="s">
        <v>356</v>
      </c>
      <c r="C22" s="20"/>
      <c r="D22" s="20"/>
      <c r="E22" s="20"/>
    </row>
    <row r="23" spans="1:5" s="1" customFormat="1" x14ac:dyDescent="0.3">
      <c r="A23" s="17">
        <v>12020000</v>
      </c>
      <c r="B23" s="17" t="s">
        <v>357</v>
      </c>
      <c r="C23" s="11">
        <f>C24+C53+C79+C81+C95+C105+C109+C111+C113+C116</f>
        <v>71732762</v>
      </c>
      <c r="D23" s="11">
        <f>D24+D53+D79+D81+D95+D105+D109+D111+D113+D116</f>
        <v>46813804</v>
      </c>
      <c r="E23" s="11">
        <f>E24+E53+E79+E81+E95+E105+E109+E111+E113+E116</f>
        <v>96475649.609999999</v>
      </c>
    </row>
    <row r="24" spans="1:5" s="1" customFormat="1" x14ac:dyDescent="0.3">
      <c r="A24" s="17">
        <v>12020100</v>
      </c>
      <c r="B24" s="17" t="s">
        <v>358</v>
      </c>
      <c r="C24" s="11">
        <f>SUM(C25:C52)</f>
        <v>9487000</v>
      </c>
      <c r="D24" s="11">
        <f>SUM(D25:D52)</f>
        <v>12148500</v>
      </c>
      <c r="E24" s="11">
        <f>SUM(E25:E52)</f>
        <v>18432200</v>
      </c>
    </row>
    <row r="25" spans="1:5" hidden="1" x14ac:dyDescent="0.3">
      <c r="A25" s="19">
        <v>12020105</v>
      </c>
      <c r="B25" s="19" t="s">
        <v>359</v>
      </c>
      <c r="C25" s="20"/>
      <c r="D25" s="20"/>
      <c r="E25" s="20"/>
    </row>
    <row r="26" spans="1:5" x14ac:dyDescent="0.3">
      <c r="A26" s="19">
        <v>12020109</v>
      </c>
      <c r="B26" s="19" t="s">
        <v>360</v>
      </c>
      <c r="C26" s="20"/>
      <c r="D26" s="20"/>
      <c r="E26" s="20">
        <v>35000</v>
      </c>
    </row>
    <row r="27" spans="1:5" x14ac:dyDescent="0.3">
      <c r="A27" s="19">
        <v>12020111</v>
      </c>
      <c r="B27" s="19" t="s">
        <v>361</v>
      </c>
      <c r="C27" s="20">
        <v>150000</v>
      </c>
      <c r="D27" s="20">
        <v>160000</v>
      </c>
      <c r="E27" s="20">
        <v>200000</v>
      </c>
    </row>
    <row r="28" spans="1:5" x14ac:dyDescent="0.3">
      <c r="A28" s="19">
        <v>12020113</v>
      </c>
      <c r="B28" s="19" t="s">
        <v>362</v>
      </c>
      <c r="C28" s="20">
        <v>100000</v>
      </c>
      <c r="D28" s="20">
        <v>120000</v>
      </c>
      <c r="E28" s="20">
        <v>150000</v>
      </c>
    </row>
    <row r="29" spans="1:5" x14ac:dyDescent="0.3">
      <c r="A29" s="19">
        <v>12020114</v>
      </c>
      <c r="B29" s="19" t="s">
        <v>363</v>
      </c>
      <c r="C29" s="20">
        <v>120000</v>
      </c>
      <c r="D29" s="20">
        <v>100000</v>
      </c>
      <c r="E29" s="20"/>
    </row>
    <row r="30" spans="1:5" hidden="1" x14ac:dyDescent="0.3">
      <c r="A30" s="19">
        <v>12020115</v>
      </c>
      <c r="B30" s="19" t="s">
        <v>364</v>
      </c>
      <c r="C30" s="20"/>
      <c r="D30" s="20"/>
      <c r="E30" s="20"/>
    </row>
    <row r="31" spans="1:5" x14ac:dyDescent="0.3">
      <c r="A31" s="19">
        <v>12020116</v>
      </c>
      <c r="B31" s="19" t="s">
        <v>365</v>
      </c>
      <c r="C31" s="20">
        <v>150000</v>
      </c>
      <c r="D31" s="20">
        <v>180000</v>
      </c>
      <c r="E31" s="20">
        <v>200000</v>
      </c>
    </row>
    <row r="32" spans="1:5" x14ac:dyDescent="0.3">
      <c r="A32" s="19">
        <v>12020117</v>
      </c>
      <c r="B32" s="19" t="s">
        <v>366</v>
      </c>
      <c r="C32" s="20"/>
      <c r="D32" s="20"/>
      <c r="E32" s="20">
        <v>85000</v>
      </c>
    </row>
    <row r="33" spans="1:5" hidden="1" x14ac:dyDescent="0.3">
      <c r="A33" s="19">
        <v>12020118</v>
      </c>
      <c r="B33" s="19" t="s">
        <v>367</v>
      </c>
      <c r="C33" s="20"/>
      <c r="D33" s="20"/>
      <c r="E33" s="20"/>
    </row>
    <row r="34" spans="1:5" x14ac:dyDescent="0.3">
      <c r="A34" s="19">
        <v>12020119</v>
      </c>
      <c r="B34" s="19" t="s">
        <v>368</v>
      </c>
      <c r="C34" s="20"/>
      <c r="D34" s="20">
        <v>85000</v>
      </c>
      <c r="E34" s="20">
        <v>150000</v>
      </c>
    </row>
    <row r="35" spans="1:5" x14ac:dyDescent="0.3">
      <c r="A35" s="19">
        <v>12020120</v>
      </c>
      <c r="B35" s="19" t="s">
        <v>369</v>
      </c>
      <c r="C35" s="20">
        <v>200000</v>
      </c>
      <c r="D35" s="20">
        <v>200000</v>
      </c>
      <c r="E35" s="20">
        <v>400000</v>
      </c>
    </row>
    <row r="36" spans="1:5" hidden="1" x14ac:dyDescent="0.3">
      <c r="A36" s="19">
        <v>12020121</v>
      </c>
      <c r="B36" s="19" t="s">
        <v>370</v>
      </c>
      <c r="C36" s="20"/>
      <c r="D36" s="20"/>
      <c r="E36" s="20"/>
    </row>
    <row r="37" spans="1:5" x14ac:dyDescent="0.3">
      <c r="A37" s="19">
        <v>12020122</v>
      </c>
      <c r="B37" s="19" t="s">
        <v>371</v>
      </c>
      <c r="C37" s="20"/>
      <c r="D37" s="20">
        <v>5600000</v>
      </c>
      <c r="E37" s="20">
        <v>5950000</v>
      </c>
    </row>
    <row r="38" spans="1:5" x14ac:dyDescent="0.3">
      <c r="A38" s="19">
        <v>12020124</v>
      </c>
      <c r="B38" s="19" t="s">
        <v>372</v>
      </c>
      <c r="C38" s="20">
        <v>4200000</v>
      </c>
      <c r="D38" s="20"/>
      <c r="E38" s="20"/>
    </row>
    <row r="39" spans="1:5" hidden="1" x14ac:dyDescent="0.3">
      <c r="A39" s="19">
        <v>12020126</v>
      </c>
      <c r="B39" s="19" t="s">
        <v>373</v>
      </c>
      <c r="C39" s="20"/>
      <c r="D39" s="20"/>
      <c r="E39" s="20"/>
    </row>
    <row r="40" spans="1:5" x14ac:dyDescent="0.3">
      <c r="A40" s="19">
        <v>12020128</v>
      </c>
      <c r="B40" s="19" t="s">
        <v>374</v>
      </c>
      <c r="C40" s="20">
        <v>310000</v>
      </c>
      <c r="D40" s="20">
        <v>350000</v>
      </c>
      <c r="E40" s="20">
        <v>400200</v>
      </c>
    </row>
    <row r="41" spans="1:5" x14ac:dyDescent="0.3">
      <c r="A41" s="19">
        <v>12020129</v>
      </c>
      <c r="B41" s="19" t="s">
        <v>375</v>
      </c>
      <c r="C41" s="20">
        <v>1400000</v>
      </c>
      <c r="D41" s="20">
        <v>1500000</v>
      </c>
      <c r="E41" s="20">
        <v>1600000</v>
      </c>
    </row>
    <row r="42" spans="1:5" x14ac:dyDescent="0.3">
      <c r="A42" s="19">
        <v>12020130</v>
      </c>
      <c r="B42" s="19" t="s">
        <v>376</v>
      </c>
      <c r="C42" s="20">
        <v>245000</v>
      </c>
      <c r="D42" s="20">
        <v>120000</v>
      </c>
      <c r="E42" s="20">
        <v>245000</v>
      </c>
    </row>
    <row r="43" spans="1:5" hidden="1" x14ac:dyDescent="0.3">
      <c r="A43" s="19">
        <v>12020132</v>
      </c>
      <c r="B43" s="19" t="s">
        <v>377</v>
      </c>
      <c r="C43" s="20"/>
      <c r="D43" s="20"/>
      <c r="E43" s="20"/>
    </row>
    <row r="44" spans="1:5" x14ac:dyDescent="0.3">
      <c r="A44" s="19">
        <v>12020134</v>
      </c>
      <c r="B44" s="19" t="s">
        <v>378</v>
      </c>
      <c r="C44" s="20"/>
      <c r="D44" s="20"/>
      <c r="E44" s="20">
        <v>2100000</v>
      </c>
    </row>
    <row r="45" spans="1:5" x14ac:dyDescent="0.3">
      <c r="A45" s="19">
        <v>12020135</v>
      </c>
      <c r="B45" s="19" t="s">
        <v>379</v>
      </c>
      <c r="C45" s="20"/>
      <c r="D45" s="20"/>
      <c r="E45" s="20">
        <v>820000</v>
      </c>
    </row>
    <row r="46" spans="1:5" x14ac:dyDescent="0.3">
      <c r="A46" s="19">
        <v>12020136</v>
      </c>
      <c r="B46" s="19" t="s">
        <v>380</v>
      </c>
      <c r="C46" s="20"/>
      <c r="D46" s="20"/>
      <c r="E46" s="20">
        <v>1300000</v>
      </c>
    </row>
    <row r="47" spans="1:5" x14ac:dyDescent="0.3">
      <c r="A47" s="19">
        <v>12020137</v>
      </c>
      <c r="B47" s="19" t="s">
        <v>381</v>
      </c>
      <c r="C47" s="20">
        <v>1840000</v>
      </c>
      <c r="D47" s="20">
        <v>2600000</v>
      </c>
      <c r="E47" s="20">
        <v>2800000</v>
      </c>
    </row>
    <row r="48" spans="1:5" x14ac:dyDescent="0.3">
      <c r="A48" s="19">
        <v>12020138</v>
      </c>
      <c r="B48" s="19" t="s">
        <v>382</v>
      </c>
      <c r="C48" s="20">
        <v>605000</v>
      </c>
      <c r="D48" s="20">
        <v>1133500</v>
      </c>
      <c r="E48" s="20">
        <v>1500000</v>
      </c>
    </row>
    <row r="49" spans="1:5" x14ac:dyDescent="0.3">
      <c r="A49" s="19">
        <v>12020141</v>
      </c>
      <c r="B49" s="19" t="s">
        <v>383</v>
      </c>
      <c r="C49" s="20"/>
      <c r="D49" s="20"/>
      <c r="E49" s="20">
        <v>250000</v>
      </c>
    </row>
    <row r="50" spans="1:5" x14ac:dyDescent="0.3">
      <c r="A50" s="19">
        <v>12020142</v>
      </c>
      <c r="B50" s="19" t="s">
        <v>384</v>
      </c>
      <c r="C50" s="20">
        <v>167000</v>
      </c>
      <c r="D50" s="20"/>
      <c r="E50" s="20">
        <v>167000</v>
      </c>
    </row>
    <row r="51" spans="1:5" x14ac:dyDescent="0.3">
      <c r="A51" s="19">
        <v>12020143</v>
      </c>
      <c r="B51" s="19" t="s">
        <v>385</v>
      </c>
      <c r="C51" s="20"/>
      <c r="D51" s="20"/>
      <c r="E51" s="20">
        <v>80000</v>
      </c>
    </row>
    <row r="52" spans="1:5" hidden="1" x14ac:dyDescent="0.3">
      <c r="A52" s="19">
        <v>12020145</v>
      </c>
      <c r="B52" s="19" t="s">
        <v>386</v>
      </c>
      <c r="C52" s="20"/>
      <c r="D52" s="20"/>
      <c r="E52" s="20"/>
    </row>
    <row r="53" spans="1:5" s="1" customFormat="1" x14ac:dyDescent="0.3">
      <c r="A53" s="17">
        <v>12020400</v>
      </c>
      <c r="B53" s="17" t="s">
        <v>387</v>
      </c>
      <c r="C53" s="11">
        <f>SUM(C54:C78)</f>
        <v>30173262</v>
      </c>
      <c r="D53" s="11">
        <f>SUM(D54:D78)</f>
        <v>24429804</v>
      </c>
      <c r="E53" s="11">
        <f>SUM(E54:E78)</f>
        <v>63975499.609999999</v>
      </c>
    </row>
    <row r="54" spans="1:5" x14ac:dyDescent="0.3">
      <c r="A54" s="19">
        <v>12020409</v>
      </c>
      <c r="B54" s="19" t="s">
        <v>388</v>
      </c>
      <c r="C54" s="20"/>
      <c r="D54" s="20"/>
      <c r="E54" s="20">
        <v>500000</v>
      </c>
    </row>
    <row r="55" spans="1:5" hidden="1" x14ac:dyDescent="0.3">
      <c r="A55" s="19">
        <v>12020417</v>
      </c>
      <c r="B55" s="19" t="s">
        <v>389</v>
      </c>
      <c r="C55" s="20"/>
      <c r="D55" s="20"/>
      <c r="E55" s="20"/>
    </row>
    <row r="56" spans="1:5" hidden="1" x14ac:dyDescent="0.3">
      <c r="A56" s="19">
        <v>12020419</v>
      </c>
      <c r="B56" s="19" t="s">
        <v>390</v>
      </c>
      <c r="C56" s="20"/>
      <c r="D56" s="20"/>
      <c r="E56" s="20"/>
    </row>
    <row r="57" spans="1:5" x14ac:dyDescent="0.3">
      <c r="A57" s="19">
        <v>12020427</v>
      </c>
      <c r="B57" s="19" t="s">
        <v>391</v>
      </c>
      <c r="C57" s="20">
        <v>5326262</v>
      </c>
      <c r="D57" s="20">
        <v>5850000</v>
      </c>
      <c r="E57" s="20"/>
    </row>
    <row r="58" spans="1:5" hidden="1" x14ac:dyDescent="0.3">
      <c r="A58" s="19">
        <v>12020428</v>
      </c>
      <c r="B58" s="19" t="s">
        <v>392</v>
      </c>
      <c r="C58" s="20"/>
      <c r="D58" s="20"/>
      <c r="E58" s="20"/>
    </row>
    <row r="59" spans="1:5" hidden="1" x14ac:dyDescent="0.3">
      <c r="A59" s="19">
        <v>12020430</v>
      </c>
      <c r="B59" s="19" t="s">
        <v>393</v>
      </c>
      <c r="C59" s="20"/>
      <c r="D59" s="20"/>
      <c r="E59" s="20"/>
    </row>
    <row r="60" spans="1:5" x14ac:dyDescent="0.3">
      <c r="A60" s="19">
        <v>12020436</v>
      </c>
      <c r="B60" s="19" t="s">
        <v>394</v>
      </c>
      <c r="C60" s="20">
        <v>260000</v>
      </c>
      <c r="D60" s="20">
        <v>200000</v>
      </c>
      <c r="E60" s="20">
        <v>100000</v>
      </c>
    </row>
    <row r="61" spans="1:5" x14ac:dyDescent="0.3">
      <c r="A61" s="19">
        <v>12020438</v>
      </c>
      <c r="B61" s="19" t="s">
        <v>395</v>
      </c>
      <c r="C61" s="20">
        <v>500000</v>
      </c>
      <c r="D61" s="20">
        <v>1503514</v>
      </c>
      <c r="E61" s="20">
        <v>550000</v>
      </c>
    </row>
    <row r="62" spans="1:5" x14ac:dyDescent="0.3">
      <c r="A62" s="19">
        <v>12020441</v>
      </c>
      <c r="B62" s="19" t="s">
        <v>396</v>
      </c>
      <c r="C62" s="20">
        <v>290000</v>
      </c>
      <c r="D62" s="20">
        <v>250000</v>
      </c>
      <c r="E62" s="20">
        <v>250000</v>
      </c>
    </row>
    <row r="63" spans="1:5" x14ac:dyDescent="0.3">
      <c r="A63" s="19">
        <v>12020442</v>
      </c>
      <c r="B63" s="19" t="s">
        <v>397</v>
      </c>
      <c r="C63" s="20">
        <v>160000</v>
      </c>
      <c r="D63" s="20">
        <v>180000</v>
      </c>
      <c r="E63" s="20"/>
    </row>
    <row r="64" spans="1:5" x14ac:dyDescent="0.3">
      <c r="A64" s="19">
        <v>12020443</v>
      </c>
      <c r="B64" s="19" t="s">
        <v>398</v>
      </c>
      <c r="C64" s="20">
        <v>230000</v>
      </c>
      <c r="D64" s="20">
        <v>282500</v>
      </c>
      <c r="E64" s="20">
        <v>150000</v>
      </c>
    </row>
    <row r="65" spans="1:5" x14ac:dyDescent="0.3">
      <c r="A65" s="19">
        <v>12020445</v>
      </c>
      <c r="B65" s="19" t="s">
        <v>399</v>
      </c>
      <c r="C65" s="20">
        <v>770000</v>
      </c>
      <c r="D65" s="20"/>
      <c r="E65" s="20"/>
    </row>
    <row r="66" spans="1:5" x14ac:dyDescent="0.3">
      <c r="A66" s="19">
        <v>12020446</v>
      </c>
      <c r="B66" s="19" t="s">
        <v>400</v>
      </c>
      <c r="C66" s="20"/>
      <c r="D66" s="20"/>
      <c r="E66" s="20">
        <v>1500200</v>
      </c>
    </row>
    <row r="67" spans="1:5" x14ac:dyDescent="0.3">
      <c r="A67" s="19">
        <v>12020447</v>
      </c>
      <c r="B67" s="19" t="s">
        <v>401</v>
      </c>
      <c r="C67" s="20">
        <v>6717000</v>
      </c>
      <c r="D67" s="20">
        <v>976290</v>
      </c>
      <c r="E67" s="20">
        <v>1520000</v>
      </c>
    </row>
    <row r="68" spans="1:5" hidden="1" x14ac:dyDescent="0.3">
      <c r="A68" s="19">
        <v>12020448</v>
      </c>
      <c r="B68" s="19" t="s">
        <v>402</v>
      </c>
      <c r="C68" s="20"/>
      <c r="D68" s="20"/>
      <c r="E68" s="20"/>
    </row>
    <row r="69" spans="1:5" x14ac:dyDescent="0.3">
      <c r="A69" s="19">
        <v>12020449</v>
      </c>
      <c r="B69" s="19" t="s">
        <v>403</v>
      </c>
      <c r="C69" s="20">
        <v>14920000</v>
      </c>
      <c r="D69" s="20">
        <v>13977500</v>
      </c>
      <c r="E69" s="20">
        <v>14000250</v>
      </c>
    </row>
    <row r="70" spans="1:5" x14ac:dyDescent="0.3">
      <c r="A70" s="19">
        <v>12020450</v>
      </c>
      <c r="B70" s="19" t="s">
        <v>404</v>
      </c>
      <c r="C70" s="20">
        <v>500000</v>
      </c>
      <c r="D70" s="20">
        <v>900000</v>
      </c>
      <c r="E70" s="20"/>
    </row>
    <row r="71" spans="1:5" x14ac:dyDescent="0.3">
      <c r="A71" s="19">
        <v>12020451</v>
      </c>
      <c r="B71" s="19" t="s">
        <v>405</v>
      </c>
      <c r="C71" s="20"/>
      <c r="D71" s="20">
        <v>200000</v>
      </c>
      <c r="E71" s="20">
        <v>450000</v>
      </c>
    </row>
    <row r="72" spans="1:5" hidden="1" x14ac:dyDescent="0.3">
      <c r="A72" s="19">
        <v>12020453</v>
      </c>
      <c r="B72" s="19" t="s">
        <v>406</v>
      </c>
      <c r="C72" s="20"/>
      <c r="D72" s="20"/>
      <c r="E72" s="20"/>
    </row>
    <row r="73" spans="1:5" hidden="1" x14ac:dyDescent="0.3">
      <c r="A73" s="19">
        <v>12020463</v>
      </c>
      <c r="B73" s="19" t="s">
        <v>407</v>
      </c>
      <c r="C73" s="20"/>
      <c r="D73" s="20"/>
      <c r="E73" s="20"/>
    </row>
    <row r="74" spans="1:5" hidden="1" x14ac:dyDescent="0.3">
      <c r="A74" s="19">
        <v>12020464</v>
      </c>
      <c r="B74" s="19" t="s">
        <v>408</v>
      </c>
      <c r="C74" s="20"/>
      <c r="D74" s="20"/>
      <c r="E74" s="20"/>
    </row>
    <row r="75" spans="1:5" hidden="1" x14ac:dyDescent="0.3">
      <c r="A75" s="19">
        <v>12020465</v>
      </c>
      <c r="B75" s="19" t="s">
        <v>409</v>
      </c>
      <c r="C75" s="20"/>
      <c r="D75" s="20"/>
      <c r="E75" s="20"/>
    </row>
    <row r="76" spans="1:5" x14ac:dyDescent="0.3">
      <c r="A76" s="19">
        <v>12020466</v>
      </c>
      <c r="B76" s="19" t="s">
        <v>410</v>
      </c>
      <c r="C76" s="20">
        <v>500000</v>
      </c>
      <c r="D76" s="20">
        <v>110000</v>
      </c>
      <c r="E76" s="20">
        <v>220000</v>
      </c>
    </row>
    <row r="77" spans="1:5" hidden="1" x14ac:dyDescent="0.3">
      <c r="A77" s="19">
        <v>12020470</v>
      </c>
      <c r="B77" s="19" t="s">
        <v>411</v>
      </c>
      <c r="C77" s="20"/>
      <c r="D77" s="20"/>
      <c r="E77" s="20"/>
    </row>
    <row r="78" spans="1:5" x14ac:dyDescent="0.3">
      <c r="A78" s="19">
        <v>12020480</v>
      </c>
      <c r="B78" s="19" t="s">
        <v>412</v>
      </c>
      <c r="C78" s="20"/>
      <c r="D78" s="20"/>
      <c r="E78" s="20">
        <v>44735049.609999999</v>
      </c>
    </row>
    <row r="79" spans="1:5" s="1" customFormat="1" x14ac:dyDescent="0.3">
      <c r="A79" s="17">
        <v>12020500</v>
      </c>
      <c r="B79" s="17" t="s">
        <v>413</v>
      </c>
      <c r="C79" s="11">
        <f>C80</f>
        <v>50000</v>
      </c>
      <c r="D79" s="11">
        <f>D80</f>
        <v>0</v>
      </c>
      <c r="E79" s="11">
        <f>E80</f>
        <v>0</v>
      </c>
    </row>
    <row r="80" spans="1:5" x14ac:dyDescent="0.3">
      <c r="A80" s="19">
        <v>12020501</v>
      </c>
      <c r="B80" s="19" t="s">
        <v>414</v>
      </c>
      <c r="C80" s="20">
        <v>50000</v>
      </c>
      <c r="D80" s="20"/>
      <c r="E80" s="20"/>
    </row>
    <row r="81" spans="1:5" s="1" customFormat="1" x14ac:dyDescent="0.3">
      <c r="A81" s="17">
        <v>12020600</v>
      </c>
      <c r="B81" s="17" t="s">
        <v>415</v>
      </c>
      <c r="C81" s="11">
        <f>SUM(C82:C94)</f>
        <v>8912500</v>
      </c>
      <c r="D81" s="11">
        <f>SUM(D82:D94)</f>
        <v>1350000</v>
      </c>
      <c r="E81" s="11">
        <f>SUM(E82:E94)</f>
        <v>2367950</v>
      </c>
    </row>
    <row r="82" spans="1:5" hidden="1" x14ac:dyDescent="0.3">
      <c r="A82" s="19">
        <v>12020601</v>
      </c>
      <c r="B82" s="19" t="s">
        <v>416</v>
      </c>
      <c r="C82" s="20"/>
      <c r="D82" s="20"/>
      <c r="E82" s="20"/>
    </row>
    <row r="83" spans="1:5" x14ac:dyDescent="0.3">
      <c r="A83" s="19">
        <v>12020602</v>
      </c>
      <c r="B83" s="19" t="s">
        <v>417</v>
      </c>
      <c r="C83" s="20"/>
      <c r="D83" s="20"/>
      <c r="E83" s="20">
        <v>18000</v>
      </c>
    </row>
    <row r="84" spans="1:5" hidden="1" x14ac:dyDescent="0.3">
      <c r="A84" s="19">
        <v>12020603</v>
      </c>
      <c r="B84" s="19" t="s">
        <v>418</v>
      </c>
      <c r="C84" s="20"/>
      <c r="D84" s="20"/>
      <c r="E84" s="20"/>
    </row>
    <row r="85" spans="1:5" x14ac:dyDescent="0.3">
      <c r="A85" s="19">
        <v>12020604</v>
      </c>
      <c r="B85" s="19" t="s">
        <v>419</v>
      </c>
      <c r="C85" s="20">
        <v>3600000</v>
      </c>
      <c r="D85" s="20">
        <v>1350000</v>
      </c>
      <c r="E85" s="20">
        <v>2349950</v>
      </c>
    </row>
    <row r="86" spans="1:5" hidden="1" x14ac:dyDescent="0.3">
      <c r="A86" s="19">
        <v>12020608</v>
      </c>
      <c r="B86" s="19" t="s">
        <v>420</v>
      </c>
      <c r="C86" s="20"/>
      <c r="D86" s="20"/>
      <c r="E86" s="20"/>
    </row>
    <row r="87" spans="1:5" hidden="1" x14ac:dyDescent="0.3">
      <c r="A87" s="19">
        <v>12020609</v>
      </c>
      <c r="B87" s="19" t="s">
        <v>421</v>
      </c>
      <c r="C87" s="20"/>
      <c r="D87" s="20"/>
      <c r="E87" s="20"/>
    </row>
    <row r="88" spans="1:5" hidden="1" x14ac:dyDescent="0.3">
      <c r="A88" s="19">
        <v>12020611</v>
      </c>
      <c r="B88" s="19" t="s">
        <v>422</v>
      </c>
      <c r="C88" s="20"/>
      <c r="D88" s="20"/>
      <c r="E88" s="20"/>
    </row>
    <row r="89" spans="1:5" ht="28" hidden="1" x14ac:dyDescent="0.3">
      <c r="A89" s="19">
        <v>12020612</v>
      </c>
      <c r="B89" s="19" t="s">
        <v>423</v>
      </c>
      <c r="C89" s="20"/>
      <c r="D89" s="20"/>
      <c r="E89" s="20"/>
    </row>
    <row r="90" spans="1:5" x14ac:dyDescent="0.3">
      <c r="A90" s="19">
        <v>12020614</v>
      </c>
      <c r="B90" s="19" t="s">
        <v>424</v>
      </c>
      <c r="C90" s="20">
        <v>5312500</v>
      </c>
      <c r="D90" s="20"/>
      <c r="E90" s="20"/>
    </row>
    <row r="91" spans="1:5" hidden="1" x14ac:dyDescent="0.3">
      <c r="A91" s="19">
        <v>12020615</v>
      </c>
      <c r="B91" s="19" t="s">
        <v>425</v>
      </c>
      <c r="C91" s="20"/>
      <c r="D91" s="20"/>
      <c r="E91" s="20"/>
    </row>
    <row r="92" spans="1:5" hidden="1" x14ac:dyDescent="0.3">
      <c r="A92" s="19">
        <v>12020616</v>
      </c>
      <c r="B92" s="19" t="s">
        <v>426</v>
      </c>
      <c r="C92" s="20"/>
      <c r="D92" s="20"/>
      <c r="E92" s="20"/>
    </row>
    <row r="93" spans="1:5" hidden="1" x14ac:dyDescent="0.3">
      <c r="A93" s="19">
        <v>12020617</v>
      </c>
      <c r="B93" s="19" t="s">
        <v>427</v>
      </c>
      <c r="C93" s="20"/>
      <c r="D93" s="20"/>
      <c r="E93" s="20"/>
    </row>
    <row r="94" spans="1:5" hidden="1" x14ac:dyDescent="0.3">
      <c r="A94" s="19">
        <v>12020618</v>
      </c>
      <c r="B94" s="19" t="s">
        <v>428</v>
      </c>
      <c r="C94" s="20"/>
      <c r="D94" s="20"/>
      <c r="E94" s="20"/>
    </row>
    <row r="95" spans="1:5" s="1" customFormat="1" x14ac:dyDescent="0.3">
      <c r="A95" s="17">
        <v>12020700</v>
      </c>
      <c r="B95" s="17" t="s">
        <v>429</v>
      </c>
      <c r="C95" s="11">
        <f>SUM(C96:C104)</f>
        <v>15210000</v>
      </c>
      <c r="D95" s="11">
        <f>SUM(D96:D104)</f>
        <v>6525500</v>
      </c>
      <c r="E95" s="11">
        <f>SUM(E96:E104)</f>
        <v>7200000</v>
      </c>
    </row>
    <row r="96" spans="1:5" hidden="1" x14ac:dyDescent="0.3">
      <c r="A96" s="19">
        <v>12020701</v>
      </c>
      <c r="B96" s="19" t="s">
        <v>430</v>
      </c>
      <c r="C96" s="20"/>
      <c r="D96" s="20"/>
      <c r="E96" s="20"/>
    </row>
    <row r="97" spans="1:5" hidden="1" x14ac:dyDescent="0.3">
      <c r="A97" s="19">
        <v>12020702</v>
      </c>
      <c r="B97" s="19" t="s">
        <v>431</v>
      </c>
      <c r="C97" s="20"/>
      <c r="D97" s="20"/>
      <c r="E97" s="20"/>
    </row>
    <row r="98" spans="1:5" x14ac:dyDescent="0.3">
      <c r="A98" s="19">
        <v>12020703</v>
      </c>
      <c r="B98" s="19" t="s">
        <v>432</v>
      </c>
      <c r="C98" s="20">
        <v>6000000</v>
      </c>
      <c r="D98" s="20">
        <v>3650000</v>
      </c>
      <c r="E98" s="20">
        <v>4000000</v>
      </c>
    </row>
    <row r="99" spans="1:5" hidden="1" x14ac:dyDescent="0.3">
      <c r="A99" s="19">
        <v>12020704</v>
      </c>
      <c r="B99" s="19" t="s">
        <v>433</v>
      </c>
      <c r="C99" s="20"/>
      <c r="D99" s="20"/>
      <c r="E99" s="20"/>
    </row>
    <row r="100" spans="1:5" hidden="1" x14ac:dyDescent="0.3">
      <c r="A100" s="19">
        <v>12020705</v>
      </c>
      <c r="B100" s="19" t="s">
        <v>434</v>
      </c>
      <c r="C100" s="20"/>
      <c r="D100" s="20"/>
      <c r="E100" s="20"/>
    </row>
    <row r="101" spans="1:5" x14ac:dyDescent="0.3">
      <c r="A101" s="19">
        <v>12020707</v>
      </c>
      <c r="B101" s="19" t="s">
        <v>435</v>
      </c>
      <c r="C101" s="20">
        <v>1800000</v>
      </c>
      <c r="D101" s="20"/>
      <c r="E101" s="20"/>
    </row>
    <row r="102" spans="1:5" hidden="1" x14ac:dyDescent="0.3">
      <c r="A102" s="19">
        <v>12020708</v>
      </c>
      <c r="B102" s="19" t="s">
        <v>436</v>
      </c>
      <c r="C102" s="20"/>
      <c r="D102" s="20"/>
      <c r="E102" s="20"/>
    </row>
    <row r="103" spans="1:5" hidden="1" x14ac:dyDescent="0.3">
      <c r="A103" s="19">
        <v>12020709</v>
      </c>
      <c r="B103" s="19" t="s">
        <v>437</v>
      </c>
      <c r="C103" s="20"/>
      <c r="D103" s="20"/>
      <c r="E103" s="20"/>
    </row>
    <row r="104" spans="1:5" x14ac:dyDescent="0.3">
      <c r="A104" s="19">
        <v>12020711</v>
      </c>
      <c r="B104" s="19" t="s">
        <v>438</v>
      </c>
      <c r="C104" s="20">
        <v>7410000</v>
      </c>
      <c r="D104" s="20">
        <v>2875500</v>
      </c>
      <c r="E104" s="20">
        <v>3200000</v>
      </c>
    </row>
    <row r="105" spans="1:5" s="1" customFormat="1" x14ac:dyDescent="0.3">
      <c r="A105" s="17">
        <v>12020800</v>
      </c>
      <c r="B105" s="17" t="s">
        <v>439</v>
      </c>
      <c r="C105" s="11">
        <f>SUM(C106:C108)</f>
        <v>900000</v>
      </c>
      <c r="D105" s="11">
        <f>SUM(D106:D108)</f>
        <v>750000</v>
      </c>
      <c r="E105" s="11">
        <f>SUM(E106:E108)</f>
        <v>0</v>
      </c>
    </row>
    <row r="106" spans="1:5" hidden="1" x14ac:dyDescent="0.3">
      <c r="A106" s="19">
        <v>12020801</v>
      </c>
      <c r="B106" s="19" t="s">
        <v>440</v>
      </c>
      <c r="C106" s="20"/>
      <c r="D106" s="20"/>
      <c r="E106" s="20"/>
    </row>
    <row r="107" spans="1:5" x14ac:dyDescent="0.3">
      <c r="A107" s="19">
        <v>12020803</v>
      </c>
      <c r="B107" s="19" t="s">
        <v>441</v>
      </c>
      <c r="C107" s="20">
        <v>900000</v>
      </c>
      <c r="D107" s="20">
        <v>750000</v>
      </c>
      <c r="E107" s="20"/>
    </row>
    <row r="108" spans="1:5" hidden="1" x14ac:dyDescent="0.3">
      <c r="A108" s="19">
        <v>12020804</v>
      </c>
      <c r="B108" s="19" t="s">
        <v>442</v>
      </c>
      <c r="C108" s="20"/>
      <c r="D108" s="20"/>
      <c r="E108" s="20"/>
    </row>
    <row r="109" spans="1:5" s="1" customFormat="1" x14ac:dyDescent="0.3">
      <c r="A109" s="17">
        <v>12020900</v>
      </c>
      <c r="B109" s="17" t="s">
        <v>443</v>
      </c>
      <c r="C109" s="11">
        <f>C110</f>
        <v>2000000</v>
      </c>
      <c r="D109" s="11">
        <f>D110</f>
        <v>1610000</v>
      </c>
      <c r="E109" s="11">
        <f>E110</f>
        <v>2500000</v>
      </c>
    </row>
    <row r="110" spans="1:5" x14ac:dyDescent="0.3">
      <c r="A110" s="19">
        <v>12020901</v>
      </c>
      <c r="B110" s="19" t="s">
        <v>444</v>
      </c>
      <c r="C110" s="20">
        <v>2000000</v>
      </c>
      <c r="D110" s="20">
        <v>1610000</v>
      </c>
      <c r="E110" s="20">
        <v>2500000</v>
      </c>
    </row>
    <row r="111" spans="1:5" s="1" customFormat="1" x14ac:dyDescent="0.3">
      <c r="A111" s="17">
        <v>12021000</v>
      </c>
      <c r="B111" s="17" t="s">
        <v>445</v>
      </c>
      <c r="C111" s="11">
        <f>C112</f>
        <v>0</v>
      </c>
      <c r="D111" s="11">
        <f>D112</f>
        <v>0</v>
      </c>
      <c r="E111" s="11">
        <f>E112</f>
        <v>0</v>
      </c>
    </row>
    <row r="112" spans="1:5" hidden="1" x14ac:dyDescent="0.3">
      <c r="A112" s="19">
        <v>12021004</v>
      </c>
      <c r="B112" s="19" t="s">
        <v>446</v>
      </c>
      <c r="C112" s="20"/>
      <c r="D112" s="20"/>
      <c r="E112" s="20"/>
    </row>
    <row r="113" spans="1:5" s="1" customFormat="1" x14ac:dyDescent="0.3">
      <c r="A113" s="17">
        <v>12021100</v>
      </c>
      <c r="B113" s="17" t="s">
        <v>447</v>
      </c>
      <c r="C113" s="11">
        <f>SUM(C114:C115)</f>
        <v>5000000</v>
      </c>
      <c r="D113" s="11">
        <f>SUM(D114:D115)</f>
        <v>0</v>
      </c>
      <c r="E113" s="11">
        <f>SUM(E114:E115)</f>
        <v>2000000</v>
      </c>
    </row>
    <row r="114" spans="1:5" x14ac:dyDescent="0.3">
      <c r="A114" s="19">
        <v>12021102</v>
      </c>
      <c r="B114" s="19" t="s">
        <v>448</v>
      </c>
      <c r="C114" s="20">
        <v>5000000</v>
      </c>
      <c r="D114" s="20"/>
      <c r="E114" s="20">
        <v>2000000</v>
      </c>
    </row>
    <row r="115" spans="1:5" hidden="1" x14ac:dyDescent="0.3">
      <c r="A115" s="19">
        <v>12021103</v>
      </c>
      <c r="B115" s="19" t="s">
        <v>449</v>
      </c>
      <c r="C115" s="20"/>
      <c r="D115" s="20"/>
      <c r="E115" s="20"/>
    </row>
    <row r="116" spans="1:5" s="1" customFormat="1" x14ac:dyDescent="0.3">
      <c r="A116" s="17">
        <v>12021200</v>
      </c>
      <c r="B116" s="17" t="s">
        <v>450</v>
      </c>
      <c r="C116" s="11">
        <f>C117</f>
        <v>0</v>
      </c>
      <c r="D116" s="11">
        <f>D117</f>
        <v>0</v>
      </c>
      <c r="E116" s="11">
        <f>E117</f>
        <v>0</v>
      </c>
    </row>
    <row r="117" spans="1:5" hidden="1" x14ac:dyDescent="0.3">
      <c r="A117" s="19">
        <v>12021210</v>
      </c>
      <c r="B117" s="19" t="s">
        <v>451</v>
      </c>
      <c r="C117" s="20"/>
      <c r="D117" s="20"/>
      <c r="E117" s="20"/>
    </row>
    <row r="118" spans="1:5" s="1" customFormat="1" x14ac:dyDescent="0.3">
      <c r="A118" s="17">
        <v>13000000</v>
      </c>
      <c r="B118" s="17" t="s">
        <v>452</v>
      </c>
      <c r="C118" s="11">
        <f>C119+C125</f>
        <v>0</v>
      </c>
      <c r="D118" s="21">
        <f>D119+D125</f>
        <v>0</v>
      </c>
      <c r="E118" s="21">
        <f>E119+E125</f>
        <v>0</v>
      </c>
    </row>
    <row r="119" spans="1:5" s="1" customFormat="1" x14ac:dyDescent="0.3">
      <c r="A119" s="17">
        <v>13010000</v>
      </c>
      <c r="B119" s="17" t="s">
        <v>453</v>
      </c>
      <c r="C119" s="11">
        <f>C120+C123</f>
        <v>0</v>
      </c>
      <c r="D119" s="21">
        <f>D120+D123</f>
        <v>0</v>
      </c>
      <c r="E119" s="21">
        <f>E120+E123</f>
        <v>0</v>
      </c>
    </row>
    <row r="120" spans="1:5" s="1" customFormat="1" x14ac:dyDescent="0.3">
      <c r="A120" s="17">
        <v>13010100</v>
      </c>
      <c r="B120" s="17" t="s">
        <v>454</v>
      </c>
      <c r="C120" s="11">
        <f>SUM(C121:C122)</f>
        <v>0</v>
      </c>
      <c r="D120" s="11">
        <f>SUM(D121:D122)</f>
        <v>0</v>
      </c>
      <c r="E120" s="11">
        <f>SUM(E121:E122)</f>
        <v>0</v>
      </c>
    </row>
    <row r="121" spans="1:5" hidden="1" x14ac:dyDescent="0.3">
      <c r="A121" s="19">
        <v>13010101</v>
      </c>
      <c r="B121" s="19" t="s">
        <v>455</v>
      </c>
      <c r="C121" s="20"/>
      <c r="D121" s="20"/>
      <c r="E121" s="20"/>
    </row>
    <row r="122" spans="1:5" hidden="1" x14ac:dyDescent="0.3">
      <c r="A122" s="19">
        <v>13010102</v>
      </c>
      <c r="B122" s="19" t="s">
        <v>456</v>
      </c>
      <c r="C122" s="20"/>
      <c r="D122" s="20"/>
      <c r="E122" s="20"/>
    </row>
    <row r="123" spans="1:5" s="1" customFormat="1" x14ac:dyDescent="0.3">
      <c r="A123" s="17">
        <v>13010200</v>
      </c>
      <c r="B123" s="17" t="s">
        <v>457</v>
      </c>
      <c r="C123" s="11">
        <f>C124</f>
        <v>0</v>
      </c>
      <c r="D123" s="11">
        <f>D124</f>
        <v>0</v>
      </c>
      <c r="E123" s="11">
        <f>E124</f>
        <v>0</v>
      </c>
    </row>
    <row r="124" spans="1:5" hidden="1" x14ac:dyDescent="0.3">
      <c r="A124" s="19">
        <v>13010202</v>
      </c>
      <c r="B124" s="19" t="s">
        <v>458</v>
      </c>
      <c r="C124" s="20"/>
      <c r="D124" s="20"/>
      <c r="E124" s="20"/>
    </row>
    <row r="125" spans="1:5" s="1" customFormat="1" x14ac:dyDescent="0.3">
      <c r="A125" s="17">
        <v>13020000</v>
      </c>
      <c r="B125" s="17" t="s">
        <v>787</v>
      </c>
      <c r="C125" s="11">
        <f>C126</f>
        <v>0</v>
      </c>
      <c r="D125" s="11">
        <f t="shared" ref="D125:E128" si="0">D126</f>
        <v>0</v>
      </c>
      <c r="E125" s="11">
        <f t="shared" si="0"/>
        <v>0</v>
      </c>
    </row>
    <row r="126" spans="1:5" s="1" customFormat="1" x14ac:dyDescent="0.3">
      <c r="A126" s="17">
        <v>13020100</v>
      </c>
      <c r="B126" s="17" t="s">
        <v>459</v>
      </c>
      <c r="C126" s="11">
        <f>C127</f>
        <v>0</v>
      </c>
      <c r="D126" s="11">
        <f t="shared" si="0"/>
        <v>0</v>
      </c>
      <c r="E126" s="11">
        <f t="shared" si="0"/>
        <v>0</v>
      </c>
    </row>
    <row r="127" spans="1:5" hidden="1" x14ac:dyDescent="0.3">
      <c r="A127" s="19">
        <v>13020106</v>
      </c>
      <c r="B127" s="19" t="s">
        <v>460</v>
      </c>
      <c r="C127" s="20"/>
      <c r="D127" s="20"/>
      <c r="E127" s="20"/>
    </row>
    <row r="128" spans="1:5" s="1" customFormat="1" x14ac:dyDescent="0.3">
      <c r="A128" s="17">
        <v>14020100</v>
      </c>
      <c r="B128" s="17" t="s">
        <v>601</v>
      </c>
      <c r="C128" s="11">
        <f>C129</f>
        <v>0</v>
      </c>
      <c r="D128" s="11">
        <f t="shared" si="0"/>
        <v>0</v>
      </c>
      <c r="E128" s="11">
        <f t="shared" si="0"/>
        <v>0</v>
      </c>
    </row>
    <row r="129" spans="1:5" x14ac:dyDescent="0.3">
      <c r="A129" s="19">
        <v>14020106</v>
      </c>
      <c r="B129" s="19" t="s">
        <v>460</v>
      </c>
      <c r="C129" s="20">
        <v>0</v>
      </c>
      <c r="D129" s="20"/>
      <c r="E129" s="20"/>
    </row>
    <row r="130" spans="1:5" hidden="1" x14ac:dyDescent="0.3"/>
    <row r="131" spans="1:5" hidden="1" x14ac:dyDescent="0.3"/>
    <row r="132" spans="1:5" hidden="1" x14ac:dyDescent="0.3"/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ESg9utQ1RYX1QLETrMGiH6resN5VQJtoQu/Rw5pUm8S9Z2WrCed11fP6EuYSkei4JOskU/KSOMcKA7C3NSWyA==" saltValue="QeDd3eheaZPXvsANXdXqL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72" orientation="landscape" r:id="rId1"/>
  <headerFooter>
    <oddFooter>&amp;C&amp;"Calibri,Bold"&amp;20&amp;P</oddFooter>
  </headerFooter>
  <rowBreaks count="1" manualBreakCount="1">
    <brk id="48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4" zoomScale="92" zoomScaleNormal="86" zoomScaleSheetLayoutView="92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69" t="s">
        <v>464</v>
      </c>
      <c r="B1" s="69"/>
      <c r="C1" s="69"/>
      <c r="D1" s="69"/>
      <c r="E1" s="69"/>
    </row>
    <row r="2" spans="1:5" x14ac:dyDescent="0.3">
      <c r="A2" s="70" t="s">
        <v>794</v>
      </c>
      <c r="B2" s="70"/>
      <c r="C2" s="70"/>
      <c r="D2" s="70"/>
      <c r="E2" s="70"/>
    </row>
    <row r="3" spans="1:5" x14ac:dyDescent="0.3">
      <c r="A3" s="2"/>
      <c r="B3" s="2"/>
      <c r="C3" s="2"/>
      <c r="D3" s="2"/>
      <c r="E3" s="2"/>
    </row>
    <row r="4" spans="1:5" ht="45" x14ac:dyDescent="0.3">
      <c r="A4" s="4" t="s">
        <v>0</v>
      </c>
      <c r="B4" s="16" t="s">
        <v>111</v>
      </c>
      <c r="C4" s="5" t="s">
        <v>598</v>
      </c>
      <c r="D4" s="5" t="s">
        <v>599</v>
      </c>
      <c r="E4" s="5" t="s">
        <v>600</v>
      </c>
    </row>
    <row r="5" spans="1:5" x14ac:dyDescent="0.3">
      <c r="A5" s="22"/>
      <c r="B5" s="7" t="s">
        <v>2</v>
      </c>
      <c r="C5" s="11">
        <f>C6+C118</f>
        <v>7264967646.1800003</v>
      </c>
      <c r="D5" s="11">
        <f>D6+D118</f>
        <v>4844992677.2199993</v>
      </c>
      <c r="E5" s="11">
        <f>E6+E118</f>
        <v>7858845346.7800007</v>
      </c>
    </row>
    <row r="6" spans="1:5" x14ac:dyDescent="0.3">
      <c r="A6" s="23">
        <v>2</v>
      </c>
      <c r="B6" s="7" t="s">
        <v>147</v>
      </c>
      <c r="C6" s="11">
        <f>C7+C25</f>
        <v>4558417646.1800003</v>
      </c>
      <c r="D6" s="11">
        <v>3519285608.1199999</v>
      </c>
      <c r="E6" s="11">
        <f>E7+E25</f>
        <v>3995567524.9200001</v>
      </c>
    </row>
    <row r="7" spans="1:5" x14ac:dyDescent="0.3">
      <c r="A7" s="23">
        <v>21</v>
      </c>
      <c r="B7" s="7" t="s">
        <v>148</v>
      </c>
      <c r="C7" s="11">
        <f>C8+C13+C20</f>
        <v>2584687164.1799998</v>
      </c>
      <c r="D7" s="11">
        <f>D8+D13+D20</f>
        <v>2997781008.7799997</v>
      </c>
      <c r="E7" s="11">
        <f>E8+E13+E20</f>
        <v>2860810147.5599999</v>
      </c>
    </row>
    <row r="8" spans="1:5" x14ac:dyDescent="0.3">
      <c r="A8" s="23">
        <v>2101</v>
      </c>
      <c r="B8" s="7" t="s">
        <v>149</v>
      </c>
      <c r="C8" s="11">
        <f>C9</f>
        <v>2257302948.1799998</v>
      </c>
      <c r="D8" s="11">
        <f>D9</f>
        <v>1796492576.78</v>
      </c>
      <c r="E8" s="11">
        <f>E9</f>
        <v>2053986888.3599999</v>
      </c>
    </row>
    <row r="9" spans="1:5" x14ac:dyDescent="0.3">
      <c r="A9" s="23">
        <v>210101</v>
      </c>
      <c r="B9" s="7" t="s">
        <v>150</v>
      </c>
      <c r="C9" s="11">
        <f>SUM(C10:C12)</f>
        <v>2257302948.1799998</v>
      </c>
      <c r="D9" s="11">
        <f>SUM(D10:D12)</f>
        <v>1796492576.78</v>
      </c>
      <c r="E9" s="11">
        <f>SUM(E10:E12)</f>
        <v>2053986888.3599999</v>
      </c>
    </row>
    <row r="10" spans="1:5" x14ac:dyDescent="0.3">
      <c r="A10" s="22">
        <v>21010101</v>
      </c>
      <c r="B10" s="6" t="s">
        <v>149</v>
      </c>
      <c r="C10" s="8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2183760853.1799998</v>
      </c>
      <c r="D10" s="8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1722950481.78</v>
      </c>
      <c r="E10" s="8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1983551176.3599999</v>
      </c>
    </row>
    <row r="11" spans="1:5" x14ac:dyDescent="0.3">
      <c r="A11" s="22">
        <v>21010102</v>
      </c>
      <c r="B11" s="6" t="s">
        <v>151</v>
      </c>
      <c r="C11" s="8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8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8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22">
        <v>21010103</v>
      </c>
      <c r="B12" s="6" t="s">
        <v>152</v>
      </c>
      <c r="C12" s="8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73542095</v>
      </c>
      <c r="D12" s="8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73542095</v>
      </c>
      <c r="E12" s="8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70435712</v>
      </c>
    </row>
    <row r="13" spans="1:5" x14ac:dyDescent="0.3">
      <c r="A13" s="23">
        <v>2102</v>
      </c>
      <c r="B13" s="7" t="s">
        <v>153</v>
      </c>
      <c r="C13" s="11">
        <f>C14+C18</f>
        <v>161192108</v>
      </c>
      <c r="D13" s="11">
        <f>D14+D18</f>
        <v>1075096324</v>
      </c>
      <c r="E13" s="11">
        <f>E14+E18</f>
        <v>0</v>
      </c>
    </row>
    <row r="14" spans="1:5" x14ac:dyDescent="0.3">
      <c r="A14" s="23">
        <v>210201</v>
      </c>
      <c r="B14" s="7" t="s">
        <v>154</v>
      </c>
      <c r="C14" s="11">
        <f>SUM(C15:C17)</f>
        <v>161192108</v>
      </c>
      <c r="D14" s="11">
        <f>SUM(D15:D17)</f>
        <v>1075096324</v>
      </c>
      <c r="E14" s="11">
        <f>SUM(E15:E17)</f>
        <v>0</v>
      </c>
    </row>
    <row r="15" spans="1:5" x14ac:dyDescent="0.3">
      <c r="A15" s="22">
        <v>21020104</v>
      </c>
      <c r="B15" s="6" t="s">
        <v>155</v>
      </c>
      <c r="C15" s="8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106192108</v>
      </c>
      <c r="D15" s="8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542622164</v>
      </c>
      <c r="E15" s="8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22">
        <v>21020108</v>
      </c>
      <c r="B16" s="6" t="s">
        <v>156</v>
      </c>
      <c r="C16" s="8">
        <f>'CHAIR PERSONNEL COST F.x'!C16+'SLT PERSONNEL COST F.x'!C16+'COUNCIL PERSONNEL COST F.x'!C16+'PMD PERSONNEL COST F.x'!C16+'AGRIC PERSONNEL COST F.x'!C16+'FINANCE PERSONNEL COST F.x'!C15+'WORKS PERSONNEL COST F.x'!C16+'ESD PERSONNEL COST F.x'!C17+'PHC PERSONNEL COST F.x'!C16+'WATSAN PERSONNEL COST F.x'!C16+'TRADITIONAL PERSONNEL COST F.x'!C16</f>
        <v>55000000</v>
      </c>
      <c r="D16" s="8">
        <f>'CHAIR PERSONNEL COST F.x'!D16+'SLT PERSONNEL COST F.x'!D16+'COUNCIL PERSONNEL COST F.x'!D16+'PMD PERSONNEL COST F.x'!D16+'AGRIC PERSONNEL COST F.x'!D16+'FINANCE PERSONNEL COST F.x'!D15+'WORKS PERSONNEL COST F.x'!D16+'ESD PERSONNEL COST F.x'!D17+'PHC PERSONNEL COST F.x'!D16+'WATSAN PERSONNEL COST F.x'!D16+'TRADITIONAL PERSONNEL COST F.x'!D16</f>
        <v>532474160</v>
      </c>
      <c r="E16" s="8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22">
        <v>21020109</v>
      </c>
      <c r="B17" s="6" t="s">
        <v>157</v>
      </c>
      <c r="C17" s="8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8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8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3">
      <c r="A18" s="23">
        <v>210202</v>
      </c>
      <c r="B18" s="7" t="s">
        <v>158</v>
      </c>
      <c r="C18" s="11">
        <f>C19</f>
        <v>0</v>
      </c>
      <c r="D18" s="11">
        <f>D19</f>
        <v>0</v>
      </c>
      <c r="E18" s="11">
        <f>E19</f>
        <v>0</v>
      </c>
    </row>
    <row r="19" spans="1:5" x14ac:dyDescent="0.3">
      <c r="A19" s="22">
        <v>21020207</v>
      </c>
      <c r="B19" s="6" t="s">
        <v>159</v>
      </c>
      <c r="C19" s="8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8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8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23">
        <v>210301</v>
      </c>
      <c r="B20" s="7" t="s">
        <v>160</v>
      </c>
      <c r="C20" s="11">
        <f>SUM(C21:C23)</f>
        <v>166192108</v>
      </c>
      <c r="D20" s="11">
        <f>SUM(D21:D23)</f>
        <v>126192108</v>
      </c>
      <c r="E20" s="11">
        <f>SUM(E21:E23)</f>
        <v>806823259.20000005</v>
      </c>
    </row>
    <row r="21" spans="1:5" x14ac:dyDescent="0.3">
      <c r="A21" s="22">
        <v>21030101</v>
      </c>
      <c r="B21" s="6" t="s">
        <v>161</v>
      </c>
      <c r="C21" s="8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51192108</v>
      </c>
      <c r="D21" s="8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51192108</v>
      </c>
      <c r="E21" s="8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450000000</v>
      </c>
    </row>
    <row r="22" spans="1:5" x14ac:dyDescent="0.3">
      <c r="A22" s="22">
        <v>21030102</v>
      </c>
      <c r="B22" s="6" t="s">
        <v>162</v>
      </c>
      <c r="C22" s="8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115000000</v>
      </c>
      <c r="D22" s="8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75000000</v>
      </c>
      <c r="E22" s="8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336283390.33000004</v>
      </c>
    </row>
    <row r="23" spans="1:5" x14ac:dyDescent="0.3">
      <c r="A23" s="22">
        <v>21030104</v>
      </c>
      <c r="B23" s="6" t="s">
        <v>541</v>
      </c>
      <c r="C23" s="8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8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8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20539868.870000001</v>
      </c>
    </row>
    <row r="24" spans="1:5" hidden="1" x14ac:dyDescent="0.3">
      <c r="A24" s="22"/>
      <c r="B24" s="6"/>
      <c r="C24" s="8"/>
      <c r="D24" s="8"/>
      <c r="E24" s="8"/>
    </row>
    <row r="25" spans="1:5" x14ac:dyDescent="0.3">
      <c r="A25" s="23">
        <v>22</v>
      </c>
      <c r="B25" s="7" t="s">
        <v>163</v>
      </c>
      <c r="C25" s="11">
        <f>C26+C103+C107+C112</f>
        <v>1973730482</v>
      </c>
      <c r="D25" s="11">
        <f ca="1">D26+D103+D107+D112</f>
        <v>521504599.33999997</v>
      </c>
      <c r="E25" s="11">
        <f>E26+E103+E107+E112</f>
        <v>1134757377.3599999</v>
      </c>
    </row>
    <row r="26" spans="1:5" x14ac:dyDescent="0.3">
      <c r="A26" s="23">
        <v>2202</v>
      </c>
      <c r="B26" s="7" t="s">
        <v>164</v>
      </c>
      <c r="C26" s="11">
        <f>C27+C32+C40+C54+C63+C66+C72+C81+C85+C88</f>
        <v>1484520690</v>
      </c>
      <c r="D26" s="11">
        <f ca="1">D27+D32+D40+D54+D63+D66+D72+D81+D85+D88</f>
        <v>290941562.56</v>
      </c>
      <c r="E26" s="11">
        <f>E27+E32+E40+E54+E63+E66+E72+E81+E85+E88</f>
        <v>610333226.73000002</v>
      </c>
    </row>
    <row r="27" spans="1:5" x14ac:dyDescent="0.3">
      <c r="A27" s="23">
        <v>220201</v>
      </c>
      <c r="B27" s="7" t="s">
        <v>165</v>
      </c>
      <c r="C27" s="11">
        <f>SUM(C28:C31)</f>
        <v>56000000</v>
      </c>
      <c r="D27" s="11">
        <f>SUM(D28:D31)</f>
        <v>16750000</v>
      </c>
      <c r="E27" s="11">
        <f>SUM(E28:E31)</f>
        <v>40608426.420000002</v>
      </c>
    </row>
    <row r="28" spans="1:5" x14ac:dyDescent="0.3">
      <c r="A28" s="22">
        <v>22020101</v>
      </c>
      <c r="B28" s="6" t="s">
        <v>166</v>
      </c>
      <c r="C28" s="8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7500000</v>
      </c>
      <c r="D28" s="8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5092000</v>
      </c>
      <c r="E28" s="8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18900000</v>
      </c>
    </row>
    <row r="29" spans="1:5" x14ac:dyDescent="0.3">
      <c r="A29" s="22">
        <v>22020102</v>
      </c>
      <c r="B29" s="6" t="s">
        <v>167</v>
      </c>
      <c r="C29" s="8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48500000</v>
      </c>
      <c r="D29" s="8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11658000</v>
      </c>
      <c r="E29" s="8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11708426.42</v>
      </c>
    </row>
    <row r="30" spans="1:5" ht="30" x14ac:dyDescent="0.3">
      <c r="A30" s="22">
        <v>22020103</v>
      </c>
      <c r="B30" s="6" t="s">
        <v>168</v>
      </c>
      <c r="C30" s="8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8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8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10000000</v>
      </c>
    </row>
    <row r="31" spans="1:5" x14ac:dyDescent="0.3">
      <c r="A31" s="22">
        <v>22020104</v>
      </c>
      <c r="B31" s="6" t="s">
        <v>169</v>
      </c>
      <c r="C31" s="8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8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8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3">
      <c r="A32" s="23">
        <v>220202</v>
      </c>
      <c r="B32" s="7" t="s">
        <v>170</v>
      </c>
      <c r="C32" s="11">
        <f>SUM(C33:C39)</f>
        <v>24000000</v>
      </c>
      <c r="D32" s="11">
        <f>SUM(D33:D39)</f>
        <v>24182289</v>
      </c>
      <c r="E32" s="11">
        <f>SUM(E33:E39)</f>
        <v>0</v>
      </c>
    </row>
    <row r="33" spans="1:5" x14ac:dyDescent="0.3">
      <c r="A33" s="22">
        <v>22020201</v>
      </c>
      <c r="B33" s="6" t="s">
        <v>171</v>
      </c>
      <c r="C33" s="8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24000000</v>
      </c>
      <c r="D33" s="8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20000000</v>
      </c>
      <c r="E33" s="8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0</v>
      </c>
    </row>
    <row r="34" spans="1:5" x14ac:dyDescent="0.3">
      <c r="A34" s="22">
        <v>22020202</v>
      </c>
      <c r="B34" s="6" t="s">
        <v>172</v>
      </c>
      <c r="C34" s="8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8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8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22">
        <v>22020203</v>
      </c>
      <c r="B35" s="6" t="s">
        <v>173</v>
      </c>
      <c r="C35" s="8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8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8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22">
        <v>22020204</v>
      </c>
      <c r="B36" s="6" t="s">
        <v>174</v>
      </c>
      <c r="C36" s="8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8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8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22">
        <v>22020205</v>
      </c>
      <c r="B37" s="6" t="s">
        <v>175</v>
      </c>
      <c r="C37" s="8"/>
      <c r="D37" s="8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4182289</v>
      </c>
      <c r="E37" s="8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22">
        <v>22020206</v>
      </c>
      <c r="B38" s="6" t="s">
        <v>176</v>
      </c>
      <c r="C38" s="8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8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8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22">
        <v>22020210</v>
      </c>
      <c r="B39" s="6" t="s">
        <v>177</v>
      </c>
      <c r="C39" s="8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8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8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23">
        <v>220203</v>
      </c>
      <c r="B40" s="7" t="s">
        <v>178</v>
      </c>
      <c r="C40" s="11">
        <f>SUM(C41:C53)</f>
        <v>272000000</v>
      </c>
      <c r="D40" s="11">
        <f>SUM(D41:D53)</f>
        <v>29738125</v>
      </c>
      <c r="E40" s="11">
        <f>SUM(E41:E53)</f>
        <v>24500000</v>
      </c>
    </row>
    <row r="41" spans="1:5" x14ac:dyDescent="0.3">
      <c r="A41" s="22">
        <v>22020301</v>
      </c>
      <c r="B41" s="6" t="s">
        <v>179</v>
      </c>
      <c r="C41" s="8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22000000</v>
      </c>
      <c r="D41" s="8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12588125</v>
      </c>
      <c r="E41" s="8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8000000</v>
      </c>
    </row>
    <row r="42" spans="1:5" x14ac:dyDescent="0.3">
      <c r="A42" s="22">
        <v>22020302</v>
      </c>
      <c r="B42" s="6" t="s">
        <v>180</v>
      </c>
      <c r="C42" s="8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7000000</v>
      </c>
      <c r="D42" s="8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5000000</v>
      </c>
      <c r="E42" s="8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2000000</v>
      </c>
    </row>
    <row r="43" spans="1:5" x14ac:dyDescent="0.3">
      <c r="A43" s="22">
        <v>22020303</v>
      </c>
      <c r="B43" s="6" t="s">
        <v>181</v>
      </c>
      <c r="C43" s="8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8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8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22">
        <v>22020304</v>
      </c>
      <c r="B44" s="6" t="s">
        <v>182</v>
      </c>
      <c r="C44" s="8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8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8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22">
        <v>22020305</v>
      </c>
      <c r="B45" s="6" t="s">
        <v>183</v>
      </c>
      <c r="C45" s="8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8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8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3">
      <c r="A46" s="22">
        <v>22020306</v>
      </c>
      <c r="B46" s="6" t="s">
        <v>184</v>
      </c>
      <c r="C46" s="8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8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8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3">
      <c r="A47" s="22">
        <v>22020307</v>
      </c>
      <c r="B47" s="6" t="s">
        <v>185</v>
      </c>
      <c r="C47" s="8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43000000</v>
      </c>
      <c r="D47" s="8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12150000</v>
      </c>
      <c r="E47" s="8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14500000</v>
      </c>
    </row>
    <row r="48" spans="1:5" x14ac:dyDescent="0.3">
      <c r="A48" s="22">
        <v>22020308</v>
      </c>
      <c r="B48" s="6" t="s">
        <v>186</v>
      </c>
      <c r="C48" s="8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8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8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22">
        <v>22020309</v>
      </c>
      <c r="B49" s="6" t="s">
        <v>187</v>
      </c>
      <c r="C49" s="8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8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8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22">
        <v>22020310</v>
      </c>
      <c r="B50" s="6" t="s">
        <v>188</v>
      </c>
      <c r="C50" s="8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8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8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22">
        <v>22020311</v>
      </c>
      <c r="B51" s="6" t="s">
        <v>189</v>
      </c>
      <c r="C51" s="8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200000000</v>
      </c>
      <c r="D51" s="8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8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3">
      <c r="A52" s="22">
        <v>22020312</v>
      </c>
      <c r="B52" s="6" t="s">
        <v>190</v>
      </c>
      <c r="C52" s="8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8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8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22">
        <v>22020313</v>
      </c>
      <c r="B53" s="6" t="s">
        <v>191</v>
      </c>
      <c r="C53" s="8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8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8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3">
      <c r="A54" s="23">
        <v>220204</v>
      </c>
      <c r="B54" s="7" t="s">
        <v>192</v>
      </c>
      <c r="C54" s="11">
        <f>SUM(C55:C62)</f>
        <v>28500000</v>
      </c>
      <c r="D54" s="11">
        <f>SUM(D55:D62)</f>
        <v>22260336.879999999</v>
      </c>
      <c r="E54" s="11">
        <f>SUM(E55:E62)</f>
        <v>35100000</v>
      </c>
    </row>
    <row r="55" spans="1:5" x14ac:dyDescent="0.3">
      <c r="A55" s="22">
        <v>22020401</v>
      </c>
      <c r="B55" s="6" t="s">
        <v>193</v>
      </c>
      <c r="C55" s="8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0</v>
      </c>
      <c r="D55" s="8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14641200</v>
      </c>
      <c r="E55" s="8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26100000</v>
      </c>
    </row>
    <row r="56" spans="1:5" x14ac:dyDescent="0.3">
      <c r="A56" s="22">
        <v>22020402</v>
      </c>
      <c r="B56" s="6" t="s">
        <v>194</v>
      </c>
      <c r="C56" s="8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18500000</v>
      </c>
      <c r="D56" s="8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1900000</v>
      </c>
      <c r="E56" s="8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4000000</v>
      </c>
    </row>
    <row r="57" spans="1:5" ht="30" x14ac:dyDescent="0.3">
      <c r="A57" s="22">
        <v>22020403</v>
      </c>
      <c r="B57" s="6" t="s">
        <v>195</v>
      </c>
      <c r="C57" s="8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8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8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3">
      <c r="A58" s="22">
        <v>22020404</v>
      </c>
      <c r="B58" s="6" t="s">
        <v>196</v>
      </c>
      <c r="C58" s="8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8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8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3">
      <c r="A59" s="22">
        <v>22020405</v>
      </c>
      <c r="B59" s="6" t="s">
        <v>197</v>
      </c>
      <c r="C59" s="8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10000000</v>
      </c>
      <c r="D59" s="8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5719136.8799999999</v>
      </c>
      <c r="E59" s="8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5000000</v>
      </c>
    </row>
    <row r="60" spans="1:5" x14ac:dyDescent="0.3">
      <c r="A60" s="22">
        <v>22020406</v>
      </c>
      <c r="B60" s="6" t="s">
        <v>198</v>
      </c>
      <c r="C60" s="8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8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8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3">
      <c r="A61" s="22">
        <v>22020410</v>
      </c>
      <c r="B61" s="6" t="s">
        <v>199</v>
      </c>
      <c r="C61" s="8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8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8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3">
      <c r="A62" s="22">
        <v>22020411</v>
      </c>
      <c r="B62" s="6" t="s">
        <v>200</v>
      </c>
      <c r="C62" s="8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8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8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23">
        <v>220205</v>
      </c>
      <c r="B63" s="7" t="s">
        <v>201</v>
      </c>
      <c r="C63" s="11">
        <f>SUM(C64:C65)</f>
        <v>131000000</v>
      </c>
      <c r="D63" s="11">
        <f>SUM(D64:D65)</f>
        <v>25000000</v>
      </c>
      <c r="E63" s="11">
        <f>SUM(E64:E65)</f>
        <v>20000000</v>
      </c>
    </row>
    <row r="64" spans="1:5" x14ac:dyDescent="0.3">
      <c r="A64" s="22">
        <v>22020501</v>
      </c>
      <c r="B64" s="6" t="s">
        <v>202</v>
      </c>
      <c r="C64" s="8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131000000</v>
      </c>
      <c r="D64" s="8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25000000</v>
      </c>
      <c r="E64" s="8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20000000</v>
      </c>
    </row>
    <row r="65" spans="1:5" x14ac:dyDescent="0.3">
      <c r="A65" s="22">
        <v>22020502</v>
      </c>
      <c r="B65" s="6" t="s">
        <v>203</v>
      </c>
      <c r="C65" s="8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8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8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3">
      <c r="A66" s="23">
        <v>220206</v>
      </c>
      <c r="B66" s="7" t="s">
        <v>204</v>
      </c>
      <c r="C66" s="11">
        <f>SUM(C67:C71)</f>
        <v>361000000</v>
      </c>
      <c r="D66" s="11">
        <f>SUM(D67:D71)</f>
        <v>51204742.719999999</v>
      </c>
      <c r="E66" s="11">
        <f>SUM(E67:E71)</f>
        <v>110000000</v>
      </c>
    </row>
    <row r="67" spans="1:5" x14ac:dyDescent="0.3">
      <c r="A67" s="22">
        <v>22020601</v>
      </c>
      <c r="B67" s="6" t="s">
        <v>205</v>
      </c>
      <c r="C67" s="8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350000000</v>
      </c>
      <c r="D67" s="8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44554742.719999999</v>
      </c>
      <c r="E67" s="8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100000000</v>
      </c>
    </row>
    <row r="68" spans="1:5" x14ac:dyDescent="0.3">
      <c r="A68" s="22">
        <v>22020602</v>
      </c>
      <c r="B68" s="6" t="s">
        <v>539</v>
      </c>
      <c r="C68" s="8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8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8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3">
      <c r="A69" s="22">
        <v>22020603</v>
      </c>
      <c r="B69" s="6" t="s">
        <v>206</v>
      </c>
      <c r="C69" s="8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8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8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3">
      <c r="A70" s="22">
        <v>22020604</v>
      </c>
      <c r="B70" s="6" t="s">
        <v>207</v>
      </c>
      <c r="C70" s="8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8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8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3">
      <c r="A71" s="22">
        <v>22020605</v>
      </c>
      <c r="B71" s="6" t="s">
        <v>208</v>
      </c>
      <c r="C71" s="8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5000000</v>
      </c>
      <c r="D71" s="8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650000</v>
      </c>
      <c r="E71" s="8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4000000</v>
      </c>
    </row>
    <row r="72" spans="1:5" ht="30" x14ac:dyDescent="0.3">
      <c r="A72" s="23">
        <v>220207</v>
      </c>
      <c r="B72" s="7" t="s">
        <v>209</v>
      </c>
      <c r="C72" s="11">
        <f>SUM(C73:C80)</f>
        <v>3600000</v>
      </c>
      <c r="D72" s="11">
        <f ca="1">SUM(D73:D80)</f>
        <v>0</v>
      </c>
      <c r="E72" s="11">
        <f>SUM(E73:E80)</f>
        <v>0</v>
      </c>
    </row>
    <row r="73" spans="1:5" x14ac:dyDescent="0.3">
      <c r="A73" s="22">
        <v>22020701</v>
      </c>
      <c r="B73" s="6" t="s">
        <v>210</v>
      </c>
      <c r="C73" s="8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8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8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3">
      <c r="A74" s="22">
        <v>22020702</v>
      </c>
      <c r="B74" s="6" t="s">
        <v>211</v>
      </c>
      <c r="C74" s="8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8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8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3">
      <c r="A75" s="22">
        <v>22020703</v>
      </c>
      <c r="B75" s="6" t="s">
        <v>212</v>
      </c>
      <c r="C75" s="8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8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8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3">
      <c r="A76" s="22">
        <v>22020707</v>
      </c>
      <c r="B76" s="6" t="s">
        <v>213</v>
      </c>
      <c r="C76" s="8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8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8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3">
      <c r="A77" s="22">
        <v>22020708</v>
      </c>
      <c r="B77" s="6" t="s">
        <v>214</v>
      </c>
      <c r="C77" s="8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3600000</v>
      </c>
      <c r="D77" s="8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8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0</v>
      </c>
    </row>
    <row r="78" spans="1:5" x14ac:dyDescent="0.3">
      <c r="A78" s="22">
        <v>22020709</v>
      </c>
      <c r="B78" s="6" t="s">
        <v>542</v>
      </c>
      <c r="C78" s="8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8">
        <f ca="1"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8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3">
      <c r="A79" s="22">
        <v>22020711</v>
      </c>
      <c r="B79" s="6" t="s">
        <v>543</v>
      </c>
      <c r="C79" s="8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8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8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3">
      <c r="A80" s="22">
        <v>22020712</v>
      </c>
      <c r="B80" s="6" t="s">
        <v>544</v>
      </c>
      <c r="C80" s="8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8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8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3">
      <c r="A81" s="23">
        <v>220208</v>
      </c>
      <c r="B81" s="7" t="s">
        <v>215</v>
      </c>
      <c r="C81" s="11">
        <f>SUM(C82:C84)</f>
        <v>183000000</v>
      </c>
      <c r="D81" s="11">
        <f>SUM(D82:D84)</f>
        <v>51057068.960000001</v>
      </c>
      <c r="E81" s="11">
        <f>SUM(E82:E84)</f>
        <v>2224800.31</v>
      </c>
    </row>
    <row r="82" spans="1:5" x14ac:dyDescent="0.3">
      <c r="A82" s="22">
        <v>22020801</v>
      </c>
      <c r="B82" s="6" t="s">
        <v>216</v>
      </c>
      <c r="C82" s="8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3000000</v>
      </c>
      <c r="D82" s="8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8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0</v>
      </c>
    </row>
    <row r="83" spans="1:5" x14ac:dyDescent="0.3">
      <c r="A83" s="22">
        <v>22020802</v>
      </c>
      <c r="B83" s="6" t="s">
        <v>217</v>
      </c>
      <c r="C83" s="8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8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8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3">
      <c r="A84" s="22">
        <v>22020803</v>
      </c>
      <c r="B84" s="6" t="s">
        <v>218</v>
      </c>
      <c r="C84" s="8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180000000</v>
      </c>
      <c r="D84" s="8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51057068.960000001</v>
      </c>
      <c r="E84" s="8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2224800.31</v>
      </c>
    </row>
    <row r="85" spans="1:5" x14ac:dyDescent="0.3">
      <c r="A85" s="23">
        <v>220209</v>
      </c>
      <c r="B85" s="7" t="s">
        <v>219</v>
      </c>
      <c r="C85" s="11">
        <f>SUM(C86:C87)</f>
        <v>800000</v>
      </c>
      <c r="D85" s="11">
        <f>SUM(D86:D87)</f>
        <v>750000</v>
      </c>
      <c r="E85" s="11">
        <f>SUM(E86:E87)</f>
        <v>400000</v>
      </c>
    </row>
    <row r="86" spans="1:5" x14ac:dyDescent="0.3">
      <c r="A86" s="22">
        <v>22020901</v>
      </c>
      <c r="B86" s="6" t="s">
        <v>540</v>
      </c>
      <c r="C86" s="8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800000</v>
      </c>
      <c r="D86" s="8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750000</v>
      </c>
      <c r="E86" s="8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400000</v>
      </c>
    </row>
    <row r="87" spans="1:5" x14ac:dyDescent="0.3">
      <c r="A87" s="22">
        <v>22020902</v>
      </c>
      <c r="B87" s="6" t="s">
        <v>220</v>
      </c>
      <c r="C87" s="8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8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8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3">
      <c r="A88" s="23">
        <v>220210</v>
      </c>
      <c r="B88" s="7" t="s">
        <v>221</v>
      </c>
      <c r="C88" s="11">
        <f>SUM(C89:C102)</f>
        <v>424620690</v>
      </c>
      <c r="D88" s="11">
        <f>SUM(D89:D102)</f>
        <v>69999000</v>
      </c>
      <c r="E88" s="11">
        <f>SUM(E89:E102)</f>
        <v>377500000</v>
      </c>
    </row>
    <row r="89" spans="1:5" x14ac:dyDescent="0.3">
      <c r="A89" s="22">
        <v>22021001</v>
      </c>
      <c r="B89" s="6" t="s">
        <v>222</v>
      </c>
      <c r="C89" s="8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42500000</v>
      </c>
      <c r="D89" s="8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17220000</v>
      </c>
      <c r="E89" s="8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18000000</v>
      </c>
    </row>
    <row r="90" spans="1:5" x14ac:dyDescent="0.3">
      <c r="A90" s="22">
        <v>22021002</v>
      </c>
      <c r="B90" s="6" t="s">
        <v>223</v>
      </c>
      <c r="C90" s="8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8000000</v>
      </c>
      <c r="D90" s="8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1220000</v>
      </c>
      <c r="E90" s="8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3500000</v>
      </c>
    </row>
    <row r="91" spans="1:5" x14ac:dyDescent="0.3">
      <c r="A91" s="22">
        <v>22021003</v>
      </c>
      <c r="B91" s="6" t="s">
        <v>224</v>
      </c>
      <c r="C91" s="8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30000000</v>
      </c>
      <c r="D91" s="8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8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3">
      <c r="A92" s="22">
        <v>22021004</v>
      </c>
      <c r="B92" s="6" t="s">
        <v>225</v>
      </c>
      <c r="C92" s="8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8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8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5000000</v>
      </c>
    </row>
    <row r="93" spans="1:5" x14ac:dyDescent="0.3">
      <c r="A93" s="22">
        <v>22021006</v>
      </c>
      <c r="B93" s="6" t="s">
        <v>226</v>
      </c>
      <c r="C93" s="8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8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8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3">
      <c r="A94" s="22">
        <v>22021007</v>
      </c>
      <c r="B94" s="6" t="s">
        <v>227</v>
      </c>
      <c r="C94" s="8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103620690</v>
      </c>
      <c r="D94" s="8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51559000</v>
      </c>
      <c r="E94" s="8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146000000</v>
      </c>
    </row>
    <row r="95" spans="1:5" x14ac:dyDescent="0.3">
      <c r="A95" s="22">
        <v>22021008</v>
      </c>
      <c r="B95" s="6" t="s">
        <v>228</v>
      </c>
      <c r="C95" s="8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8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8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3">
      <c r="A96" s="22">
        <v>22021009</v>
      </c>
      <c r="B96" s="6" t="s">
        <v>229</v>
      </c>
      <c r="C96" s="8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8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8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3">
      <c r="A97" s="22">
        <v>22021010</v>
      </c>
      <c r="B97" s="6" t="s">
        <v>230</v>
      </c>
      <c r="C97" s="8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8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8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3">
      <c r="A98" s="22">
        <v>22021014</v>
      </c>
      <c r="B98" s="6" t="s">
        <v>231</v>
      </c>
      <c r="C98" s="8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8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8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5000000</v>
      </c>
    </row>
    <row r="99" spans="1:5" x14ac:dyDescent="0.3">
      <c r="A99" s="22">
        <v>22021020</v>
      </c>
      <c r="B99" s="6" t="s">
        <v>232</v>
      </c>
      <c r="C99" s="8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240500000</v>
      </c>
      <c r="D99" s="8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8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 x14ac:dyDescent="0.3">
      <c r="A100" s="22">
        <v>22021050</v>
      </c>
      <c r="B100" s="6" t="s">
        <v>545</v>
      </c>
      <c r="C100" s="8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8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8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3">
      <c r="A101" s="22">
        <v>220210</v>
      </c>
      <c r="B101" s="6" t="s">
        <v>790</v>
      </c>
      <c r="C101" s="8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0</v>
      </c>
      <c r="D101" s="8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0</v>
      </c>
      <c r="E101" s="8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3">
      <c r="A102" s="22">
        <v>22021052</v>
      </c>
      <c r="B102" s="6" t="s">
        <v>233</v>
      </c>
      <c r="C102" s="8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8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8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3">
      <c r="A103" s="23">
        <v>2204</v>
      </c>
      <c r="B103" s="7" t="s">
        <v>234</v>
      </c>
      <c r="C103" s="11">
        <f>C104</f>
        <v>489209792</v>
      </c>
      <c r="D103" s="11">
        <f>D104</f>
        <v>230563036.78</v>
      </c>
      <c r="E103" s="11">
        <f>E104</f>
        <v>524424150.62999994</v>
      </c>
    </row>
    <row r="104" spans="1:5" x14ac:dyDescent="0.3">
      <c r="A104" s="23">
        <v>220401</v>
      </c>
      <c r="B104" s="7" t="s">
        <v>235</v>
      </c>
      <c r="C104" s="11">
        <f>SUM(C105:C106)</f>
        <v>489209792</v>
      </c>
      <c r="D104" s="11">
        <f>SUM(D105:D106)</f>
        <v>230563036.78</v>
      </c>
      <c r="E104" s="11">
        <f>SUM(E105:E106)</f>
        <v>524424150.62999994</v>
      </c>
    </row>
    <row r="105" spans="1:5" x14ac:dyDescent="0.3">
      <c r="A105" s="22">
        <v>22040105</v>
      </c>
      <c r="B105" s="6" t="s">
        <v>236</v>
      </c>
      <c r="C105" s="8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377000000</v>
      </c>
      <c r="D105" s="8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151108724.78</v>
      </c>
      <c r="E105" s="8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424424150.62999994</v>
      </c>
    </row>
    <row r="106" spans="1:5" x14ac:dyDescent="0.3">
      <c r="A106" s="22">
        <v>22040109</v>
      </c>
      <c r="B106" s="6" t="s">
        <v>237</v>
      </c>
      <c r="C106" s="8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112209792</v>
      </c>
      <c r="D106" s="8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79454312</v>
      </c>
      <c r="E106" s="8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100000000</v>
      </c>
    </row>
    <row r="107" spans="1:5" x14ac:dyDescent="0.3">
      <c r="A107" s="23">
        <v>2205</v>
      </c>
      <c r="B107" s="7" t="s">
        <v>546</v>
      </c>
      <c r="C107" s="24">
        <f>C108</f>
        <v>0</v>
      </c>
      <c r="D107" s="24">
        <f>D108</f>
        <v>0</v>
      </c>
      <c r="E107" s="24">
        <f>E108</f>
        <v>0</v>
      </c>
    </row>
    <row r="108" spans="1:5" x14ac:dyDescent="0.3">
      <c r="A108" s="23">
        <v>220501</v>
      </c>
      <c r="B108" s="7" t="s">
        <v>547</v>
      </c>
      <c r="C108" s="24">
        <f>SUM(C109:C111)</f>
        <v>0</v>
      </c>
      <c r="D108" s="24">
        <f>SUM(D109:D111)</f>
        <v>0</v>
      </c>
      <c r="E108" s="24">
        <f>SUM(E109:E111)</f>
        <v>0</v>
      </c>
    </row>
    <row r="109" spans="1:5" x14ac:dyDescent="0.3">
      <c r="A109" s="22">
        <v>22050105</v>
      </c>
      <c r="B109" s="6" t="s">
        <v>548</v>
      </c>
      <c r="C109" s="8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8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8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3">
      <c r="A110" s="22">
        <v>22050108</v>
      </c>
      <c r="B110" s="6" t="s">
        <v>549</v>
      </c>
      <c r="C110" s="8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0</v>
      </c>
      <c r="D110" s="8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0</v>
      </c>
      <c r="E110" s="8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0</v>
      </c>
    </row>
    <row r="111" spans="1:5" x14ac:dyDescent="0.3">
      <c r="A111" s="22">
        <v>22050110</v>
      </c>
      <c r="B111" s="6" t="s">
        <v>550</v>
      </c>
      <c r="C111" s="8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8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8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3">
      <c r="A112" s="23">
        <v>2206</v>
      </c>
      <c r="B112" s="7" t="s">
        <v>538</v>
      </c>
      <c r="C112" s="24">
        <f>C113+C115</f>
        <v>0</v>
      </c>
      <c r="D112" s="24">
        <f>D113+D115</f>
        <v>0</v>
      </c>
      <c r="E112" s="24">
        <f>E113+E115</f>
        <v>0</v>
      </c>
    </row>
    <row r="113" spans="1:5" x14ac:dyDescent="0.3">
      <c r="A113" s="23">
        <v>220603</v>
      </c>
      <c r="B113" s="7" t="s">
        <v>551</v>
      </c>
      <c r="C113" s="24">
        <f>C114</f>
        <v>0</v>
      </c>
      <c r="D113" s="24">
        <f>D114</f>
        <v>0</v>
      </c>
      <c r="E113" s="24">
        <f>E114</f>
        <v>0</v>
      </c>
    </row>
    <row r="114" spans="1:5" ht="30" x14ac:dyDescent="0.3">
      <c r="A114" s="22">
        <v>22060301</v>
      </c>
      <c r="B114" s="6" t="s">
        <v>552</v>
      </c>
      <c r="C114" s="8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8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8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3">
      <c r="A115" s="23">
        <v>220604</v>
      </c>
      <c r="B115" s="7" t="s">
        <v>553</v>
      </c>
      <c r="C115" s="24">
        <f>SUM(C116:C117)</f>
        <v>0</v>
      </c>
      <c r="D115" s="24">
        <f>SUM(D116:D117)</f>
        <v>0</v>
      </c>
      <c r="E115" s="24">
        <f>SUM(E116:E117)</f>
        <v>0</v>
      </c>
    </row>
    <row r="116" spans="1:5" ht="30" x14ac:dyDescent="0.3">
      <c r="A116" s="22">
        <v>22060401</v>
      </c>
      <c r="B116" s="6" t="s">
        <v>554</v>
      </c>
      <c r="C116" s="8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8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8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3">
      <c r="A117" s="22"/>
      <c r="B117" s="6"/>
      <c r="C117" s="8"/>
      <c r="D117" s="8"/>
      <c r="E117" s="8"/>
    </row>
    <row r="118" spans="1:5" x14ac:dyDescent="0.3">
      <c r="A118" s="23">
        <v>3</v>
      </c>
      <c r="B118" s="7" t="s">
        <v>238</v>
      </c>
      <c r="C118" s="11">
        <f>C119+C161+C171</f>
        <v>2706550000</v>
      </c>
      <c r="D118" s="11">
        <f>D119+D161+D171</f>
        <v>1325707069.0999999</v>
      </c>
      <c r="E118" s="11">
        <f>E119+E161+E171</f>
        <v>3863277821.8600001</v>
      </c>
    </row>
    <row r="119" spans="1:5" x14ac:dyDescent="0.3">
      <c r="A119" s="23">
        <v>32</v>
      </c>
      <c r="B119" s="7" t="s">
        <v>239</v>
      </c>
      <c r="C119" s="11">
        <f>C120</f>
        <v>2703550000</v>
      </c>
      <c r="D119" s="11">
        <f>D120</f>
        <v>1325707069.0999999</v>
      </c>
      <c r="E119" s="11">
        <f>E120</f>
        <v>3860277821.8600001</v>
      </c>
    </row>
    <row r="120" spans="1:5" ht="30" x14ac:dyDescent="0.3">
      <c r="A120" s="23">
        <v>3201</v>
      </c>
      <c r="B120" s="7" t="s">
        <v>240</v>
      </c>
      <c r="C120" s="11">
        <f>C121+C125+C138+C141+C143+C147+C151+C156</f>
        <v>2703550000</v>
      </c>
      <c r="D120" s="11">
        <f>D121+D125+D138+D141+D143+D147+D151+D156</f>
        <v>1325707069.0999999</v>
      </c>
      <c r="E120" s="11">
        <f>E121+E125+E138+E141+E143+E147+E151+E156</f>
        <v>3860277821.8600001</v>
      </c>
    </row>
    <row r="121" spans="1:5" x14ac:dyDescent="0.3">
      <c r="A121" s="23">
        <v>320101</v>
      </c>
      <c r="B121" s="7" t="s">
        <v>241</v>
      </c>
      <c r="C121" s="11">
        <f>'SUMMARY OF CAPITAL EXP F.viii'!C5</f>
        <v>1004350000</v>
      </c>
      <c r="D121" s="11">
        <f>'SUMMARY OF CAPITAL EXP F.viii'!D5</f>
        <v>669140000</v>
      </c>
      <c r="E121" s="11">
        <f>'SUMMARY OF CAPITAL EXP F.viii'!E5</f>
        <v>762000000</v>
      </c>
    </row>
    <row r="122" spans="1:5" hidden="1" x14ac:dyDescent="0.3">
      <c r="A122" s="22">
        <v>32010101</v>
      </c>
      <c r="B122" s="6" t="s">
        <v>242</v>
      </c>
      <c r="C122" s="8"/>
      <c r="D122" s="8"/>
      <c r="E122" s="8"/>
    </row>
    <row r="123" spans="1:5" hidden="1" x14ac:dyDescent="0.3">
      <c r="A123" s="22">
        <v>32010102</v>
      </c>
      <c r="B123" s="6" t="s">
        <v>243</v>
      </c>
      <c r="C123" s="8"/>
      <c r="D123" s="8"/>
      <c r="E123" s="8"/>
    </row>
    <row r="124" spans="1:5" hidden="1" x14ac:dyDescent="0.3">
      <c r="A124" s="22">
        <v>32010104</v>
      </c>
      <c r="B124" s="6" t="s">
        <v>244</v>
      </c>
      <c r="C124" s="8"/>
      <c r="D124" s="8"/>
      <c r="E124" s="8"/>
    </row>
    <row r="125" spans="1:5" x14ac:dyDescent="0.3">
      <c r="A125" s="23">
        <v>320102</v>
      </c>
      <c r="B125" s="7" t="s">
        <v>245</v>
      </c>
      <c r="C125" s="11">
        <f>'SUMMARY OF CAPITAL EXP F.viii'!C6</f>
        <v>1111200000</v>
      </c>
      <c r="D125" s="11">
        <f>'SUMMARY OF CAPITAL EXP F.viii'!D6</f>
        <v>290792921.73000002</v>
      </c>
      <c r="E125" s="11">
        <f>'SUMMARY OF CAPITAL EXP F.viii'!E6</f>
        <v>2712277821.8600001</v>
      </c>
    </row>
    <row r="126" spans="1:5" hidden="1" x14ac:dyDescent="0.3">
      <c r="A126" s="22">
        <v>32010202</v>
      </c>
      <c r="B126" s="6" t="s">
        <v>246</v>
      </c>
      <c r="C126" s="8"/>
      <c r="D126" s="8"/>
      <c r="E126" s="8"/>
    </row>
    <row r="127" spans="1:5" hidden="1" x14ac:dyDescent="0.3">
      <c r="A127" s="22">
        <v>32010205</v>
      </c>
      <c r="B127" s="6" t="s">
        <v>247</v>
      </c>
      <c r="C127" s="8"/>
      <c r="D127" s="8"/>
      <c r="E127" s="8"/>
    </row>
    <row r="128" spans="1:5" hidden="1" x14ac:dyDescent="0.3">
      <c r="A128" s="22">
        <v>32010206</v>
      </c>
      <c r="B128" s="6" t="s">
        <v>248</v>
      </c>
      <c r="C128" s="8"/>
      <c r="D128" s="8"/>
      <c r="E128" s="8"/>
    </row>
    <row r="129" spans="1:5" hidden="1" x14ac:dyDescent="0.3">
      <c r="A129" s="22">
        <v>32010207</v>
      </c>
      <c r="B129" s="6" t="s">
        <v>249</v>
      </c>
      <c r="C129" s="8"/>
      <c r="D129" s="8"/>
      <c r="E129" s="8"/>
    </row>
    <row r="130" spans="1:5" hidden="1" x14ac:dyDescent="0.3">
      <c r="A130" s="22">
        <v>32010208</v>
      </c>
      <c r="B130" s="6" t="s">
        <v>250</v>
      </c>
      <c r="C130" s="8"/>
      <c r="D130" s="8"/>
      <c r="E130" s="8"/>
    </row>
    <row r="131" spans="1:5" hidden="1" x14ac:dyDescent="0.3">
      <c r="A131" s="22">
        <v>32010209</v>
      </c>
      <c r="B131" s="6" t="s">
        <v>251</v>
      </c>
      <c r="C131" s="8"/>
      <c r="D131" s="8"/>
      <c r="E131" s="8"/>
    </row>
    <row r="132" spans="1:5" hidden="1" x14ac:dyDescent="0.3">
      <c r="A132" s="22">
        <v>32010210</v>
      </c>
      <c r="B132" s="6" t="s">
        <v>252</v>
      </c>
      <c r="C132" s="8"/>
      <c r="D132" s="8"/>
      <c r="E132" s="8"/>
    </row>
    <row r="133" spans="1:5" ht="30" hidden="1" x14ac:dyDescent="0.3">
      <c r="A133" s="22">
        <v>32010211</v>
      </c>
      <c r="B133" s="6" t="s">
        <v>253</v>
      </c>
      <c r="C133" s="8"/>
      <c r="D133" s="8"/>
      <c r="E133" s="8"/>
    </row>
    <row r="134" spans="1:5" hidden="1" x14ac:dyDescent="0.3">
      <c r="A134" s="22">
        <v>32010212</v>
      </c>
      <c r="B134" s="6" t="s">
        <v>254</v>
      </c>
      <c r="C134" s="8"/>
      <c r="D134" s="8"/>
      <c r="E134" s="8"/>
    </row>
    <row r="135" spans="1:5" hidden="1" x14ac:dyDescent="0.3">
      <c r="A135" s="22">
        <v>32010213</v>
      </c>
      <c r="B135" s="6" t="s">
        <v>255</v>
      </c>
      <c r="C135" s="8"/>
      <c r="D135" s="8"/>
      <c r="E135" s="8"/>
    </row>
    <row r="136" spans="1:5" hidden="1" x14ac:dyDescent="0.3">
      <c r="A136" s="22">
        <v>32010214</v>
      </c>
      <c r="B136" s="6" t="s">
        <v>256</v>
      </c>
      <c r="C136" s="8"/>
      <c r="D136" s="8"/>
      <c r="E136" s="8"/>
    </row>
    <row r="137" spans="1:5" hidden="1" x14ac:dyDescent="0.3">
      <c r="A137" s="22">
        <v>32010215</v>
      </c>
      <c r="B137" s="6" t="s">
        <v>257</v>
      </c>
      <c r="C137" s="8"/>
      <c r="D137" s="8"/>
      <c r="E137" s="8"/>
    </row>
    <row r="138" spans="1:5" x14ac:dyDescent="0.3">
      <c r="A138" s="23">
        <v>320103</v>
      </c>
      <c r="B138" s="7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3">
      <c r="A139" s="22">
        <v>32010304</v>
      </c>
      <c r="B139" s="6" t="s">
        <v>259</v>
      </c>
      <c r="C139" s="8"/>
      <c r="D139" s="8"/>
      <c r="E139" s="8"/>
    </row>
    <row r="140" spans="1:5" hidden="1" x14ac:dyDescent="0.3">
      <c r="A140" s="22">
        <v>32010305</v>
      </c>
      <c r="B140" s="6" t="s">
        <v>260</v>
      </c>
      <c r="C140" s="8"/>
      <c r="D140" s="8"/>
      <c r="E140" s="8"/>
    </row>
    <row r="141" spans="1:5" x14ac:dyDescent="0.3">
      <c r="A141" s="23">
        <v>320104</v>
      </c>
      <c r="B141" s="7" t="s">
        <v>261</v>
      </c>
      <c r="C141" s="11">
        <f>'SUMMARY OF CAPITAL EXP F.viii'!C8</f>
        <v>245000000</v>
      </c>
      <c r="D141" s="11">
        <f>'SUMMARY OF CAPITAL EXP F.viii'!D8</f>
        <v>183083650</v>
      </c>
      <c r="E141" s="11">
        <f>'SUMMARY OF CAPITAL EXP F.viii'!E8</f>
        <v>100000000</v>
      </c>
    </row>
    <row r="142" spans="1:5" hidden="1" x14ac:dyDescent="0.3">
      <c r="A142" s="22">
        <v>32010405</v>
      </c>
      <c r="B142" s="6" t="s">
        <v>262</v>
      </c>
      <c r="C142" s="8"/>
      <c r="D142" s="8"/>
      <c r="E142" s="8"/>
    </row>
    <row r="143" spans="1:5" x14ac:dyDescent="0.3">
      <c r="A143" s="23">
        <v>320105</v>
      </c>
      <c r="B143" s="7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0</v>
      </c>
    </row>
    <row r="144" spans="1:5" hidden="1" x14ac:dyDescent="0.3">
      <c r="A144" s="22">
        <v>32010501</v>
      </c>
      <c r="B144" s="6" t="s">
        <v>264</v>
      </c>
      <c r="C144" s="8"/>
      <c r="D144" s="8"/>
      <c r="E144" s="8"/>
    </row>
    <row r="145" spans="1:5" hidden="1" x14ac:dyDescent="0.3">
      <c r="A145" s="22">
        <v>32010502</v>
      </c>
      <c r="B145" s="6" t="s">
        <v>265</v>
      </c>
      <c r="C145" s="8"/>
      <c r="D145" s="8"/>
      <c r="E145" s="8"/>
    </row>
    <row r="146" spans="1:5" hidden="1" x14ac:dyDescent="0.3">
      <c r="A146" s="22">
        <v>32010555</v>
      </c>
      <c r="B146" s="6" t="s">
        <v>266</v>
      </c>
      <c r="C146" s="8"/>
      <c r="D146" s="8"/>
      <c r="E146" s="8"/>
    </row>
    <row r="147" spans="1:5" x14ac:dyDescent="0.3">
      <c r="A147" s="23">
        <v>320106</v>
      </c>
      <c r="B147" s="7" t="s">
        <v>267</v>
      </c>
      <c r="C147" s="11">
        <f>'SUMMARY OF CAPITAL EXP F.viii'!C10</f>
        <v>30000000</v>
      </c>
      <c r="D147" s="11">
        <f>'SUMMARY OF CAPITAL EXP F.viii'!D10</f>
        <v>0</v>
      </c>
      <c r="E147" s="11">
        <f>'SUMMARY OF CAPITAL EXP F.viii'!E10</f>
        <v>10000000</v>
      </c>
    </row>
    <row r="148" spans="1:5" hidden="1" x14ac:dyDescent="0.3">
      <c r="A148" s="22">
        <v>32010601</v>
      </c>
      <c r="B148" s="6" t="s">
        <v>268</v>
      </c>
      <c r="C148" s="8"/>
      <c r="D148" s="8"/>
      <c r="E148" s="8"/>
    </row>
    <row r="149" spans="1:5" hidden="1" x14ac:dyDescent="0.3">
      <c r="A149" s="22">
        <v>32010602</v>
      </c>
      <c r="B149" s="6" t="s">
        <v>269</v>
      </c>
      <c r="C149" s="8"/>
      <c r="D149" s="8"/>
      <c r="E149" s="8"/>
    </row>
    <row r="150" spans="1:5" hidden="1" x14ac:dyDescent="0.3">
      <c r="A150" s="22">
        <v>32010603</v>
      </c>
      <c r="B150" s="6" t="s">
        <v>270</v>
      </c>
      <c r="C150" s="8"/>
      <c r="D150" s="8"/>
      <c r="E150" s="8"/>
    </row>
    <row r="151" spans="1:5" x14ac:dyDescent="0.3">
      <c r="A151" s="23">
        <v>320109</v>
      </c>
      <c r="B151" s="7" t="s">
        <v>271</v>
      </c>
      <c r="C151" s="11">
        <f>'SUMMARY OF CAPITAL EXP F.viii'!C11</f>
        <v>313000000</v>
      </c>
      <c r="D151" s="11">
        <f>'SUMMARY OF CAPITAL EXP F.viii'!D11</f>
        <v>182690497.37</v>
      </c>
      <c r="E151" s="11">
        <f>'SUMMARY OF CAPITAL EXP F.viii'!E11</f>
        <v>76000000</v>
      </c>
    </row>
    <row r="152" spans="1:5" hidden="1" x14ac:dyDescent="0.3">
      <c r="A152" s="22">
        <v>32010903</v>
      </c>
      <c r="B152" s="6" t="s">
        <v>272</v>
      </c>
      <c r="C152" s="8"/>
      <c r="D152" s="8"/>
      <c r="E152" s="8"/>
    </row>
    <row r="153" spans="1:5" hidden="1" x14ac:dyDescent="0.3">
      <c r="A153" s="22">
        <v>32010904</v>
      </c>
      <c r="B153" s="6" t="s">
        <v>273</v>
      </c>
      <c r="C153" s="8"/>
      <c r="D153" s="8"/>
      <c r="E153" s="8"/>
    </row>
    <row r="154" spans="1:5" hidden="1" x14ac:dyDescent="0.3">
      <c r="A154" s="22">
        <v>32010935</v>
      </c>
      <c r="B154" s="6" t="s">
        <v>274</v>
      </c>
      <c r="C154" s="8"/>
      <c r="D154" s="8"/>
      <c r="E154" s="8"/>
    </row>
    <row r="155" spans="1:5" hidden="1" x14ac:dyDescent="0.3">
      <c r="A155" s="22">
        <v>32010936</v>
      </c>
      <c r="B155" s="6" t="s">
        <v>275</v>
      </c>
      <c r="C155" s="8"/>
      <c r="D155" s="8"/>
      <c r="E155" s="8"/>
    </row>
    <row r="156" spans="1:5" x14ac:dyDescent="0.3">
      <c r="A156" s="23">
        <v>3202</v>
      </c>
      <c r="B156" s="7" t="s">
        <v>276</v>
      </c>
      <c r="C156" s="11">
        <f>C157</f>
        <v>0</v>
      </c>
      <c r="D156" s="11">
        <f>D157</f>
        <v>0</v>
      </c>
      <c r="E156" s="11">
        <f>E157</f>
        <v>200000000</v>
      </c>
    </row>
    <row r="157" spans="1:5" x14ac:dyDescent="0.3">
      <c r="A157" s="23">
        <v>320201</v>
      </c>
      <c r="B157" s="7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3">
      <c r="A158" s="22">
        <v>32020101</v>
      </c>
      <c r="B158" s="6" t="s">
        <v>278</v>
      </c>
      <c r="C158" s="8"/>
      <c r="D158" s="8"/>
      <c r="E158" s="8"/>
    </row>
    <row r="159" spans="1:5" ht="30" hidden="1" x14ac:dyDescent="0.3">
      <c r="A159" s="22">
        <v>32020102</v>
      </c>
      <c r="B159" s="6" t="s">
        <v>279</v>
      </c>
      <c r="C159" s="8"/>
      <c r="D159" s="8"/>
      <c r="E159" s="8"/>
    </row>
    <row r="160" spans="1:5" ht="30" hidden="1" x14ac:dyDescent="0.3">
      <c r="A160" s="22">
        <v>32020104</v>
      </c>
      <c r="B160" s="6" t="s">
        <v>280</v>
      </c>
      <c r="C160" s="8"/>
      <c r="D160" s="8"/>
      <c r="E160" s="8"/>
    </row>
    <row r="161" spans="1:5" x14ac:dyDescent="0.3">
      <c r="A161" s="23">
        <v>3203</v>
      </c>
      <c r="B161" s="7" t="s">
        <v>281</v>
      </c>
      <c r="C161" s="11">
        <f>C162</f>
        <v>3000000</v>
      </c>
      <c r="D161" s="11">
        <f>D162</f>
        <v>0</v>
      </c>
      <c r="E161" s="11">
        <f>E162</f>
        <v>3000000</v>
      </c>
    </row>
    <row r="162" spans="1:5" x14ac:dyDescent="0.3">
      <c r="A162" s="23">
        <v>320301</v>
      </c>
      <c r="B162" s="7" t="s">
        <v>281</v>
      </c>
      <c r="C162" s="11">
        <f>'SUMMARY OF CAPITAL EXP F.viii'!C13</f>
        <v>3000000</v>
      </c>
      <c r="D162" s="11">
        <f>'SUMMARY OF CAPITAL EXP F.viii'!D13</f>
        <v>0</v>
      </c>
      <c r="E162" s="11">
        <f>'SUMMARY OF CAPITAL EXP F.viii'!E13</f>
        <v>3000000</v>
      </c>
    </row>
    <row r="163" spans="1:5" hidden="1" x14ac:dyDescent="0.3">
      <c r="A163" s="22">
        <v>32030101</v>
      </c>
      <c r="B163" s="6" t="s">
        <v>282</v>
      </c>
      <c r="C163" s="8"/>
      <c r="D163" s="8"/>
      <c r="E163" s="8"/>
    </row>
    <row r="164" spans="1:5" hidden="1" x14ac:dyDescent="0.3">
      <c r="A164" s="22">
        <v>32030102</v>
      </c>
      <c r="B164" s="6" t="s">
        <v>283</v>
      </c>
      <c r="C164" s="8"/>
      <c r="D164" s="8"/>
      <c r="E164" s="8"/>
    </row>
    <row r="165" spans="1:5" hidden="1" x14ac:dyDescent="0.3">
      <c r="A165" s="22">
        <v>32030104</v>
      </c>
      <c r="B165" s="6" t="s">
        <v>284</v>
      </c>
      <c r="C165" s="8"/>
      <c r="D165" s="8"/>
      <c r="E165" s="8"/>
    </row>
    <row r="166" spans="1:5" hidden="1" x14ac:dyDescent="0.3">
      <c r="A166" s="22">
        <v>32030105</v>
      </c>
      <c r="B166" s="6" t="s">
        <v>285</v>
      </c>
      <c r="C166" s="8"/>
      <c r="D166" s="8"/>
      <c r="E166" s="8"/>
    </row>
    <row r="167" spans="1:5" hidden="1" x14ac:dyDescent="0.3">
      <c r="A167" s="22">
        <v>32030109</v>
      </c>
      <c r="B167" s="6" t="s">
        <v>286</v>
      </c>
      <c r="C167" s="8"/>
      <c r="D167" s="8"/>
      <c r="E167" s="8"/>
    </row>
    <row r="168" spans="1:5" hidden="1" x14ac:dyDescent="0.3">
      <c r="A168" s="22">
        <v>32030110</v>
      </c>
      <c r="B168" s="6" t="s">
        <v>287</v>
      </c>
      <c r="C168" s="8"/>
      <c r="D168" s="8"/>
      <c r="E168" s="8"/>
    </row>
    <row r="169" spans="1:5" hidden="1" x14ac:dyDescent="0.3">
      <c r="A169" s="22">
        <v>32030150</v>
      </c>
      <c r="B169" s="6" t="s">
        <v>288</v>
      </c>
      <c r="C169" s="8"/>
      <c r="D169" s="8"/>
      <c r="E169" s="8"/>
    </row>
    <row r="170" spans="1:5" hidden="1" x14ac:dyDescent="0.3">
      <c r="A170" s="22">
        <v>32030151</v>
      </c>
      <c r="B170" s="6" t="s">
        <v>289</v>
      </c>
      <c r="C170" s="8"/>
      <c r="D170" s="8"/>
      <c r="E170" s="8"/>
    </row>
    <row r="171" spans="1:5" x14ac:dyDescent="0.3">
      <c r="A171" s="23">
        <v>32011000</v>
      </c>
      <c r="B171" s="7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7"/>
      <c r="B172" s="7"/>
      <c r="C172" s="8"/>
      <c r="D172" s="8"/>
      <c r="E172" s="8"/>
    </row>
    <row r="173" spans="1:5" hidden="1" x14ac:dyDescent="0.3">
      <c r="A173" s="7"/>
      <c r="B173" s="7"/>
      <c r="C173" s="8"/>
      <c r="D173" s="8"/>
      <c r="E173" s="8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U7Us1Q+u6YaUohmjvbFa2eSUvmolIkgZApx31A3HK4PDLNhVp1l5GJQx/GZCKcPo+UFH8WyXrdsA2FSInbDqw==" saltValue="lYEtdQOak17DEBcR4pi2O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94" orientation="landscape" r:id="rId1"/>
  <headerFooter>
    <oddFooter>&amp;C&amp;"Calibri,Bold"&amp;20&amp;P</oddFooter>
  </headerFooter>
  <rowBreaks count="1" manualBreakCount="1">
    <brk id="140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topLeftCell="A4" zoomScale="60" zoomScaleNormal="100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1796875" style="1" customWidth="1"/>
    <col min="3" max="5" width="29.6328125" style="1" bestFit="1" customWidth="1"/>
    <col min="6" max="6" width="28" style="1" bestFit="1" customWidth="1"/>
    <col min="7" max="7" width="29.6328125" style="1" bestFit="1" customWidth="1"/>
    <col min="8" max="16384" width="8.81640625" style="1"/>
  </cols>
  <sheetData>
    <row r="1" spans="1:7" x14ac:dyDescent="0.3">
      <c r="A1" s="69" t="s">
        <v>480</v>
      </c>
      <c r="B1" s="69"/>
      <c r="C1" s="69"/>
      <c r="D1" s="69"/>
      <c r="E1" s="69"/>
      <c r="F1" s="69"/>
      <c r="G1" s="69"/>
    </row>
    <row r="2" spans="1:7" x14ac:dyDescent="0.3">
      <c r="A2" s="70" t="s">
        <v>795</v>
      </c>
      <c r="B2" s="70"/>
      <c r="C2" s="70"/>
      <c r="D2" s="70"/>
      <c r="E2" s="70"/>
      <c r="F2" s="70"/>
      <c r="G2" s="70"/>
    </row>
    <row r="3" spans="1:7" x14ac:dyDescent="0.3">
      <c r="A3" s="2"/>
      <c r="B3" s="2"/>
      <c r="C3" s="2"/>
      <c r="D3" s="2"/>
      <c r="E3" s="2"/>
      <c r="F3" s="2"/>
      <c r="G3" s="2"/>
    </row>
    <row r="4" spans="1:7" ht="52.5" x14ac:dyDescent="0.3">
      <c r="A4" s="25" t="s">
        <v>467</v>
      </c>
      <c r="B4" s="25" t="s">
        <v>468</v>
      </c>
      <c r="C4" s="26" t="s">
        <v>475</v>
      </c>
      <c r="D4" s="26" t="s">
        <v>476</v>
      </c>
      <c r="E4" s="26" t="s">
        <v>477</v>
      </c>
      <c r="F4" s="26" t="s">
        <v>478</v>
      </c>
      <c r="G4" s="26" t="s">
        <v>479</v>
      </c>
    </row>
    <row r="5" spans="1:7" ht="17.5" x14ac:dyDescent="0.3">
      <c r="A5" s="27" t="s">
        <v>532</v>
      </c>
      <c r="B5" s="28" t="s">
        <v>469</v>
      </c>
      <c r="C5" s="29">
        <f>'CHAIR PERSONNEL COST F.x'!E7+'SLT PERSONNEL COST F.x'!E7+'COUNCIL PERSONNEL COST F.x'!E7+'PMD PERSONNEL COST F.x'!E7</f>
        <v>140479524</v>
      </c>
      <c r="D5" s="29">
        <f>'CHAIR OVERHEAD COST F.xi'!E7+'SLT OVERHEAD COST F.xi'!E7+'COUNCIL OVERHEAD COST F.xi'!E7+'PMD OVERHEAD COST F.xi'!E7</f>
        <v>221600000</v>
      </c>
      <c r="E5" s="29">
        <f>C5+D5</f>
        <v>362079524</v>
      </c>
      <c r="F5" s="29">
        <f>'PMD CAPITAL EXP F.xii'!F6</f>
        <v>275000000</v>
      </c>
      <c r="G5" s="29">
        <f>E5+F5</f>
        <v>637079524</v>
      </c>
    </row>
    <row r="6" spans="1:7" ht="17.5" x14ac:dyDescent="0.3">
      <c r="A6" s="27" t="s">
        <v>533</v>
      </c>
      <c r="B6" s="28" t="s">
        <v>470</v>
      </c>
      <c r="C6" s="30">
        <f>'AGRIC PERSONNEL COST F.x'!E7+'FINANCE PERSONNEL COST F.x'!E7+'WORKS PERSONNEL COST F.x'!E7</f>
        <v>978571806.24000013</v>
      </c>
      <c r="D6" s="30">
        <f>'AGRIC OVERHEAD COST F.xi'!E7+'FINANCE OVERHEAD COST F.xi'!E7+'WORKS OVERHEAD COST F.xi'!E7</f>
        <v>684048950.93999982</v>
      </c>
      <c r="E6" s="30">
        <f>C6+D6</f>
        <v>1662620757.1799998</v>
      </c>
      <c r="F6" s="30">
        <f>'AGRIC CAPITAL EXP F.xii'!F6+'FINANCE CAPITAL EXP F.xii'!F6+'WORKS CAPITAL EXP F.xii'!F6</f>
        <v>3026010985.4700003</v>
      </c>
      <c r="G6" s="29">
        <f>E6+F6</f>
        <v>4688631742.6499996</v>
      </c>
    </row>
    <row r="7" spans="1:7" ht="17.5" x14ac:dyDescent="0.3">
      <c r="A7" s="27" t="s">
        <v>534</v>
      </c>
      <c r="B7" s="28" t="s">
        <v>471</v>
      </c>
      <c r="C7" s="30">
        <v>0</v>
      </c>
      <c r="D7" s="30">
        <v>0</v>
      </c>
      <c r="E7" s="30">
        <f>C7+D7</f>
        <v>0</v>
      </c>
      <c r="F7" s="30">
        <v>0</v>
      </c>
      <c r="G7" s="29">
        <f>E7+F7</f>
        <v>0</v>
      </c>
    </row>
    <row r="8" spans="1:7" ht="17.5" x14ac:dyDescent="0.3">
      <c r="A8" s="27" t="s">
        <v>535</v>
      </c>
      <c r="B8" s="28" t="s">
        <v>472</v>
      </c>
      <c r="C8" s="30">
        <v>0</v>
      </c>
      <c r="D8" s="30">
        <v>0</v>
      </c>
      <c r="E8" s="30">
        <f>C8+D8</f>
        <v>0</v>
      </c>
      <c r="F8" s="30">
        <v>0</v>
      </c>
      <c r="G8" s="29">
        <f>E8+F8</f>
        <v>0</v>
      </c>
    </row>
    <row r="9" spans="1:7" ht="17.5" x14ac:dyDescent="0.3">
      <c r="A9" s="27" t="s">
        <v>536</v>
      </c>
      <c r="B9" s="28" t="s">
        <v>473</v>
      </c>
      <c r="C9" s="30">
        <f>'ESD PERSONNEL COST F.x'!E7+'PHC PERSONNEL COST F.x'!E7+'WATSAN PERSONNEL COST F.x'!E7+'TRADITIONAL PERSONNEL COST F.x'!E7</f>
        <v>1741758817.3199999</v>
      </c>
      <c r="D9" s="30">
        <f>'ESD OVERHEAD COST F.xi'!E7+'PHC OVERHEAD COST F.xi'!E7+'WATSAN OVERHEAD COST F.xi'!E7+'TRADITIONAL OVERHEAD COST F.xi'!E7</f>
        <v>229108426.42000002</v>
      </c>
      <c r="E9" s="30">
        <f>C9+D9</f>
        <v>1970867243.74</v>
      </c>
      <c r="F9" s="30">
        <f>'ESD CAPITAL EXP F.xii'!F6+'PHC CAPITAL EXP F.xii'!F6+'WATSAN CAPITAL EXP F.xii'!F6</f>
        <v>562266836.38999999</v>
      </c>
      <c r="G9" s="29">
        <f>E9+F9</f>
        <v>2533134080.1300001</v>
      </c>
    </row>
    <row r="10" spans="1:7" ht="17.5" hidden="1" x14ac:dyDescent="0.3">
      <c r="A10" s="31" t="s">
        <v>341</v>
      </c>
      <c r="B10" s="32" t="s">
        <v>341</v>
      </c>
      <c r="C10" s="30" t="s">
        <v>341</v>
      </c>
      <c r="D10" s="30" t="s">
        <v>341</v>
      </c>
      <c r="E10" s="30" t="s">
        <v>341</v>
      </c>
      <c r="F10" s="30" t="s">
        <v>341</v>
      </c>
      <c r="G10" s="30" t="s">
        <v>341</v>
      </c>
    </row>
    <row r="11" spans="1:7" ht="17.5" hidden="1" x14ac:dyDescent="0.3">
      <c r="A11" s="31" t="s">
        <v>341</v>
      </c>
      <c r="B11" s="32" t="s">
        <v>341</v>
      </c>
      <c r="C11" s="30" t="s">
        <v>341</v>
      </c>
      <c r="D11" s="30" t="s">
        <v>341</v>
      </c>
      <c r="E11" s="30" t="s">
        <v>341</v>
      </c>
      <c r="F11" s="30" t="s">
        <v>341</v>
      </c>
      <c r="G11" s="30" t="s">
        <v>341</v>
      </c>
    </row>
    <row r="12" spans="1:7" ht="17.5" hidden="1" x14ac:dyDescent="0.3">
      <c r="A12" s="31" t="s">
        <v>341</v>
      </c>
      <c r="B12" s="32" t="s">
        <v>341</v>
      </c>
      <c r="C12" s="30" t="s">
        <v>341</v>
      </c>
      <c r="D12" s="30" t="s">
        <v>341</v>
      </c>
      <c r="E12" s="30" t="s">
        <v>341</v>
      </c>
      <c r="F12" s="30" t="s">
        <v>341</v>
      </c>
      <c r="G12" s="30" t="s">
        <v>341</v>
      </c>
    </row>
    <row r="13" spans="1:7" ht="17.5" hidden="1" x14ac:dyDescent="0.3">
      <c r="A13" s="31" t="s">
        <v>341</v>
      </c>
      <c r="B13" s="32" t="s">
        <v>341</v>
      </c>
      <c r="C13" s="30" t="s">
        <v>341</v>
      </c>
      <c r="D13" s="30" t="s">
        <v>341</v>
      </c>
      <c r="E13" s="30" t="s">
        <v>341</v>
      </c>
      <c r="F13" s="30" t="s">
        <v>341</v>
      </c>
      <c r="G13" s="30" t="s">
        <v>341</v>
      </c>
    </row>
    <row r="14" spans="1:7" ht="17.5" hidden="1" x14ac:dyDescent="0.3">
      <c r="A14" s="31" t="s">
        <v>341</v>
      </c>
      <c r="B14" s="32" t="s">
        <v>341</v>
      </c>
      <c r="C14" s="30" t="s">
        <v>341</v>
      </c>
      <c r="D14" s="30" t="s">
        <v>341</v>
      </c>
      <c r="E14" s="30" t="s">
        <v>341</v>
      </c>
      <c r="F14" s="30" t="s">
        <v>341</v>
      </c>
      <c r="G14" s="30" t="s">
        <v>341</v>
      </c>
    </row>
    <row r="15" spans="1:7" ht="17.5" hidden="1" x14ac:dyDescent="0.3">
      <c r="A15" s="31" t="s">
        <v>341</v>
      </c>
      <c r="B15" s="32" t="s">
        <v>341</v>
      </c>
      <c r="C15" s="30" t="s">
        <v>341</v>
      </c>
      <c r="D15" s="30" t="s">
        <v>341</v>
      </c>
      <c r="E15" s="30" t="s">
        <v>341</v>
      </c>
      <c r="F15" s="30" t="s">
        <v>341</v>
      </c>
      <c r="G15" s="30" t="s">
        <v>341</v>
      </c>
    </row>
    <row r="16" spans="1:7" ht="17.5" hidden="1" x14ac:dyDescent="0.3">
      <c r="A16" s="31" t="s">
        <v>341</v>
      </c>
      <c r="B16" s="32" t="s">
        <v>341</v>
      </c>
      <c r="C16" s="30" t="s">
        <v>341</v>
      </c>
      <c r="D16" s="30" t="s">
        <v>341</v>
      </c>
      <c r="E16" s="30" t="s">
        <v>341</v>
      </c>
      <c r="F16" s="30" t="s">
        <v>341</v>
      </c>
      <c r="G16" s="30" t="s">
        <v>341</v>
      </c>
    </row>
    <row r="17" spans="1:7" ht="17.5" hidden="1" x14ac:dyDescent="0.3">
      <c r="A17" s="31" t="s">
        <v>341</v>
      </c>
      <c r="B17" s="32" t="s">
        <v>341</v>
      </c>
      <c r="C17" s="30" t="s">
        <v>341</v>
      </c>
      <c r="D17" s="30" t="s">
        <v>341</v>
      </c>
      <c r="E17" s="30" t="s">
        <v>341</v>
      </c>
      <c r="F17" s="30" t="s">
        <v>341</v>
      </c>
      <c r="G17" s="30" t="s">
        <v>341</v>
      </c>
    </row>
    <row r="18" spans="1:7" ht="17.5" hidden="1" x14ac:dyDescent="0.3">
      <c r="A18" s="31" t="s">
        <v>341</v>
      </c>
      <c r="B18" s="32" t="s">
        <v>341</v>
      </c>
      <c r="C18" s="30" t="s">
        <v>341</v>
      </c>
      <c r="D18" s="30" t="s">
        <v>341</v>
      </c>
      <c r="E18" s="30" t="s">
        <v>341</v>
      </c>
      <c r="F18" s="30" t="s">
        <v>341</v>
      </c>
      <c r="G18" s="30" t="s">
        <v>341</v>
      </c>
    </row>
    <row r="19" spans="1:7" ht="17.5" hidden="1" x14ac:dyDescent="0.3">
      <c r="A19" s="31" t="s">
        <v>341</v>
      </c>
      <c r="B19" s="32" t="s">
        <v>341</v>
      </c>
      <c r="C19" s="30" t="s">
        <v>341</v>
      </c>
      <c r="D19" s="30" t="s">
        <v>341</v>
      </c>
      <c r="E19" s="30" t="s">
        <v>341</v>
      </c>
      <c r="F19" s="30" t="s">
        <v>341</v>
      </c>
      <c r="G19" s="30" t="s">
        <v>341</v>
      </c>
    </row>
    <row r="20" spans="1:7" ht="17.5" hidden="1" x14ac:dyDescent="0.3">
      <c r="A20" s="31" t="s">
        <v>341</v>
      </c>
      <c r="B20" s="32" t="s">
        <v>341</v>
      </c>
      <c r="C20" s="30" t="s">
        <v>341</v>
      </c>
      <c r="D20" s="30" t="s">
        <v>341</v>
      </c>
      <c r="E20" s="30" t="s">
        <v>341</v>
      </c>
      <c r="F20" s="30" t="s">
        <v>341</v>
      </c>
      <c r="G20" s="30" t="s">
        <v>341</v>
      </c>
    </row>
    <row r="21" spans="1:7" ht="17.5" hidden="1" x14ac:dyDescent="0.3">
      <c r="A21" s="31" t="s">
        <v>341</v>
      </c>
      <c r="B21" s="32" t="s">
        <v>341</v>
      </c>
      <c r="C21" s="30" t="s">
        <v>341</v>
      </c>
      <c r="D21" s="30" t="s">
        <v>341</v>
      </c>
      <c r="E21" s="30" t="s">
        <v>341</v>
      </c>
      <c r="F21" s="30" t="s">
        <v>341</v>
      </c>
      <c r="G21" s="30" t="s">
        <v>341</v>
      </c>
    </row>
    <row r="22" spans="1:7" ht="17.5" hidden="1" x14ac:dyDescent="0.3">
      <c r="A22" s="31" t="s">
        <v>341</v>
      </c>
      <c r="B22" s="32" t="s">
        <v>341</v>
      </c>
      <c r="C22" s="30" t="s">
        <v>341</v>
      </c>
      <c r="D22" s="30" t="s">
        <v>341</v>
      </c>
      <c r="E22" s="30" t="s">
        <v>341</v>
      </c>
      <c r="F22" s="30" t="s">
        <v>341</v>
      </c>
      <c r="G22" s="30" t="s">
        <v>341</v>
      </c>
    </row>
    <row r="23" spans="1:7" ht="17.5" x14ac:dyDescent="0.3">
      <c r="A23" s="31" t="s">
        <v>341</v>
      </c>
      <c r="B23" s="32" t="s">
        <v>474</v>
      </c>
      <c r="C23" s="30">
        <f>SUM(C5:C22)</f>
        <v>2860810147.5600004</v>
      </c>
      <c r="D23" s="30">
        <f>SUM(D5:D22)</f>
        <v>1134757377.3599999</v>
      </c>
      <c r="E23" s="30">
        <f>SUM(E5:E22)</f>
        <v>3995567524.9200001</v>
      </c>
      <c r="F23" s="30">
        <f>SUM(F5:F22)</f>
        <v>3863277821.8600001</v>
      </c>
      <c r="G23" s="30">
        <f>SUM(G5:G22)</f>
        <v>7858845346.7799997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0GlczFy+r5RbWyn9kIDn3/NhfbV6L0FPFrvVZM3NTXFeyhU7RqfVutAaarid2Eul8JV6krIBhzLLaaUEgYqfw==" saltValue="ogILywZY3VFD9IfO4P0z+A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51181102362204722"/>
  <pageSetup paperSize="9" scale="70" orientation="landscape" r:id="rId1"/>
  <headerFooter>
    <oddFooter>&amp;C&amp;"Calibri,Bold"&amp;20&amp;P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topLeftCell="A4" zoomScale="60" zoomScaleNormal="95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69" t="s">
        <v>481</v>
      </c>
      <c r="B1" s="69"/>
      <c r="C1" s="69"/>
      <c r="D1" s="69"/>
      <c r="E1" s="69"/>
    </row>
    <row r="2" spans="1:5" ht="39.65" customHeight="1" x14ac:dyDescent="0.3">
      <c r="A2" s="71" t="s">
        <v>796</v>
      </c>
      <c r="B2" s="71"/>
      <c r="C2" s="71"/>
      <c r="D2" s="71"/>
      <c r="E2" s="71"/>
    </row>
    <row r="3" spans="1:5" x14ac:dyDescent="0.3">
      <c r="A3" s="2"/>
      <c r="B3" s="2"/>
      <c r="C3" s="2"/>
      <c r="D3" s="2"/>
      <c r="E3" s="2"/>
    </row>
    <row r="4" spans="1:5" ht="45" x14ac:dyDescent="0.3">
      <c r="A4" s="4" t="s">
        <v>0</v>
      </c>
      <c r="B4" s="16" t="s">
        <v>482</v>
      </c>
      <c r="C4" s="5" t="s">
        <v>598</v>
      </c>
      <c r="D4" s="5" t="s">
        <v>599</v>
      </c>
      <c r="E4" s="5" t="s">
        <v>600</v>
      </c>
    </row>
    <row r="5" spans="1:5" x14ac:dyDescent="0.3">
      <c r="A5" s="33" t="s">
        <v>518</v>
      </c>
      <c r="B5" s="34" t="s">
        <v>483</v>
      </c>
      <c r="C5" s="11">
        <f>'CHAIR PERSONNEL COST F.x'!C7+'CHAIR OVERHEAD COST F.xi'!C7</f>
        <v>425937542</v>
      </c>
      <c r="D5" s="11">
        <f>'CHAIR PERSONNEL COST F.x'!D7+'CHAIR OVERHEAD COST F.xi'!D7</f>
        <v>106072284.72</v>
      </c>
      <c r="E5" s="11">
        <f>'CHAIR PERSONNEL COST F.x'!E7+'CHAIR OVERHEAD COST F.xi'!E7</f>
        <v>165840908</v>
      </c>
    </row>
    <row r="6" spans="1:5" x14ac:dyDescent="0.3">
      <c r="A6" s="33" t="s">
        <v>519</v>
      </c>
      <c r="B6" s="34" t="s">
        <v>484</v>
      </c>
      <c r="C6" s="11">
        <f>'SLT PERSONNEL COST F.x'!C7+'SLT OVERHEAD COST F.xi'!C7</f>
        <v>93151360</v>
      </c>
      <c r="D6" s="11">
        <f>'SLT PERSONNEL COST F.x'!D7+'SLT OVERHEAD COST F.xi'!D7</f>
        <v>75472560</v>
      </c>
      <c r="E6" s="11">
        <f>'SLT PERSONNEL COST F.x'!E7+'SLT OVERHEAD COST F.xi'!E7</f>
        <v>37107256</v>
      </c>
    </row>
    <row r="7" spans="1:5" x14ac:dyDescent="0.3">
      <c r="A7" s="33" t="s">
        <v>520</v>
      </c>
      <c r="B7" s="34" t="s">
        <v>485</v>
      </c>
      <c r="C7" s="11">
        <f>'COUNCIL PERSONNEL COST F.x'!C7+'COUNCIL OVERHEAD COST F.xi'!C7</f>
        <v>105837409</v>
      </c>
      <c r="D7" s="11">
        <f>'COUNCIL PERSONNEL COST F.x'!D7+'COUNCIL OVERHEAD COST F.xi'!D7</f>
        <v>92167409</v>
      </c>
      <c r="E7" s="11">
        <f>'COUNCIL PERSONNEL COST F.x'!E7+'COUNCIL OVERHEAD COST F.xi'!E7</f>
        <v>46087548</v>
      </c>
    </row>
    <row r="8" spans="1:5" x14ac:dyDescent="0.3">
      <c r="A8" s="33" t="s">
        <v>521</v>
      </c>
      <c r="B8" s="34" t="s">
        <v>745</v>
      </c>
      <c r="C8" s="11">
        <f>'PMD PERSONNEL COST F.x'!C7+'PMD OVERHEAD COST F.xi'!C7</f>
        <v>289826886</v>
      </c>
      <c r="D8" s="11">
        <f>'PMD PERSONNEL COST F.x'!D7+'PMD OVERHEAD COST F.xi'!D7</f>
        <v>100454776</v>
      </c>
      <c r="E8" s="11">
        <f>'PMD PERSONNEL COST F.x'!E7+'PMD OVERHEAD COST F.xi'!E7</f>
        <v>113043812</v>
      </c>
    </row>
    <row r="9" spans="1:5" x14ac:dyDescent="0.3">
      <c r="A9" s="33" t="s">
        <v>522</v>
      </c>
      <c r="B9" s="34" t="s">
        <v>486</v>
      </c>
      <c r="C9" s="11">
        <f>'AGRIC PERSONNEL COST F.x'!C7+'AGRIC OVERHEAD COST F.xi'!C7</f>
        <v>488250900.95999998</v>
      </c>
      <c r="D9" s="11">
        <f ca="1">'AGRIC PERSONNEL COST F.x'!D7+'AGRIC OVERHEAD COST F.xi'!D7</f>
        <v>131342946.96000001</v>
      </c>
      <c r="E9" s="11">
        <f>'AGRIC PERSONNEL COST F.x'!E7+'AGRIC OVERHEAD COST F.xi'!E7</f>
        <v>107975701.27</v>
      </c>
    </row>
    <row r="10" spans="1:5" x14ac:dyDescent="0.3">
      <c r="A10" s="33" t="s">
        <v>523</v>
      </c>
      <c r="B10" s="34" t="s">
        <v>487</v>
      </c>
      <c r="C10" s="11">
        <f>'FINANCE PERSONNEL COST F.x'!C7+'FINANCE OVERHEAD COST F.xi'!C7</f>
        <v>760756328.07999992</v>
      </c>
      <c r="D10" s="11">
        <f>'FINANCE PERSONNEL COST F.x'!D7+'FINANCE OVERHEAD COST F.xi'!D7</f>
        <v>904985881</v>
      </c>
      <c r="E10" s="11">
        <f>'FINANCE PERSONNEL COST F.x'!E7+'FINANCE OVERHEAD COST F.xi'!E7</f>
        <v>1513425583.9099998</v>
      </c>
    </row>
    <row r="11" spans="1:5" x14ac:dyDescent="0.3">
      <c r="A11" s="33" t="s">
        <v>524</v>
      </c>
      <c r="B11" s="34" t="s">
        <v>488</v>
      </c>
      <c r="C11" s="11">
        <f>'WORKS PERSONNEL COST F.x'!C7+'WORKS OVERHEAD COST F.xi'!C7</f>
        <v>99670469.75999999</v>
      </c>
      <c r="D11" s="11">
        <f>'WORKS PERSONNEL COST F.x'!D7+'WORKS OVERHEAD COST F.xi'!D7</f>
        <v>65838155.659999996</v>
      </c>
      <c r="E11" s="11">
        <f>'WORKS PERSONNEL COST F.x'!E7+'WORKS OVERHEAD COST F.xi'!E7</f>
        <v>41219472</v>
      </c>
    </row>
    <row r="12" spans="1:5" x14ac:dyDescent="0.3">
      <c r="A12" s="33" t="s">
        <v>525</v>
      </c>
      <c r="B12" s="34" t="s">
        <v>489</v>
      </c>
      <c r="C12" s="11">
        <f>'ESD PERSONNEL COST F.x'!C7+'ESD OVERHEAD COST F.xi'!C7</f>
        <v>1644403598</v>
      </c>
      <c r="D12" s="11">
        <f>'ESD PERSONNEL COST F.x'!D7+'ESD OVERHEAD COST F.xi'!D7</f>
        <v>1401507702.78</v>
      </c>
      <c r="E12" s="11">
        <f>'ESD PERSONNEL COST F.x'!E7+'ESD OVERHEAD COST F.xi'!E7</f>
        <v>1462602228.3199999</v>
      </c>
    </row>
    <row r="13" spans="1:5" x14ac:dyDescent="0.3">
      <c r="A13" s="33" t="s">
        <v>526</v>
      </c>
      <c r="B13" s="34" t="s">
        <v>756</v>
      </c>
      <c r="C13" s="11">
        <f>'PHC PERSONNEL COST F.x'!C7+'PHC OVERHEAD COST F.xi'!C7</f>
        <v>441312107.04000002</v>
      </c>
      <c r="D13" s="11">
        <f>'PHC PERSONNEL COST F.x'!D7+'PHC OVERHEAD COST F.xi'!D7</f>
        <v>42190000</v>
      </c>
      <c r="E13" s="11">
        <f>'PHC PERSONNEL COST F.x'!E7+'PHC OVERHEAD COST F.xi'!E7</f>
        <v>331375313</v>
      </c>
    </row>
    <row r="14" spans="1:5" x14ac:dyDescent="0.3">
      <c r="A14" s="33" t="s">
        <v>527</v>
      </c>
      <c r="B14" s="34" t="s">
        <v>490</v>
      </c>
      <c r="C14" s="11">
        <f>'WATSAN PERSONNEL COST F.x'!C7+'WATSAN OVERHEAD COST F.xi'!C7</f>
        <v>161024767.80000001</v>
      </c>
      <c r="D14" s="11">
        <f>'WATSAN PERSONNEL COST F.x'!D7+'WATSAN OVERHEAD COST F.xi'!D7</f>
        <v>87745965</v>
      </c>
      <c r="E14" s="11">
        <f>'WATSAN PERSONNEL COST F.x'!E7+'WATSAN OVERHEAD COST F.xi'!E7</f>
        <v>86652809</v>
      </c>
    </row>
    <row r="15" spans="1:5" x14ac:dyDescent="0.3">
      <c r="A15" s="33" t="s">
        <v>528</v>
      </c>
      <c r="B15" s="34" t="s">
        <v>491</v>
      </c>
      <c r="C15" s="11">
        <f>'TRADITIONAL PERSONNEL COST F.x'!C7+'TRADITIONAL OVERHEAD COST F.xi'!C7</f>
        <v>58246277.539999999</v>
      </c>
      <c r="D15" s="11">
        <f>'TRADITIONAL PERSONNEL COST F.x'!D7+'TRADITIONAL OVERHEAD COST F.xi'!D7</f>
        <v>30225875</v>
      </c>
      <c r="E15" s="11">
        <f>'TRADITIONAL PERSONNEL COST F.x'!E7+'TRADITIONAL OVERHEAD COST F.xi'!E7</f>
        <v>90236893.420000002</v>
      </c>
    </row>
    <row r="16" spans="1:5" hidden="1" x14ac:dyDescent="0.3">
      <c r="A16" s="22"/>
      <c r="B16" s="6"/>
      <c r="C16" s="11"/>
      <c r="D16" s="11"/>
      <c r="E16" s="11"/>
    </row>
    <row r="17" spans="1:5" hidden="1" x14ac:dyDescent="0.3">
      <c r="A17" s="22"/>
      <c r="B17" s="6"/>
      <c r="C17" s="11"/>
      <c r="D17" s="11"/>
      <c r="E17" s="11"/>
    </row>
    <row r="18" spans="1:5" hidden="1" x14ac:dyDescent="0.3">
      <c r="A18" s="22"/>
      <c r="B18" s="6"/>
      <c r="C18" s="8"/>
      <c r="D18" s="8"/>
      <c r="E18" s="8"/>
    </row>
    <row r="19" spans="1:5" hidden="1" x14ac:dyDescent="0.3">
      <c r="A19" s="22"/>
      <c r="B19" s="6"/>
      <c r="C19" s="8"/>
      <c r="D19" s="8"/>
      <c r="E19" s="8"/>
    </row>
    <row r="20" spans="1:5" hidden="1" x14ac:dyDescent="0.3">
      <c r="A20" s="23"/>
      <c r="B20" s="7"/>
      <c r="C20" s="11"/>
      <c r="D20" s="11"/>
      <c r="E20" s="11"/>
    </row>
    <row r="21" spans="1:5" hidden="1" x14ac:dyDescent="0.3">
      <c r="A21" s="22"/>
      <c r="B21" s="6"/>
      <c r="C21" s="8"/>
      <c r="D21" s="8"/>
      <c r="E21" s="8"/>
    </row>
    <row r="22" spans="1:5" hidden="1" x14ac:dyDescent="0.3">
      <c r="A22" s="23"/>
      <c r="B22" s="7"/>
      <c r="C22" s="11"/>
      <c r="D22" s="11"/>
      <c r="E22" s="11"/>
    </row>
    <row r="23" spans="1:5" hidden="1" x14ac:dyDescent="0.3">
      <c r="A23" s="23"/>
      <c r="B23" s="7"/>
      <c r="C23" s="11"/>
      <c r="D23" s="11"/>
      <c r="E23" s="11"/>
    </row>
    <row r="24" spans="1:5" hidden="1" x14ac:dyDescent="0.3">
      <c r="A24" s="22"/>
      <c r="B24" s="6"/>
      <c r="C24" s="8"/>
      <c r="D24" s="8"/>
      <c r="E24" s="8"/>
    </row>
    <row r="25" spans="1:5" hidden="1" x14ac:dyDescent="0.3">
      <c r="A25" s="22"/>
      <c r="B25" s="6"/>
      <c r="C25" s="8"/>
      <c r="D25" s="8"/>
      <c r="E25" s="8"/>
    </row>
    <row r="26" spans="1:5" hidden="1" x14ac:dyDescent="0.3">
      <c r="A26" s="22"/>
      <c r="B26" s="6"/>
      <c r="C26" s="8"/>
      <c r="D26" s="8"/>
      <c r="E26" s="8"/>
    </row>
    <row r="27" spans="1:5" hidden="1" x14ac:dyDescent="0.3">
      <c r="A27" s="22"/>
      <c r="B27" s="6"/>
      <c r="C27" s="8"/>
      <c r="D27" s="8"/>
      <c r="E27" s="8"/>
    </row>
    <row r="28" spans="1:5" x14ac:dyDescent="0.3">
      <c r="A28" s="23"/>
      <c r="B28" s="7" t="s">
        <v>474</v>
      </c>
      <c r="C28" s="11">
        <f>SUM(C5:C27)</f>
        <v>4568417646.1800003</v>
      </c>
      <c r="D28" s="11">
        <f ca="1">SUM(D5:D27)</f>
        <v>3038003556.1199999</v>
      </c>
      <c r="E28" s="11">
        <f>SUM(E5:E27)</f>
        <v>3995567524.9200001</v>
      </c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pX/39j7AyXWvo2r7DaIdQ56sxo9D2aM8eY01S/kLiSwFcgXRRnGnXP7qkILLVJWyrz1plHw7z6htodySIULBg==" saltValue="VkF5aKtUj9EHCbbwDZ5j1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60" zoomScaleNormal="13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69" t="s">
        <v>492</v>
      </c>
      <c r="B1" s="69"/>
      <c r="C1" s="69"/>
      <c r="D1" s="69"/>
      <c r="E1" s="69"/>
    </row>
    <row r="2" spans="1:5" ht="28.25" customHeight="1" x14ac:dyDescent="0.3">
      <c r="A2" s="70" t="s">
        <v>797</v>
      </c>
      <c r="B2" s="70"/>
      <c r="C2" s="70"/>
      <c r="D2" s="70"/>
      <c r="E2" s="70"/>
    </row>
    <row r="3" spans="1:5" x14ac:dyDescent="0.3">
      <c r="A3" s="2"/>
      <c r="B3" s="2"/>
      <c r="C3" s="2"/>
      <c r="D3" s="2"/>
      <c r="E3" s="2"/>
    </row>
    <row r="4" spans="1:5" ht="45" x14ac:dyDescent="0.3">
      <c r="A4" s="4" t="s">
        <v>0</v>
      </c>
      <c r="B4" s="16" t="s">
        <v>493</v>
      </c>
      <c r="C4" s="5" t="s">
        <v>598</v>
      </c>
      <c r="D4" s="5" t="s">
        <v>599</v>
      </c>
      <c r="E4" s="5" t="s">
        <v>600</v>
      </c>
    </row>
    <row r="5" spans="1:5" x14ac:dyDescent="0.3">
      <c r="A5" s="7"/>
      <c r="B5" s="35" t="s">
        <v>307</v>
      </c>
      <c r="C5" s="36">
        <f>C6+C11</f>
        <v>4568417646.1800003</v>
      </c>
      <c r="D5" s="36">
        <f ca="1">D6+D11</f>
        <v>3038003556.1200004</v>
      </c>
      <c r="E5" s="36">
        <f>E6+E11</f>
        <v>3995567524.9200001</v>
      </c>
    </row>
    <row r="6" spans="1:5" x14ac:dyDescent="0.3">
      <c r="A6" s="37">
        <v>21</v>
      </c>
      <c r="B6" s="35" t="s">
        <v>465</v>
      </c>
      <c r="C6" s="38">
        <f>SUM(C7:C10)</f>
        <v>2564687164.1799998</v>
      </c>
      <c r="D6" s="38">
        <f>SUM(D7:D10)</f>
        <v>2516498956.7799997</v>
      </c>
      <c r="E6" s="38">
        <f>SUM(E7:E10)</f>
        <v>2860810147.5599999</v>
      </c>
    </row>
    <row r="7" spans="1:5" x14ac:dyDescent="0.3">
      <c r="A7" s="39">
        <v>21010100</v>
      </c>
      <c r="B7" s="34" t="s">
        <v>494</v>
      </c>
      <c r="C7" s="40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2257302948.1799998</v>
      </c>
      <c r="D7" s="40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1796492576.78</v>
      </c>
      <c r="E7" s="40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2053986888.3599999</v>
      </c>
    </row>
    <row r="8" spans="1:5" x14ac:dyDescent="0.3">
      <c r="A8" s="39">
        <v>21020100</v>
      </c>
      <c r="B8" s="34" t="s">
        <v>495</v>
      </c>
      <c r="C8" s="40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141192108</v>
      </c>
      <c r="D8" s="40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593814272</v>
      </c>
      <c r="E8" s="40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3">
      <c r="A9" s="39">
        <v>21020200</v>
      </c>
      <c r="B9" s="34" t="s">
        <v>496</v>
      </c>
      <c r="C9" s="40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40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40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39">
        <v>21030100</v>
      </c>
      <c r="B10" s="34" t="s">
        <v>497</v>
      </c>
      <c r="C10" s="40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166192108</v>
      </c>
      <c r="D10" s="40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126192108</v>
      </c>
      <c r="E10" s="40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806823259.20000005</v>
      </c>
    </row>
    <row r="11" spans="1:5" x14ac:dyDescent="0.3">
      <c r="A11" s="37">
        <v>22</v>
      </c>
      <c r="B11" s="35" t="s">
        <v>498</v>
      </c>
      <c r="C11" s="38">
        <f>SUM(C12:C24)</f>
        <v>2003730482</v>
      </c>
      <c r="D11" s="38">
        <f ca="1">SUM(D12:D24)</f>
        <v>521504599.34000003</v>
      </c>
      <c r="E11" s="38">
        <f>SUM(E12:E24)</f>
        <v>1134757377.3599999</v>
      </c>
    </row>
    <row r="12" spans="1:5" x14ac:dyDescent="0.3">
      <c r="A12" s="39">
        <v>22020100</v>
      </c>
      <c r="B12" s="34" t="s">
        <v>499</v>
      </c>
      <c r="C12" s="40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56000000</v>
      </c>
      <c r="D12" s="40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16750000</v>
      </c>
      <c r="E12" s="40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40608426.420000002</v>
      </c>
    </row>
    <row r="13" spans="1:5" x14ac:dyDescent="0.3">
      <c r="A13" s="39">
        <v>22020200</v>
      </c>
      <c r="B13" s="34" t="s">
        <v>500</v>
      </c>
      <c r="C13" s="40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54000000</v>
      </c>
      <c r="D13" s="40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24182289</v>
      </c>
      <c r="E13" s="40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0</v>
      </c>
    </row>
    <row r="14" spans="1:5" x14ac:dyDescent="0.3">
      <c r="A14" s="39">
        <v>22020300</v>
      </c>
      <c r="B14" s="34" t="s">
        <v>501</v>
      </c>
      <c r="C14" s="40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272000000</v>
      </c>
      <c r="D14" s="40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29738125</v>
      </c>
      <c r="E14" s="40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24500000</v>
      </c>
    </row>
    <row r="15" spans="1:5" x14ac:dyDescent="0.3">
      <c r="A15" s="39">
        <v>22020400</v>
      </c>
      <c r="B15" s="34" t="s">
        <v>502</v>
      </c>
      <c r="C15" s="40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28500000</v>
      </c>
      <c r="D15" s="40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22260336.879999999</v>
      </c>
      <c r="E15" s="40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35100000</v>
      </c>
    </row>
    <row r="16" spans="1:5" x14ac:dyDescent="0.3">
      <c r="A16" s="39">
        <v>22020500</v>
      </c>
      <c r="B16" s="34" t="s">
        <v>503</v>
      </c>
      <c r="C16" s="40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131000000</v>
      </c>
      <c r="D16" s="40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25000000</v>
      </c>
      <c r="E16" s="40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20000000</v>
      </c>
    </row>
    <row r="17" spans="1:5" x14ac:dyDescent="0.3">
      <c r="A17" s="39">
        <v>22020600</v>
      </c>
      <c r="B17" s="34" t="s">
        <v>504</v>
      </c>
      <c r="C17" s="40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361000000</v>
      </c>
      <c r="D17" s="40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51204742.719999999</v>
      </c>
      <c r="E17" s="40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110000000</v>
      </c>
    </row>
    <row r="18" spans="1:5" x14ac:dyDescent="0.3">
      <c r="A18" s="39">
        <v>22020700</v>
      </c>
      <c r="B18" s="34" t="s">
        <v>505</v>
      </c>
      <c r="C18" s="40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3600000</v>
      </c>
      <c r="D18" s="40">
        <f ca="1"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40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0</v>
      </c>
    </row>
    <row r="19" spans="1:5" x14ac:dyDescent="0.3">
      <c r="A19" s="39">
        <v>22020800</v>
      </c>
      <c r="B19" s="34" t="s">
        <v>506</v>
      </c>
      <c r="C19" s="40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183000000</v>
      </c>
      <c r="D19" s="40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51057068.960000001</v>
      </c>
      <c r="E19" s="40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2224800.31</v>
      </c>
    </row>
    <row r="20" spans="1:5" x14ac:dyDescent="0.3">
      <c r="A20" s="39">
        <v>22020900</v>
      </c>
      <c r="B20" s="34" t="s">
        <v>507</v>
      </c>
      <c r="C20" s="40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800000</v>
      </c>
      <c r="D20" s="40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750000</v>
      </c>
      <c r="E20" s="40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400000</v>
      </c>
    </row>
    <row r="21" spans="1:5" x14ac:dyDescent="0.3">
      <c r="A21" s="39">
        <v>22021000</v>
      </c>
      <c r="B21" s="34" t="s">
        <v>508</v>
      </c>
      <c r="C21" s="40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424620690</v>
      </c>
      <c r="D21" s="40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69999000</v>
      </c>
      <c r="E21" s="40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377500000</v>
      </c>
    </row>
    <row r="22" spans="1:5" x14ac:dyDescent="0.3">
      <c r="A22" s="39">
        <v>22040000</v>
      </c>
      <c r="B22" s="34" t="s">
        <v>509</v>
      </c>
      <c r="C22" s="40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489209792</v>
      </c>
      <c r="D22" s="40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230563036.78</v>
      </c>
      <c r="E22" s="40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524424150.62999994</v>
      </c>
    </row>
    <row r="23" spans="1:5" x14ac:dyDescent="0.3">
      <c r="A23" s="41">
        <v>22050000</v>
      </c>
      <c r="B23" s="42" t="s">
        <v>537</v>
      </c>
      <c r="C23" s="43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0</v>
      </c>
      <c r="D23" s="43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0</v>
      </c>
      <c r="E23" s="43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0</v>
      </c>
    </row>
    <row r="24" spans="1:5" x14ac:dyDescent="0.3">
      <c r="A24" s="41">
        <v>22060000</v>
      </c>
      <c r="B24" s="42" t="s">
        <v>538</v>
      </c>
      <c r="C24" s="43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43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43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3">
      <c r="A25" s="37" t="s">
        <v>341</v>
      </c>
      <c r="B25" s="35" t="s">
        <v>341</v>
      </c>
      <c r="C25" s="40" t="s">
        <v>341</v>
      </c>
      <c r="D25" s="40" t="s">
        <v>341</v>
      </c>
      <c r="E25" s="40" t="s">
        <v>341</v>
      </c>
    </row>
    <row r="26" spans="1:5" hidden="1" x14ac:dyDescent="0.3">
      <c r="A26" s="37" t="s">
        <v>341</v>
      </c>
      <c r="B26" s="35" t="s">
        <v>341</v>
      </c>
      <c r="C26" s="40" t="s">
        <v>341</v>
      </c>
      <c r="D26" s="40" t="s">
        <v>341</v>
      </c>
      <c r="E26" s="40" t="s">
        <v>341</v>
      </c>
    </row>
    <row r="27" spans="1:5" x14ac:dyDescent="0.3">
      <c r="A27" s="39" t="s">
        <v>341</v>
      </c>
      <c r="B27" s="35" t="s">
        <v>474</v>
      </c>
      <c r="C27" s="38">
        <f>C5</f>
        <v>4568417646.1800003</v>
      </c>
      <c r="D27" s="38">
        <f ca="1">D5</f>
        <v>3038003556.1200004</v>
      </c>
      <c r="E27" s="38">
        <f>E5</f>
        <v>3995567524.9200001</v>
      </c>
    </row>
    <row r="28" spans="1:5" hidden="1" x14ac:dyDescent="0.3">
      <c r="A28" s="23"/>
      <c r="B28" s="7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y8E6cnlb+H9LtoLOf+Tcj/Kdp5WkIRWKPig9HukIeNbDbnlN+o4n30Vf7+D7iAeRh/oxbPDUOhdd+ddIRz3wg==" saltValue="6b6PqUKjUwj8Dn+p+Pg24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60" zoomScaleNormal="14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1796875" style="1" bestFit="1" customWidth="1"/>
    <col min="6" max="16384" width="8.81640625" style="1"/>
  </cols>
  <sheetData>
    <row r="1" spans="1:5" x14ac:dyDescent="0.3">
      <c r="A1" s="69" t="s">
        <v>492</v>
      </c>
      <c r="B1" s="69"/>
      <c r="C1" s="69"/>
      <c r="D1" s="69"/>
      <c r="E1" s="69"/>
    </row>
    <row r="2" spans="1:5" ht="36.65" customHeight="1" x14ac:dyDescent="0.3">
      <c r="A2" s="71" t="s">
        <v>798</v>
      </c>
      <c r="B2" s="71"/>
      <c r="C2" s="71"/>
      <c r="D2" s="71"/>
      <c r="E2" s="71"/>
    </row>
    <row r="3" spans="1:5" x14ac:dyDescent="0.3">
      <c r="A3" s="2"/>
      <c r="B3" s="2"/>
      <c r="C3" s="2"/>
      <c r="D3" s="2"/>
      <c r="E3" s="2"/>
    </row>
    <row r="4" spans="1:5" ht="45" x14ac:dyDescent="0.3">
      <c r="A4" s="4" t="s">
        <v>0</v>
      </c>
      <c r="B4" s="16" t="s">
        <v>493</v>
      </c>
      <c r="C4" s="5" t="s">
        <v>598</v>
      </c>
      <c r="D4" s="5" t="s">
        <v>599</v>
      </c>
      <c r="E4" s="5" t="s">
        <v>600</v>
      </c>
    </row>
    <row r="5" spans="1:5" x14ac:dyDescent="0.3">
      <c r="A5" s="44">
        <v>32010100</v>
      </c>
      <c r="B5" s="34" t="s">
        <v>510</v>
      </c>
      <c r="C5" s="45">
        <f>'PMD CAPITAL EXP F.xii'!D7+'AGRIC CAPITAL EXP F.xii'!D7+'FINANCE CAPITAL EXP F.xii'!D7+'WORKS CAPITAL EXP F.xii'!D7+'ESD CAPITAL EXP F.xii'!D7+'PHC CAPITAL EXP F.xii'!D7+'WATSAN CAPITAL EXP F.xii'!D7</f>
        <v>1004350000</v>
      </c>
      <c r="D5" s="45">
        <f>'PMD CAPITAL EXP F.xii'!E7+'AGRIC CAPITAL EXP F.xii'!E7+'FINANCE CAPITAL EXP F.xii'!E7+'WORKS CAPITAL EXP F.xii'!E7+'ESD CAPITAL EXP F.xii'!E7+'PHC CAPITAL EXP F.xii'!E7+'WATSAN CAPITAL EXP F.xii'!E7</f>
        <v>669140000</v>
      </c>
      <c r="E5" s="45">
        <f>'PMD CAPITAL EXP F.xii'!F7+'AGRIC CAPITAL EXP F.xii'!F7+'FINANCE CAPITAL EXP F.xii'!F7+'WORKS CAPITAL EXP F.xii'!F7+'ESD CAPITAL EXP F.xii'!F7+'PHC CAPITAL EXP F.xii'!F7+'WATSAN CAPITAL EXP F.xii'!F7</f>
        <v>762000000</v>
      </c>
    </row>
    <row r="6" spans="1:5" x14ac:dyDescent="0.3">
      <c r="A6" s="44">
        <v>32010200</v>
      </c>
      <c r="B6" s="34" t="s">
        <v>602</v>
      </c>
      <c r="C6" s="45">
        <f>'PMD CAPITAL EXP F.xii'!D18+'AGRIC CAPITAL EXP F.xii'!D20+'FINANCE CAPITAL EXP F.xii'!D11+'WORKS CAPITAL EXP F.xii'!D17+'ESD CAPITAL EXP F.xii'!D17+'PHC CAPITAL EXP F.xii'!D18+'WATSAN CAPITAL EXP F.xii'!D17</f>
        <v>1111200000</v>
      </c>
      <c r="D6" s="45">
        <f>'PMD CAPITAL EXP F.xii'!E18+'AGRIC CAPITAL EXP F.xii'!E20+'FINANCE CAPITAL EXP F.xii'!E11+'WORKS CAPITAL EXP F.xii'!E17+'ESD CAPITAL EXP F.xii'!E17+'PHC CAPITAL EXP F.xii'!E18+'WATSAN CAPITAL EXP F.xii'!E17</f>
        <v>290792921.73000002</v>
      </c>
      <c r="E6" s="45">
        <f>'PMD CAPITAL EXP F.xii'!F18+'AGRIC CAPITAL EXP F.xii'!F20+'FINANCE CAPITAL EXP F.xii'!F11+'WORKS CAPITAL EXP F.xii'!F17+'ESD CAPITAL EXP F.xii'!F17+'PHC CAPITAL EXP F.xii'!F18+'WATSAN CAPITAL EXP F.xii'!F17</f>
        <v>2712277821.8600001</v>
      </c>
    </row>
    <row r="7" spans="1:5" x14ac:dyDescent="0.3">
      <c r="A7" s="44">
        <v>32010300</v>
      </c>
      <c r="B7" s="34" t="s">
        <v>511</v>
      </c>
      <c r="C7" s="45">
        <f>'PMD CAPITAL EXP F.xii'!D29+'AGRIC CAPITAL EXP F.xii'!D31+'FINANCE CAPITAL EXP F.xii'!D16+'WORKS CAPITAL EXP F.xii'!D28+'ESD CAPITAL EXP F.xii'!D28+'PHC CAPITAL EXP F.xii'!D29+'WATSAN CAPITAL EXP F.xii'!D29</f>
        <v>0</v>
      </c>
      <c r="D7" s="45">
        <f>'PMD CAPITAL EXP F.xii'!E29+'AGRIC CAPITAL EXP F.xii'!E31+'FINANCE CAPITAL EXP F.xii'!E16+'WORKS CAPITAL EXP F.xii'!E28+'ESD CAPITAL EXP F.xii'!E28+'PHC CAPITAL EXP F.xii'!E29+'WATSAN CAPITAL EXP F.xii'!E29</f>
        <v>0</v>
      </c>
      <c r="E7" s="45">
        <f>'PMD CAPITAL EXP F.xii'!F29+'AGRIC CAPITAL EXP F.xii'!F31+'FINANCE CAPITAL EXP F.xii'!F16+'WORKS CAPITAL EXP F.xii'!F28+'ESD CAPITAL EXP F.xii'!F28+'PHC CAPITAL EXP F.xii'!F29+'WATSAN CAPITAL EXP F.xii'!F29</f>
        <v>0</v>
      </c>
    </row>
    <row r="8" spans="1:5" x14ac:dyDescent="0.3">
      <c r="A8" s="44">
        <v>32010400</v>
      </c>
      <c r="B8" s="34" t="s">
        <v>512</v>
      </c>
      <c r="C8" s="45">
        <f>'PMD CAPITAL EXP F.xii'!D35+'AGRIC CAPITAL EXP F.xii'!D37+'FINANCE CAPITAL EXP F.xii'!D22+'WORKS CAPITAL EXP F.xii'!D34+'ESD CAPITAL EXP F.xii'!D34+'PHC CAPITAL EXP F.xii'!D35+'WATSAN CAPITAL EXP F.xii'!D35</f>
        <v>245000000</v>
      </c>
      <c r="D8" s="45">
        <f>'PMD CAPITAL EXP F.xii'!E35+'AGRIC CAPITAL EXP F.xii'!E37+'FINANCE CAPITAL EXP F.xii'!E22+'WORKS CAPITAL EXP F.xii'!E34+'ESD CAPITAL EXP F.xii'!E34+'PHC CAPITAL EXP F.xii'!E35+'WATSAN CAPITAL EXP F.xii'!E35</f>
        <v>183083650</v>
      </c>
      <c r="E8" s="45">
        <f>'PMD CAPITAL EXP F.xii'!F35+'AGRIC CAPITAL EXP F.xii'!F37+'FINANCE CAPITAL EXP F.xii'!F22+'WORKS CAPITAL EXP F.xii'!F34+'ESD CAPITAL EXP F.xii'!F34+'PHC CAPITAL EXP F.xii'!F35+'WATSAN CAPITAL EXP F.xii'!F35</f>
        <v>100000000</v>
      </c>
    </row>
    <row r="9" spans="1:5" x14ac:dyDescent="0.3">
      <c r="A9" s="44">
        <v>32010500</v>
      </c>
      <c r="B9" s="34" t="s">
        <v>513</v>
      </c>
      <c r="C9" s="45">
        <f>'PMD CAPITAL EXP F.xii'!D42+'AGRIC CAPITAL EXP F.xii'!D43+'FINANCE CAPITAL EXP F.xii'!D28+'WORKS CAPITAL EXP F.xii'!D40+'ESD CAPITAL EXP F.xii'!D40+'PHC CAPITAL EXP F.xii'!D41+'WATSAN CAPITAL EXP F.xii'!D41</f>
        <v>0</v>
      </c>
      <c r="D9" s="45">
        <f>'PMD CAPITAL EXP F.xii'!E42+'AGRIC CAPITAL EXP F.xii'!E43+'FINANCE CAPITAL EXP F.xii'!E28+'WORKS CAPITAL EXP F.xii'!E40+'ESD CAPITAL EXP F.xii'!E40+'PHC CAPITAL EXP F.xii'!E41+'WATSAN CAPITAL EXP F.xii'!E41</f>
        <v>0</v>
      </c>
      <c r="E9" s="45">
        <f>'PMD CAPITAL EXP F.xii'!F42+'AGRIC CAPITAL EXP F.xii'!F43+'FINANCE CAPITAL EXP F.xii'!F28+'WORKS CAPITAL EXP F.xii'!F40+'ESD CAPITAL EXP F.xii'!F40+'PHC CAPITAL EXP F.xii'!F41+'WATSAN CAPITAL EXP F.xii'!F41</f>
        <v>0</v>
      </c>
    </row>
    <row r="10" spans="1:5" x14ac:dyDescent="0.3">
      <c r="A10" s="44">
        <v>32010600</v>
      </c>
      <c r="B10" s="34" t="s">
        <v>514</v>
      </c>
      <c r="C10" s="45">
        <f>'PMD CAPITAL EXP F.xii'!D51+'AGRIC CAPITAL EXP F.xii'!D52+'FINANCE CAPITAL EXP F.xii'!D37+'WORKS CAPITAL EXP F.xii'!D49+'ESD CAPITAL EXP F.xii'!D49+'PHC CAPITAL EXP F.xii'!D50+'WATSAN CAPITAL EXP F.xii'!D50</f>
        <v>30000000</v>
      </c>
      <c r="D10" s="45">
        <f>'PMD CAPITAL EXP F.xii'!E51+'AGRIC CAPITAL EXP F.xii'!E52+'FINANCE CAPITAL EXP F.xii'!E37+'WORKS CAPITAL EXP F.xii'!E49+'ESD CAPITAL EXP F.xii'!E49+'PHC CAPITAL EXP F.xii'!E50+'WATSAN CAPITAL EXP F.xii'!E50</f>
        <v>0</v>
      </c>
      <c r="E10" s="45">
        <f>'PMD CAPITAL EXP F.xii'!F51+'AGRIC CAPITAL EXP F.xii'!F52+'FINANCE CAPITAL EXP F.xii'!F37+'WORKS CAPITAL EXP F.xii'!F49+'ESD CAPITAL EXP F.xii'!F49+'PHC CAPITAL EXP F.xii'!F50+'WATSAN CAPITAL EXP F.xii'!F50</f>
        <v>10000000</v>
      </c>
    </row>
    <row r="11" spans="1:5" x14ac:dyDescent="0.3">
      <c r="A11" s="44">
        <v>32010900</v>
      </c>
      <c r="B11" s="34" t="s">
        <v>515</v>
      </c>
      <c r="C11" s="45">
        <f>'PMD CAPITAL EXP F.xii'!D58+'AGRIC CAPITAL EXP F.xii'!D59+'FINANCE CAPITAL EXP F.xii'!D44+'WORKS CAPITAL EXP F.xii'!D56+'ESD CAPITAL EXP F.xii'!D56+'PHC CAPITAL EXP F.xii'!D57+'WATSAN CAPITAL EXP F.xii'!D57</f>
        <v>313000000</v>
      </c>
      <c r="D11" s="45">
        <f>'PMD CAPITAL EXP F.xii'!E58+'AGRIC CAPITAL EXP F.xii'!E59+'FINANCE CAPITAL EXP F.xii'!E44+'WORKS CAPITAL EXP F.xii'!E56+'ESD CAPITAL EXP F.xii'!E56+'PHC CAPITAL EXP F.xii'!E57+'WATSAN CAPITAL EXP F.xii'!E57</f>
        <v>182690497.37</v>
      </c>
      <c r="E11" s="45">
        <f>'PMD CAPITAL EXP F.xii'!F58+'AGRIC CAPITAL EXP F.xii'!F59+'FINANCE CAPITAL EXP F.xii'!F44+'WORKS CAPITAL EXP F.xii'!F56+'ESD CAPITAL EXP F.xii'!F56+'PHC CAPITAL EXP F.xii'!F57+'WATSAN CAPITAL EXP F.xii'!F57</f>
        <v>76000000</v>
      </c>
    </row>
    <row r="12" spans="1:5" x14ac:dyDescent="0.3">
      <c r="A12" s="44">
        <v>32020100</v>
      </c>
      <c r="B12" s="34" t="s">
        <v>516</v>
      </c>
      <c r="C12" s="45">
        <f>'PMD CAPITAL EXP F.xii'!D70+'AGRIC CAPITAL EXP F.xii'!D69+'FINANCE CAPITAL EXP F.xii'!D56+'WORKS CAPITAL EXP F.xii'!D68+'ESD CAPITAL EXP F.xii'!D68+'PHC CAPITAL EXP F.xii'!D70+'WATSAN CAPITAL EXP F.xii'!D69</f>
        <v>0</v>
      </c>
      <c r="D12" s="45">
        <f>'PMD CAPITAL EXP F.xii'!E70+'AGRIC CAPITAL EXP F.xii'!E69+'FINANCE CAPITAL EXP F.xii'!E56+'WORKS CAPITAL EXP F.xii'!E68+'ESD CAPITAL EXP F.xii'!E68+'PHC CAPITAL EXP F.xii'!E70+'WATSAN CAPITAL EXP F.xii'!E69</f>
        <v>0</v>
      </c>
      <c r="E12" s="45">
        <f>'PMD CAPITAL EXP F.xii'!F70+'AGRIC CAPITAL EXP F.xii'!F69+'FINANCE CAPITAL EXP F.xii'!F56+'WORKS CAPITAL EXP F.xii'!F68+'ESD CAPITAL EXP F.xii'!F68+'PHC CAPITAL EXP F.xii'!F70+'WATSAN CAPITAL EXP F.xii'!F69</f>
        <v>200000000</v>
      </c>
    </row>
    <row r="13" spans="1:5" x14ac:dyDescent="0.3">
      <c r="A13" s="44">
        <v>32030100</v>
      </c>
      <c r="B13" s="34" t="s">
        <v>466</v>
      </c>
      <c r="C13" s="45">
        <f>'PMD CAPITAL EXP F.xii'!D77+'AGRIC CAPITAL EXP F.xii'!D76+'FINANCE CAPITAL EXP F.xii'!D63+'WORKS CAPITAL EXP F.xii'!D75+'ESD CAPITAL EXP F.xii'!D75+'PHC CAPITAL EXP F.xii'!D77+'WATSAN CAPITAL EXP F.xii'!D76</f>
        <v>3000000</v>
      </c>
      <c r="D13" s="45">
        <f>'PMD CAPITAL EXP F.xii'!E77+'AGRIC CAPITAL EXP F.xii'!E76+'FINANCE CAPITAL EXP F.xii'!E63+'WORKS CAPITAL EXP F.xii'!E75+'ESD CAPITAL EXP F.xii'!E75+'PHC CAPITAL EXP F.xii'!E77+'WATSAN CAPITAL EXP F.xii'!E76</f>
        <v>0</v>
      </c>
      <c r="E13" s="45">
        <f>'PMD CAPITAL EXP F.xii'!F77+'AGRIC CAPITAL EXP F.xii'!F76+'FINANCE CAPITAL EXP F.xii'!F63+'WORKS CAPITAL EXP F.xii'!F75+'ESD CAPITAL EXP F.xii'!F75+'PHC CAPITAL EXP F.xii'!F77+'WATSAN CAPITAL EXP F.xii'!F76</f>
        <v>3000000</v>
      </c>
    </row>
    <row r="14" spans="1:5" x14ac:dyDescent="0.3">
      <c r="A14" s="44">
        <v>32011000</v>
      </c>
      <c r="B14" s="34" t="s">
        <v>555</v>
      </c>
      <c r="C14" s="45">
        <f>'PMD CAPITAL EXP F.xii'!D83+'AGRIC CAPITAL EXP F.xii'!D82+'FINANCE CAPITAL EXP F.xii'!D69+'WORKS CAPITAL EXP F.xii'!D81+'ESD CAPITAL EXP F.xii'!D81+'PHC CAPITAL EXP F.xii'!D83+'WATSAN CAPITAL EXP F.xii'!D82</f>
        <v>0</v>
      </c>
      <c r="D14" s="45">
        <f>'PMD CAPITAL EXP F.xii'!E83+'AGRIC CAPITAL EXP F.xii'!E82+'FINANCE CAPITAL EXP F.xii'!E69+'WORKS CAPITAL EXP F.xii'!E81+'ESD CAPITAL EXP F.xii'!E81+'PHC CAPITAL EXP F.xii'!E83+'WATSAN CAPITAL EXP F.xii'!E82</f>
        <v>0</v>
      </c>
      <c r="E14" s="45">
        <f>'PMD CAPITAL EXP F.xii'!F83+'AGRIC CAPITAL EXP F.xii'!F82+'FINANCE CAPITAL EXP F.xii'!F69+'WORKS CAPITAL EXP F.xii'!F81+'ESD CAPITAL EXP F.xii'!F81+'PHC CAPITAL EXP F.xii'!F83+'WATSAN CAPITAL EXP F.xii'!F82</f>
        <v>0</v>
      </c>
    </row>
    <row r="15" spans="1:5" hidden="1" x14ac:dyDescent="0.3">
      <c r="A15" s="34" t="s">
        <v>341</v>
      </c>
      <c r="B15" s="34" t="s">
        <v>341</v>
      </c>
      <c r="C15" s="34"/>
      <c r="D15" s="34"/>
      <c r="E15" s="34"/>
    </row>
    <row r="16" spans="1:5" hidden="1" x14ac:dyDescent="0.3">
      <c r="A16" s="34" t="s">
        <v>341</v>
      </c>
      <c r="B16" s="34" t="s">
        <v>341</v>
      </c>
      <c r="C16" s="34"/>
      <c r="D16" s="34"/>
      <c r="E16" s="34"/>
    </row>
    <row r="17" spans="1:5" hidden="1" x14ac:dyDescent="0.3">
      <c r="A17" s="34" t="s">
        <v>341</v>
      </c>
      <c r="B17" s="34" t="s">
        <v>341</v>
      </c>
      <c r="C17" s="34"/>
      <c r="D17" s="34"/>
      <c r="E17" s="34"/>
    </row>
    <row r="18" spans="1:5" hidden="1" x14ac:dyDescent="0.3">
      <c r="A18" s="34" t="s">
        <v>341</v>
      </c>
      <c r="B18" s="34" t="s">
        <v>341</v>
      </c>
      <c r="C18" s="34"/>
      <c r="D18" s="34"/>
      <c r="E18" s="34"/>
    </row>
    <row r="19" spans="1:5" hidden="1" x14ac:dyDescent="0.3">
      <c r="A19" s="34" t="s">
        <v>341</v>
      </c>
      <c r="B19" s="34" t="s">
        <v>341</v>
      </c>
      <c r="C19" s="34"/>
      <c r="D19" s="34"/>
      <c r="E19" s="34"/>
    </row>
    <row r="20" spans="1:5" hidden="1" x14ac:dyDescent="0.3">
      <c r="A20" s="34" t="s">
        <v>341</v>
      </c>
      <c r="B20" s="34" t="s">
        <v>341</v>
      </c>
      <c r="C20" s="34"/>
      <c r="D20" s="34"/>
      <c r="E20" s="34"/>
    </row>
    <row r="21" spans="1:5" hidden="1" x14ac:dyDescent="0.3">
      <c r="A21" s="34" t="s">
        <v>341</v>
      </c>
      <c r="B21" s="34" t="s">
        <v>341</v>
      </c>
      <c r="C21" s="34"/>
      <c r="D21" s="34"/>
      <c r="E21" s="34"/>
    </row>
    <row r="22" spans="1:5" hidden="1" x14ac:dyDescent="0.3">
      <c r="A22" s="34" t="s">
        <v>341</v>
      </c>
      <c r="B22" s="34" t="s">
        <v>341</v>
      </c>
      <c r="C22" s="34"/>
      <c r="D22" s="34"/>
      <c r="E22" s="34"/>
    </row>
    <row r="23" spans="1:5" hidden="1" x14ac:dyDescent="0.3">
      <c r="A23" s="34" t="s">
        <v>341</v>
      </c>
      <c r="B23" s="34" t="s">
        <v>341</v>
      </c>
      <c r="C23" s="34"/>
      <c r="D23" s="34"/>
      <c r="E23" s="34"/>
    </row>
    <row r="24" spans="1:5" hidden="1" x14ac:dyDescent="0.3">
      <c r="A24" s="34" t="s">
        <v>341</v>
      </c>
      <c r="B24" s="34" t="s">
        <v>341</v>
      </c>
      <c r="C24" s="34"/>
      <c r="D24" s="34"/>
      <c r="E24" s="34"/>
    </row>
    <row r="25" spans="1:5" hidden="1" x14ac:dyDescent="0.3">
      <c r="A25" s="34" t="s">
        <v>341</v>
      </c>
      <c r="B25" s="34" t="s">
        <v>341</v>
      </c>
      <c r="C25" s="34"/>
      <c r="D25" s="34"/>
      <c r="E25" s="34"/>
    </row>
    <row r="26" spans="1:5" hidden="1" x14ac:dyDescent="0.3">
      <c r="A26" s="34" t="s">
        <v>341</v>
      </c>
      <c r="B26" s="34" t="s">
        <v>341</v>
      </c>
      <c r="C26" s="34"/>
      <c r="D26" s="34"/>
      <c r="E26" s="34"/>
    </row>
    <row r="27" spans="1:5" hidden="1" x14ac:dyDescent="0.3">
      <c r="A27" s="34" t="s">
        <v>341</v>
      </c>
      <c r="B27" s="34" t="s">
        <v>341</v>
      </c>
      <c r="C27" s="34"/>
      <c r="D27" s="34"/>
      <c r="E27" s="34"/>
    </row>
    <row r="28" spans="1:5" x14ac:dyDescent="0.3">
      <c r="A28" s="34" t="s">
        <v>341</v>
      </c>
      <c r="B28" s="35" t="s">
        <v>517</v>
      </c>
      <c r="C28" s="46">
        <f>SUM(C5:C27)</f>
        <v>2706550000</v>
      </c>
      <c r="D28" s="46">
        <f>SUM(D5:D27)</f>
        <v>1325707069.0999999</v>
      </c>
      <c r="E28" s="46">
        <f>SUM(E5:E27)</f>
        <v>3863277821.8600001</v>
      </c>
    </row>
    <row r="29" spans="1:5" hidden="1" x14ac:dyDescent="0.3">
      <c r="A29" s="23"/>
      <c r="B29" s="7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Alf7JQryKwIO5wj5MTofSGlcie/4py4LLmbF71JcXNb+s3d9TDxd07fuSfzYox2xaDbRL1G53IyMcRkxOjahqg==" saltValue="dijrQVsnOPNUdlNrGA7NM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topLeftCell="A3" zoomScale="60" zoomScaleNormal="86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1796875" style="1" bestFit="1" customWidth="1"/>
    <col min="6" max="16384" width="8.81640625" style="1"/>
  </cols>
  <sheetData>
    <row r="1" spans="1:5" x14ac:dyDescent="0.3">
      <c r="A1" s="69" t="s">
        <v>529</v>
      </c>
      <c r="B1" s="69"/>
      <c r="C1" s="69"/>
      <c r="D1" s="69"/>
      <c r="E1" s="69"/>
    </row>
    <row r="2" spans="1:5" ht="39.65" customHeight="1" x14ac:dyDescent="0.3">
      <c r="A2" s="71" t="s">
        <v>799</v>
      </c>
      <c r="B2" s="71"/>
      <c r="C2" s="71"/>
      <c r="D2" s="71"/>
      <c r="E2" s="71"/>
    </row>
    <row r="3" spans="1:5" x14ac:dyDescent="0.3">
      <c r="A3" s="2"/>
      <c r="B3" s="2"/>
      <c r="C3" s="2"/>
      <c r="D3" s="2"/>
      <c r="E3" s="2"/>
    </row>
    <row r="4" spans="1:5" ht="45" x14ac:dyDescent="0.3">
      <c r="A4" s="4" t="s">
        <v>0</v>
      </c>
      <c r="B4" s="16" t="s">
        <v>482</v>
      </c>
      <c r="C4" s="5" t="s">
        <v>598</v>
      </c>
      <c r="D4" s="5" t="s">
        <v>599</v>
      </c>
      <c r="E4" s="5" t="s">
        <v>600</v>
      </c>
    </row>
    <row r="5" spans="1:5" x14ac:dyDescent="0.3">
      <c r="A5" s="33" t="s">
        <v>518</v>
      </c>
      <c r="B5" s="42" t="s">
        <v>483</v>
      </c>
      <c r="C5" s="11">
        <v>0</v>
      </c>
      <c r="D5" s="11">
        <v>0</v>
      </c>
      <c r="E5" s="11">
        <v>0</v>
      </c>
    </row>
    <row r="6" spans="1:5" x14ac:dyDescent="0.3">
      <c r="A6" s="33" t="s">
        <v>519</v>
      </c>
      <c r="B6" s="42" t="s">
        <v>484</v>
      </c>
      <c r="C6" s="11">
        <v>0</v>
      </c>
      <c r="D6" s="11">
        <v>0</v>
      </c>
      <c r="E6" s="11">
        <v>0</v>
      </c>
    </row>
    <row r="7" spans="1:5" x14ac:dyDescent="0.3">
      <c r="A7" s="33" t="s">
        <v>520</v>
      </c>
      <c r="B7" s="42" t="s">
        <v>485</v>
      </c>
      <c r="C7" s="11">
        <v>0</v>
      </c>
      <c r="D7" s="11">
        <v>0</v>
      </c>
      <c r="E7" s="11">
        <v>0</v>
      </c>
    </row>
    <row r="8" spans="1:5" x14ac:dyDescent="0.3">
      <c r="A8" s="33" t="s">
        <v>521</v>
      </c>
      <c r="B8" s="34" t="s">
        <v>749</v>
      </c>
      <c r="C8" s="11">
        <f>'PMD CAPITAL EXP F.xii'!D6</f>
        <v>725000000</v>
      </c>
      <c r="D8" s="11">
        <f>'PMD CAPITAL EXP F.xii'!E6</f>
        <v>475083650</v>
      </c>
      <c r="E8" s="11">
        <f>'PMD CAPITAL EXP F.xii'!F6</f>
        <v>275000000</v>
      </c>
    </row>
    <row r="9" spans="1:5" x14ac:dyDescent="0.3">
      <c r="A9" s="33" t="s">
        <v>522</v>
      </c>
      <c r="B9" s="34" t="s">
        <v>486</v>
      </c>
      <c r="C9" s="11">
        <f>'AGRIC CAPITAL EXP F.xii'!D6</f>
        <v>446000000</v>
      </c>
      <c r="D9" s="11">
        <f>'AGRIC CAPITAL EXP F.xii'!E6</f>
        <v>280000000</v>
      </c>
      <c r="E9" s="11">
        <f>'AGRIC CAPITAL EXP F.xii'!F6</f>
        <v>529000000</v>
      </c>
    </row>
    <row r="10" spans="1:5" x14ac:dyDescent="0.3">
      <c r="A10" s="33" t="s">
        <v>523</v>
      </c>
      <c r="B10" s="34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1720609000.71</v>
      </c>
    </row>
    <row r="11" spans="1:5" x14ac:dyDescent="0.3">
      <c r="A11" s="33" t="s">
        <v>524</v>
      </c>
      <c r="B11" s="34" t="s">
        <v>488</v>
      </c>
      <c r="C11" s="11">
        <f>'WORKS CAPITAL EXP F.xii'!D6</f>
        <v>546000000</v>
      </c>
      <c r="D11" s="11">
        <f>'WORKS CAPITAL EXP F.xii'!E6</f>
        <v>116174631.95999999</v>
      </c>
      <c r="E11" s="11">
        <f>'WORKS CAPITAL EXP F.xii'!F6</f>
        <v>776401984.75999999</v>
      </c>
    </row>
    <row r="12" spans="1:5" x14ac:dyDescent="0.3">
      <c r="A12" s="33" t="s">
        <v>525</v>
      </c>
      <c r="B12" s="34" t="s">
        <v>489</v>
      </c>
      <c r="C12" s="11">
        <f>'ESD CAPITAL EXP F.xii'!D6</f>
        <v>350850000</v>
      </c>
      <c r="D12" s="11">
        <f>'ESD CAPITAL EXP F.xii'!E6</f>
        <v>24000000</v>
      </c>
      <c r="E12" s="11">
        <f>'ESD CAPITAL EXP F.xii'!F6</f>
        <v>262266836.38999999</v>
      </c>
    </row>
    <row r="13" spans="1:5" x14ac:dyDescent="0.3">
      <c r="A13" s="33" t="s">
        <v>526</v>
      </c>
      <c r="B13" s="34" t="s">
        <v>756</v>
      </c>
      <c r="C13" s="11">
        <f>'PHC CAPITAL EXP F.xii'!D6</f>
        <v>370000000</v>
      </c>
      <c r="D13" s="11">
        <f>'PHC CAPITAL EXP F.xii'!E6</f>
        <v>279690497.37</v>
      </c>
      <c r="E13" s="11">
        <f>'PHC CAPITAL EXP F.xii'!F6</f>
        <v>170000000</v>
      </c>
    </row>
    <row r="14" spans="1:5" x14ac:dyDescent="0.3">
      <c r="A14" s="33" t="s">
        <v>527</v>
      </c>
      <c r="B14" s="34" t="s">
        <v>490</v>
      </c>
      <c r="C14" s="11">
        <f>'WATSAN CAPITAL EXP F.xii'!D6</f>
        <v>268700000</v>
      </c>
      <c r="D14" s="11">
        <f>'WATSAN CAPITAL EXP F.xii'!E6</f>
        <v>150758289.77000001</v>
      </c>
      <c r="E14" s="11">
        <f>'WATSAN CAPITAL EXP F.xii'!F6</f>
        <v>130000000</v>
      </c>
    </row>
    <row r="15" spans="1:5" x14ac:dyDescent="0.3">
      <c r="A15" s="33" t="s">
        <v>528</v>
      </c>
      <c r="B15" s="42" t="s">
        <v>491</v>
      </c>
      <c r="C15" s="11">
        <v>0</v>
      </c>
      <c r="D15" s="11">
        <v>0</v>
      </c>
      <c r="E15" s="11">
        <v>0</v>
      </c>
    </row>
    <row r="16" spans="1:5" hidden="1" x14ac:dyDescent="0.3">
      <c r="A16" s="22"/>
      <c r="B16" s="6"/>
      <c r="C16" s="11"/>
      <c r="D16" s="11"/>
      <c r="E16" s="11"/>
    </row>
    <row r="17" spans="1:5" hidden="1" x14ac:dyDescent="0.3">
      <c r="A17" s="22"/>
      <c r="B17" s="6"/>
      <c r="C17" s="8"/>
      <c r="D17" s="8"/>
      <c r="E17" s="8"/>
    </row>
    <row r="18" spans="1:5" hidden="1" x14ac:dyDescent="0.3">
      <c r="A18" s="22"/>
      <c r="B18" s="6"/>
      <c r="C18" s="8"/>
      <c r="D18" s="8"/>
      <c r="E18" s="8"/>
    </row>
    <row r="19" spans="1:5" hidden="1" x14ac:dyDescent="0.3">
      <c r="A19" s="22"/>
      <c r="B19" s="6"/>
      <c r="C19" s="8"/>
      <c r="D19" s="8"/>
      <c r="E19" s="8"/>
    </row>
    <row r="20" spans="1:5" hidden="1" x14ac:dyDescent="0.3">
      <c r="A20" s="23"/>
      <c r="B20" s="7"/>
      <c r="C20" s="11"/>
      <c r="D20" s="11"/>
      <c r="E20" s="11"/>
    </row>
    <row r="21" spans="1:5" hidden="1" x14ac:dyDescent="0.3">
      <c r="A21" s="22"/>
      <c r="B21" s="6"/>
      <c r="C21" s="8"/>
      <c r="D21" s="8"/>
      <c r="E21" s="8"/>
    </row>
    <row r="22" spans="1:5" hidden="1" x14ac:dyDescent="0.3">
      <c r="A22" s="23"/>
      <c r="B22" s="7"/>
      <c r="C22" s="11"/>
      <c r="D22" s="11"/>
      <c r="E22" s="11"/>
    </row>
    <row r="23" spans="1:5" hidden="1" x14ac:dyDescent="0.3">
      <c r="A23" s="23"/>
      <c r="B23" s="7"/>
      <c r="C23" s="11"/>
      <c r="D23" s="11"/>
      <c r="E23" s="11"/>
    </row>
    <row r="24" spans="1:5" hidden="1" x14ac:dyDescent="0.3">
      <c r="A24" s="22"/>
      <c r="B24" s="6"/>
      <c r="C24" s="8"/>
      <c r="D24" s="8"/>
      <c r="E24" s="8"/>
    </row>
    <row r="25" spans="1:5" x14ac:dyDescent="0.3">
      <c r="A25" s="23"/>
      <c r="B25" s="7" t="s">
        <v>474</v>
      </c>
      <c r="C25" s="11">
        <f>SUM(C5:C24)</f>
        <v>2706550000</v>
      </c>
      <c r="D25" s="11">
        <f>SUM(D5:D24)</f>
        <v>1325707069.0999999</v>
      </c>
      <c r="E25" s="11">
        <f>SUM(E5:E24)</f>
        <v>3863277821.8600001</v>
      </c>
    </row>
    <row r="26" spans="1:5" hidden="1" x14ac:dyDescent="0.3">
      <c r="A26" s="23"/>
      <c r="B26" s="7"/>
      <c r="C26" s="11"/>
      <c r="D26" s="11"/>
      <c r="E26" s="1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CuFTx2LBSzS4As37FgeYk4JfNBrx/kL+F7u/sTlcLgZRHZ22pr82AuWwTkmMpqrd6Tr5TrryQWl5VBGBvwXfw==" saltValue="BpH+RDxg81naO7mSSDB6R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A4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800</v>
      </c>
      <c r="B3" s="71"/>
      <c r="C3" s="71"/>
      <c r="D3" s="71"/>
      <c r="E3" s="71"/>
    </row>
    <row r="4" spans="1:5" x14ac:dyDescent="0.3">
      <c r="A4" s="70" t="s">
        <v>746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17437542</v>
      </c>
      <c r="D7" s="24">
        <f>D8+D13+D20</f>
        <v>17437542</v>
      </c>
      <c r="E7" s="24">
        <f>E8+E13+E20</f>
        <v>6340908</v>
      </c>
    </row>
    <row r="8" spans="1:5" s="1" customFormat="1" x14ac:dyDescent="0.3">
      <c r="A8" s="48">
        <v>2101</v>
      </c>
      <c r="B8" s="48" t="s">
        <v>5</v>
      </c>
      <c r="C8" s="24">
        <f>C9</f>
        <v>6869334</v>
      </c>
      <c r="D8" s="24">
        <f>D9</f>
        <v>6869334</v>
      </c>
      <c r="E8" s="24">
        <f>E9</f>
        <v>6340908</v>
      </c>
    </row>
    <row r="9" spans="1:5" s="1" customFormat="1" x14ac:dyDescent="0.3">
      <c r="A9" s="48">
        <v>210101</v>
      </c>
      <c r="B9" s="48" t="s">
        <v>6</v>
      </c>
      <c r="C9" s="24">
        <f>SUM(C10:C12)</f>
        <v>6869334</v>
      </c>
      <c r="D9" s="24">
        <f>SUM(D10:D12)</f>
        <v>6869334</v>
      </c>
      <c r="E9" s="24">
        <f>SUM(E10:E12)</f>
        <v>6340908</v>
      </c>
    </row>
    <row r="10" spans="1:5" hidden="1" x14ac:dyDescent="0.3">
      <c r="A10" s="49">
        <v>21010101</v>
      </c>
      <c r="B10" s="50" t="s">
        <v>5</v>
      </c>
      <c r="C10" s="51"/>
      <c r="D10" s="51"/>
      <c r="E10" s="51"/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x14ac:dyDescent="0.3">
      <c r="A12" s="49">
        <v>21010103</v>
      </c>
      <c r="B12" s="50" t="s">
        <v>8</v>
      </c>
      <c r="C12" s="51">
        <v>6869334</v>
      </c>
      <c r="D12" s="51">
        <v>6869334</v>
      </c>
      <c r="E12" s="51">
        <v>6340908</v>
      </c>
    </row>
    <row r="13" spans="1:5" s="1" customFormat="1" x14ac:dyDescent="0.3">
      <c r="A13" s="48">
        <v>2102</v>
      </c>
      <c r="B13" s="48" t="s">
        <v>9</v>
      </c>
      <c r="C13" s="24">
        <f>C14+C18</f>
        <v>5284104</v>
      </c>
      <c r="D13" s="24">
        <f>D14+D18</f>
        <v>5284104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5284104</v>
      </c>
      <c r="D14" s="24">
        <f>SUM(D15:D17)</f>
        <v>5284104</v>
      </c>
      <c r="E14" s="24">
        <f>SUM(E15:E17)</f>
        <v>0</v>
      </c>
    </row>
    <row r="15" spans="1:5" x14ac:dyDescent="0.3">
      <c r="A15" s="49">
        <v>21020104</v>
      </c>
      <c r="B15" s="50" t="s">
        <v>11</v>
      </c>
      <c r="C15" s="51">
        <v>5284104</v>
      </c>
      <c r="D15" s="51">
        <v>5284104</v>
      </c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5284104</v>
      </c>
      <c r="D20" s="24">
        <f>SUM(D21:D23)</f>
        <v>5284104</v>
      </c>
      <c r="E20" s="24">
        <f>SUM(E21:E23)</f>
        <v>0</v>
      </c>
    </row>
    <row r="21" spans="1:5" x14ac:dyDescent="0.3">
      <c r="A21" s="49">
        <v>21030101</v>
      </c>
      <c r="B21" s="50" t="s">
        <v>17</v>
      </c>
      <c r="C21" s="51">
        <v>5284104</v>
      </c>
      <c r="D21" s="51">
        <v>5284104</v>
      </c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YfqBgILwqdoM/NG0oO/qP5vZODGoIJ3IIxIMHPkAEO5QgTe/ZUtBPiTfCmQCTUxf7zHaqwqwexr37VXnzZ/RA==" saltValue="ONCh2aL7BUI+mHneJdMw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8" zoomScale="60" zoomScaleNormal="89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3" width="25" style="2" bestFit="1" customWidth="1"/>
    <col min="4" max="4" width="25" style="2" customWidth="1"/>
    <col min="5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801</v>
      </c>
      <c r="B4" s="71"/>
      <c r="C4" s="71"/>
      <c r="D4" s="71"/>
      <c r="E4" s="71"/>
    </row>
    <row r="5" spans="1:5" x14ac:dyDescent="0.3">
      <c r="A5" s="70" t="s">
        <v>746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408500000</v>
      </c>
      <c r="D7" s="24">
        <f>D8+D84+D88+D93</f>
        <v>88634742.719999999</v>
      </c>
      <c r="E7" s="24">
        <f>E8+E84+E88+E93</f>
        <v>159500000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408500000</v>
      </c>
      <c r="D8" s="24">
        <f>D9+D14+D22+D36+D45+D48+D54+D63+D67+D70</f>
        <v>88634742.719999999</v>
      </c>
      <c r="E8" s="24">
        <f>E9+E14+E22+E36+E45+E48+E54+E63+E67+E70</f>
        <v>159500000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14000000</v>
      </c>
      <c r="D9" s="24">
        <f>SUM(D10:D13)</f>
        <v>6920000</v>
      </c>
      <c r="E9" s="24">
        <f>SUM(E10:E13)</f>
        <v>18000000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5000000</v>
      </c>
    </row>
    <row r="11" spans="1:5" x14ac:dyDescent="0.3">
      <c r="A11" s="52">
        <v>22020102</v>
      </c>
      <c r="B11" s="3" t="s">
        <v>24</v>
      </c>
      <c r="C11" s="51">
        <v>14000000</v>
      </c>
      <c r="D11" s="51">
        <v>6920000</v>
      </c>
      <c r="E11" s="51">
        <v>3000000</v>
      </c>
    </row>
    <row r="12" spans="1:5" x14ac:dyDescent="0.3">
      <c r="A12" s="52">
        <v>22020103</v>
      </c>
      <c r="B12" s="3" t="s">
        <v>25</v>
      </c>
      <c r="C12" s="51"/>
      <c r="D12" s="51"/>
      <c r="E12" s="51">
        <v>10000000</v>
      </c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3500000</v>
      </c>
      <c r="D22" s="24">
        <f>SUM(D23:D35)</f>
        <v>5000000</v>
      </c>
      <c r="E22" s="24">
        <f>SUM(E23:E35)</f>
        <v>1000000</v>
      </c>
    </row>
    <row r="23" spans="1:5" x14ac:dyDescent="0.3">
      <c r="A23" s="52">
        <v>22020301</v>
      </c>
      <c r="B23" s="3" t="s">
        <v>36</v>
      </c>
      <c r="C23" s="51">
        <v>3500000</v>
      </c>
      <c r="D23" s="51">
        <v>5000000</v>
      </c>
      <c r="E23" s="51">
        <v>1000000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2000000</v>
      </c>
      <c r="D36" s="24">
        <f>SUM(D37:D44)</f>
        <v>2160000</v>
      </c>
      <c r="E36" s="24">
        <f>SUM(E37:E44)</f>
        <v>5500000</v>
      </c>
    </row>
    <row r="37" spans="1:5" x14ac:dyDescent="0.3">
      <c r="A37" s="52">
        <v>22020401</v>
      </c>
      <c r="B37" s="3" t="s">
        <v>50</v>
      </c>
      <c r="C37" s="51"/>
      <c r="D37" s="51">
        <v>2160000</v>
      </c>
      <c r="E37" s="51">
        <v>5000000</v>
      </c>
    </row>
    <row r="38" spans="1:5" x14ac:dyDescent="0.3">
      <c r="A38" s="52">
        <v>22020402</v>
      </c>
      <c r="B38" s="3" t="s">
        <v>51</v>
      </c>
      <c r="C38" s="51">
        <v>2000000</v>
      </c>
      <c r="D38" s="51"/>
      <c r="E38" s="51">
        <v>500000</v>
      </c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356000000</v>
      </c>
      <c r="D48" s="24">
        <f>SUM(D49:D53)</f>
        <v>50554742.719999999</v>
      </c>
      <c r="E48" s="24">
        <f>SUM(E49:E53)</f>
        <v>106000000</v>
      </c>
    </row>
    <row r="49" spans="1:5" x14ac:dyDescent="0.3">
      <c r="A49" s="52">
        <v>22020601</v>
      </c>
      <c r="B49" s="3" t="s">
        <v>62</v>
      </c>
      <c r="C49" s="51">
        <v>350000000</v>
      </c>
      <c r="D49" s="51">
        <v>44554742.719999999</v>
      </c>
      <c r="E49" s="51">
        <v>100000000</v>
      </c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x14ac:dyDescent="0.3">
      <c r="A52" s="52">
        <v>22020604</v>
      </c>
      <c r="B52" s="3" t="s">
        <v>65</v>
      </c>
      <c r="C52" s="51">
        <v>6000000</v>
      </c>
      <c r="D52" s="51">
        <v>6000000</v>
      </c>
      <c r="E52" s="51">
        <v>6000000</v>
      </c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33000000</v>
      </c>
      <c r="D70" s="24">
        <f>SUM(D71:D83)</f>
        <v>24000000</v>
      </c>
      <c r="E70" s="24">
        <f>SUM(E71:E83)</f>
        <v>29000000</v>
      </c>
    </row>
    <row r="71" spans="1:5" x14ac:dyDescent="0.3">
      <c r="A71" s="52">
        <v>22021001</v>
      </c>
      <c r="B71" s="3" t="s">
        <v>84</v>
      </c>
      <c r="C71" s="51">
        <v>6000000</v>
      </c>
      <c r="D71" s="51"/>
      <c r="E71" s="51">
        <v>3000000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27000000</v>
      </c>
      <c r="D76" s="51">
        <v>24000000</v>
      </c>
      <c r="E76" s="51">
        <v>26000000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RYf+QC5YUOmF3kf/L14rPPGfN3D2ltrmN8siXSZRrA/FgphbY75O7bZ4CdNY+e7YKqrjANf+hDkYbSLMbxWVWg==" saltValue="MGK4AYRSfA1+NXUmdDuNn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1.1330314960629921" bottom="0.74803149606299213" header="0.31496062992125984" footer="0.51181102362204722"/>
  <pageSetup scale="73" orientation="landscape" r:id="rId1"/>
  <headerFooter>
    <oddFooter>&amp;C&amp;"Calibri,Bold"&amp;20&amp;P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4" zoomScale="60" zoomScaleNormal="9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802</v>
      </c>
      <c r="B3" s="71"/>
      <c r="C3" s="71"/>
      <c r="D3" s="71"/>
      <c r="E3" s="71"/>
    </row>
    <row r="4" spans="1:5" x14ac:dyDescent="0.3">
      <c r="A4" s="70" t="s">
        <v>747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73651360</v>
      </c>
      <c r="D7" s="24">
        <f>D8+D13+D20</f>
        <v>73651360</v>
      </c>
      <c r="E7" s="24">
        <f>E8+E13+E20</f>
        <v>32607256</v>
      </c>
    </row>
    <row r="8" spans="1:5" s="1" customFormat="1" x14ac:dyDescent="0.3">
      <c r="A8" s="48">
        <v>2101</v>
      </c>
      <c r="B8" s="48" t="s">
        <v>5</v>
      </c>
      <c r="C8" s="24">
        <f>C9</f>
        <v>32607256</v>
      </c>
      <c r="D8" s="24">
        <f>D9</f>
        <v>32607256</v>
      </c>
      <c r="E8" s="24">
        <f>E9</f>
        <v>32607256</v>
      </c>
    </row>
    <row r="9" spans="1:5" s="1" customFormat="1" x14ac:dyDescent="0.3">
      <c r="A9" s="48">
        <v>210101</v>
      </c>
      <c r="B9" s="48" t="s">
        <v>6</v>
      </c>
      <c r="C9" s="24">
        <f>SUM(C10:C12)</f>
        <v>32607256</v>
      </c>
      <c r="D9" s="24">
        <f>SUM(D10:D12)</f>
        <v>32607256</v>
      </c>
      <c r="E9" s="24">
        <f>SUM(E10:E12)</f>
        <v>32607256</v>
      </c>
    </row>
    <row r="10" spans="1:5" hidden="1" x14ac:dyDescent="0.3">
      <c r="A10" s="49">
        <v>21010101</v>
      </c>
      <c r="B10" s="50" t="s">
        <v>5</v>
      </c>
      <c r="C10" s="51"/>
      <c r="D10" s="51"/>
      <c r="E10" s="51"/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x14ac:dyDescent="0.3">
      <c r="A12" s="49">
        <v>21010103</v>
      </c>
      <c r="B12" s="50" t="s">
        <v>8</v>
      </c>
      <c r="C12" s="51">
        <v>32607256</v>
      </c>
      <c r="D12" s="51">
        <v>32607256</v>
      </c>
      <c r="E12" s="51">
        <v>32607256</v>
      </c>
    </row>
    <row r="13" spans="1:5" s="1" customFormat="1" x14ac:dyDescent="0.3">
      <c r="A13" s="48">
        <v>2102</v>
      </c>
      <c r="B13" s="48" t="s">
        <v>9</v>
      </c>
      <c r="C13" s="24">
        <f>C14+C18</f>
        <v>20522052</v>
      </c>
      <c r="D13" s="24">
        <f>D14+D18</f>
        <v>20522052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20522052</v>
      </c>
      <c r="D14" s="24">
        <f>SUM(D15:D17)</f>
        <v>20522052</v>
      </c>
      <c r="E14" s="24">
        <f>SUM(E15:E17)</f>
        <v>0</v>
      </c>
    </row>
    <row r="15" spans="1:5" x14ac:dyDescent="0.3">
      <c r="A15" s="49">
        <v>21020104</v>
      </c>
      <c r="B15" s="50" t="s">
        <v>11</v>
      </c>
      <c r="C15" s="51">
        <v>20522052</v>
      </c>
      <c r="D15" s="51"/>
      <c r="E15" s="51"/>
    </row>
    <row r="16" spans="1:5" x14ac:dyDescent="0.3">
      <c r="A16" s="49">
        <v>21020108</v>
      </c>
      <c r="B16" s="50" t="s">
        <v>12</v>
      </c>
      <c r="C16" s="51"/>
      <c r="D16" s="51">
        <v>20522052</v>
      </c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20522052</v>
      </c>
      <c r="D20" s="24">
        <f>SUM(D21:D23)</f>
        <v>20522052</v>
      </c>
      <c r="E20" s="24">
        <f>SUM(E21:E23)</f>
        <v>0</v>
      </c>
    </row>
    <row r="21" spans="1:5" x14ac:dyDescent="0.3">
      <c r="A21" s="49">
        <v>21030101</v>
      </c>
      <c r="B21" s="50" t="s">
        <v>17</v>
      </c>
      <c r="C21" s="51">
        <v>20522052</v>
      </c>
      <c r="D21" s="51">
        <v>20522052</v>
      </c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MddO25v8Yf1kHGAYaLpB4RukC14mmQubTTPUukXXaFtm7gRLlR9etSNhxmBLBxoiJD/qcePNXlJDDBaOuQzxA==" saltValue="HMNk7wMD+5WP5FpSAdgS8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zoomScale="60" zoomScaleNormal="81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803</v>
      </c>
      <c r="B4" s="71"/>
      <c r="C4" s="71"/>
      <c r="D4" s="71"/>
      <c r="E4" s="71"/>
    </row>
    <row r="5" spans="1:5" x14ac:dyDescent="0.3">
      <c r="A5" s="70" t="s">
        <v>747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19500000</v>
      </c>
      <c r="D7" s="24">
        <f>D8+D84+D88+D93</f>
        <v>1821200</v>
      </c>
      <c r="E7" s="24">
        <f>E8+E84+E88+E93</f>
        <v>4500000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19500000</v>
      </c>
      <c r="D8" s="24">
        <f>D9+D14+D22+D36+D45+D48+D54+D63+D67+D70</f>
        <v>1821200</v>
      </c>
      <c r="E8" s="24">
        <f>E9+E14+E22+E36+E45+E48+E54+E63+E67+E70</f>
        <v>4500000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5000000</v>
      </c>
      <c r="D9" s="24">
        <f>SUM(D10:D13)</f>
        <v>930000</v>
      </c>
      <c r="E9" s="24">
        <f>SUM(E10:E13)</f>
        <v>1500000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1000000</v>
      </c>
    </row>
    <row r="11" spans="1:5" x14ac:dyDescent="0.3">
      <c r="A11" s="52">
        <v>22020102</v>
      </c>
      <c r="B11" s="3" t="s">
        <v>24</v>
      </c>
      <c r="C11" s="51">
        <v>5000000</v>
      </c>
      <c r="D11" s="51">
        <v>930000</v>
      </c>
      <c r="E11" s="51">
        <v>500000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1000000</v>
      </c>
      <c r="D22" s="24">
        <f>SUM(D23:D35)</f>
        <v>0</v>
      </c>
      <c r="E22" s="24">
        <f>SUM(E23:E35)</f>
        <v>500000</v>
      </c>
    </row>
    <row r="23" spans="1:5" x14ac:dyDescent="0.3">
      <c r="A23" s="52">
        <v>22020301</v>
      </c>
      <c r="B23" s="3" t="s">
        <v>36</v>
      </c>
      <c r="C23" s="51">
        <v>1000000</v>
      </c>
      <c r="D23" s="51"/>
      <c r="E23" s="51">
        <v>500000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1500000</v>
      </c>
      <c r="D36" s="24">
        <f>SUM(D37:D44)</f>
        <v>891200</v>
      </c>
      <c r="E36" s="24">
        <f>SUM(E37:E44)</f>
        <v>1500000</v>
      </c>
    </row>
    <row r="37" spans="1:5" x14ac:dyDescent="0.3">
      <c r="A37" s="52">
        <v>22020401</v>
      </c>
      <c r="B37" s="3" t="s">
        <v>50</v>
      </c>
      <c r="C37" s="51"/>
      <c r="D37" s="51">
        <v>891200</v>
      </c>
      <c r="E37" s="51">
        <v>1500000</v>
      </c>
    </row>
    <row r="38" spans="1:5" x14ac:dyDescent="0.3">
      <c r="A38" s="52">
        <v>22020402</v>
      </c>
      <c r="B38" s="3" t="s">
        <v>51</v>
      </c>
      <c r="C38" s="51">
        <v>1500000</v>
      </c>
      <c r="D38" s="51"/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12000000</v>
      </c>
      <c r="D70" s="24">
        <f>SUM(D71:D83)</f>
        <v>0</v>
      </c>
      <c r="E70" s="24">
        <f>SUM(E71:E83)</f>
        <v>1000000</v>
      </c>
    </row>
    <row r="71" spans="1:5" x14ac:dyDescent="0.3">
      <c r="A71" s="52">
        <v>22021001</v>
      </c>
      <c r="B71" s="3" t="s">
        <v>84</v>
      </c>
      <c r="C71" s="51">
        <v>5000000</v>
      </c>
      <c r="D71" s="51"/>
      <c r="E71" s="51">
        <v>1000000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7000000</v>
      </c>
      <c r="D76" s="51"/>
      <c r="E76" s="51"/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tW9ijDG4lS5b9jOPWtuJj2yhd7Rh6BWxUfaZYDM0M5rezXbG34wBgYxI72RXiKCZMcNhVCLgc8qN+98EcjD2AA==" saltValue="l5TqI306aNdPqnELIStAX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A2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804</v>
      </c>
      <c r="B3" s="71"/>
      <c r="C3" s="71"/>
      <c r="D3" s="71"/>
      <c r="E3" s="71"/>
    </row>
    <row r="4" spans="1:5" x14ac:dyDescent="0.3">
      <c r="A4" s="70" t="s">
        <v>748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84837409</v>
      </c>
      <c r="D7" s="24">
        <f>D8+D13+D20</f>
        <v>84837409</v>
      </c>
      <c r="E7" s="24">
        <f>E8+E13+E20</f>
        <v>31487548</v>
      </c>
    </row>
    <row r="8" spans="1:5" s="1" customFormat="1" x14ac:dyDescent="0.3">
      <c r="A8" s="48">
        <v>2101</v>
      </c>
      <c r="B8" s="48" t="s">
        <v>5</v>
      </c>
      <c r="C8" s="24">
        <f>C9</f>
        <v>34065505</v>
      </c>
      <c r="D8" s="24">
        <f>D9</f>
        <v>34065505</v>
      </c>
      <c r="E8" s="24">
        <f>E9</f>
        <v>31487548</v>
      </c>
    </row>
    <row r="9" spans="1:5" s="1" customFormat="1" x14ac:dyDescent="0.3">
      <c r="A9" s="48">
        <v>210101</v>
      </c>
      <c r="B9" s="48" t="s">
        <v>6</v>
      </c>
      <c r="C9" s="24">
        <f>SUM(C10:C12)</f>
        <v>34065505</v>
      </c>
      <c r="D9" s="24">
        <f>SUM(D10:D12)</f>
        <v>34065505</v>
      </c>
      <c r="E9" s="24">
        <f>SUM(E10:E12)</f>
        <v>31487548</v>
      </c>
    </row>
    <row r="10" spans="1:5" hidden="1" x14ac:dyDescent="0.3">
      <c r="A10" s="49">
        <v>21010101</v>
      </c>
      <c r="B10" s="50" t="s">
        <v>5</v>
      </c>
      <c r="C10" s="51"/>
      <c r="D10" s="51"/>
      <c r="E10" s="51"/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x14ac:dyDescent="0.3">
      <c r="A12" s="49">
        <v>21010103</v>
      </c>
      <c r="B12" s="50" t="s">
        <v>8</v>
      </c>
      <c r="C12" s="51">
        <v>34065505</v>
      </c>
      <c r="D12" s="51">
        <v>34065505</v>
      </c>
      <c r="E12" s="51">
        <v>31487548</v>
      </c>
    </row>
    <row r="13" spans="1:5" s="1" customFormat="1" x14ac:dyDescent="0.3">
      <c r="A13" s="48">
        <v>2102</v>
      </c>
      <c r="B13" s="48" t="s">
        <v>9</v>
      </c>
      <c r="C13" s="24">
        <f>C14+C18</f>
        <v>25385952</v>
      </c>
      <c r="D13" s="24">
        <f>D14+D18</f>
        <v>25385952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25385952</v>
      </c>
      <c r="D14" s="24">
        <f>SUM(D15:D17)</f>
        <v>25385952</v>
      </c>
      <c r="E14" s="24">
        <f>SUM(E15:E17)</f>
        <v>0</v>
      </c>
    </row>
    <row r="15" spans="1:5" x14ac:dyDescent="0.3">
      <c r="A15" s="49">
        <v>21020104</v>
      </c>
      <c r="B15" s="50" t="s">
        <v>11</v>
      </c>
      <c r="C15" s="51">
        <v>25385952</v>
      </c>
      <c r="D15" s="51">
        <v>25385952</v>
      </c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25385952</v>
      </c>
      <c r="D20" s="24">
        <f>SUM(D21:D23)</f>
        <v>25385952</v>
      </c>
      <c r="E20" s="24">
        <f>SUM(E21:E23)</f>
        <v>0</v>
      </c>
    </row>
    <row r="21" spans="1:5" x14ac:dyDescent="0.3">
      <c r="A21" s="49">
        <v>21030101</v>
      </c>
      <c r="B21" s="50" t="s">
        <v>17</v>
      </c>
      <c r="C21" s="51">
        <v>25385952</v>
      </c>
      <c r="D21" s="51">
        <v>25385952</v>
      </c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xmzIt2A21L6Ju8DBOvuCIoKp2AfEnsX0skV1RFhmoV/6Ud2GMfml231xAzdyXf4MGGUTAQDXKiOzmRyiAEu7UA==" saltValue="7gXPfMgihJ20e7T7Oih5P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3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805</v>
      </c>
      <c r="B4" s="71"/>
      <c r="C4" s="71"/>
      <c r="D4" s="71"/>
      <c r="E4" s="71"/>
    </row>
    <row r="5" spans="1:5" x14ac:dyDescent="0.3">
      <c r="A5" s="70" t="s">
        <v>748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21000000</v>
      </c>
      <c r="D7" s="24">
        <f>D8+D84+D88+D93</f>
        <v>7330000</v>
      </c>
      <c r="E7" s="24">
        <f>E8+E84+E88+E93</f>
        <v>14600000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21000000</v>
      </c>
      <c r="D8" s="24">
        <f>D9+D14+D22+D36+D45+D48+D54+D63+D67+D70</f>
        <v>7330000</v>
      </c>
      <c r="E8" s="24">
        <f>E9+E14+E22+E36+E45+E48+E54+E63+E67+E70</f>
        <v>14600000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5000000</v>
      </c>
      <c r="D9" s="24">
        <f>SUM(D10:D13)</f>
        <v>0</v>
      </c>
      <c r="E9" s="24">
        <f>SUM(E10:E13)</f>
        <v>2500000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1500000</v>
      </c>
    </row>
    <row r="11" spans="1:5" x14ac:dyDescent="0.3">
      <c r="A11" s="52">
        <v>22020102</v>
      </c>
      <c r="B11" s="3" t="s">
        <v>24</v>
      </c>
      <c r="C11" s="51">
        <v>5000000</v>
      </c>
      <c r="D11" s="51"/>
      <c r="E11" s="51">
        <v>1000000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1000000</v>
      </c>
      <c r="D22" s="24">
        <f>SUM(D23:D35)</f>
        <v>0</v>
      </c>
      <c r="E22" s="24">
        <f>SUM(E23:E35)</f>
        <v>500000</v>
      </c>
    </row>
    <row r="23" spans="1:5" x14ac:dyDescent="0.3">
      <c r="A23" s="52">
        <v>22020301</v>
      </c>
      <c r="B23" s="3" t="s">
        <v>36</v>
      </c>
      <c r="C23" s="51">
        <v>1000000</v>
      </c>
      <c r="D23" s="51"/>
      <c r="E23" s="51">
        <v>500000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1000000</v>
      </c>
      <c r="D36" s="24">
        <f>SUM(D37:D44)</f>
        <v>1870000</v>
      </c>
      <c r="E36" s="24">
        <f>SUM(E37:E44)</f>
        <v>6600000</v>
      </c>
    </row>
    <row r="37" spans="1:5" x14ac:dyDescent="0.3">
      <c r="A37" s="52">
        <v>22020401</v>
      </c>
      <c r="B37" s="3" t="s">
        <v>50</v>
      </c>
      <c r="C37" s="51"/>
      <c r="D37" s="51">
        <v>1870000</v>
      </c>
      <c r="E37" s="51">
        <v>6600000</v>
      </c>
    </row>
    <row r="38" spans="1:5" x14ac:dyDescent="0.3">
      <c r="A38" s="52">
        <v>22020402</v>
      </c>
      <c r="B38" s="3" t="s">
        <v>51</v>
      </c>
      <c r="C38" s="51">
        <v>1000000</v>
      </c>
      <c r="D38" s="51"/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14000000</v>
      </c>
      <c r="D70" s="24">
        <f>SUM(D71:D83)</f>
        <v>5460000</v>
      </c>
      <c r="E70" s="24">
        <f>SUM(E71:E83)</f>
        <v>5000000</v>
      </c>
    </row>
    <row r="71" spans="1:5" x14ac:dyDescent="0.3">
      <c r="A71" s="52">
        <v>22021001</v>
      </c>
      <c r="B71" s="3" t="s">
        <v>84</v>
      </c>
      <c r="C71" s="51">
        <v>3000000</v>
      </c>
      <c r="D71" s="51">
        <v>1310000</v>
      </c>
      <c r="E71" s="51">
        <v>2000000</v>
      </c>
    </row>
    <row r="72" spans="1:5" x14ac:dyDescent="0.3">
      <c r="A72" s="52">
        <v>22021002</v>
      </c>
      <c r="B72" s="3" t="s">
        <v>85</v>
      </c>
      <c r="C72" s="51">
        <v>4000000</v>
      </c>
      <c r="D72" s="51">
        <v>820000</v>
      </c>
      <c r="E72" s="51">
        <v>3000000</v>
      </c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7000000</v>
      </c>
      <c r="D76" s="51">
        <v>3330000</v>
      </c>
      <c r="E76" s="51"/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Myz3zzl94c5r/GlQXVP1UycATiDMoBBuyWmhdjhsgMX6FTyRybHwl49p1gwIT8aWCRJZRDLhB4Yu+99bphxUg==" saltValue="otuSC69pZb6bjZQH5Zhuc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806</v>
      </c>
      <c r="B3" s="71"/>
      <c r="C3" s="71"/>
      <c r="D3" s="71"/>
      <c r="E3" s="71"/>
    </row>
    <row r="4" spans="1:5" x14ac:dyDescent="0.3">
      <c r="A4" s="70" t="s">
        <v>750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80826886</v>
      </c>
      <c r="D7" s="24">
        <f>D8+D13+D20</f>
        <v>75026776</v>
      </c>
      <c r="E7" s="24">
        <f>E8+E13+E20</f>
        <v>70043812</v>
      </c>
    </row>
    <row r="8" spans="1:5" s="1" customFormat="1" x14ac:dyDescent="0.3">
      <c r="A8" s="48">
        <v>2101</v>
      </c>
      <c r="B8" s="48" t="s">
        <v>5</v>
      </c>
      <c r="C8" s="24">
        <f>C9</f>
        <v>80826886</v>
      </c>
      <c r="D8" s="24">
        <f>D9</f>
        <v>75026776</v>
      </c>
      <c r="E8" s="24">
        <f>E9</f>
        <v>70043812</v>
      </c>
    </row>
    <row r="9" spans="1:5" s="1" customFormat="1" x14ac:dyDescent="0.3">
      <c r="A9" s="48">
        <v>210101</v>
      </c>
      <c r="B9" s="48" t="s">
        <v>6</v>
      </c>
      <c r="C9" s="24">
        <f>SUM(C10:C12)</f>
        <v>80826886</v>
      </c>
      <c r="D9" s="24">
        <f>SUM(D10:D12)</f>
        <v>75026776</v>
      </c>
      <c r="E9" s="24">
        <f>SUM(E10:E12)</f>
        <v>70043812</v>
      </c>
    </row>
    <row r="10" spans="1:5" x14ac:dyDescent="0.3">
      <c r="A10" s="49">
        <v>21010101</v>
      </c>
      <c r="B10" s="50" t="s">
        <v>5</v>
      </c>
      <c r="C10" s="51">
        <v>80826886</v>
      </c>
      <c r="D10" s="51">
        <v>75026776</v>
      </c>
      <c r="E10" s="51">
        <v>70043812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+fRPjKPcciMV4Df829iU/ZxnfrwHlL6+aqGoig58dMR1jXjHt7hyWSapuMe/qz65kVVzdeoihSkjSx+VlN0kA==" saltValue="WbIJe55Hp5cL9nC28iY8O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3:E300"/>
  <sheetViews>
    <sheetView view="pageBreakPreview" zoomScale="60" zoomScaleNormal="91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807</v>
      </c>
      <c r="B4" s="71"/>
      <c r="C4" s="71"/>
      <c r="D4" s="71"/>
      <c r="E4" s="71"/>
    </row>
    <row r="5" spans="1:5" x14ac:dyDescent="0.3">
      <c r="A5" s="70" t="s">
        <v>750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209000000</v>
      </c>
      <c r="D7" s="24">
        <f>D8+D84+D88+D93</f>
        <v>25428000</v>
      </c>
      <c r="E7" s="24">
        <f>E8+E84+E88+E93</f>
        <v>43000000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209000000</v>
      </c>
      <c r="D8" s="24">
        <f>D9+D14+D22+D36+D45+D48+D54+D63+D67+D70</f>
        <v>25428000</v>
      </c>
      <c r="E8" s="24">
        <f>E9+E14+E22+E36+E45+E48+E54+E63+E67+E70</f>
        <v>43000000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8000000</v>
      </c>
      <c r="D9" s="24">
        <f>SUM(D10:D13)</f>
        <v>1308000</v>
      </c>
      <c r="E9" s="24">
        <f>SUM(E10:E13)</f>
        <v>3000000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2000000</v>
      </c>
    </row>
    <row r="11" spans="1:5" x14ac:dyDescent="0.3">
      <c r="A11" s="52">
        <v>22020102</v>
      </c>
      <c r="B11" s="3" t="s">
        <v>24</v>
      </c>
      <c r="C11" s="51">
        <v>8000000</v>
      </c>
      <c r="D11" s="51">
        <v>1308000</v>
      </c>
      <c r="E11" s="51">
        <v>1000000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5000000</v>
      </c>
      <c r="D22" s="24">
        <f>SUM(D23:D35)</f>
        <v>90000</v>
      </c>
      <c r="E22" s="24">
        <f>SUM(E23:E35)</f>
        <v>1000000</v>
      </c>
    </row>
    <row r="23" spans="1:5" x14ac:dyDescent="0.3">
      <c r="A23" s="52">
        <v>22020301</v>
      </c>
      <c r="B23" s="3" t="s">
        <v>36</v>
      </c>
      <c r="C23" s="51">
        <v>5000000</v>
      </c>
      <c r="D23" s="51">
        <v>90000</v>
      </c>
      <c r="E23" s="51">
        <v>1000000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2000000</v>
      </c>
      <c r="D36" s="24">
        <f>SUM(D37:D44)</f>
        <v>1530000</v>
      </c>
      <c r="E36" s="24">
        <f>SUM(E37:E44)</f>
        <v>3000000</v>
      </c>
    </row>
    <row r="37" spans="1:5" x14ac:dyDescent="0.3">
      <c r="A37" s="52">
        <v>22020401</v>
      </c>
      <c r="B37" s="3" t="s">
        <v>50</v>
      </c>
      <c r="C37" s="51"/>
      <c r="D37" s="51">
        <v>1530000</v>
      </c>
      <c r="E37" s="51">
        <v>2500000</v>
      </c>
    </row>
    <row r="38" spans="1:5" x14ac:dyDescent="0.3">
      <c r="A38" s="52">
        <v>22020402</v>
      </c>
      <c r="B38" s="3" t="s">
        <v>51</v>
      </c>
      <c r="C38" s="51">
        <v>2000000</v>
      </c>
      <c r="D38" s="51"/>
      <c r="E38" s="51">
        <v>500000</v>
      </c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105000000</v>
      </c>
      <c r="D45" s="24">
        <f>SUM(D46:D47)</f>
        <v>5000000</v>
      </c>
      <c r="E45" s="24">
        <f>SUM(E46:E47)</f>
        <v>20000000</v>
      </c>
    </row>
    <row r="46" spans="1:5" x14ac:dyDescent="0.3">
      <c r="A46" s="52">
        <v>22020501</v>
      </c>
      <c r="B46" s="3" t="s">
        <v>59</v>
      </c>
      <c r="C46" s="51">
        <v>105000000</v>
      </c>
      <c r="D46" s="51">
        <v>5000000</v>
      </c>
      <c r="E46" s="51">
        <v>20000000</v>
      </c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89000000</v>
      </c>
      <c r="D70" s="24">
        <f>SUM(D71:D83)</f>
        <v>17500000</v>
      </c>
      <c r="E70" s="24">
        <f>SUM(E71:E83)</f>
        <v>16000000</v>
      </c>
    </row>
    <row r="71" spans="1:5" x14ac:dyDescent="0.3">
      <c r="A71" s="52">
        <v>22021001</v>
      </c>
      <c r="B71" s="3" t="s">
        <v>84</v>
      </c>
      <c r="C71" s="51">
        <v>6000000</v>
      </c>
      <c r="D71" s="51">
        <v>5500000</v>
      </c>
      <c r="E71" s="51">
        <v>6000000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x14ac:dyDescent="0.3">
      <c r="A73" s="52">
        <v>22021003</v>
      </c>
      <c r="B73" s="3" t="s">
        <v>86</v>
      </c>
      <c r="C73" s="51">
        <v>30000000</v>
      </c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13000000</v>
      </c>
      <c r="D76" s="51">
        <v>12000000</v>
      </c>
      <c r="E76" s="51">
        <v>5000000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x14ac:dyDescent="0.3">
      <c r="A80" s="52">
        <v>22021014</v>
      </c>
      <c r="B80" s="3" t="s">
        <v>93</v>
      </c>
      <c r="C80" s="51"/>
      <c r="D80" s="51"/>
      <c r="E80" s="51">
        <v>5000000</v>
      </c>
    </row>
    <row r="81" spans="1:5" x14ac:dyDescent="0.3">
      <c r="A81" s="52">
        <v>22021020</v>
      </c>
      <c r="B81" s="3" t="s">
        <v>94</v>
      </c>
      <c r="C81" s="51">
        <v>40000000</v>
      </c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LoGM5hofMKaGP0fOthKX5C+IXtbr4qy/hy88oCR302H6cFIPt0rXIr8nSQ2xJiP/K/pmOEDaXJpiHHXd/+PZg==" saltValue="oxw0XXeg8ihsNE8JbX+bZ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F300"/>
  <sheetViews>
    <sheetView view="pageBreakPreview" topLeftCell="A13" zoomScale="60" zoomScaleNormal="89" workbookViewId="0">
      <selection activeCell="A43" sqref="A43:XFD43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808</v>
      </c>
      <c r="B2" s="70"/>
      <c r="C2" s="70"/>
      <c r="D2" s="70"/>
      <c r="E2" s="70"/>
    </row>
    <row r="3" spans="1:6" x14ac:dyDescent="0.3">
      <c r="A3" s="70" t="s">
        <v>750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603</v>
      </c>
      <c r="B6" s="23">
        <v>3</v>
      </c>
      <c r="C6" s="7" t="s">
        <v>113</v>
      </c>
      <c r="D6" s="11">
        <f>D7+D18+D29+D35+D42+D51+D58+D70+D77+D83</f>
        <v>725000000</v>
      </c>
      <c r="E6" s="11">
        <f>E7+E18+E29+E35+E42+E51+E58+E70+E77+E83</f>
        <v>475083650</v>
      </c>
      <c r="F6" s="11">
        <f>F7+F18+F29+F35+F42+F51+F58+F70+F77+F83</f>
        <v>275000000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SUM(D8:D17)</f>
        <v>450000000</v>
      </c>
      <c r="E7" s="11">
        <f>SUM(E8:E17)</f>
        <v>292000000</v>
      </c>
      <c r="F7" s="11">
        <f>SUM(F8:F17)</f>
        <v>135000000</v>
      </c>
    </row>
    <row r="8" spans="1:6" x14ac:dyDescent="0.3">
      <c r="A8" s="54"/>
      <c r="B8" s="52">
        <v>32010101</v>
      </c>
      <c r="C8" s="3" t="s">
        <v>115</v>
      </c>
      <c r="D8" s="55"/>
      <c r="E8" s="55"/>
      <c r="F8" s="55"/>
    </row>
    <row r="9" spans="1:6" ht="30" x14ac:dyDescent="0.3">
      <c r="A9" s="56" t="s">
        <v>604</v>
      </c>
      <c r="B9" s="52">
        <v>32010101</v>
      </c>
      <c r="C9" s="3" t="s">
        <v>849</v>
      </c>
      <c r="D9" s="55">
        <v>50000000</v>
      </c>
      <c r="E9" s="55">
        <v>43000000</v>
      </c>
      <c r="F9" s="55">
        <v>50000000</v>
      </c>
    </row>
    <row r="10" spans="1:6" ht="30" x14ac:dyDescent="0.3">
      <c r="A10" s="56" t="s">
        <v>605</v>
      </c>
      <c r="B10" s="52">
        <v>32010101</v>
      </c>
      <c r="C10" s="3" t="s">
        <v>850</v>
      </c>
      <c r="D10" s="55"/>
      <c r="E10" s="55"/>
      <c r="F10" s="55">
        <v>25000000</v>
      </c>
    </row>
    <row r="11" spans="1:6" ht="50" customHeight="1" x14ac:dyDescent="0.3">
      <c r="A11" s="56" t="s">
        <v>623</v>
      </c>
      <c r="B11" s="52">
        <v>32010101</v>
      </c>
      <c r="C11" s="3" t="s">
        <v>851</v>
      </c>
      <c r="D11" s="55">
        <v>250000000</v>
      </c>
      <c r="E11" s="55">
        <v>249000000</v>
      </c>
    </row>
    <row r="12" spans="1:6" ht="50" customHeight="1" x14ac:dyDescent="0.3">
      <c r="A12" s="56"/>
      <c r="B12" s="52">
        <v>32010101</v>
      </c>
      <c r="C12" s="3" t="s">
        <v>852</v>
      </c>
      <c r="D12" s="55"/>
      <c r="E12" s="55"/>
      <c r="F12" s="55">
        <v>50000000</v>
      </c>
    </row>
    <row r="13" spans="1:6" ht="33.5" customHeight="1" x14ac:dyDescent="0.3">
      <c r="A13" s="56" t="s">
        <v>624</v>
      </c>
      <c r="B13" s="52">
        <v>32010101</v>
      </c>
      <c r="C13" s="3" t="s">
        <v>853</v>
      </c>
      <c r="D13" s="55">
        <v>150000000</v>
      </c>
      <c r="E13" s="55"/>
      <c r="F13" s="55">
        <v>10000000</v>
      </c>
    </row>
    <row r="14" spans="1:6" hidden="1" x14ac:dyDescent="0.3">
      <c r="A14" s="3"/>
      <c r="B14" s="52"/>
      <c r="C14" s="3"/>
      <c r="D14" s="55"/>
      <c r="E14" s="55"/>
      <c r="F14" s="55"/>
    </row>
    <row r="15" spans="1:6" hidden="1" x14ac:dyDescent="0.3">
      <c r="A15" s="3"/>
      <c r="B15" s="52"/>
      <c r="C15" s="3"/>
      <c r="D15" s="55"/>
      <c r="E15" s="55"/>
      <c r="F15" s="55"/>
    </row>
    <row r="16" spans="1:6" hidden="1" x14ac:dyDescent="0.3">
      <c r="A16" s="3"/>
      <c r="B16" s="52"/>
      <c r="C16" s="3"/>
      <c r="D16" s="55"/>
      <c r="E16" s="55"/>
      <c r="F16" s="55"/>
    </row>
    <row r="17" spans="1:6" hidden="1" x14ac:dyDescent="0.3">
      <c r="A17" s="3"/>
      <c r="B17" s="52"/>
      <c r="C17" s="3"/>
      <c r="D17" s="55"/>
      <c r="E17" s="55"/>
      <c r="F17" s="55"/>
    </row>
    <row r="18" spans="1:6" s="1" customFormat="1" x14ac:dyDescent="0.3">
      <c r="A18" s="7"/>
      <c r="B18" s="23">
        <v>32010200</v>
      </c>
      <c r="C18" s="7" t="s">
        <v>116</v>
      </c>
      <c r="D18" s="11">
        <f>SUM(D19:D28)</f>
        <v>0</v>
      </c>
      <c r="E18" s="11">
        <f>SUM(E19:E28)</f>
        <v>0</v>
      </c>
      <c r="F18" s="11">
        <f>SUM(F19:F28)</f>
        <v>30000000</v>
      </c>
    </row>
    <row r="19" spans="1:6" x14ac:dyDescent="0.3">
      <c r="A19" s="54" t="s">
        <v>605</v>
      </c>
      <c r="B19" s="52">
        <v>32010202</v>
      </c>
      <c r="C19" s="3" t="s">
        <v>117</v>
      </c>
      <c r="D19" s="55"/>
      <c r="E19" s="55"/>
      <c r="F19" s="55"/>
    </row>
    <row r="20" spans="1:6" x14ac:dyDescent="0.3">
      <c r="A20" s="4"/>
      <c r="B20" s="52">
        <v>32010202</v>
      </c>
      <c r="C20" s="3" t="s">
        <v>862</v>
      </c>
      <c r="D20" s="55"/>
      <c r="E20" s="55"/>
      <c r="F20" s="55">
        <v>30000000</v>
      </c>
    </row>
    <row r="21" spans="1:6" hidden="1" x14ac:dyDescent="0.3">
      <c r="A21" s="4"/>
      <c r="B21" s="16"/>
      <c r="C21" s="4"/>
      <c r="D21" s="55"/>
      <c r="E21" s="55"/>
      <c r="F21" s="55"/>
    </row>
    <row r="22" spans="1:6" hidden="1" x14ac:dyDescent="0.3">
      <c r="A22" s="4"/>
      <c r="B22" s="16"/>
      <c r="C22" s="4"/>
      <c r="D22" s="55"/>
      <c r="E22" s="55"/>
      <c r="F22" s="55"/>
    </row>
    <row r="23" spans="1:6" hidden="1" x14ac:dyDescent="0.3">
      <c r="A23" s="4"/>
      <c r="B23" s="16"/>
      <c r="C23" s="4"/>
      <c r="D23" s="55"/>
      <c r="E23" s="55"/>
      <c r="F23" s="55"/>
    </row>
    <row r="24" spans="1:6" hidden="1" x14ac:dyDescent="0.3">
      <c r="A24" s="4"/>
      <c r="B24" s="16"/>
      <c r="C24" s="4"/>
      <c r="D24" s="55"/>
      <c r="E24" s="55"/>
      <c r="F24" s="55"/>
    </row>
    <row r="25" spans="1:6" hidden="1" x14ac:dyDescent="0.3">
      <c r="A25" s="4"/>
      <c r="B25" s="16"/>
      <c r="C25" s="4"/>
      <c r="D25" s="55"/>
      <c r="E25" s="55"/>
      <c r="F25" s="55"/>
    </row>
    <row r="26" spans="1:6" hidden="1" x14ac:dyDescent="0.3">
      <c r="A26" s="4"/>
      <c r="B26" s="16"/>
      <c r="C26" s="4"/>
      <c r="D26" s="55"/>
      <c r="E26" s="55"/>
      <c r="F26" s="55"/>
    </row>
    <row r="27" spans="1:6" hidden="1" x14ac:dyDescent="0.3">
      <c r="A27" s="4"/>
      <c r="B27" s="16"/>
      <c r="C27" s="4"/>
      <c r="D27" s="55"/>
      <c r="E27" s="55"/>
      <c r="F27" s="55"/>
    </row>
    <row r="28" spans="1:6" hidden="1" x14ac:dyDescent="0.3">
      <c r="A28" s="4"/>
      <c r="B28" s="16"/>
      <c r="C28" s="4"/>
      <c r="D28" s="55"/>
      <c r="E28" s="55"/>
      <c r="F28" s="55"/>
    </row>
    <row r="29" spans="1:6" s="1" customFormat="1" x14ac:dyDescent="0.3">
      <c r="A29" s="7"/>
      <c r="B29" s="23">
        <v>320103</v>
      </c>
      <c r="C29" s="7" t="s">
        <v>118</v>
      </c>
      <c r="D29" s="11">
        <f>SUM(D30:D34)</f>
        <v>0</v>
      </c>
      <c r="E29" s="11">
        <f>SUM(E30:E34)</f>
        <v>0</v>
      </c>
      <c r="F29" s="11">
        <f>SUM(F30:F34)</f>
        <v>0</v>
      </c>
    </row>
    <row r="30" spans="1:6" x14ac:dyDescent="0.3">
      <c r="A30" s="54" t="s">
        <v>623</v>
      </c>
      <c r="B30" s="52">
        <v>32010301</v>
      </c>
      <c r="C30" s="3" t="s">
        <v>119</v>
      </c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hidden="1" x14ac:dyDescent="0.3">
      <c r="A34" s="3"/>
      <c r="B34" s="52"/>
      <c r="C34" s="3"/>
      <c r="D34" s="55"/>
      <c r="E34" s="55"/>
      <c r="F34" s="55"/>
    </row>
    <row r="35" spans="1:6" s="1" customFormat="1" x14ac:dyDescent="0.3">
      <c r="A35" s="7"/>
      <c r="B35" s="23">
        <v>32010400</v>
      </c>
      <c r="C35" s="7" t="s">
        <v>120</v>
      </c>
      <c r="D35" s="11">
        <f>SUM(D36:D41)</f>
        <v>245000000</v>
      </c>
      <c r="E35" s="11">
        <f>SUM(E36:E41)</f>
        <v>183083650</v>
      </c>
      <c r="F35" s="11">
        <f>SUM(F37:F41)</f>
        <v>100000000</v>
      </c>
    </row>
    <row r="36" spans="1:6" ht="30" x14ac:dyDescent="0.3">
      <c r="A36" s="54" t="s">
        <v>625</v>
      </c>
      <c r="B36" s="52">
        <v>32010405</v>
      </c>
      <c r="C36" s="3" t="s">
        <v>854</v>
      </c>
      <c r="D36" s="55">
        <v>245000000</v>
      </c>
      <c r="E36" s="55">
        <v>183083650</v>
      </c>
    </row>
    <row r="37" spans="1:6" x14ac:dyDescent="0.3">
      <c r="A37" s="54"/>
      <c r="B37" s="52">
        <v>32010405</v>
      </c>
      <c r="C37" s="3"/>
      <c r="D37" s="55"/>
      <c r="E37" s="55"/>
      <c r="F37" s="55">
        <v>100000000</v>
      </c>
    </row>
    <row r="38" spans="1:6" hidden="1" x14ac:dyDescent="0.3">
      <c r="A38" s="54"/>
      <c r="B38" s="52">
        <v>32010406</v>
      </c>
      <c r="C38" s="3" t="s">
        <v>122</v>
      </c>
      <c r="D38" s="55"/>
      <c r="E38" s="55"/>
      <c r="F38" s="55"/>
    </row>
    <row r="39" spans="1:6" hidden="1" x14ac:dyDescent="0.3">
      <c r="A39" s="54"/>
      <c r="B39" s="52">
        <v>32010407</v>
      </c>
      <c r="C39" s="3" t="s">
        <v>123</v>
      </c>
      <c r="D39" s="55"/>
      <c r="E39" s="55"/>
      <c r="F39" s="55"/>
    </row>
    <row r="40" spans="1:6" hidden="1" x14ac:dyDescent="0.3">
      <c r="A40" s="54"/>
      <c r="B40" s="52">
        <v>32010408</v>
      </c>
      <c r="C40" s="3" t="s">
        <v>124</v>
      </c>
      <c r="D40" s="55"/>
      <c r="E40" s="55"/>
      <c r="F40" s="55"/>
    </row>
    <row r="41" spans="1:6" hidden="1" x14ac:dyDescent="0.3">
      <c r="A41" s="3"/>
      <c r="B41" s="52"/>
      <c r="C41" s="3"/>
      <c r="D41" s="55"/>
      <c r="E41" s="55"/>
      <c r="F41" s="55"/>
    </row>
    <row r="42" spans="1:6" s="1" customFormat="1" x14ac:dyDescent="0.3">
      <c r="A42" s="7"/>
      <c r="B42" s="23">
        <v>320105</v>
      </c>
      <c r="C42" s="7" t="s">
        <v>125</v>
      </c>
      <c r="D42" s="11">
        <f>SUM(D43:D50)</f>
        <v>0</v>
      </c>
      <c r="E42" s="11">
        <f>SUM(E43:E50)</f>
        <v>0</v>
      </c>
      <c r="F42" s="11">
        <f>SUM(F43:F50)</f>
        <v>0</v>
      </c>
    </row>
    <row r="43" spans="1:6" hidden="1" x14ac:dyDescent="0.3">
      <c r="A43" s="54"/>
      <c r="B43" s="52">
        <v>32010501</v>
      </c>
      <c r="C43" s="3" t="s">
        <v>126</v>
      </c>
      <c r="D43" s="55"/>
      <c r="E43" s="55"/>
      <c r="F43" s="55"/>
    </row>
    <row r="44" spans="1:6" hidden="1" x14ac:dyDescent="0.3">
      <c r="A44" s="3"/>
      <c r="B44" s="52"/>
      <c r="C44" s="3"/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3"/>
      <c r="B46" s="52"/>
      <c r="C46" s="3"/>
      <c r="D46" s="55"/>
      <c r="E46" s="55"/>
      <c r="F46" s="55"/>
    </row>
    <row r="47" spans="1:6" hidden="1" x14ac:dyDescent="0.3">
      <c r="A47" s="3"/>
      <c r="B47" s="52"/>
      <c r="C47" s="3"/>
      <c r="D47" s="55"/>
      <c r="E47" s="55"/>
      <c r="F47" s="55"/>
    </row>
    <row r="48" spans="1:6" hidden="1" x14ac:dyDescent="0.3">
      <c r="A48" s="4"/>
      <c r="B48" s="16"/>
      <c r="C48" s="4"/>
      <c r="D48" s="55"/>
      <c r="E48" s="55"/>
      <c r="F48" s="55"/>
    </row>
    <row r="49" spans="1:6" hidden="1" x14ac:dyDescent="0.3">
      <c r="A49" s="4"/>
      <c r="B49" s="16"/>
      <c r="C49" s="4"/>
      <c r="D49" s="55"/>
      <c r="E49" s="55"/>
      <c r="F49" s="55"/>
    </row>
    <row r="50" spans="1:6" hidden="1" x14ac:dyDescent="0.3">
      <c r="A50" s="4"/>
      <c r="B50" s="16"/>
      <c r="C50" s="4"/>
      <c r="D50" s="55"/>
      <c r="E50" s="55"/>
      <c r="F50" s="55"/>
    </row>
    <row r="51" spans="1:6" s="1" customFormat="1" x14ac:dyDescent="0.3">
      <c r="A51" s="7"/>
      <c r="B51" s="23">
        <v>320106</v>
      </c>
      <c r="C51" s="7" t="s">
        <v>127</v>
      </c>
      <c r="D51" s="11">
        <f>SUM(D52:D57)</f>
        <v>30000000</v>
      </c>
      <c r="E51" s="11">
        <f>SUM(E52:E57)</f>
        <v>0</v>
      </c>
      <c r="F51" s="11">
        <f>SUM(F52:F57)</f>
        <v>10000000</v>
      </c>
    </row>
    <row r="52" spans="1:6" x14ac:dyDescent="0.3">
      <c r="A52" s="54" t="s">
        <v>626</v>
      </c>
      <c r="B52" s="52">
        <v>32010601</v>
      </c>
      <c r="C52" s="3" t="s">
        <v>128</v>
      </c>
      <c r="D52" s="55">
        <v>10000000</v>
      </c>
      <c r="E52" s="55"/>
      <c r="F52" s="55">
        <v>3000000</v>
      </c>
    </row>
    <row r="53" spans="1:6" x14ac:dyDescent="0.3">
      <c r="A53" s="54" t="s">
        <v>627</v>
      </c>
      <c r="B53" s="52">
        <v>32010602</v>
      </c>
      <c r="C53" s="3" t="s">
        <v>129</v>
      </c>
      <c r="D53" s="55">
        <v>20000000</v>
      </c>
      <c r="E53" s="55"/>
      <c r="F53" s="55">
        <v>7000000</v>
      </c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hidden="1" x14ac:dyDescent="0.3">
      <c r="A56" s="3"/>
      <c r="B56" s="52"/>
      <c r="C56" s="3"/>
      <c r="D56" s="55"/>
      <c r="E56" s="55"/>
      <c r="F56" s="55"/>
    </row>
    <row r="57" spans="1:6" hidden="1" x14ac:dyDescent="0.3">
      <c r="A57" s="3"/>
      <c r="B57" s="52"/>
      <c r="C57" s="3"/>
      <c r="D57" s="55"/>
      <c r="E57" s="55"/>
      <c r="F57" s="55"/>
    </row>
    <row r="58" spans="1:6" s="1" customFormat="1" x14ac:dyDescent="0.3">
      <c r="A58" s="7"/>
      <c r="B58" s="23">
        <v>320109</v>
      </c>
      <c r="C58" s="7" t="s">
        <v>130</v>
      </c>
      <c r="D58" s="11">
        <f>SUM(D59:D69)</f>
        <v>0</v>
      </c>
      <c r="E58" s="11">
        <f>SUM(E59:E69)</f>
        <v>0</v>
      </c>
      <c r="F58" s="11">
        <f>SUM(F59:F69)</f>
        <v>0</v>
      </c>
    </row>
    <row r="59" spans="1:6" hidden="1" x14ac:dyDescent="0.3">
      <c r="A59" s="54" t="s">
        <v>628</v>
      </c>
      <c r="B59" s="52">
        <v>32010903</v>
      </c>
      <c r="C59" s="3" t="s">
        <v>131</v>
      </c>
      <c r="D59" s="55"/>
      <c r="E59" s="55"/>
      <c r="F59" s="55"/>
    </row>
    <row r="60" spans="1:6" hidden="1" x14ac:dyDescent="0.3">
      <c r="A60" s="3"/>
      <c r="B60" s="52"/>
      <c r="C60" s="3"/>
      <c r="D60" s="55"/>
      <c r="E60" s="55"/>
      <c r="F60" s="55"/>
    </row>
    <row r="61" spans="1:6" hidden="1" x14ac:dyDescent="0.3">
      <c r="A61" s="54" t="s">
        <v>629</v>
      </c>
      <c r="B61" s="52">
        <v>32010904</v>
      </c>
      <c r="C61" s="3" t="s">
        <v>132</v>
      </c>
      <c r="D61" s="55"/>
      <c r="E61" s="55"/>
      <c r="F61" s="55"/>
    </row>
    <row r="62" spans="1:6" hidden="1" x14ac:dyDescent="0.3">
      <c r="A62" s="3"/>
      <c r="B62" s="52"/>
      <c r="C62" s="3"/>
      <c r="D62" s="55"/>
      <c r="E62" s="55"/>
      <c r="F62" s="55"/>
    </row>
    <row r="63" spans="1:6" hidden="1" x14ac:dyDescent="0.3">
      <c r="A63" s="54" t="s">
        <v>630</v>
      </c>
      <c r="B63" s="52">
        <v>32010935</v>
      </c>
      <c r="C63" s="3" t="s">
        <v>133</v>
      </c>
      <c r="D63" s="55"/>
      <c r="E63" s="55"/>
      <c r="F63" s="55"/>
    </row>
    <row r="64" spans="1:6" hidden="1" x14ac:dyDescent="0.3">
      <c r="A64" s="3"/>
      <c r="B64" s="52"/>
      <c r="C64" s="3"/>
      <c r="D64" s="55"/>
      <c r="E64" s="55"/>
      <c r="F64" s="55"/>
    </row>
    <row r="65" spans="1:6" hidden="1" x14ac:dyDescent="0.3">
      <c r="A65" s="3"/>
      <c r="B65" s="52"/>
      <c r="C65" s="3"/>
      <c r="D65" s="55"/>
      <c r="E65" s="55"/>
      <c r="F65" s="55"/>
    </row>
    <row r="66" spans="1:6" hidden="1" x14ac:dyDescent="0.3">
      <c r="A66" s="3"/>
      <c r="B66" s="52"/>
      <c r="C66" s="3"/>
      <c r="D66" s="55"/>
      <c r="E66" s="55"/>
      <c r="F66" s="55"/>
    </row>
    <row r="67" spans="1:6" hidden="1" x14ac:dyDescent="0.3">
      <c r="A67" s="54" t="s">
        <v>631</v>
      </c>
      <c r="B67" s="52">
        <v>32010936</v>
      </c>
      <c r="C67" s="3" t="s">
        <v>134</v>
      </c>
      <c r="D67" s="55"/>
      <c r="E67" s="55"/>
      <c r="F67" s="55"/>
    </row>
    <row r="68" spans="1:6" hidden="1" x14ac:dyDescent="0.3">
      <c r="A68" s="3"/>
      <c r="B68" s="52"/>
      <c r="C68" s="3"/>
      <c r="D68" s="55"/>
      <c r="E68" s="55"/>
      <c r="F68" s="55"/>
    </row>
    <row r="69" spans="1:6" hidden="1" x14ac:dyDescent="0.3">
      <c r="A69" s="3"/>
      <c r="B69" s="52"/>
      <c r="C69" s="3"/>
      <c r="D69" s="55"/>
      <c r="E69" s="55"/>
      <c r="F69" s="55"/>
    </row>
    <row r="70" spans="1:6" s="1" customFormat="1" x14ac:dyDescent="0.3">
      <c r="A70" s="7"/>
      <c r="B70" s="23">
        <v>320201</v>
      </c>
      <c r="C70" s="7" t="s">
        <v>146</v>
      </c>
      <c r="D70" s="11">
        <f>SUM(D71:D76)</f>
        <v>0</v>
      </c>
      <c r="E70" s="11">
        <f>SUM(E71:E76)</f>
        <v>0</v>
      </c>
      <c r="F70" s="11">
        <f>SUM(F71:F76)</f>
        <v>0</v>
      </c>
    </row>
    <row r="71" spans="1:6" hidden="1" x14ac:dyDescent="0.3">
      <c r="A71" s="54" t="s">
        <v>632</v>
      </c>
      <c r="B71" s="52">
        <v>32020101</v>
      </c>
      <c r="C71" s="3" t="s">
        <v>135</v>
      </c>
      <c r="D71" s="55"/>
      <c r="E71" s="55"/>
      <c r="F71" s="55"/>
    </row>
    <row r="72" spans="1:6" hidden="1" x14ac:dyDescent="0.3">
      <c r="A72" s="3"/>
      <c r="B72" s="52"/>
      <c r="C72" s="3"/>
      <c r="D72" s="55"/>
      <c r="E72" s="55"/>
      <c r="F72" s="55"/>
    </row>
    <row r="73" spans="1:6" hidden="1" x14ac:dyDescent="0.3">
      <c r="A73" s="54" t="s">
        <v>633</v>
      </c>
      <c r="B73" s="52">
        <v>32020102</v>
      </c>
      <c r="C73" s="3" t="s">
        <v>136</v>
      </c>
      <c r="D73" s="55"/>
      <c r="E73" s="55"/>
      <c r="F73" s="55"/>
    </row>
    <row r="74" spans="1:6" hidden="1" x14ac:dyDescent="0.3">
      <c r="A74" s="3"/>
      <c r="B74" s="52"/>
      <c r="C74" s="3"/>
      <c r="D74" s="55"/>
      <c r="E74" s="55"/>
      <c r="F74" s="55"/>
    </row>
    <row r="75" spans="1:6" hidden="1" x14ac:dyDescent="0.3">
      <c r="A75" s="54" t="s">
        <v>634</v>
      </c>
      <c r="B75" s="52">
        <v>32020104</v>
      </c>
      <c r="C75" s="3" t="s">
        <v>137</v>
      </c>
      <c r="D75" s="55"/>
      <c r="E75" s="55"/>
      <c r="F75" s="55"/>
    </row>
    <row r="76" spans="1:6" hidden="1" x14ac:dyDescent="0.3">
      <c r="A76" s="3"/>
      <c r="B76" s="52"/>
      <c r="C76" s="3"/>
      <c r="D76" s="55"/>
      <c r="E76" s="55"/>
      <c r="F76" s="55"/>
    </row>
    <row r="77" spans="1:6" s="1" customFormat="1" x14ac:dyDescent="0.3">
      <c r="A77" s="7"/>
      <c r="B77" s="23">
        <v>320301</v>
      </c>
      <c r="C77" s="7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3">
      <c r="A78" s="54" t="s">
        <v>635</v>
      </c>
      <c r="B78" s="52">
        <v>32030101</v>
      </c>
      <c r="C78" s="3" t="s">
        <v>139</v>
      </c>
      <c r="D78" s="55"/>
      <c r="E78" s="55"/>
      <c r="F78" s="55"/>
    </row>
    <row r="79" spans="1:6" hidden="1" x14ac:dyDescent="0.3">
      <c r="A79" s="54" t="s">
        <v>636</v>
      </c>
      <c r="B79" s="52">
        <v>32030109</v>
      </c>
      <c r="C79" s="3" t="s">
        <v>140</v>
      </c>
      <c r="D79" s="55"/>
      <c r="E79" s="55"/>
      <c r="F79" s="55"/>
    </row>
    <row r="80" spans="1:6" hidden="1" x14ac:dyDescent="0.3">
      <c r="A80" s="54" t="s">
        <v>637</v>
      </c>
      <c r="B80" s="52">
        <v>32030110</v>
      </c>
      <c r="C80" s="3" t="s">
        <v>141</v>
      </c>
      <c r="D80" s="55"/>
      <c r="E80" s="55"/>
      <c r="F80" s="55"/>
    </row>
    <row r="81" spans="1:6" hidden="1" x14ac:dyDescent="0.3">
      <c r="A81" s="4"/>
      <c r="B81" s="16"/>
      <c r="C81" s="4"/>
      <c r="D81" s="55"/>
      <c r="E81" s="55"/>
      <c r="F81" s="55"/>
    </row>
    <row r="82" spans="1:6" hidden="1" x14ac:dyDescent="0.3">
      <c r="A82" s="4"/>
      <c r="B82" s="16"/>
      <c r="C82" s="4"/>
      <c r="D82" s="55"/>
      <c r="E82" s="55"/>
      <c r="F82" s="55"/>
    </row>
    <row r="83" spans="1:6" s="1" customFormat="1" x14ac:dyDescent="0.3">
      <c r="A83" s="7"/>
      <c r="B83" s="23">
        <v>32011000</v>
      </c>
      <c r="C83" s="7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3">
      <c r="A84" s="54" t="s">
        <v>638</v>
      </c>
      <c r="B84" s="4"/>
      <c r="C84" s="4"/>
      <c r="D84" s="55"/>
      <c r="E84" s="55"/>
      <c r="F84" s="55"/>
    </row>
    <row r="85" spans="1:6" hidden="1" x14ac:dyDescent="0.3">
      <c r="A85" s="4"/>
      <c r="B85" s="4"/>
      <c r="C85" s="4"/>
      <c r="D85" s="55"/>
      <c r="E85" s="55"/>
      <c r="F85" s="55"/>
    </row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1MkYy+ROt6hRMrQiJSH7tQ93mhTIF+ITcoWmlMuZOhloYl9mtdPeeYbO4WaXYg78vpZ1y1Crozau2ndp/sXmQg==" saltValue="KOewPDU0hIUcL96RyD0J6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60" orientation="landscape" r:id="rId1"/>
  <headerFooter>
    <oddFooter>&amp;C&amp;"Calibri,Bold"&amp;20&amp;P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E300"/>
  <sheetViews>
    <sheetView view="pageBreakPreview" zoomScale="60" zoomScaleNormal="76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809</v>
      </c>
      <c r="B3" s="71"/>
      <c r="C3" s="71"/>
      <c r="D3" s="71"/>
      <c r="E3" s="71"/>
    </row>
    <row r="4" spans="1:5" x14ac:dyDescent="0.3">
      <c r="A4" s="70" t="s">
        <v>751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81750900.959999993</v>
      </c>
      <c r="D7" s="24">
        <f>D8+D13+D20</f>
        <v>79350878</v>
      </c>
      <c r="E7" s="24">
        <f>E8+E13+E20</f>
        <v>73750900.959999993</v>
      </c>
    </row>
    <row r="8" spans="1:5" s="1" customFormat="1" x14ac:dyDescent="0.3">
      <c r="A8" s="48">
        <v>2101</v>
      </c>
      <c r="B8" s="48" t="s">
        <v>5</v>
      </c>
      <c r="C8" s="24">
        <f>C9</f>
        <v>81750900.959999993</v>
      </c>
      <c r="D8" s="24">
        <f>D9</f>
        <v>79350878</v>
      </c>
      <c r="E8" s="24">
        <f>E9</f>
        <v>73750900.959999993</v>
      </c>
    </row>
    <row r="9" spans="1:5" s="1" customFormat="1" x14ac:dyDescent="0.3">
      <c r="A9" s="48">
        <v>210101</v>
      </c>
      <c r="B9" s="48" t="s">
        <v>6</v>
      </c>
      <c r="C9" s="24">
        <f>SUM(C10:C12)</f>
        <v>81750900.959999993</v>
      </c>
      <c r="D9" s="24">
        <f>SUM(D10:D12)</f>
        <v>79350878</v>
      </c>
      <c r="E9" s="24">
        <f>SUM(E10:E12)</f>
        <v>73750900.959999993</v>
      </c>
    </row>
    <row r="10" spans="1:5" x14ac:dyDescent="0.3">
      <c r="A10" s="49">
        <v>21010101</v>
      </c>
      <c r="B10" s="50" t="s">
        <v>5</v>
      </c>
      <c r="C10" s="51">
        <v>81750900.959999993</v>
      </c>
      <c r="D10" s="51">
        <v>79350878</v>
      </c>
      <c r="E10" s="51">
        <v>73750900.959999993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UHwdZyYQadpb7uAYc5enQmiQfFFFLBWdXNAt1yfD+v2ulozK0LkAPZlt8ghtdGh4B6p3VdPRlJS9XL9zwVc6g==" saltValue="bWpR2LHDxR+EZr2pu1Et2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3:H300"/>
  <sheetViews>
    <sheetView view="pageBreakPreview" zoomScale="60" zoomScaleNormal="68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810</v>
      </c>
      <c r="B4" s="71"/>
      <c r="C4" s="71"/>
      <c r="D4" s="71"/>
      <c r="E4" s="71"/>
    </row>
    <row r="5" spans="1:5" x14ac:dyDescent="0.3">
      <c r="A5" s="70" t="s">
        <v>751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406500000</v>
      </c>
      <c r="D7" s="24">
        <f ca="1">D8+D84+D88+D93</f>
        <v>51992068.960000001</v>
      </c>
      <c r="E7" s="24">
        <f>E8+E84+E88+E93</f>
        <v>34224800.310000002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406500000</v>
      </c>
      <c r="D8" s="24">
        <f ca="1">D9+D14+D22+D36+D45+D48+D54+D63+D67+D70</f>
        <v>51992068.960000001</v>
      </c>
      <c r="E8" s="24">
        <f>E9+E14+E22+E36+E45+E48+E54+E63+E67+E70</f>
        <v>34224800.310000002</v>
      </c>
    </row>
    <row r="9" spans="1:5" s="1" customFormat="1" x14ac:dyDescent="0.3">
      <c r="A9" s="23">
        <v>220201</v>
      </c>
      <c r="B9" s="7" t="s">
        <v>22</v>
      </c>
      <c r="C9" s="24">
        <f>SUM(C10:C13)</f>
        <v>3000000</v>
      </c>
      <c r="D9" s="24">
        <f>SUM(D10:D13)</f>
        <v>100000</v>
      </c>
      <c r="E9" s="24">
        <f>SUM(E10:E13)</f>
        <v>3000000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2000000</v>
      </c>
    </row>
    <row r="11" spans="1:5" x14ac:dyDescent="0.3">
      <c r="A11" s="52">
        <v>22020102</v>
      </c>
      <c r="B11" s="3" t="s">
        <v>24</v>
      </c>
      <c r="C11" s="51">
        <v>3000000</v>
      </c>
      <c r="D11" s="51">
        <v>100000</v>
      </c>
      <c r="E11" s="51">
        <v>1000000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213000000</v>
      </c>
      <c r="D22" s="24">
        <f>SUM(D23:D35)</f>
        <v>0</v>
      </c>
      <c r="E22" s="24">
        <f>SUM(E23:E35)</f>
        <v>5000000</v>
      </c>
    </row>
    <row r="23" spans="1:5" hidden="1" x14ac:dyDescent="0.3">
      <c r="A23" s="52">
        <v>22020301</v>
      </c>
      <c r="B23" s="3" t="s">
        <v>36</v>
      </c>
      <c r="C23" s="51"/>
      <c r="D23" s="51"/>
      <c r="E23" s="51"/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x14ac:dyDescent="0.3">
      <c r="A29" s="52">
        <v>22020307</v>
      </c>
      <c r="B29" s="3" t="s">
        <v>42</v>
      </c>
      <c r="C29" s="51">
        <v>13000000</v>
      </c>
      <c r="D29" s="51"/>
      <c r="E29" s="51">
        <v>5000000</v>
      </c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x14ac:dyDescent="0.3">
      <c r="A33" s="52">
        <v>22020311</v>
      </c>
      <c r="B33" s="3" t="s">
        <v>46</v>
      </c>
      <c r="C33" s="51">
        <v>200000000</v>
      </c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1500000</v>
      </c>
      <c r="D36" s="24">
        <f>SUM(D37:D44)</f>
        <v>835000</v>
      </c>
      <c r="E36" s="24">
        <f>SUM(E37:E44)</f>
        <v>1000000</v>
      </c>
    </row>
    <row r="37" spans="1:5" x14ac:dyDescent="0.3">
      <c r="A37" s="52">
        <v>22020401</v>
      </c>
      <c r="B37" s="3" t="s">
        <v>50</v>
      </c>
      <c r="C37" s="51"/>
      <c r="D37" s="51">
        <v>835000</v>
      </c>
      <c r="E37" s="51">
        <v>1000000</v>
      </c>
    </row>
    <row r="38" spans="1:5" x14ac:dyDescent="0.3">
      <c r="A38" s="52">
        <v>22020402</v>
      </c>
      <c r="B38" s="3" t="s">
        <v>51</v>
      </c>
      <c r="C38" s="51">
        <v>1500000</v>
      </c>
      <c r="D38" s="51"/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8" hidden="1" x14ac:dyDescent="0.3">
      <c r="A49" s="52">
        <v>22020601</v>
      </c>
      <c r="B49" s="3" t="s">
        <v>62</v>
      </c>
      <c r="C49" s="51"/>
      <c r="D49" s="51"/>
      <c r="E49" s="51"/>
    </row>
    <row r="50" spans="1:8" hidden="1" x14ac:dyDescent="0.3">
      <c r="A50" s="52">
        <v>22020602</v>
      </c>
      <c r="B50" s="3" t="s">
        <v>63</v>
      </c>
      <c r="C50" s="51"/>
      <c r="D50" s="51"/>
      <c r="E50" s="51"/>
    </row>
    <row r="51" spans="1:8" hidden="1" x14ac:dyDescent="0.3">
      <c r="A51" s="52">
        <v>22020603</v>
      </c>
      <c r="B51" s="3" t="s">
        <v>64</v>
      </c>
      <c r="C51" s="51"/>
      <c r="D51" s="51"/>
      <c r="E51" s="51"/>
    </row>
    <row r="52" spans="1:8" hidden="1" x14ac:dyDescent="0.3">
      <c r="A52" s="52">
        <v>22020604</v>
      </c>
      <c r="B52" s="3" t="s">
        <v>65</v>
      </c>
      <c r="C52" s="51"/>
      <c r="D52" s="51"/>
      <c r="E52" s="51"/>
    </row>
    <row r="53" spans="1:8" hidden="1" x14ac:dyDescent="0.3">
      <c r="A53" s="52">
        <v>22020605</v>
      </c>
      <c r="B53" s="3" t="s">
        <v>66</v>
      </c>
      <c r="C53" s="51"/>
      <c r="D53" s="51"/>
      <c r="E53" s="51"/>
    </row>
    <row r="54" spans="1:8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 ca="1">SUM(D55:D62)</f>
        <v>0</v>
      </c>
      <c r="E54" s="24">
        <f>SUM(E55:E62)</f>
        <v>0</v>
      </c>
    </row>
    <row r="55" spans="1:8" hidden="1" x14ac:dyDescent="0.3">
      <c r="A55" s="52">
        <v>22020701</v>
      </c>
      <c r="B55" s="3" t="s">
        <v>68</v>
      </c>
      <c r="C55" s="51"/>
      <c r="D55" s="51"/>
      <c r="E55" s="51"/>
    </row>
    <row r="56" spans="1:8" hidden="1" x14ac:dyDescent="0.3">
      <c r="A56" s="52">
        <v>22020702</v>
      </c>
      <c r="B56" s="3" t="s">
        <v>69</v>
      </c>
      <c r="C56" s="51"/>
      <c r="D56" s="51"/>
      <c r="E56" s="51"/>
    </row>
    <row r="57" spans="1:8" hidden="1" x14ac:dyDescent="0.3">
      <c r="A57" s="52">
        <v>22020703</v>
      </c>
      <c r="B57" s="3" t="s">
        <v>70</v>
      </c>
      <c r="C57" s="51"/>
      <c r="D57" s="51"/>
      <c r="E57" s="51"/>
    </row>
    <row r="58" spans="1:8" hidden="1" x14ac:dyDescent="0.3">
      <c r="A58" s="52">
        <v>22020707</v>
      </c>
      <c r="B58" s="3" t="s">
        <v>71</v>
      </c>
      <c r="C58" s="51"/>
      <c r="D58" s="51"/>
      <c r="E58" s="51"/>
    </row>
    <row r="59" spans="1:8" hidden="1" x14ac:dyDescent="0.3">
      <c r="A59" s="52">
        <v>22020708</v>
      </c>
      <c r="B59" s="3" t="s">
        <v>72</v>
      </c>
      <c r="C59" s="51"/>
      <c r="D59" s="51"/>
      <c r="E59" s="51"/>
    </row>
    <row r="60" spans="1:8" x14ac:dyDescent="0.3">
      <c r="A60" s="52">
        <v>22020709</v>
      </c>
      <c r="B60" s="3" t="s">
        <v>73</v>
      </c>
      <c r="C60" s="51"/>
      <c r="D60" s="51">
        <f ca="1">D60</f>
        <v>0</v>
      </c>
      <c r="E60" s="51"/>
      <c r="H60" s="2">
        <f ca="1">H60:M60</f>
        <v>0</v>
      </c>
    </row>
    <row r="61" spans="1:8" hidden="1" x14ac:dyDescent="0.3">
      <c r="A61" s="52">
        <v>22020711</v>
      </c>
      <c r="B61" s="3" t="s">
        <v>74</v>
      </c>
      <c r="C61" s="51"/>
      <c r="D61" s="51"/>
      <c r="E61" s="51"/>
    </row>
    <row r="62" spans="1:8" hidden="1" x14ac:dyDescent="0.3">
      <c r="A62" s="52">
        <v>22020712</v>
      </c>
      <c r="B62" s="3" t="s">
        <v>75</v>
      </c>
      <c r="C62" s="51"/>
      <c r="D62" s="51"/>
      <c r="E62" s="51"/>
    </row>
    <row r="63" spans="1:8" s="1" customFormat="1" x14ac:dyDescent="0.3">
      <c r="A63" s="23">
        <v>220208</v>
      </c>
      <c r="B63" s="7" t="s">
        <v>76</v>
      </c>
      <c r="C63" s="24">
        <f>SUM(C64:C66)</f>
        <v>180000000</v>
      </c>
      <c r="D63" s="24">
        <f>SUM(D64:D66)</f>
        <v>51057068.960000001</v>
      </c>
      <c r="E63" s="24">
        <f>SUM(E64:E66)</f>
        <v>2224800.31</v>
      </c>
    </row>
    <row r="64" spans="1:8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x14ac:dyDescent="0.3">
      <c r="A66" s="52">
        <v>22020803</v>
      </c>
      <c r="B66" s="3" t="s">
        <v>79</v>
      </c>
      <c r="C66" s="51">
        <v>180000000</v>
      </c>
      <c r="D66" s="51">
        <v>51057068.960000001</v>
      </c>
      <c r="E66" s="51">
        <v>2224800.31</v>
      </c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9000000</v>
      </c>
      <c r="D70" s="24">
        <f>SUM(D71:D83)</f>
        <v>0</v>
      </c>
      <c r="E70" s="24">
        <f>SUM(E71:E83)</f>
        <v>23000000</v>
      </c>
    </row>
    <row r="71" spans="1:5" x14ac:dyDescent="0.3">
      <c r="A71" s="52">
        <v>22021001</v>
      </c>
      <c r="B71" s="3" t="s">
        <v>84</v>
      </c>
      <c r="C71" s="51">
        <v>2000000</v>
      </c>
      <c r="D71" s="51"/>
      <c r="E71" s="51">
        <v>1000000</v>
      </c>
    </row>
    <row r="72" spans="1:5" x14ac:dyDescent="0.3">
      <c r="A72" s="52">
        <v>22021002</v>
      </c>
      <c r="B72" s="3" t="s">
        <v>85</v>
      </c>
      <c r="C72" s="51">
        <v>2000000</v>
      </c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5000000</v>
      </c>
      <c r="D76" s="51"/>
      <c r="E76" s="51">
        <v>22000000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d4W0CJzPq3vJmt5DW7z4ftQrN8b1jUyQQs+f9CUIoYX5Adt2lSriAsK1dhpsCVYU/cwj1QKNn1oWXirk60ObQ==" saltValue="j2Ct6cpgXJkFTw9kgK54I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300"/>
  <sheetViews>
    <sheetView view="pageBreakPreview" zoomScale="60" zoomScaleNormal="58" workbookViewId="0">
      <selection activeCell="A78" sqref="A78:XFD78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811</v>
      </c>
      <c r="B2" s="70"/>
      <c r="C2" s="70"/>
      <c r="D2" s="70"/>
      <c r="E2" s="70"/>
    </row>
    <row r="3" spans="1:6" x14ac:dyDescent="0.3">
      <c r="A3" s="70" t="s">
        <v>751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606</v>
      </c>
      <c r="B6" s="23">
        <v>3</v>
      </c>
      <c r="C6" s="7" t="s">
        <v>113</v>
      </c>
      <c r="D6" s="11">
        <f>D7+D20+D31+D37+D43+D52+D59+D69+D76+D82</f>
        <v>446000000</v>
      </c>
      <c r="E6" s="11">
        <f>E7+E20+E31+E37+E43+E52+E59+E69+E76+E82</f>
        <v>280000000</v>
      </c>
      <c r="F6" s="11">
        <f>F7+F20+F31+F37+F43+F52+F59+F69+F76+F82</f>
        <v>529000000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SUM(D8:D19)</f>
        <v>404000000</v>
      </c>
      <c r="E7" s="11">
        <f>SUM(E8:E19)</f>
        <v>280000000</v>
      </c>
      <c r="F7" s="11">
        <f>SUM(F8:F19)</f>
        <v>520000000</v>
      </c>
    </row>
    <row r="8" spans="1:6" hidden="1" x14ac:dyDescent="0.3">
      <c r="A8" s="54" t="s">
        <v>607</v>
      </c>
      <c r="B8" s="52">
        <v>32010101</v>
      </c>
      <c r="C8" s="3" t="s">
        <v>115</v>
      </c>
      <c r="D8" s="55"/>
      <c r="E8" s="55"/>
      <c r="F8" s="55"/>
    </row>
    <row r="9" spans="1:6" x14ac:dyDescent="0.3">
      <c r="A9" s="3"/>
      <c r="B9" s="52">
        <v>32010101</v>
      </c>
      <c r="C9" s="3" t="s">
        <v>858</v>
      </c>
      <c r="D9" s="55">
        <v>4000000</v>
      </c>
      <c r="E9" s="55"/>
      <c r="F9" s="55"/>
    </row>
    <row r="10" spans="1:6" x14ac:dyDescent="0.3">
      <c r="A10" s="3"/>
      <c r="B10" s="52">
        <v>32010101</v>
      </c>
      <c r="C10" s="3" t="s">
        <v>836</v>
      </c>
      <c r="D10" s="55">
        <v>100000000</v>
      </c>
      <c r="E10" s="55">
        <v>80000000</v>
      </c>
    </row>
    <row r="11" spans="1:6" x14ac:dyDescent="0.3">
      <c r="A11" s="3"/>
      <c r="B11" s="52">
        <v>32010101</v>
      </c>
      <c r="C11" s="3" t="s">
        <v>861</v>
      </c>
      <c r="D11" s="55"/>
      <c r="E11" s="55"/>
      <c r="F11" s="55">
        <v>300000000</v>
      </c>
    </row>
    <row r="12" spans="1:6" x14ac:dyDescent="0.3">
      <c r="A12" s="3"/>
      <c r="B12" s="52">
        <v>32010101</v>
      </c>
      <c r="C12" s="3" t="s">
        <v>837</v>
      </c>
      <c r="D12" s="55">
        <v>100000000</v>
      </c>
      <c r="E12" s="55"/>
      <c r="F12" s="55"/>
    </row>
    <row r="13" spans="1:6" x14ac:dyDescent="0.3">
      <c r="A13" s="3"/>
      <c r="B13" s="52">
        <v>32010101</v>
      </c>
      <c r="C13" s="3" t="s">
        <v>859</v>
      </c>
      <c r="D13" s="55">
        <v>200000000</v>
      </c>
      <c r="E13" s="55">
        <v>200000000</v>
      </c>
      <c r="F13" s="55"/>
    </row>
    <row r="14" spans="1:6" x14ac:dyDescent="0.3">
      <c r="A14" s="3"/>
      <c r="B14" s="52">
        <v>32010101</v>
      </c>
      <c r="C14" s="3" t="s">
        <v>860</v>
      </c>
      <c r="D14" s="57"/>
      <c r="E14" s="50"/>
      <c r="F14" s="55">
        <v>220000000</v>
      </c>
    </row>
    <row r="15" spans="1:6" hidden="1" x14ac:dyDescent="0.3">
      <c r="A15" s="3"/>
      <c r="B15" s="52"/>
      <c r="C15" s="3"/>
      <c r="D15" s="50"/>
      <c r="E15" s="58"/>
      <c r="F15" s="55"/>
    </row>
    <row r="16" spans="1:6" hidden="1" x14ac:dyDescent="0.3">
      <c r="A16" s="3"/>
      <c r="B16" s="52"/>
      <c r="C16" s="3"/>
      <c r="D16" s="50"/>
      <c r="F16" s="55"/>
    </row>
    <row r="17" spans="1:6" hidden="1" x14ac:dyDescent="0.3">
      <c r="A17" s="3"/>
      <c r="B17" s="52"/>
      <c r="C17" s="3"/>
      <c r="D17" s="55"/>
      <c r="E17" s="55"/>
      <c r="F17" s="55"/>
    </row>
    <row r="18" spans="1:6" hidden="1" x14ac:dyDescent="0.3">
      <c r="A18" s="3"/>
      <c r="B18" s="52"/>
      <c r="C18" s="3"/>
      <c r="D18" s="55"/>
      <c r="E18" s="55"/>
      <c r="F18" s="55"/>
    </row>
    <row r="19" spans="1:6" hidden="1" x14ac:dyDescent="0.3">
      <c r="A19" s="3"/>
      <c r="B19" s="52"/>
      <c r="C19" s="3"/>
      <c r="D19" s="55"/>
      <c r="E19" s="55"/>
      <c r="F19" s="55"/>
    </row>
    <row r="20" spans="1:6" s="1" customFormat="1" x14ac:dyDescent="0.3">
      <c r="A20" s="7"/>
      <c r="B20" s="23">
        <v>32010200</v>
      </c>
      <c r="C20" s="7" t="s">
        <v>116</v>
      </c>
      <c r="D20" s="11">
        <f>SUM(D21:D30)</f>
        <v>0</v>
      </c>
      <c r="E20" s="11">
        <f>SUM(E21:E30)</f>
        <v>0</v>
      </c>
      <c r="F20" s="11">
        <f>SUM(F21:F30)</f>
        <v>0</v>
      </c>
    </row>
    <row r="21" spans="1:6" hidden="1" x14ac:dyDescent="0.3">
      <c r="A21" s="54" t="s">
        <v>608</v>
      </c>
      <c r="B21" s="52">
        <v>32010202</v>
      </c>
      <c r="C21" s="3" t="s">
        <v>117</v>
      </c>
      <c r="D21" s="55"/>
      <c r="E21" s="55"/>
      <c r="F21" s="55"/>
    </row>
    <row r="22" spans="1:6" hidden="1" x14ac:dyDescent="0.3">
      <c r="A22" s="4"/>
      <c r="B22" s="16"/>
      <c r="C22" s="4"/>
      <c r="D22" s="55"/>
      <c r="E22" s="55"/>
      <c r="F22" s="55"/>
    </row>
    <row r="23" spans="1:6" hidden="1" x14ac:dyDescent="0.3">
      <c r="A23" s="4"/>
      <c r="B23" s="16"/>
      <c r="C23" s="4"/>
      <c r="D23" s="55"/>
      <c r="E23" s="55"/>
      <c r="F23" s="55"/>
    </row>
    <row r="24" spans="1:6" hidden="1" x14ac:dyDescent="0.3">
      <c r="A24" s="4"/>
      <c r="B24" s="16"/>
      <c r="C24" s="4"/>
      <c r="D24" s="55"/>
      <c r="E24" s="55"/>
      <c r="F24" s="55"/>
    </row>
    <row r="25" spans="1:6" hidden="1" x14ac:dyDescent="0.3">
      <c r="A25" s="4"/>
      <c r="B25" s="16"/>
      <c r="C25" s="4"/>
      <c r="D25" s="55"/>
      <c r="E25" s="55"/>
      <c r="F25" s="55"/>
    </row>
    <row r="26" spans="1:6" hidden="1" x14ac:dyDescent="0.3">
      <c r="A26" s="4"/>
      <c r="B26" s="16"/>
      <c r="C26" s="4"/>
      <c r="D26" s="55"/>
      <c r="E26" s="55"/>
      <c r="F26" s="55"/>
    </row>
    <row r="27" spans="1:6" hidden="1" x14ac:dyDescent="0.3">
      <c r="A27" s="4"/>
      <c r="B27" s="16"/>
      <c r="C27" s="4"/>
      <c r="D27" s="55"/>
      <c r="E27" s="55"/>
      <c r="F27" s="55"/>
    </row>
    <row r="28" spans="1:6" hidden="1" x14ac:dyDescent="0.3">
      <c r="A28" s="4"/>
      <c r="B28" s="16"/>
      <c r="C28" s="4"/>
      <c r="D28" s="55"/>
      <c r="E28" s="55"/>
      <c r="F28" s="55"/>
    </row>
    <row r="29" spans="1:6" hidden="1" x14ac:dyDescent="0.3">
      <c r="A29" s="4"/>
      <c r="B29" s="16"/>
      <c r="C29" s="4"/>
      <c r="D29" s="55"/>
      <c r="E29" s="55"/>
      <c r="F29" s="55"/>
    </row>
    <row r="30" spans="1:6" hidden="1" x14ac:dyDescent="0.3">
      <c r="A30" s="4"/>
      <c r="B30" s="16"/>
      <c r="C30" s="4"/>
      <c r="D30" s="55"/>
      <c r="E30" s="55"/>
      <c r="F30" s="55"/>
    </row>
    <row r="31" spans="1:6" s="1" customFormat="1" x14ac:dyDescent="0.3">
      <c r="A31" s="7"/>
      <c r="B31" s="23">
        <v>320103</v>
      </c>
      <c r="C31" s="7" t="s">
        <v>118</v>
      </c>
      <c r="D31" s="11">
        <f>SUM(D32:D36)</f>
        <v>0</v>
      </c>
      <c r="E31" s="11">
        <f>SUM(E32:E36)</f>
        <v>0</v>
      </c>
      <c r="F31" s="11">
        <f>SUM(F32:F36)</f>
        <v>0</v>
      </c>
    </row>
    <row r="32" spans="1:6" hidden="1" x14ac:dyDescent="0.3">
      <c r="A32" s="54" t="s">
        <v>639</v>
      </c>
      <c r="B32" s="52">
        <v>32010301</v>
      </c>
      <c r="C32" s="3" t="s">
        <v>119</v>
      </c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hidden="1" x14ac:dyDescent="0.3">
      <c r="A34" s="3"/>
      <c r="B34" s="52"/>
      <c r="C34" s="3"/>
      <c r="D34" s="55"/>
      <c r="E34" s="55"/>
      <c r="F34" s="55"/>
    </row>
    <row r="35" spans="1:6" hidden="1" x14ac:dyDescent="0.3">
      <c r="A35" s="3"/>
      <c r="B35" s="52"/>
      <c r="C35" s="3"/>
      <c r="D35" s="55"/>
      <c r="E35" s="55"/>
      <c r="F35" s="55"/>
    </row>
    <row r="36" spans="1:6" hidden="1" x14ac:dyDescent="0.3">
      <c r="A36" s="3"/>
      <c r="B36" s="52"/>
      <c r="C36" s="3"/>
      <c r="D36" s="55"/>
      <c r="E36" s="55"/>
      <c r="F36" s="55"/>
    </row>
    <row r="37" spans="1:6" s="1" customFormat="1" x14ac:dyDescent="0.3">
      <c r="A37" s="7"/>
      <c r="B37" s="23">
        <v>32010400</v>
      </c>
      <c r="C37" s="7"/>
      <c r="D37" s="11">
        <f>SUM(D38:D42)</f>
        <v>0</v>
      </c>
      <c r="E37" s="11">
        <f>SUM(E38:E42)</f>
        <v>0</v>
      </c>
      <c r="F37" s="11">
        <f>SUM(F38:F42)</f>
        <v>0</v>
      </c>
    </row>
    <row r="38" spans="1:6" hidden="1" x14ac:dyDescent="0.3">
      <c r="A38" s="54" t="s">
        <v>640</v>
      </c>
      <c r="B38" s="52">
        <v>32010405</v>
      </c>
      <c r="C38" s="3" t="s">
        <v>121</v>
      </c>
      <c r="D38" s="55"/>
      <c r="E38" s="55"/>
      <c r="F38" s="55"/>
    </row>
    <row r="39" spans="1:6" hidden="1" x14ac:dyDescent="0.3">
      <c r="A39" s="54" t="s">
        <v>641</v>
      </c>
      <c r="B39" s="52">
        <v>32010406</v>
      </c>
      <c r="C39" s="3" t="s">
        <v>122</v>
      </c>
      <c r="D39" s="55"/>
      <c r="E39" s="55"/>
      <c r="F39" s="55"/>
    </row>
    <row r="40" spans="1:6" hidden="1" x14ac:dyDescent="0.3">
      <c r="A40" s="54" t="s">
        <v>642</v>
      </c>
      <c r="B40" s="52">
        <v>32010407</v>
      </c>
      <c r="C40" s="3" t="s">
        <v>123</v>
      </c>
      <c r="D40" s="55"/>
      <c r="E40" s="55"/>
      <c r="F40" s="55"/>
    </row>
    <row r="41" spans="1:6" hidden="1" x14ac:dyDescent="0.3">
      <c r="A41" s="54" t="s">
        <v>643</v>
      </c>
      <c r="B41" s="52">
        <v>32010408</v>
      </c>
      <c r="C41" s="3" t="s">
        <v>124</v>
      </c>
      <c r="D41" s="55"/>
      <c r="E41" s="55"/>
      <c r="F41" s="55"/>
    </row>
    <row r="42" spans="1:6" hidden="1" x14ac:dyDescent="0.3">
      <c r="A42" s="3"/>
      <c r="B42" s="52"/>
      <c r="C42" s="3"/>
      <c r="D42" s="55"/>
      <c r="E42" s="55"/>
      <c r="F42" s="55"/>
    </row>
    <row r="43" spans="1:6" s="1" customFormat="1" x14ac:dyDescent="0.3">
      <c r="A43" s="7"/>
      <c r="B43" s="23">
        <v>320105</v>
      </c>
      <c r="C43" s="7" t="s">
        <v>125</v>
      </c>
      <c r="D43" s="11">
        <f>SUM(D44:D51)</f>
        <v>0</v>
      </c>
      <c r="E43" s="11">
        <f>SUM(E44:E51)</f>
        <v>0</v>
      </c>
      <c r="F43" s="11">
        <f>SUM(F44:F51)</f>
        <v>0</v>
      </c>
    </row>
    <row r="44" spans="1:6" hidden="1" x14ac:dyDescent="0.3">
      <c r="A44" s="54" t="s">
        <v>644</v>
      </c>
      <c r="B44" s="52">
        <v>32010501</v>
      </c>
      <c r="C44" s="3" t="s">
        <v>126</v>
      </c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3"/>
      <c r="B46" s="52"/>
      <c r="C46" s="3"/>
      <c r="D46" s="55"/>
      <c r="E46" s="55"/>
      <c r="F46" s="55"/>
    </row>
    <row r="47" spans="1:6" hidden="1" x14ac:dyDescent="0.3">
      <c r="A47" s="3"/>
      <c r="B47" s="52"/>
      <c r="C47" s="3"/>
      <c r="D47" s="55"/>
      <c r="E47" s="55"/>
      <c r="F47" s="55"/>
    </row>
    <row r="48" spans="1:6" hidden="1" x14ac:dyDescent="0.3">
      <c r="A48" s="3"/>
      <c r="B48" s="52"/>
      <c r="C48" s="3"/>
      <c r="D48" s="55"/>
      <c r="E48" s="55"/>
      <c r="F48" s="55"/>
    </row>
    <row r="49" spans="1:6" hidden="1" x14ac:dyDescent="0.3">
      <c r="A49" s="4"/>
      <c r="B49" s="16"/>
      <c r="C49" s="4"/>
      <c r="D49" s="55"/>
      <c r="E49" s="55"/>
      <c r="F49" s="55"/>
    </row>
    <row r="50" spans="1:6" hidden="1" x14ac:dyDescent="0.3">
      <c r="A50" s="4"/>
      <c r="B50" s="16"/>
      <c r="C50" s="4"/>
      <c r="D50" s="55"/>
      <c r="E50" s="55"/>
      <c r="F50" s="55"/>
    </row>
    <row r="51" spans="1:6" hidden="1" x14ac:dyDescent="0.3">
      <c r="A51" s="4"/>
      <c r="B51" s="16"/>
      <c r="C51" s="4"/>
      <c r="D51" s="55"/>
      <c r="E51" s="55"/>
      <c r="F51" s="55"/>
    </row>
    <row r="52" spans="1:6" s="1" customFormat="1" x14ac:dyDescent="0.3">
      <c r="A52" s="7"/>
      <c r="B52" s="23">
        <v>320106</v>
      </c>
      <c r="C52" s="7" t="s">
        <v>127</v>
      </c>
      <c r="D52" s="11">
        <f>SUM(D53:D58)</f>
        <v>0</v>
      </c>
      <c r="E52" s="11">
        <f>SUM(E53:E58)</f>
        <v>0</v>
      </c>
      <c r="F52" s="11">
        <f>SUM(F53:F58)</f>
        <v>0</v>
      </c>
    </row>
    <row r="53" spans="1:6" hidden="1" x14ac:dyDescent="0.3">
      <c r="A53" s="54" t="s">
        <v>645</v>
      </c>
      <c r="B53" s="52">
        <v>32010601</v>
      </c>
      <c r="C53" s="3" t="s">
        <v>128</v>
      </c>
      <c r="D53" s="55"/>
      <c r="E53" s="55"/>
      <c r="F53" s="55"/>
    </row>
    <row r="54" spans="1:6" x14ac:dyDescent="0.3">
      <c r="A54" s="54" t="s">
        <v>646</v>
      </c>
      <c r="B54" s="52">
        <v>32010602</v>
      </c>
      <c r="C54" s="3" t="s">
        <v>129</v>
      </c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hidden="1" x14ac:dyDescent="0.3">
      <c r="A56" s="3"/>
      <c r="B56" s="52"/>
      <c r="C56" s="3"/>
      <c r="D56" s="55"/>
      <c r="E56" s="55"/>
      <c r="F56" s="55"/>
    </row>
    <row r="57" spans="1:6" hidden="1" x14ac:dyDescent="0.3">
      <c r="A57" s="3"/>
      <c r="B57" s="52"/>
      <c r="C57" s="3"/>
      <c r="D57" s="55"/>
      <c r="E57" s="55"/>
      <c r="F57" s="55"/>
    </row>
    <row r="58" spans="1:6" hidden="1" x14ac:dyDescent="0.3">
      <c r="A58" s="3"/>
      <c r="B58" s="52"/>
      <c r="C58" s="3"/>
      <c r="D58" s="55"/>
      <c r="E58" s="55"/>
      <c r="F58" s="55"/>
    </row>
    <row r="59" spans="1:6" s="1" customFormat="1" x14ac:dyDescent="0.3">
      <c r="A59" s="7"/>
      <c r="B59" s="23">
        <v>320109</v>
      </c>
      <c r="C59" s="7" t="s">
        <v>130</v>
      </c>
      <c r="D59" s="11">
        <f>SUM(D60:D68)</f>
        <v>39000000</v>
      </c>
      <c r="E59" s="11">
        <f>SUM(E60:E68)</f>
        <v>0</v>
      </c>
      <c r="F59" s="11">
        <f>SUM(F60:F68)</f>
        <v>6000000</v>
      </c>
    </row>
    <row r="60" spans="1:6" hidden="1" x14ac:dyDescent="0.3">
      <c r="A60" s="54"/>
      <c r="B60" s="52">
        <v>32010903</v>
      </c>
      <c r="C60" s="3" t="s">
        <v>131</v>
      </c>
      <c r="D60" s="55"/>
      <c r="E60" s="55"/>
      <c r="F60" s="55"/>
    </row>
    <row r="61" spans="1:6" hidden="1" x14ac:dyDescent="0.3">
      <c r="A61" s="59"/>
      <c r="B61" s="52">
        <v>32010904</v>
      </c>
      <c r="C61" s="3" t="s">
        <v>132</v>
      </c>
      <c r="D61" s="55"/>
      <c r="E61" s="55"/>
      <c r="F61" s="55"/>
    </row>
    <row r="62" spans="1:6" hidden="1" x14ac:dyDescent="0.3">
      <c r="A62" s="3"/>
      <c r="B62" s="52"/>
      <c r="C62" s="3"/>
      <c r="D62" s="55"/>
      <c r="E62" s="55"/>
      <c r="F62" s="55"/>
    </row>
    <row r="63" spans="1:6" x14ac:dyDescent="0.3">
      <c r="A63" s="59" t="s">
        <v>838</v>
      </c>
      <c r="B63" s="52">
        <v>32010935</v>
      </c>
      <c r="C63" s="3" t="s">
        <v>133</v>
      </c>
      <c r="D63" s="55">
        <v>29000000</v>
      </c>
      <c r="E63" s="55"/>
      <c r="F63" s="55"/>
    </row>
    <row r="64" spans="1:6" x14ac:dyDescent="0.3">
      <c r="A64" s="59" t="s">
        <v>839</v>
      </c>
      <c r="B64" s="52">
        <v>32010935</v>
      </c>
      <c r="C64" s="3" t="s">
        <v>855</v>
      </c>
      <c r="D64" s="55">
        <v>4000000</v>
      </c>
      <c r="E64" s="55"/>
      <c r="F64" s="55">
        <v>2000000</v>
      </c>
    </row>
    <row r="65" spans="1:6" x14ac:dyDescent="0.3">
      <c r="A65" s="59" t="s">
        <v>840</v>
      </c>
      <c r="B65" s="52">
        <v>32010935</v>
      </c>
      <c r="C65" s="3" t="s">
        <v>856</v>
      </c>
      <c r="D65" s="55">
        <v>4000000</v>
      </c>
      <c r="E65" s="55"/>
      <c r="F65" s="55">
        <v>2000000</v>
      </c>
    </row>
    <row r="66" spans="1:6" x14ac:dyDescent="0.3">
      <c r="A66" s="59" t="s">
        <v>841</v>
      </c>
      <c r="B66" s="52">
        <v>32010935</v>
      </c>
      <c r="C66" s="3" t="s">
        <v>857</v>
      </c>
      <c r="D66" s="55">
        <v>2000000</v>
      </c>
      <c r="E66" s="55"/>
      <c r="F66" s="55">
        <v>2000000</v>
      </c>
    </row>
    <row r="67" spans="1:6" hidden="1" x14ac:dyDescent="0.3">
      <c r="A67" s="3"/>
      <c r="B67" s="52"/>
      <c r="C67" s="3"/>
      <c r="D67" s="55"/>
      <c r="E67" s="55"/>
      <c r="F67" s="55"/>
    </row>
    <row r="68" spans="1:6" hidden="1" x14ac:dyDescent="0.3">
      <c r="A68" s="3"/>
      <c r="B68" s="52"/>
      <c r="C68" s="3"/>
      <c r="D68" s="55"/>
      <c r="E68" s="55"/>
      <c r="F68" s="55"/>
    </row>
    <row r="69" spans="1:6" s="1" customFormat="1" x14ac:dyDescent="0.3">
      <c r="A69" s="7"/>
      <c r="B69" s="23">
        <v>320201</v>
      </c>
      <c r="C69" s="7" t="s">
        <v>146</v>
      </c>
      <c r="D69" s="11">
        <f>SUM(D70:D75)</f>
        <v>0</v>
      </c>
      <c r="E69" s="11">
        <f>SUM(E70:E75)</f>
        <v>0</v>
      </c>
      <c r="F69" s="11">
        <f>SUM(F70:F75)</f>
        <v>0</v>
      </c>
    </row>
    <row r="70" spans="1:6" hidden="1" x14ac:dyDescent="0.3">
      <c r="A70" s="54" t="s">
        <v>834</v>
      </c>
      <c r="B70" s="52">
        <v>32020101</v>
      </c>
      <c r="C70" s="3" t="s">
        <v>135</v>
      </c>
      <c r="D70" s="55"/>
      <c r="E70" s="55"/>
      <c r="F70" s="55"/>
    </row>
    <row r="71" spans="1:6" hidden="1" x14ac:dyDescent="0.3">
      <c r="A71" s="3"/>
      <c r="B71" s="52"/>
      <c r="C71" s="3"/>
      <c r="D71" s="55"/>
      <c r="E71" s="55"/>
      <c r="F71" s="55"/>
    </row>
    <row r="72" spans="1:6" hidden="1" x14ac:dyDescent="0.3">
      <c r="A72" s="54" t="s">
        <v>834</v>
      </c>
      <c r="B72" s="52">
        <v>32020102</v>
      </c>
      <c r="C72" s="3" t="s">
        <v>136</v>
      </c>
      <c r="D72" s="55"/>
      <c r="E72" s="55"/>
      <c r="F72" s="55"/>
    </row>
    <row r="73" spans="1:6" hidden="1" x14ac:dyDescent="0.3">
      <c r="A73" s="3"/>
      <c r="B73" s="52"/>
      <c r="C73" s="3"/>
      <c r="D73" s="55"/>
      <c r="E73" s="55"/>
      <c r="F73" s="55"/>
    </row>
    <row r="74" spans="1:6" x14ac:dyDescent="0.3">
      <c r="A74" s="54"/>
      <c r="B74" s="52">
        <v>32020104</v>
      </c>
      <c r="C74" s="3" t="s">
        <v>137</v>
      </c>
      <c r="D74" s="55"/>
      <c r="E74" s="55"/>
      <c r="F74" s="55"/>
    </row>
    <row r="75" spans="1:6" hidden="1" x14ac:dyDescent="0.3">
      <c r="A75" s="3"/>
      <c r="B75" s="52"/>
      <c r="C75" s="3"/>
      <c r="D75" s="55"/>
      <c r="E75" s="55"/>
      <c r="F75" s="55"/>
    </row>
    <row r="76" spans="1:6" s="1" customFormat="1" x14ac:dyDescent="0.3">
      <c r="A76" s="7"/>
      <c r="B76" s="23">
        <v>320301</v>
      </c>
      <c r="C76" s="7" t="s">
        <v>138</v>
      </c>
      <c r="D76" s="11">
        <f>SUM(D77:D81)</f>
        <v>3000000</v>
      </c>
      <c r="E76" s="11">
        <f>SUM(E77:E81)</f>
        <v>0</v>
      </c>
      <c r="F76" s="11">
        <f>SUM(F77:F81)</f>
        <v>3000000</v>
      </c>
    </row>
    <row r="77" spans="1:6" hidden="1" x14ac:dyDescent="0.3">
      <c r="A77" s="54"/>
      <c r="B77" s="52">
        <v>32030101</v>
      </c>
      <c r="C77" s="3" t="s">
        <v>139</v>
      </c>
      <c r="D77" s="55"/>
      <c r="E77" s="55"/>
      <c r="F77" s="55"/>
    </row>
    <row r="78" spans="1:6" hidden="1" x14ac:dyDescent="0.3">
      <c r="A78" s="54"/>
      <c r="B78" s="52">
        <v>32030109</v>
      </c>
      <c r="C78" s="3" t="s">
        <v>140</v>
      </c>
      <c r="D78" s="55"/>
      <c r="E78" s="55"/>
      <c r="F78" s="55"/>
    </row>
    <row r="79" spans="1:6" x14ac:dyDescent="0.3">
      <c r="A79" s="54">
        <v>1150000000006</v>
      </c>
      <c r="B79" s="52">
        <v>32030110</v>
      </c>
      <c r="C79" s="3" t="s">
        <v>141</v>
      </c>
      <c r="D79" s="55">
        <v>3000000</v>
      </c>
      <c r="E79" s="55"/>
      <c r="F79" s="55">
        <v>3000000</v>
      </c>
    </row>
    <row r="80" spans="1:6" hidden="1" x14ac:dyDescent="0.3">
      <c r="A80" s="4"/>
      <c r="B80" s="16"/>
      <c r="C80" s="4"/>
      <c r="D80" s="55"/>
      <c r="E80" s="55"/>
      <c r="F80" s="55"/>
    </row>
    <row r="81" spans="1:6" hidden="1" x14ac:dyDescent="0.3">
      <c r="A81" s="4"/>
      <c r="B81" s="16"/>
      <c r="C81" s="4"/>
      <c r="D81" s="55"/>
      <c r="E81" s="55"/>
      <c r="F81" s="55"/>
    </row>
    <row r="82" spans="1:6" s="1" customFormat="1" x14ac:dyDescent="0.3">
      <c r="A82" s="7"/>
      <c r="B82" s="23">
        <v>32011000</v>
      </c>
      <c r="C82" s="7" t="s">
        <v>142</v>
      </c>
      <c r="D82" s="11">
        <f>SUM(D83:D84)</f>
        <v>0</v>
      </c>
      <c r="E82" s="11">
        <f>SUM(E83:E84)</f>
        <v>0</v>
      </c>
      <c r="F82" s="11">
        <f>SUM(F83:F84)</f>
        <v>0</v>
      </c>
    </row>
    <row r="83" spans="1:6" hidden="1" x14ac:dyDescent="0.3">
      <c r="A83" s="54" t="s">
        <v>647</v>
      </c>
      <c r="B83" s="4"/>
      <c r="C83" s="4"/>
      <c r="D83" s="55"/>
      <c r="E83" s="55"/>
      <c r="F83" s="55"/>
    </row>
    <row r="84" spans="1:6" hidden="1" x14ac:dyDescent="0.3">
      <c r="A84" s="4"/>
      <c r="B84" s="4"/>
      <c r="C84" s="4"/>
      <c r="D84" s="55"/>
      <c r="E84" s="55"/>
      <c r="F84" s="55"/>
    </row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qTt0kGXCgI6mlNa7BMMMNho9ucGzXJPwP4eVK9cO6ForIXfkfYieVCUJlpk/s5D/gFcrYOnb8p62O67Xp78FA==" saltValue="AwAOo/ZcaBNHtP+duLb87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E300"/>
  <sheetViews>
    <sheetView view="pageBreakPreview" zoomScale="60" zoomScaleNormal="84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812</v>
      </c>
      <c r="B3" s="71"/>
      <c r="C3" s="71"/>
      <c r="D3" s="71"/>
      <c r="E3" s="71"/>
    </row>
    <row r="4" spans="1:5" x14ac:dyDescent="0.3">
      <c r="A4" s="70" t="s">
        <v>752</v>
      </c>
      <c r="B4" s="70"/>
      <c r="C4" s="70"/>
      <c r="D4" s="70"/>
      <c r="E4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285246536.07999998</v>
      </c>
      <c r="D7" s="24">
        <f>D8+D13+D20</f>
        <v>694969444</v>
      </c>
      <c r="E7" s="24">
        <f>E8+E13+E20</f>
        <v>872601433.28000009</v>
      </c>
    </row>
    <row r="8" spans="1:5" s="1" customFormat="1" x14ac:dyDescent="0.3">
      <c r="A8" s="48">
        <v>2101</v>
      </c>
      <c r="B8" s="48" t="s">
        <v>5</v>
      </c>
      <c r="C8" s="24">
        <f>C9</f>
        <v>80246536.079999998</v>
      </c>
      <c r="D8" s="24">
        <f>D9</f>
        <v>77347280</v>
      </c>
      <c r="E8" s="24">
        <f>E9</f>
        <v>65778174.079999998</v>
      </c>
    </row>
    <row r="9" spans="1:5" s="1" customFormat="1" x14ac:dyDescent="0.3">
      <c r="A9" s="48">
        <v>210101</v>
      </c>
      <c r="B9" s="48" t="s">
        <v>6</v>
      </c>
      <c r="C9" s="24">
        <f>SUM(C10:C12)</f>
        <v>80246536.079999998</v>
      </c>
      <c r="D9" s="24">
        <f>SUM(D10:D12)</f>
        <v>77347280</v>
      </c>
      <c r="E9" s="24">
        <f>SUM(E10:E12)</f>
        <v>65778174.079999998</v>
      </c>
    </row>
    <row r="10" spans="1:5" x14ac:dyDescent="0.3">
      <c r="A10" s="49">
        <v>21010101</v>
      </c>
      <c r="B10" s="50" t="s">
        <v>5</v>
      </c>
      <c r="C10" s="51">
        <v>80246536.079999998</v>
      </c>
      <c r="D10" s="51">
        <v>77347280</v>
      </c>
      <c r="E10" s="51">
        <v>65778174.079999998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90000000</v>
      </c>
      <c r="D13" s="24">
        <f>D14+D18</f>
        <v>542622164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90000000</v>
      </c>
      <c r="D14" s="24">
        <f>SUM(D15:D17)</f>
        <v>542622164</v>
      </c>
      <c r="E14" s="24">
        <f>SUM(E15:E17)</f>
        <v>0</v>
      </c>
    </row>
    <row r="15" spans="1:5" x14ac:dyDescent="0.3">
      <c r="A15" s="49">
        <v>21020104</v>
      </c>
      <c r="B15" s="50" t="s">
        <v>11</v>
      </c>
      <c r="C15" s="51">
        <v>55000000</v>
      </c>
      <c r="D15" s="51">
        <v>511952108</v>
      </c>
      <c r="E15" s="51"/>
    </row>
    <row r="16" spans="1:5" x14ac:dyDescent="0.3">
      <c r="A16" s="49">
        <v>21020108</v>
      </c>
      <c r="B16" s="50" t="s">
        <v>12</v>
      </c>
      <c r="C16" s="60">
        <v>35000000</v>
      </c>
      <c r="D16" s="51">
        <v>30670056</v>
      </c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C21+C22+C27</f>
        <v>115000000</v>
      </c>
      <c r="D20" s="24">
        <f>D21+D22+D27</f>
        <v>75000000</v>
      </c>
      <c r="E20" s="24">
        <f>E21+E22+E27</f>
        <v>806823259.20000005</v>
      </c>
    </row>
    <row r="21" spans="1:5" x14ac:dyDescent="0.3">
      <c r="A21" s="49">
        <v>21030101</v>
      </c>
      <c r="B21" s="50" t="s">
        <v>17</v>
      </c>
      <c r="C21" s="51"/>
      <c r="D21" s="51"/>
      <c r="E21" s="51">
        <v>450000000</v>
      </c>
    </row>
    <row r="22" spans="1:5" s="1" customFormat="1" x14ac:dyDescent="0.3">
      <c r="A22" s="61">
        <v>21030102</v>
      </c>
      <c r="B22" s="62" t="s">
        <v>18</v>
      </c>
      <c r="C22" s="63">
        <f>SUM(C23:C26)</f>
        <v>115000000</v>
      </c>
      <c r="D22" s="63">
        <f>SUM(D23:D26)</f>
        <v>75000000</v>
      </c>
      <c r="E22" s="63">
        <f>SUM(E23:E26)</f>
        <v>336283390.33000004</v>
      </c>
    </row>
    <row r="23" spans="1:5" x14ac:dyDescent="0.3">
      <c r="A23" s="49">
        <v>21030102</v>
      </c>
      <c r="B23" s="50" t="s">
        <v>556</v>
      </c>
      <c r="C23" s="51">
        <v>115000000</v>
      </c>
      <c r="D23" s="51">
        <v>75000000</v>
      </c>
      <c r="E23" s="51">
        <v>98058188.150000006</v>
      </c>
    </row>
    <row r="24" spans="1:5" x14ac:dyDescent="0.3">
      <c r="A24" s="49">
        <v>21030102</v>
      </c>
      <c r="B24" s="50" t="s">
        <v>557</v>
      </c>
      <c r="C24" s="51"/>
      <c r="D24" s="51"/>
      <c r="E24" s="51">
        <v>168960107.33000001</v>
      </c>
    </row>
    <row r="25" spans="1:5" x14ac:dyDescent="0.3">
      <c r="A25" s="49">
        <v>21030102</v>
      </c>
      <c r="B25" s="50" t="s">
        <v>558</v>
      </c>
      <c r="C25" s="51"/>
      <c r="D25" s="51"/>
      <c r="E25" s="51">
        <v>69265094.849999994</v>
      </c>
    </row>
    <row r="26" spans="1:5" hidden="1" x14ac:dyDescent="0.3">
      <c r="A26" s="49">
        <v>21030102</v>
      </c>
      <c r="B26" s="50" t="s">
        <v>559</v>
      </c>
      <c r="C26" s="51"/>
      <c r="D26" s="51"/>
      <c r="E26" s="51"/>
    </row>
    <row r="27" spans="1:5" s="1" customFormat="1" x14ac:dyDescent="0.3">
      <c r="A27" s="64">
        <v>21030104</v>
      </c>
      <c r="B27" s="65" t="s">
        <v>19</v>
      </c>
      <c r="C27" s="24">
        <f>SUM(C28:C30)</f>
        <v>0</v>
      </c>
      <c r="D27" s="24">
        <f>SUM(D28:D30)</f>
        <v>0</v>
      </c>
      <c r="E27" s="24">
        <f>SUM(E28:E30)</f>
        <v>20539868.870000001</v>
      </c>
    </row>
    <row r="28" spans="1:5" x14ac:dyDescent="0.3">
      <c r="A28" s="49">
        <v>21030104</v>
      </c>
      <c r="B28" s="50" t="s">
        <v>761</v>
      </c>
      <c r="C28" s="51"/>
      <c r="D28" s="51"/>
      <c r="E28" s="51">
        <v>7542937.54</v>
      </c>
    </row>
    <row r="29" spans="1:5" x14ac:dyDescent="0.3">
      <c r="A29" s="49">
        <v>21030104</v>
      </c>
      <c r="B29" s="50" t="s">
        <v>760</v>
      </c>
      <c r="C29" s="51"/>
      <c r="D29" s="51"/>
      <c r="E29" s="51">
        <v>12996931.33</v>
      </c>
    </row>
    <row r="30" spans="1:5" hidden="1" x14ac:dyDescent="0.3">
      <c r="A30" s="49"/>
      <c r="B30" s="50"/>
      <c r="C30" s="51"/>
      <c r="D30" s="51"/>
      <c r="E30" s="51"/>
    </row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2Au9dchZwfkLmS6YE3UCJ1lHKUFqZ7r+AEZxumaqB/FgXFykS0D1t6zXDPNS+CCfPa2FH9r0puVDP3W/SgrnmA==" saltValue="l7dEq5YDkss8GTEo/QA+0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3:E300"/>
  <sheetViews>
    <sheetView view="pageBreakPreview" topLeftCell="A86" zoomScale="60" zoomScaleNormal="88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813</v>
      </c>
      <c r="B4" s="71"/>
      <c r="C4" s="71"/>
      <c r="D4" s="71"/>
      <c r="E4" s="71"/>
    </row>
    <row r="5" spans="1:5" x14ac:dyDescent="0.3">
      <c r="A5" s="70" t="s">
        <v>752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C8+C85+C89+C94</f>
        <v>475509792</v>
      </c>
      <c r="D7" s="24">
        <f>D8+D85+D89+D94</f>
        <v>210016437</v>
      </c>
      <c r="E7" s="24">
        <f>E8+E85+E89+E94</f>
        <v>640824150.62999988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271300000</v>
      </c>
      <c r="D8" s="24">
        <f>D9+D14+D22+D36+D45+D48+D54+D63+D67+D70</f>
        <v>56660125</v>
      </c>
      <c r="E8" s="24">
        <f>E9+E14+E22+E36+E45+E48+E54+E63+E67+E70</f>
        <v>216400000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7500000</v>
      </c>
      <c r="D9" s="24">
        <f>SUM(D10:D13)</f>
        <v>5092000</v>
      </c>
      <c r="E9" s="24">
        <f>SUM(E10:E13)</f>
        <v>5000000</v>
      </c>
    </row>
    <row r="10" spans="1:5" x14ac:dyDescent="0.3">
      <c r="A10" s="52">
        <v>22020101</v>
      </c>
      <c r="B10" s="3" t="s">
        <v>23</v>
      </c>
      <c r="C10" s="51">
        <v>7500000</v>
      </c>
      <c r="D10" s="51">
        <v>5092000</v>
      </c>
      <c r="E10" s="51">
        <v>3000000</v>
      </c>
    </row>
    <row r="11" spans="1:5" x14ac:dyDescent="0.3">
      <c r="A11" s="52">
        <v>22020102</v>
      </c>
      <c r="B11" s="3" t="s">
        <v>24</v>
      </c>
      <c r="C11" s="51"/>
      <c r="D11" s="51"/>
      <c r="E11" s="51">
        <v>2000000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15000000</v>
      </c>
      <c r="D22" s="24">
        <f>SUM(D23:D35)</f>
        <v>11848125</v>
      </c>
      <c r="E22" s="24">
        <f>SUM(E23:E35)</f>
        <v>5000000</v>
      </c>
    </row>
    <row r="23" spans="1:5" x14ac:dyDescent="0.3">
      <c r="A23" s="52">
        <v>22020301</v>
      </c>
      <c r="B23" s="3" t="s">
        <v>36</v>
      </c>
      <c r="C23" s="51">
        <v>8000000</v>
      </c>
      <c r="D23" s="51">
        <v>6848125</v>
      </c>
      <c r="E23" s="51">
        <v>3000000</v>
      </c>
    </row>
    <row r="24" spans="1:5" x14ac:dyDescent="0.3">
      <c r="A24" s="52">
        <v>22020302</v>
      </c>
      <c r="B24" s="3" t="s">
        <v>37</v>
      </c>
      <c r="C24" s="51">
        <v>7000000</v>
      </c>
      <c r="D24" s="51">
        <v>5000000</v>
      </c>
      <c r="E24" s="51">
        <v>2000000</v>
      </c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2000000</v>
      </c>
      <c r="D36" s="24">
        <f>SUM(D37:D44)</f>
        <v>5470000</v>
      </c>
      <c r="E36" s="24">
        <f>SUM(E37:E44)</f>
        <v>3000000</v>
      </c>
    </row>
    <row r="37" spans="1:5" x14ac:dyDescent="0.3">
      <c r="A37" s="52">
        <v>22020401</v>
      </c>
      <c r="B37" s="3" t="s">
        <v>50</v>
      </c>
      <c r="C37" s="51"/>
      <c r="D37" s="51">
        <v>3970000</v>
      </c>
      <c r="E37" s="51">
        <v>2000000</v>
      </c>
    </row>
    <row r="38" spans="1:5" x14ac:dyDescent="0.3">
      <c r="A38" s="52">
        <v>22020402</v>
      </c>
      <c r="B38" s="3" t="s">
        <v>51</v>
      </c>
      <c r="C38" s="51">
        <v>2000000</v>
      </c>
      <c r="D38" s="51">
        <v>1500000</v>
      </c>
      <c r="E38" s="51">
        <v>1000000</v>
      </c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26000000</v>
      </c>
      <c r="D45" s="24">
        <f>SUM(D46:D47)</f>
        <v>20000000</v>
      </c>
      <c r="E45" s="24">
        <f>SUM(E46:E47)</f>
        <v>0</v>
      </c>
    </row>
    <row r="46" spans="1:5" x14ac:dyDescent="0.3">
      <c r="A46" s="52">
        <v>22020501</v>
      </c>
      <c r="B46" s="3" t="s">
        <v>59</v>
      </c>
      <c r="C46" s="51">
        <v>26000000</v>
      </c>
      <c r="D46" s="51">
        <v>20000000</v>
      </c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800000</v>
      </c>
      <c r="D67" s="24">
        <f>SUM(D68:D69)</f>
        <v>750000</v>
      </c>
      <c r="E67" s="24">
        <f>SUM(E68:E69)</f>
        <v>400000</v>
      </c>
    </row>
    <row r="68" spans="1:5" x14ac:dyDescent="0.3">
      <c r="A68" s="52">
        <v>22020901</v>
      </c>
      <c r="B68" s="3" t="s">
        <v>81</v>
      </c>
      <c r="C68" s="51">
        <v>800000</v>
      </c>
      <c r="D68" s="51">
        <v>750000</v>
      </c>
      <c r="E68" s="51">
        <v>400000</v>
      </c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SUM(C71:C84)</f>
        <v>220000000</v>
      </c>
      <c r="D70" s="24">
        <f>SUM(D71:D84)</f>
        <v>13500000</v>
      </c>
      <c r="E70" s="24">
        <f>SUM(E71:E84)</f>
        <v>203000000</v>
      </c>
    </row>
    <row r="71" spans="1:5" x14ac:dyDescent="0.3">
      <c r="A71" s="52">
        <v>22021001</v>
      </c>
      <c r="B71" s="3" t="s">
        <v>84</v>
      </c>
      <c r="C71" s="51">
        <v>8500000</v>
      </c>
      <c r="D71" s="51">
        <v>6500000</v>
      </c>
      <c r="E71" s="51">
        <v>2000000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11000000</v>
      </c>
      <c r="D76" s="51">
        <v>7000000</v>
      </c>
      <c r="E76" s="51">
        <v>1000000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x14ac:dyDescent="0.3">
      <c r="A81" s="52">
        <v>22021020</v>
      </c>
      <c r="B81" s="3" t="s">
        <v>94</v>
      </c>
      <c r="C81" s="51">
        <v>200500000</v>
      </c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x14ac:dyDescent="0.3">
      <c r="A83" s="52">
        <v>220210</v>
      </c>
      <c r="B83" s="3" t="s">
        <v>783</v>
      </c>
      <c r="C83" s="51"/>
      <c r="D83" s="51"/>
      <c r="E83" s="51">
        <v>200000000</v>
      </c>
    </row>
    <row r="84" spans="1:5" hidden="1" x14ac:dyDescent="0.3">
      <c r="A84" s="52">
        <v>22021052</v>
      </c>
      <c r="B84" s="3" t="s">
        <v>96</v>
      </c>
      <c r="C84" s="51"/>
      <c r="D84" s="51"/>
      <c r="E84" s="51"/>
    </row>
    <row r="85" spans="1:5" s="1" customFormat="1" x14ac:dyDescent="0.3">
      <c r="A85" s="23">
        <v>2204</v>
      </c>
      <c r="B85" s="7" t="s">
        <v>97</v>
      </c>
      <c r="C85" s="24">
        <f>C86</f>
        <v>204209792</v>
      </c>
      <c r="D85" s="24">
        <f>D86</f>
        <v>153356312</v>
      </c>
      <c r="E85" s="24">
        <f>E86</f>
        <v>424424150.62999994</v>
      </c>
    </row>
    <row r="86" spans="1:5" s="1" customFormat="1" x14ac:dyDescent="0.3">
      <c r="A86" s="23">
        <v>220401</v>
      </c>
      <c r="B86" s="7" t="s">
        <v>98</v>
      </c>
      <c r="C86" s="24">
        <f>C87+C88</f>
        <v>204209792</v>
      </c>
      <c r="D86" s="24">
        <f>D87+D88</f>
        <v>153356312</v>
      </c>
      <c r="E86" s="24">
        <f>E87+E88</f>
        <v>424424150.62999994</v>
      </c>
    </row>
    <row r="87" spans="1:5" s="66" customFormat="1" x14ac:dyDescent="0.3">
      <c r="A87" s="22">
        <v>22040105</v>
      </c>
      <c r="B87" s="6" t="s">
        <v>99</v>
      </c>
      <c r="C87" s="63">
        <f>SUM(C108:C128)</f>
        <v>92000000</v>
      </c>
      <c r="D87" s="63">
        <f>SUM(D108:D128)</f>
        <v>73902000</v>
      </c>
      <c r="E87" s="63">
        <f>SUM(E108:E128)</f>
        <v>424424150.62999994</v>
      </c>
    </row>
    <row r="88" spans="1:5" x14ac:dyDescent="0.3">
      <c r="A88" s="52">
        <v>22040109</v>
      </c>
      <c r="B88" s="3" t="s">
        <v>100</v>
      </c>
      <c r="C88" s="51">
        <v>112209792</v>
      </c>
      <c r="D88" s="51">
        <v>79454312</v>
      </c>
      <c r="E88" s="51"/>
    </row>
    <row r="89" spans="1:5" s="1" customFormat="1" x14ac:dyDescent="0.3">
      <c r="A89" s="23">
        <v>2205</v>
      </c>
      <c r="B89" s="7" t="s">
        <v>101</v>
      </c>
      <c r="C89" s="24">
        <f>C90</f>
        <v>0</v>
      </c>
      <c r="D89" s="24">
        <f>D90</f>
        <v>0</v>
      </c>
      <c r="E89" s="24">
        <f>E90</f>
        <v>0</v>
      </c>
    </row>
    <row r="90" spans="1:5" s="1" customFormat="1" x14ac:dyDescent="0.3">
      <c r="A90" s="23">
        <v>220501</v>
      </c>
      <c r="B90" s="7" t="s">
        <v>102</v>
      </c>
      <c r="C90" s="24">
        <f>SUM(C91:C93)</f>
        <v>0</v>
      </c>
      <c r="D90" s="24">
        <f>SUM(D91:D93)</f>
        <v>0</v>
      </c>
      <c r="E90" s="24">
        <f>SUM(E91:E93)</f>
        <v>0</v>
      </c>
    </row>
    <row r="91" spans="1:5" hidden="1" x14ac:dyDescent="0.3">
      <c r="A91" s="52">
        <v>22050105</v>
      </c>
      <c r="B91" s="3" t="s">
        <v>103</v>
      </c>
      <c r="C91" s="51"/>
      <c r="D91" s="51"/>
      <c r="E91" s="51"/>
    </row>
    <row r="92" spans="1:5" hidden="1" x14ac:dyDescent="0.3">
      <c r="A92" s="52">
        <v>22050108</v>
      </c>
      <c r="B92" s="3" t="s">
        <v>104</v>
      </c>
      <c r="C92" s="51"/>
      <c r="D92" s="51"/>
      <c r="E92" s="51"/>
    </row>
    <row r="93" spans="1:5" hidden="1" x14ac:dyDescent="0.3">
      <c r="A93" s="52">
        <v>22050110</v>
      </c>
      <c r="B93" s="3" t="s">
        <v>105</v>
      </c>
      <c r="C93" s="51"/>
      <c r="D93" s="51"/>
      <c r="E93" s="51"/>
    </row>
    <row r="94" spans="1:5" s="1" customFormat="1" x14ac:dyDescent="0.3">
      <c r="A94" s="23">
        <v>2206</v>
      </c>
      <c r="B94" s="7" t="s">
        <v>106</v>
      </c>
      <c r="C94" s="24">
        <f>C95+C97</f>
        <v>0</v>
      </c>
      <c r="D94" s="24">
        <f>D95+D97</f>
        <v>0</v>
      </c>
      <c r="E94" s="24">
        <f>E95+E97</f>
        <v>0</v>
      </c>
    </row>
    <row r="95" spans="1:5" s="1" customFormat="1" x14ac:dyDescent="0.3">
      <c r="A95" s="23">
        <v>220603</v>
      </c>
      <c r="B95" s="7" t="s">
        <v>107</v>
      </c>
      <c r="C95" s="24">
        <f>C96</f>
        <v>0</v>
      </c>
      <c r="D95" s="24">
        <f>D96</f>
        <v>0</v>
      </c>
      <c r="E95" s="24">
        <f>E96</f>
        <v>0</v>
      </c>
    </row>
    <row r="96" spans="1:5" hidden="1" x14ac:dyDescent="0.3">
      <c r="A96" s="52">
        <v>22060301</v>
      </c>
      <c r="B96" s="3" t="s">
        <v>108</v>
      </c>
      <c r="C96" s="51"/>
      <c r="D96" s="51"/>
      <c r="E96" s="51"/>
    </row>
    <row r="97" spans="1:5" s="1" customFormat="1" x14ac:dyDescent="0.3">
      <c r="A97" s="23">
        <v>220604</v>
      </c>
      <c r="B97" s="7" t="s">
        <v>109</v>
      </c>
      <c r="C97" s="24">
        <f>SUM(C98:C99)</f>
        <v>0</v>
      </c>
      <c r="D97" s="24">
        <f>SUM(D98:D99)</f>
        <v>0</v>
      </c>
      <c r="E97" s="24">
        <f>SUM(E98:E99)</f>
        <v>0</v>
      </c>
    </row>
    <row r="98" spans="1:5" hidden="1" x14ac:dyDescent="0.3">
      <c r="A98" s="52">
        <v>22060401</v>
      </c>
      <c r="B98" s="3" t="s">
        <v>110</v>
      </c>
      <c r="C98" s="51"/>
      <c r="D98" s="51"/>
      <c r="E98" s="51"/>
    </row>
    <row r="99" spans="1:5" hidden="1" x14ac:dyDescent="0.3">
      <c r="A99" s="50"/>
      <c r="B99" s="50"/>
      <c r="C99" s="51"/>
      <c r="D99" s="51"/>
      <c r="E99" s="5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69" t="s">
        <v>781</v>
      </c>
      <c r="B104" s="69"/>
      <c r="C104" s="69"/>
      <c r="D104" s="69"/>
      <c r="E104" s="69"/>
    </row>
    <row r="105" spans="1:5" hidden="1" x14ac:dyDescent="0.3">
      <c r="A105" s="71" t="s">
        <v>814</v>
      </c>
      <c r="B105" s="71"/>
      <c r="C105" s="71"/>
      <c r="D105" s="71"/>
      <c r="E105" s="71"/>
    </row>
    <row r="106" spans="1:5" hidden="1" x14ac:dyDescent="0.3">
      <c r="A106" s="70" t="s">
        <v>752</v>
      </c>
      <c r="B106" s="70"/>
      <c r="C106" s="70"/>
      <c r="D106" s="70"/>
      <c r="E106" s="70"/>
    </row>
    <row r="107" spans="1:5" ht="45" x14ac:dyDescent="0.3">
      <c r="A107" s="47" t="s">
        <v>780</v>
      </c>
      <c r="B107" s="47" t="s">
        <v>1</v>
      </c>
      <c r="C107" s="5" t="s">
        <v>598</v>
      </c>
      <c r="D107" s="5" t="s">
        <v>599</v>
      </c>
      <c r="E107" s="5" t="s">
        <v>600</v>
      </c>
    </row>
    <row r="108" spans="1:5" x14ac:dyDescent="0.3">
      <c r="A108" s="67" t="s">
        <v>762</v>
      </c>
      <c r="B108" s="3" t="s">
        <v>562</v>
      </c>
      <c r="C108" s="51">
        <v>80839168</v>
      </c>
      <c r="D108" s="51">
        <v>67000000</v>
      </c>
      <c r="E108" s="51">
        <v>24294441.460000001</v>
      </c>
    </row>
    <row r="109" spans="1:5" hidden="1" x14ac:dyDescent="0.3">
      <c r="A109" s="67" t="s">
        <v>763</v>
      </c>
      <c r="B109" s="3" t="s">
        <v>563</v>
      </c>
      <c r="C109" s="51"/>
      <c r="D109" s="51"/>
      <c r="E109" s="51"/>
    </row>
    <row r="110" spans="1:5" x14ac:dyDescent="0.3">
      <c r="A110" s="67" t="s">
        <v>764</v>
      </c>
      <c r="B110" s="3" t="s">
        <v>561</v>
      </c>
      <c r="C110" s="51"/>
      <c r="D110" s="51"/>
      <c r="E110" s="51">
        <v>120000</v>
      </c>
    </row>
    <row r="111" spans="1:5" x14ac:dyDescent="0.3">
      <c r="A111" s="67" t="s">
        <v>765</v>
      </c>
      <c r="B111" s="3" t="s">
        <v>560</v>
      </c>
      <c r="C111" s="51"/>
      <c r="D111" s="51"/>
      <c r="E111" s="51">
        <v>360000</v>
      </c>
    </row>
    <row r="112" spans="1:5" x14ac:dyDescent="0.3">
      <c r="A112" s="67" t="s">
        <v>766</v>
      </c>
      <c r="B112" s="3" t="s">
        <v>592</v>
      </c>
      <c r="C112" s="51">
        <v>2790208</v>
      </c>
      <c r="D112" s="51">
        <v>1700000</v>
      </c>
      <c r="E112" s="51">
        <v>2733124.66</v>
      </c>
    </row>
    <row r="113" spans="1:5" x14ac:dyDescent="0.3">
      <c r="A113" s="67" t="s">
        <v>767</v>
      </c>
      <c r="B113" s="3" t="s">
        <v>564</v>
      </c>
      <c r="C113" s="51"/>
      <c r="D113" s="51"/>
      <c r="E113" s="51">
        <v>27331246.640000001</v>
      </c>
    </row>
    <row r="114" spans="1:5" x14ac:dyDescent="0.3">
      <c r="A114" s="67" t="s">
        <v>768</v>
      </c>
      <c r="B114" s="3" t="s">
        <v>565</v>
      </c>
      <c r="C114" s="51"/>
      <c r="D114" s="51"/>
      <c r="E114" s="51">
        <v>161876176.65000001</v>
      </c>
    </row>
    <row r="115" spans="1:5" x14ac:dyDescent="0.3">
      <c r="A115" s="67" t="s">
        <v>769</v>
      </c>
      <c r="B115" s="3" t="s">
        <v>566</v>
      </c>
      <c r="C115" s="51"/>
      <c r="D115" s="51"/>
      <c r="E115" s="51">
        <v>2171276.4</v>
      </c>
    </row>
    <row r="116" spans="1:5" x14ac:dyDescent="0.3">
      <c r="A116" s="67" t="s">
        <v>770</v>
      </c>
      <c r="B116" s="3" t="s">
        <v>567</v>
      </c>
      <c r="C116" s="51"/>
      <c r="D116" s="51"/>
      <c r="E116" s="51">
        <v>164357533.19999999</v>
      </c>
    </row>
    <row r="117" spans="1:5" x14ac:dyDescent="0.3">
      <c r="A117" s="67" t="s">
        <v>771</v>
      </c>
      <c r="B117" s="3" t="s">
        <v>568</v>
      </c>
      <c r="C117" s="51"/>
      <c r="D117" s="51"/>
      <c r="E117" s="51">
        <v>2124705.96</v>
      </c>
    </row>
    <row r="118" spans="1:5" x14ac:dyDescent="0.3">
      <c r="A118" s="67" t="s">
        <v>772</v>
      </c>
      <c r="B118" s="3" t="s">
        <v>569</v>
      </c>
      <c r="C118" s="51"/>
      <c r="D118" s="51"/>
      <c r="E118" s="51">
        <v>15500000</v>
      </c>
    </row>
    <row r="119" spans="1:5" x14ac:dyDescent="0.3">
      <c r="A119" s="67" t="s">
        <v>773</v>
      </c>
      <c r="B119" s="3" t="s">
        <v>570</v>
      </c>
      <c r="C119" s="51">
        <v>2790208</v>
      </c>
      <c r="D119" s="51">
        <v>1927000</v>
      </c>
      <c r="E119" s="51">
        <v>5466249.3300000001</v>
      </c>
    </row>
    <row r="120" spans="1:5" x14ac:dyDescent="0.3">
      <c r="A120" s="67" t="s">
        <v>774</v>
      </c>
      <c r="B120" s="3" t="s">
        <v>571</v>
      </c>
      <c r="C120" s="51">
        <v>5580416</v>
      </c>
      <c r="D120" s="51">
        <v>3275000</v>
      </c>
      <c r="E120" s="51">
        <v>2482043.4500000002</v>
      </c>
    </row>
    <row r="121" spans="1:5" x14ac:dyDescent="0.3">
      <c r="A121" s="67" t="s">
        <v>775</v>
      </c>
      <c r="B121" s="3" t="s">
        <v>593</v>
      </c>
      <c r="C121" s="51"/>
      <c r="D121" s="51"/>
      <c r="E121" s="51">
        <v>15321469.439999999</v>
      </c>
    </row>
    <row r="122" spans="1:5" x14ac:dyDescent="0.3">
      <c r="A122" s="67" t="s">
        <v>776</v>
      </c>
      <c r="B122" s="3" t="s">
        <v>594</v>
      </c>
      <c r="C122" s="51"/>
      <c r="D122" s="51"/>
      <c r="E122" s="51">
        <v>70589.399999999994</v>
      </c>
    </row>
    <row r="123" spans="1:5" x14ac:dyDescent="0.3">
      <c r="A123" s="67" t="s">
        <v>777</v>
      </c>
      <c r="B123" s="3" t="s">
        <v>595</v>
      </c>
      <c r="C123" s="51"/>
      <c r="D123" s="51"/>
      <c r="E123" s="51">
        <v>60000</v>
      </c>
    </row>
    <row r="124" spans="1:5" x14ac:dyDescent="0.3">
      <c r="A124" s="67" t="s">
        <v>778</v>
      </c>
      <c r="B124" s="3" t="s">
        <v>596</v>
      </c>
      <c r="C124" s="51"/>
      <c r="D124" s="51"/>
      <c r="E124" s="51">
        <v>120000</v>
      </c>
    </row>
    <row r="125" spans="1:5" x14ac:dyDescent="0.3">
      <c r="A125" s="67" t="s">
        <v>779</v>
      </c>
      <c r="B125" s="3" t="s">
        <v>597</v>
      </c>
      <c r="C125" s="51"/>
      <c r="D125" s="51"/>
      <c r="E125" s="51">
        <v>35294.04</v>
      </c>
    </row>
    <row r="126" spans="1:5" hidden="1" x14ac:dyDescent="0.3">
      <c r="A126" s="67" t="s">
        <v>782</v>
      </c>
      <c r="B126" s="3"/>
      <c r="C126" s="51"/>
      <c r="D126" s="51"/>
      <c r="E126" s="51"/>
    </row>
    <row r="127" spans="1:5" hidden="1" x14ac:dyDescent="0.3">
      <c r="A127" s="67" t="s">
        <v>832</v>
      </c>
      <c r="B127" s="3"/>
      <c r="C127" s="51"/>
      <c r="D127" s="51"/>
      <c r="E127" s="51"/>
    </row>
    <row r="128" spans="1:5" hidden="1" x14ac:dyDescent="0.3">
      <c r="A128" s="67" t="s">
        <v>833</v>
      </c>
      <c r="B128" s="3"/>
      <c r="C128" s="51"/>
      <c r="D128" s="51"/>
      <c r="E128" s="51"/>
    </row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zgN+lgp1ZMls/RUa2Jp1s6YsALFOEDiY7FQe4KGbw9rYBwIQPWu3mulVnN+CE8oY3YkJ/F51hbfSGlYoEsfZw==" saltValue="WhiO/4Tob99+qJWVJ9acLA==" spinCount="100000" sheet="1" objects="1" scenarios="1" formatColumns="0" formatRows="0" selectLockedCells="1"/>
  <mergeCells count="6">
    <mergeCell ref="A106:E106"/>
    <mergeCell ref="A104:E104"/>
    <mergeCell ref="A105:E105"/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52" orientation="landscape" r:id="rId1"/>
  <headerFooter>
    <oddFooter>&amp;C&amp;"Calibri,Bold"&amp;20&amp;P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300"/>
  <sheetViews>
    <sheetView view="pageBreakPreview" topLeftCell="A82" zoomScale="60" zoomScaleNormal="73" workbookViewId="0">
      <selection activeCell="A303" sqref="A303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4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72" t="s">
        <v>143</v>
      </c>
      <c r="B1" s="69"/>
      <c r="C1" s="69"/>
      <c r="D1" s="69"/>
      <c r="E1" s="69"/>
      <c r="F1" s="69"/>
    </row>
    <row r="2" spans="1:6" x14ac:dyDescent="0.3">
      <c r="A2" s="70" t="s">
        <v>815</v>
      </c>
      <c r="B2" s="70"/>
      <c r="C2" s="70"/>
      <c r="D2" s="70"/>
      <c r="E2" s="70"/>
      <c r="F2" s="70"/>
    </row>
    <row r="3" spans="1:6" x14ac:dyDescent="0.3">
      <c r="A3" s="70" t="s">
        <v>752</v>
      </c>
      <c r="B3" s="70"/>
      <c r="C3" s="70"/>
      <c r="D3" s="70"/>
      <c r="E3" s="70"/>
      <c r="F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609</v>
      </c>
      <c r="B6" s="23">
        <v>3</v>
      </c>
      <c r="C6" s="7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1720609000.71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SUM(D8:D10)</f>
        <v>0</v>
      </c>
      <c r="E7" s="11">
        <f>SUM(E8:E10)</f>
        <v>0</v>
      </c>
      <c r="F7" s="11">
        <f>SUM(F8:F10)</f>
        <v>0</v>
      </c>
    </row>
    <row r="8" spans="1:6" hidden="1" x14ac:dyDescent="0.3">
      <c r="A8" s="54" t="s">
        <v>610</v>
      </c>
      <c r="B8" s="52">
        <v>32010101</v>
      </c>
      <c r="C8" s="3" t="s">
        <v>115</v>
      </c>
      <c r="D8" s="55"/>
      <c r="E8" s="55"/>
      <c r="F8" s="55"/>
    </row>
    <row r="9" spans="1:6" hidden="1" x14ac:dyDescent="0.3">
      <c r="A9" s="54"/>
      <c r="B9" s="52"/>
      <c r="C9" s="3" t="s">
        <v>784</v>
      </c>
      <c r="D9" s="55"/>
      <c r="E9" s="55"/>
      <c r="F9" s="55"/>
    </row>
    <row r="10" spans="1:6" hidden="1" x14ac:dyDescent="0.3">
      <c r="A10" s="3"/>
      <c r="B10" s="52"/>
      <c r="C10" s="3"/>
      <c r="D10" s="55"/>
      <c r="E10" s="55"/>
      <c r="F10" s="55"/>
    </row>
    <row r="11" spans="1:6" s="1" customFormat="1" x14ac:dyDescent="0.3">
      <c r="A11" s="7"/>
      <c r="B11" s="23">
        <v>32010200</v>
      </c>
      <c r="C11" s="7" t="s">
        <v>116</v>
      </c>
      <c r="D11" s="11">
        <f>SUM(D12:D14)</f>
        <v>0</v>
      </c>
      <c r="E11" s="11">
        <f>SUM(E12:E14)</f>
        <v>0</v>
      </c>
      <c r="F11" s="11">
        <f>SUM(F12:F14)</f>
        <v>1520609000.71</v>
      </c>
    </row>
    <row r="12" spans="1:6" hidden="1" x14ac:dyDescent="0.3">
      <c r="A12" s="54" t="s">
        <v>611</v>
      </c>
      <c r="B12" s="52">
        <v>32010202</v>
      </c>
      <c r="C12" s="3" t="s">
        <v>117</v>
      </c>
      <c r="D12" s="55"/>
      <c r="E12" s="55"/>
      <c r="F12" s="55"/>
    </row>
    <row r="13" spans="1:6" x14ac:dyDescent="0.3">
      <c r="A13" s="54" t="s">
        <v>648</v>
      </c>
      <c r="B13" s="52">
        <v>32010220</v>
      </c>
      <c r="C13" s="3" t="s">
        <v>572</v>
      </c>
      <c r="D13" s="55"/>
      <c r="E13" s="55"/>
      <c r="F13" s="55">
        <v>400000000</v>
      </c>
    </row>
    <row r="14" spans="1:6" s="1" customFormat="1" x14ac:dyDescent="0.3">
      <c r="A14" s="68" t="s">
        <v>649</v>
      </c>
      <c r="B14" s="22">
        <v>32010221</v>
      </c>
      <c r="C14" s="6" t="s">
        <v>759</v>
      </c>
      <c r="D14" s="11">
        <f>SUM(D78:D98)</f>
        <v>0</v>
      </c>
      <c r="E14" s="11">
        <f>SUM(E78:E98)</f>
        <v>0</v>
      </c>
      <c r="F14" s="11">
        <f>SUM(F78:F98)</f>
        <v>1120609000.71</v>
      </c>
    </row>
    <row r="15" spans="1:6" hidden="1" x14ac:dyDescent="0.3">
      <c r="A15" s="50"/>
      <c r="B15" s="50"/>
      <c r="C15" s="50"/>
      <c r="D15" s="50"/>
      <c r="E15" s="50"/>
      <c r="F15" s="50"/>
    </row>
    <row r="16" spans="1:6" s="1" customFormat="1" x14ac:dyDescent="0.3">
      <c r="A16" s="7"/>
      <c r="B16" s="23">
        <v>320103</v>
      </c>
      <c r="C16" s="7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3">
      <c r="A17" s="54" t="s">
        <v>650</v>
      </c>
      <c r="B17" s="52">
        <v>32010301</v>
      </c>
      <c r="C17" s="3" t="s">
        <v>119</v>
      </c>
      <c r="D17" s="55"/>
      <c r="E17" s="55"/>
      <c r="F17" s="55"/>
    </row>
    <row r="18" spans="1:6" hidden="1" x14ac:dyDescent="0.3">
      <c r="A18" s="3"/>
      <c r="B18" s="52"/>
      <c r="C18" s="3"/>
      <c r="D18" s="55"/>
      <c r="E18" s="55"/>
      <c r="F18" s="55"/>
    </row>
    <row r="19" spans="1:6" hidden="1" x14ac:dyDescent="0.3">
      <c r="A19" s="3"/>
      <c r="B19" s="52"/>
      <c r="C19" s="3"/>
      <c r="D19" s="55"/>
      <c r="E19" s="55"/>
      <c r="F19" s="55"/>
    </row>
    <row r="20" spans="1:6" hidden="1" x14ac:dyDescent="0.3">
      <c r="A20" s="3"/>
      <c r="B20" s="52"/>
      <c r="C20" s="3"/>
      <c r="D20" s="55"/>
      <c r="E20" s="55"/>
      <c r="F20" s="55"/>
    </row>
    <row r="21" spans="1:6" hidden="1" x14ac:dyDescent="0.3">
      <c r="A21" s="3"/>
      <c r="B21" s="52"/>
      <c r="C21" s="3"/>
      <c r="D21" s="55"/>
      <c r="E21" s="55"/>
      <c r="F21" s="55"/>
    </row>
    <row r="22" spans="1:6" s="1" customFormat="1" x14ac:dyDescent="0.3">
      <c r="A22" s="7"/>
      <c r="B22" s="23">
        <v>32010400</v>
      </c>
      <c r="C22" s="7" t="s">
        <v>120</v>
      </c>
      <c r="D22" s="11">
        <f>SUM(D23:D27)</f>
        <v>0</v>
      </c>
      <c r="E22" s="11">
        <f>SUM(E23:E27)</f>
        <v>0</v>
      </c>
      <c r="F22" s="11">
        <f>SUM(F23:F27)</f>
        <v>0</v>
      </c>
    </row>
    <row r="23" spans="1:6" hidden="1" x14ac:dyDescent="0.3">
      <c r="A23" s="54" t="s">
        <v>651</v>
      </c>
      <c r="B23" s="52">
        <v>32010405</v>
      </c>
      <c r="C23" s="3" t="s">
        <v>121</v>
      </c>
      <c r="D23" s="55"/>
      <c r="E23" s="55"/>
      <c r="F23" s="55"/>
    </row>
    <row r="24" spans="1:6" hidden="1" x14ac:dyDescent="0.3">
      <c r="A24" s="54" t="s">
        <v>652</v>
      </c>
      <c r="B24" s="52">
        <v>32010406</v>
      </c>
      <c r="C24" s="3" t="s">
        <v>122</v>
      </c>
      <c r="D24" s="55"/>
      <c r="E24" s="55"/>
      <c r="F24" s="55"/>
    </row>
    <row r="25" spans="1:6" hidden="1" x14ac:dyDescent="0.3">
      <c r="A25" s="54" t="s">
        <v>653</v>
      </c>
      <c r="B25" s="52">
        <v>32010407</v>
      </c>
      <c r="C25" s="3" t="s">
        <v>123</v>
      </c>
      <c r="D25" s="55"/>
      <c r="E25" s="55"/>
      <c r="F25" s="55"/>
    </row>
    <row r="26" spans="1:6" hidden="1" x14ac:dyDescent="0.3">
      <c r="A26" s="54" t="s">
        <v>654</v>
      </c>
      <c r="B26" s="52">
        <v>32010408</v>
      </c>
      <c r="C26" s="3" t="s">
        <v>124</v>
      </c>
      <c r="D26" s="55"/>
      <c r="E26" s="55"/>
      <c r="F26" s="55"/>
    </row>
    <row r="27" spans="1:6" hidden="1" x14ac:dyDescent="0.3">
      <c r="A27" s="3"/>
      <c r="B27" s="52"/>
      <c r="C27" s="3"/>
      <c r="D27" s="55"/>
      <c r="E27" s="55"/>
      <c r="F27" s="55"/>
    </row>
    <row r="28" spans="1:6" s="1" customFormat="1" x14ac:dyDescent="0.3">
      <c r="A28" s="7"/>
      <c r="B28" s="23">
        <v>320105</v>
      </c>
      <c r="C28" s="7" t="s">
        <v>125</v>
      </c>
      <c r="D28" s="11">
        <f>SUM(D29:D36)</f>
        <v>0</v>
      </c>
      <c r="E28" s="11">
        <f>SUM(E29:E36)</f>
        <v>0</v>
      </c>
      <c r="F28" s="11">
        <f>SUM(F29:F36)</f>
        <v>0</v>
      </c>
    </row>
    <row r="29" spans="1:6" x14ac:dyDescent="0.3">
      <c r="A29" s="54" t="s">
        <v>655</v>
      </c>
      <c r="B29" s="52">
        <v>32010501</v>
      </c>
      <c r="C29" s="3" t="s">
        <v>126</v>
      </c>
      <c r="D29" s="55"/>
      <c r="E29" s="55"/>
      <c r="F29" s="55"/>
    </row>
    <row r="30" spans="1:6" hidden="1" x14ac:dyDescent="0.3">
      <c r="A30" s="3"/>
      <c r="B30" s="52"/>
      <c r="C30" s="3"/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hidden="1" x14ac:dyDescent="0.3">
      <c r="A34" s="4"/>
      <c r="B34" s="16"/>
      <c r="C34" s="4"/>
      <c r="D34" s="55"/>
      <c r="E34" s="55"/>
      <c r="F34" s="55"/>
    </row>
    <row r="35" spans="1:6" hidden="1" x14ac:dyDescent="0.3">
      <c r="A35" s="4"/>
      <c r="B35" s="16"/>
      <c r="C35" s="4"/>
      <c r="D35" s="55"/>
      <c r="E35" s="55"/>
      <c r="F35" s="55"/>
    </row>
    <row r="36" spans="1:6" hidden="1" x14ac:dyDescent="0.3">
      <c r="A36" s="4"/>
      <c r="B36" s="16"/>
      <c r="C36" s="4"/>
      <c r="D36" s="55"/>
      <c r="E36" s="55"/>
      <c r="F36" s="55"/>
    </row>
    <row r="37" spans="1:6" s="1" customFormat="1" x14ac:dyDescent="0.3">
      <c r="A37" s="7"/>
      <c r="B37" s="23">
        <v>320106</v>
      </c>
      <c r="C37" s="7"/>
      <c r="D37" s="11">
        <f>SUM(D38:D43)</f>
        <v>0</v>
      </c>
      <c r="E37" s="11">
        <f>SUM(E38:E43)</f>
        <v>0</v>
      </c>
      <c r="F37" s="11">
        <f>SUM(F38:F43)</f>
        <v>0</v>
      </c>
    </row>
    <row r="38" spans="1:6" hidden="1" x14ac:dyDescent="0.3">
      <c r="A38" s="54" t="s">
        <v>656</v>
      </c>
      <c r="B38" s="52">
        <v>32010601</v>
      </c>
      <c r="C38" s="3" t="s">
        <v>128</v>
      </c>
      <c r="D38" s="55"/>
      <c r="E38" s="55"/>
      <c r="F38" s="55"/>
    </row>
    <row r="39" spans="1:6" hidden="1" x14ac:dyDescent="0.3">
      <c r="A39" s="54" t="s">
        <v>657</v>
      </c>
      <c r="B39" s="52">
        <v>32010602</v>
      </c>
      <c r="C39" s="3" t="s">
        <v>129</v>
      </c>
      <c r="D39" s="55"/>
      <c r="E39" s="55"/>
      <c r="F39" s="55"/>
    </row>
    <row r="40" spans="1:6" hidden="1" x14ac:dyDescent="0.3">
      <c r="A40" s="3"/>
      <c r="B40" s="52"/>
      <c r="C40" s="3"/>
      <c r="D40" s="55"/>
      <c r="E40" s="55"/>
      <c r="F40" s="55"/>
    </row>
    <row r="41" spans="1:6" hidden="1" x14ac:dyDescent="0.3">
      <c r="A41" s="3"/>
      <c r="B41" s="52"/>
      <c r="C41" s="3"/>
      <c r="D41" s="55"/>
      <c r="E41" s="55"/>
      <c r="F41" s="55"/>
    </row>
    <row r="42" spans="1:6" hidden="1" x14ac:dyDescent="0.3">
      <c r="A42" s="3"/>
      <c r="B42" s="52"/>
      <c r="C42" s="3"/>
      <c r="D42" s="55"/>
      <c r="E42" s="55"/>
      <c r="F42" s="55"/>
    </row>
    <row r="43" spans="1:6" hidden="1" x14ac:dyDescent="0.3">
      <c r="A43" s="3"/>
      <c r="B43" s="52"/>
      <c r="C43" s="3"/>
      <c r="D43" s="55"/>
      <c r="E43" s="55"/>
      <c r="F43" s="55"/>
    </row>
    <row r="44" spans="1:6" s="1" customFormat="1" x14ac:dyDescent="0.3">
      <c r="A44" s="7"/>
      <c r="B44" s="23">
        <v>320109</v>
      </c>
      <c r="C44" s="7" t="s">
        <v>130</v>
      </c>
      <c r="D44" s="11">
        <f>SUM(D45:D55)</f>
        <v>0</v>
      </c>
      <c r="E44" s="11">
        <f>SUM(E45:E55)</f>
        <v>0</v>
      </c>
      <c r="F44" s="11">
        <f>SUM(F45:F55)</f>
        <v>0</v>
      </c>
    </row>
    <row r="45" spans="1:6" hidden="1" x14ac:dyDescent="0.3">
      <c r="A45" s="54" t="s">
        <v>658</v>
      </c>
      <c r="B45" s="52">
        <v>32010903</v>
      </c>
      <c r="C45" s="3" t="s">
        <v>131</v>
      </c>
      <c r="D45" s="55"/>
      <c r="E45" s="55"/>
      <c r="F45" s="55"/>
    </row>
    <row r="46" spans="1:6" hidden="1" x14ac:dyDescent="0.3">
      <c r="A46" s="3"/>
      <c r="B46" s="52"/>
      <c r="C46" s="3"/>
      <c r="D46" s="55"/>
      <c r="E46" s="55"/>
      <c r="F46" s="55"/>
    </row>
    <row r="47" spans="1:6" hidden="1" x14ac:dyDescent="0.3">
      <c r="A47" s="54" t="s">
        <v>659</v>
      </c>
      <c r="B47" s="52">
        <v>32010904</v>
      </c>
      <c r="C47" s="3" t="s">
        <v>132</v>
      </c>
      <c r="D47" s="55"/>
      <c r="E47" s="55"/>
      <c r="F47" s="55"/>
    </row>
    <row r="48" spans="1:6" hidden="1" x14ac:dyDescent="0.3">
      <c r="A48" s="3"/>
      <c r="B48" s="52"/>
      <c r="C48" s="3"/>
      <c r="D48" s="55"/>
      <c r="E48" s="55"/>
      <c r="F48" s="55"/>
    </row>
    <row r="49" spans="1:6" hidden="1" x14ac:dyDescent="0.3">
      <c r="A49" s="54" t="s">
        <v>660</v>
      </c>
      <c r="B49" s="52">
        <v>32010935</v>
      </c>
      <c r="C49" s="3" t="s">
        <v>133</v>
      </c>
      <c r="D49" s="55"/>
      <c r="E49" s="55"/>
      <c r="F49" s="55"/>
    </row>
    <row r="50" spans="1:6" hidden="1" x14ac:dyDescent="0.3">
      <c r="A50" s="3"/>
      <c r="B50" s="52"/>
      <c r="C50" s="3"/>
      <c r="D50" s="55"/>
      <c r="E50" s="55"/>
      <c r="F50" s="55"/>
    </row>
    <row r="51" spans="1:6" hidden="1" x14ac:dyDescent="0.3">
      <c r="A51" s="3"/>
      <c r="B51" s="52"/>
      <c r="C51" s="3"/>
      <c r="D51" s="55"/>
      <c r="E51" s="55"/>
      <c r="F51" s="55"/>
    </row>
    <row r="52" spans="1:6" hidden="1" x14ac:dyDescent="0.3">
      <c r="A52" s="3"/>
      <c r="B52" s="52"/>
      <c r="C52" s="3"/>
      <c r="D52" s="55"/>
      <c r="E52" s="55"/>
      <c r="F52" s="55"/>
    </row>
    <row r="53" spans="1:6" hidden="1" x14ac:dyDescent="0.3">
      <c r="A53" s="54" t="s">
        <v>661</v>
      </c>
      <c r="B53" s="52">
        <v>32010936</v>
      </c>
      <c r="C53" s="3" t="s">
        <v>134</v>
      </c>
      <c r="D53" s="55"/>
      <c r="E53" s="55"/>
      <c r="F53" s="55"/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s="1" customFormat="1" x14ac:dyDescent="0.3">
      <c r="A56" s="7"/>
      <c r="B56" s="23">
        <v>320201</v>
      </c>
      <c r="C56" s="7" t="s">
        <v>146</v>
      </c>
      <c r="D56" s="11">
        <f>SUM(D57:D62)</f>
        <v>0</v>
      </c>
      <c r="E56" s="11">
        <f>SUM(E57:E62)</f>
        <v>0</v>
      </c>
      <c r="F56" s="11">
        <f>SUM(F57:F62)</f>
        <v>200000000</v>
      </c>
    </row>
    <row r="57" spans="1:6" hidden="1" x14ac:dyDescent="0.3">
      <c r="A57" s="54" t="s">
        <v>662</v>
      </c>
      <c r="B57" s="52">
        <v>32020101</v>
      </c>
      <c r="C57" s="3" t="s">
        <v>135</v>
      </c>
      <c r="D57" s="55"/>
      <c r="E57" s="55"/>
      <c r="F57" s="55"/>
    </row>
    <row r="58" spans="1:6" hidden="1" x14ac:dyDescent="0.3">
      <c r="A58" s="3"/>
      <c r="B58" s="52"/>
      <c r="C58" s="3"/>
      <c r="D58" s="55"/>
      <c r="E58" s="55"/>
      <c r="F58" s="55"/>
    </row>
    <row r="59" spans="1:6" hidden="1" x14ac:dyDescent="0.3">
      <c r="A59" s="54" t="s">
        <v>663</v>
      </c>
      <c r="B59" s="52">
        <v>32020102</v>
      </c>
      <c r="C59" s="3" t="s">
        <v>136</v>
      </c>
      <c r="D59" s="55"/>
      <c r="E59" s="55"/>
      <c r="F59" s="55"/>
    </row>
    <row r="60" spans="1:6" hidden="1" x14ac:dyDescent="0.3">
      <c r="A60" s="3"/>
      <c r="B60" s="52"/>
      <c r="C60" s="3"/>
      <c r="D60" s="55"/>
      <c r="E60" s="55"/>
      <c r="F60" s="55"/>
    </row>
    <row r="61" spans="1:6" x14ac:dyDescent="0.3">
      <c r="A61" s="54" t="s">
        <v>664</v>
      </c>
      <c r="B61" s="52">
        <v>32020104</v>
      </c>
      <c r="C61" s="3" t="s">
        <v>137</v>
      </c>
      <c r="D61" s="55"/>
      <c r="E61" s="55"/>
      <c r="F61" s="55">
        <v>200000000</v>
      </c>
    </row>
    <row r="62" spans="1:6" hidden="1" x14ac:dyDescent="0.3">
      <c r="A62" s="3"/>
      <c r="B62" s="52"/>
      <c r="C62" s="3"/>
      <c r="D62" s="55"/>
      <c r="E62" s="55"/>
      <c r="F62" s="55"/>
    </row>
    <row r="63" spans="1:6" s="1" customFormat="1" x14ac:dyDescent="0.3">
      <c r="A63" s="7"/>
      <c r="B63" s="23">
        <v>320301</v>
      </c>
      <c r="C63" s="7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54" t="s">
        <v>665</v>
      </c>
      <c r="B64" s="52">
        <v>32030101</v>
      </c>
      <c r="C64" s="3" t="s">
        <v>139</v>
      </c>
      <c r="D64" s="55"/>
      <c r="E64" s="55"/>
      <c r="F64" s="55"/>
    </row>
    <row r="65" spans="1:6" hidden="1" x14ac:dyDescent="0.3">
      <c r="A65" s="54" t="s">
        <v>666</v>
      </c>
      <c r="B65" s="52">
        <v>32030109</v>
      </c>
      <c r="C65" s="3" t="s">
        <v>140</v>
      </c>
      <c r="D65" s="55"/>
      <c r="E65" s="55"/>
      <c r="F65" s="55"/>
    </row>
    <row r="66" spans="1:6" hidden="1" x14ac:dyDescent="0.3">
      <c r="A66" s="54" t="s">
        <v>667</v>
      </c>
      <c r="B66" s="52">
        <v>32030110</v>
      </c>
      <c r="C66" s="3" t="s">
        <v>141</v>
      </c>
      <c r="D66" s="55"/>
      <c r="E66" s="55"/>
      <c r="F66" s="55"/>
    </row>
    <row r="67" spans="1:6" hidden="1" x14ac:dyDescent="0.3">
      <c r="A67" s="4"/>
      <c r="B67" s="16"/>
      <c r="C67" s="4"/>
      <c r="D67" s="55"/>
      <c r="E67" s="55"/>
      <c r="F67" s="55"/>
    </row>
    <row r="68" spans="1:6" hidden="1" x14ac:dyDescent="0.3">
      <c r="A68" s="4"/>
      <c r="B68" s="16"/>
      <c r="C68" s="4"/>
      <c r="D68" s="55"/>
      <c r="E68" s="55"/>
      <c r="F68" s="55"/>
    </row>
    <row r="69" spans="1:6" s="1" customFormat="1" x14ac:dyDescent="0.3">
      <c r="A69" s="7"/>
      <c r="B69" s="23">
        <v>32011000</v>
      </c>
      <c r="C69" s="7" t="s">
        <v>142</v>
      </c>
      <c r="D69" s="11">
        <f>SUM(D70:D71)</f>
        <v>0</v>
      </c>
      <c r="E69" s="11">
        <f>SUM(E70:E71)</f>
        <v>0</v>
      </c>
      <c r="F69" s="11">
        <f>SUM(F70:F71)</f>
        <v>0</v>
      </c>
    </row>
    <row r="70" spans="1:6" hidden="1" x14ac:dyDescent="0.3">
      <c r="A70" s="54" t="s">
        <v>668</v>
      </c>
      <c r="B70" s="4"/>
      <c r="C70" s="4"/>
      <c r="D70" s="55"/>
      <c r="E70" s="55"/>
      <c r="F70" s="55"/>
    </row>
    <row r="71" spans="1:6" hidden="1" x14ac:dyDescent="0.3">
      <c r="A71" s="4"/>
      <c r="B71" s="4"/>
      <c r="C71" s="4"/>
      <c r="D71" s="55"/>
      <c r="E71" s="55"/>
      <c r="F71" s="55"/>
    </row>
    <row r="72" spans="1:6" hidden="1" x14ac:dyDescent="0.3"/>
    <row r="73" spans="1:6" hidden="1" x14ac:dyDescent="0.3">
      <c r="A73" s="69" t="s">
        <v>781</v>
      </c>
      <c r="B73" s="69"/>
      <c r="C73" s="69"/>
      <c r="D73" s="69"/>
      <c r="E73" s="69"/>
      <c r="F73" s="69"/>
    </row>
    <row r="74" spans="1:6" hidden="1" x14ac:dyDescent="0.3">
      <c r="A74" s="70" t="s">
        <v>816</v>
      </c>
      <c r="B74" s="70"/>
      <c r="C74" s="70"/>
      <c r="D74" s="70"/>
      <c r="E74" s="70"/>
      <c r="F74" s="70"/>
    </row>
    <row r="75" spans="1:6" hidden="1" x14ac:dyDescent="0.3">
      <c r="A75" s="70" t="s">
        <v>752</v>
      </c>
      <c r="B75" s="70"/>
      <c r="C75" s="70"/>
      <c r="D75" s="70"/>
      <c r="E75" s="70"/>
      <c r="F75" s="70"/>
    </row>
    <row r="76" spans="1:6" hidden="1" x14ac:dyDescent="0.3"/>
    <row r="77" spans="1:6" ht="45" x14ac:dyDescent="0.3">
      <c r="A77" s="5"/>
      <c r="B77" s="5" t="s">
        <v>780</v>
      </c>
      <c r="C77" s="5" t="s">
        <v>112</v>
      </c>
      <c r="D77" s="5" t="s">
        <v>598</v>
      </c>
      <c r="E77" s="5" t="s">
        <v>599</v>
      </c>
      <c r="F77" s="5" t="s">
        <v>600</v>
      </c>
    </row>
    <row r="78" spans="1:6" ht="45" x14ac:dyDescent="0.3">
      <c r="A78" s="54"/>
      <c r="B78" s="52" t="s">
        <v>762</v>
      </c>
      <c r="C78" s="3" t="s">
        <v>573</v>
      </c>
      <c r="D78" s="55"/>
      <c r="E78" s="55"/>
      <c r="F78" s="55">
        <v>205882352.94</v>
      </c>
    </row>
    <row r="79" spans="1:6" ht="30" hidden="1" x14ac:dyDescent="0.3">
      <c r="A79" s="54"/>
      <c r="B79" s="52" t="s">
        <v>763</v>
      </c>
      <c r="C79" s="3" t="s">
        <v>574</v>
      </c>
      <c r="D79" s="55"/>
      <c r="E79" s="55"/>
      <c r="F79" s="55"/>
    </row>
    <row r="80" spans="1:6" ht="30" x14ac:dyDescent="0.3">
      <c r="A80" s="54"/>
      <c r="B80" s="52" t="s">
        <v>764</v>
      </c>
      <c r="C80" s="3" t="s">
        <v>575</v>
      </c>
      <c r="D80" s="55"/>
      <c r="E80" s="55"/>
      <c r="F80" s="55">
        <v>58823529.409999996</v>
      </c>
    </row>
    <row r="81" spans="1:6" ht="45" x14ac:dyDescent="0.3">
      <c r="A81" s="54"/>
      <c r="B81" s="52" t="s">
        <v>765</v>
      </c>
      <c r="C81" s="3" t="s">
        <v>577</v>
      </c>
      <c r="D81" s="55"/>
      <c r="E81" s="55"/>
      <c r="F81" s="55">
        <v>68627450.980000004</v>
      </c>
    </row>
    <row r="82" spans="1:6" ht="45" x14ac:dyDescent="0.3">
      <c r="A82" s="54"/>
      <c r="B82" s="52" t="s">
        <v>766</v>
      </c>
      <c r="C82" s="3" t="s">
        <v>576</v>
      </c>
      <c r="D82" s="55"/>
      <c r="E82" s="55"/>
      <c r="F82" s="55">
        <v>6826754.0999999996</v>
      </c>
    </row>
    <row r="83" spans="1:6" ht="30" x14ac:dyDescent="0.3">
      <c r="A83" s="54"/>
      <c r="B83" s="52" t="s">
        <v>767</v>
      </c>
      <c r="C83" s="3" t="s">
        <v>578</v>
      </c>
      <c r="D83" s="55"/>
      <c r="E83" s="55"/>
      <c r="F83" s="55">
        <v>68627450.980000004</v>
      </c>
    </row>
    <row r="84" spans="1:6" ht="45" x14ac:dyDescent="0.3">
      <c r="A84" s="54"/>
      <c r="B84" s="52" t="s">
        <v>768</v>
      </c>
      <c r="C84" s="3" t="s">
        <v>579</v>
      </c>
      <c r="D84" s="55"/>
      <c r="E84" s="55"/>
      <c r="F84" s="55">
        <v>70058823.530000001</v>
      </c>
    </row>
    <row r="85" spans="1:6" ht="30" x14ac:dyDescent="0.3">
      <c r="A85" s="54"/>
      <c r="B85" s="52" t="s">
        <v>769</v>
      </c>
      <c r="C85" s="3" t="s">
        <v>580</v>
      </c>
      <c r="D85" s="55"/>
      <c r="E85" s="55"/>
      <c r="F85" s="55">
        <v>147058823.53</v>
      </c>
    </row>
    <row r="86" spans="1:6" ht="30" hidden="1" x14ac:dyDescent="0.3">
      <c r="A86" s="54"/>
      <c r="B86" s="52" t="s">
        <v>770</v>
      </c>
      <c r="C86" s="3" t="s">
        <v>581</v>
      </c>
      <c r="D86" s="55"/>
      <c r="E86" s="55"/>
      <c r="F86" s="55"/>
    </row>
    <row r="87" spans="1:6" ht="45" x14ac:dyDescent="0.3">
      <c r="A87" s="54"/>
      <c r="B87" s="52" t="s">
        <v>771</v>
      </c>
      <c r="C87" s="3" t="s">
        <v>582</v>
      </c>
      <c r="D87" s="55"/>
      <c r="E87" s="55"/>
      <c r="F87" s="55">
        <v>68627450.980000004</v>
      </c>
    </row>
    <row r="88" spans="1:6" ht="30" hidden="1" x14ac:dyDescent="0.3">
      <c r="A88" s="54"/>
      <c r="B88" s="52" t="s">
        <v>772</v>
      </c>
      <c r="C88" s="3" t="s">
        <v>583</v>
      </c>
      <c r="D88" s="55"/>
      <c r="E88" s="55"/>
      <c r="F88" s="55"/>
    </row>
    <row r="89" spans="1:6" ht="60" x14ac:dyDescent="0.3">
      <c r="A89" s="54"/>
      <c r="B89" s="52" t="s">
        <v>773</v>
      </c>
      <c r="C89" s="3" t="s">
        <v>584</v>
      </c>
      <c r="D89" s="55"/>
      <c r="E89" s="55"/>
      <c r="F89" s="55">
        <v>3000000</v>
      </c>
    </row>
    <row r="90" spans="1:6" ht="45" x14ac:dyDescent="0.3">
      <c r="A90" s="54"/>
      <c r="B90" s="52" t="s">
        <v>774</v>
      </c>
      <c r="C90" s="3" t="s">
        <v>585</v>
      </c>
      <c r="D90" s="55"/>
      <c r="E90" s="55"/>
      <c r="F90" s="55">
        <v>41176470.590000004</v>
      </c>
    </row>
    <row r="91" spans="1:6" ht="45" x14ac:dyDescent="0.3">
      <c r="A91" s="54"/>
      <c r="B91" s="52" t="s">
        <v>775</v>
      </c>
      <c r="C91" s="3" t="s">
        <v>586</v>
      </c>
      <c r="D91" s="55"/>
      <c r="E91" s="55"/>
      <c r="F91" s="55">
        <v>117647058.81999999</v>
      </c>
    </row>
    <row r="92" spans="1:6" ht="30" x14ac:dyDescent="0.3">
      <c r="A92" s="54"/>
      <c r="B92" s="52" t="s">
        <v>776</v>
      </c>
      <c r="C92" s="3" t="s">
        <v>587</v>
      </c>
      <c r="D92" s="55"/>
      <c r="E92" s="55"/>
      <c r="F92" s="55">
        <v>147058823.53</v>
      </c>
    </row>
    <row r="93" spans="1:6" ht="45" x14ac:dyDescent="0.3">
      <c r="A93" s="54"/>
      <c r="B93" s="52" t="s">
        <v>777</v>
      </c>
      <c r="C93" s="3" t="s">
        <v>588</v>
      </c>
      <c r="D93" s="55"/>
      <c r="E93" s="55"/>
      <c r="F93" s="55">
        <v>1166364.26</v>
      </c>
    </row>
    <row r="94" spans="1:6" x14ac:dyDescent="0.3">
      <c r="A94" s="54"/>
      <c r="B94" s="52" t="s">
        <v>778</v>
      </c>
      <c r="C94" s="3" t="s">
        <v>589</v>
      </c>
      <c r="D94" s="55"/>
      <c r="E94" s="55"/>
      <c r="F94" s="55">
        <v>65282352.939999998</v>
      </c>
    </row>
    <row r="95" spans="1:6" ht="30" x14ac:dyDescent="0.3">
      <c r="A95" s="54"/>
      <c r="B95" s="52" t="s">
        <v>779</v>
      </c>
      <c r="C95" s="3" t="s">
        <v>590</v>
      </c>
      <c r="D95" s="55"/>
      <c r="E95" s="55"/>
      <c r="F95" s="55">
        <v>44117647.060000002</v>
      </c>
    </row>
    <row r="96" spans="1:6" ht="45" x14ac:dyDescent="0.3">
      <c r="A96" s="54"/>
      <c r="B96" s="52" t="s">
        <v>782</v>
      </c>
      <c r="C96" s="3" t="s">
        <v>591</v>
      </c>
      <c r="D96" s="55"/>
      <c r="E96" s="55"/>
      <c r="F96" s="55">
        <v>6627647.0599999996</v>
      </c>
    </row>
    <row r="97" spans="1:6" hidden="1" x14ac:dyDescent="0.3">
      <c r="A97" s="4"/>
      <c r="B97" s="52"/>
      <c r="C97" s="3"/>
      <c r="D97" s="55"/>
      <c r="E97" s="55"/>
      <c r="F97" s="55"/>
    </row>
    <row r="98" spans="1:6" hidden="1" x14ac:dyDescent="0.3">
      <c r="A98" s="4"/>
      <c r="B98" s="52"/>
      <c r="C98" s="3"/>
      <c r="D98" s="55"/>
      <c r="E98" s="55"/>
      <c r="F98" s="5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cnSlOtIBkASYGU+wCxgeqgKlZ6BSEqhMzsNInVjHeQ8B8tnydVNN0RZTJb4pUtpa5VYEr5jF7zDfU9x8Ey0Sw==" saltValue="4dJNtzD6c4gIgfMOscqm8A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51181102362204722"/>
  <pageSetup paperSize="9" scale="52" orientation="landscape" r:id="rId1"/>
  <headerFooter>
    <oddFooter>&amp;C&amp;"Calibri,Bold"&amp;20&amp;P</oddFooter>
  </headerFooter>
  <rowBreaks count="1" manualBreakCount="1">
    <brk id="8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2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817</v>
      </c>
      <c r="B3" s="71"/>
      <c r="C3" s="71"/>
      <c r="D3" s="71"/>
      <c r="E3" s="71"/>
    </row>
    <row r="4" spans="1:5" x14ac:dyDescent="0.3">
      <c r="A4" s="70" t="s">
        <v>753</v>
      </c>
      <c r="B4" s="70"/>
      <c r="C4" s="70"/>
      <c r="D4" s="70"/>
      <c r="E4" s="70"/>
    </row>
    <row r="6" spans="1:5" ht="51" customHeight="1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57670469.759999998</v>
      </c>
      <c r="D7" s="24">
        <f>D8+D13+D20</f>
        <v>35785018.780000001</v>
      </c>
      <c r="E7" s="24">
        <f>E8+E13+E20</f>
        <v>32219472</v>
      </c>
    </row>
    <row r="8" spans="1:5" s="1" customFormat="1" x14ac:dyDescent="0.3">
      <c r="A8" s="48">
        <v>2101</v>
      </c>
      <c r="B8" s="48" t="s">
        <v>5</v>
      </c>
      <c r="C8" s="24">
        <f>C9</f>
        <v>57670469.759999998</v>
      </c>
      <c r="D8" s="24">
        <f>D9</f>
        <v>35785018.780000001</v>
      </c>
      <c r="E8" s="24">
        <f>E9</f>
        <v>32219472</v>
      </c>
    </row>
    <row r="9" spans="1:5" s="1" customFormat="1" x14ac:dyDescent="0.3">
      <c r="A9" s="48">
        <v>210101</v>
      </c>
      <c r="B9" s="48" t="s">
        <v>6</v>
      </c>
      <c r="C9" s="24">
        <f>SUM(C10:C12)</f>
        <v>57670469.759999998</v>
      </c>
      <c r="D9" s="24">
        <f>SUM(D10:D12)</f>
        <v>35785018.780000001</v>
      </c>
      <c r="E9" s="24">
        <f>SUM(E10:E12)</f>
        <v>32219472</v>
      </c>
    </row>
    <row r="10" spans="1:5" x14ac:dyDescent="0.3">
      <c r="A10" s="49">
        <v>21010101</v>
      </c>
      <c r="B10" s="50" t="s">
        <v>5</v>
      </c>
      <c r="C10" s="51">
        <v>57670469.759999998</v>
      </c>
      <c r="D10" s="51">
        <v>35785018.780000001</v>
      </c>
      <c r="E10" s="51">
        <v>32219472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9yIqOrtsTEze0b1xUNt/UGOQV7TUgbfxjWY9zvtPHQ2YCyvxR+FnXGhLx6HHTn4OXgznHfOkdtGKi7KbX4gvQ==" saltValue="KOWnASEm7RXL3Dhb4Mth6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3:E300"/>
  <sheetViews>
    <sheetView view="pageBreakPreview" topLeftCell="A7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818</v>
      </c>
      <c r="B4" s="71"/>
      <c r="C4" s="71"/>
      <c r="D4" s="71"/>
      <c r="E4" s="71"/>
    </row>
    <row r="5" spans="1:5" x14ac:dyDescent="0.3">
      <c r="A5" s="70" t="s">
        <v>753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42000000</v>
      </c>
      <c r="D7" s="24">
        <f>D8+D84+D88+D93</f>
        <v>30053136.879999999</v>
      </c>
      <c r="E7" s="24">
        <f>E8+E84+E88+E93</f>
        <v>9000000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42000000</v>
      </c>
      <c r="D8" s="24">
        <f>D9+D14+D22+D36+D45+D48+D54+D63+D67+D70</f>
        <v>30053136.879999999</v>
      </c>
      <c r="E8" s="24">
        <f>E9+E14+E22+E36+E45+E48+E54+E63+E67+E70</f>
        <v>9000000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2000000</v>
      </c>
      <c r="D9" s="24">
        <f>SUM(D10:D13)</f>
        <v>760000</v>
      </c>
      <c r="E9" s="24">
        <f>SUM(E10:E13)</f>
        <v>1500000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500000</v>
      </c>
    </row>
    <row r="11" spans="1:5" x14ac:dyDescent="0.3">
      <c r="A11" s="52">
        <v>22020102</v>
      </c>
      <c r="B11" s="3" t="s">
        <v>24</v>
      </c>
      <c r="C11" s="51">
        <v>2000000</v>
      </c>
      <c r="D11" s="51">
        <v>760000</v>
      </c>
      <c r="E11" s="51">
        <v>1000000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24000000</v>
      </c>
      <c r="D14" s="24">
        <f>SUM(D15:D21)</f>
        <v>20000000</v>
      </c>
      <c r="E14" s="24">
        <f>SUM(E15:E21)</f>
        <v>0</v>
      </c>
    </row>
    <row r="15" spans="1:5" x14ac:dyDescent="0.3">
      <c r="A15" s="52">
        <v>22020201</v>
      </c>
      <c r="B15" s="3" t="s">
        <v>28</v>
      </c>
      <c r="C15" s="51">
        <v>24000000</v>
      </c>
      <c r="D15" s="51">
        <v>20000000</v>
      </c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0</v>
      </c>
      <c r="D22" s="24">
        <f>SUM(D23:D35)</f>
        <v>0</v>
      </c>
      <c r="E22" s="24">
        <f>SUM(E23:E35)</f>
        <v>0</v>
      </c>
    </row>
    <row r="23" spans="1:5" hidden="1" x14ac:dyDescent="0.3">
      <c r="A23" s="52">
        <v>22020301</v>
      </c>
      <c r="B23" s="3" t="s">
        <v>36</v>
      </c>
      <c r="C23" s="51"/>
      <c r="D23" s="51"/>
      <c r="E23" s="51"/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11000000</v>
      </c>
      <c r="D36" s="24">
        <f>SUM(D37:D44)</f>
        <v>7754136.8799999999</v>
      </c>
      <c r="E36" s="24">
        <f>SUM(E37:E44)</f>
        <v>6500000</v>
      </c>
    </row>
    <row r="37" spans="1:5" x14ac:dyDescent="0.3">
      <c r="A37" s="52">
        <v>22020401</v>
      </c>
      <c r="B37" s="3" t="s">
        <v>50</v>
      </c>
      <c r="C37" s="51"/>
      <c r="D37" s="51">
        <v>1685000</v>
      </c>
      <c r="E37" s="51">
        <v>1000000</v>
      </c>
    </row>
    <row r="38" spans="1:5" x14ac:dyDescent="0.3">
      <c r="A38" s="52">
        <v>22020402</v>
      </c>
      <c r="B38" s="3" t="s">
        <v>51</v>
      </c>
      <c r="C38" s="51">
        <v>1000000</v>
      </c>
      <c r="D38" s="51">
        <v>350000</v>
      </c>
      <c r="E38" s="51">
        <v>500000</v>
      </c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x14ac:dyDescent="0.3">
      <c r="A41" s="52">
        <v>22020405</v>
      </c>
      <c r="B41" s="3" t="s">
        <v>54</v>
      </c>
      <c r="C41" s="51">
        <v>10000000</v>
      </c>
      <c r="D41" s="51">
        <v>5719136.8799999999</v>
      </c>
      <c r="E41" s="51">
        <v>5000000</v>
      </c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5000000</v>
      </c>
      <c r="D70" s="24">
        <f>SUM(D71:D83)</f>
        <v>1539000</v>
      </c>
      <c r="E70" s="24">
        <f>SUM(E71:E83)</f>
        <v>1000000</v>
      </c>
    </row>
    <row r="71" spans="1:5" hidden="1" x14ac:dyDescent="0.3">
      <c r="A71" s="52">
        <v>22021001</v>
      </c>
      <c r="B71" s="3" t="s">
        <v>84</v>
      </c>
      <c r="C71" s="51"/>
      <c r="D71" s="51"/>
      <c r="E71" s="51"/>
    </row>
    <row r="72" spans="1:5" x14ac:dyDescent="0.3">
      <c r="A72" s="52">
        <v>22021002</v>
      </c>
      <c r="B72" s="3" t="s">
        <v>85</v>
      </c>
      <c r="C72" s="51">
        <v>2000000</v>
      </c>
      <c r="D72" s="51">
        <v>400000</v>
      </c>
      <c r="E72" s="51">
        <v>500000</v>
      </c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3000000</v>
      </c>
      <c r="D76" s="51">
        <v>1139000</v>
      </c>
      <c r="E76" s="51">
        <v>500000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u3ow85M2/+zgjKJyyaagzTLjMqdTCV2KIwTCoxUJ6mvtP3vGTEGwwHzPrd2SIbL4AhgXNLRw1bvYbKKl0FZBg==" saltValue="c0zNH8RLLWDbMkqYLRS7J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F300"/>
  <sheetViews>
    <sheetView view="pageBreakPreview" topLeftCell="A50" zoomScale="60" zoomScaleNormal="78" workbookViewId="0">
      <selection sqref="A1:E1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819</v>
      </c>
      <c r="B2" s="70"/>
      <c r="C2" s="70"/>
      <c r="D2" s="70"/>
      <c r="E2" s="70"/>
    </row>
    <row r="3" spans="1:6" x14ac:dyDescent="0.3">
      <c r="A3" s="70" t="s">
        <v>753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612</v>
      </c>
      <c r="B6" s="23">
        <v>3</v>
      </c>
      <c r="C6" s="7" t="s">
        <v>113</v>
      </c>
      <c r="D6" s="11">
        <f>D7+D17+D28+D34+D40+D49+D56+D68+D75+D81</f>
        <v>546000000</v>
      </c>
      <c r="E6" s="11">
        <f>E7+E17+E28+E34+E40+E49+E56+E68+E75+E81</f>
        <v>116174631.95999999</v>
      </c>
      <c r="F6" s="11">
        <f>F7+F17+F28+F34+F40+F49+F56+F68+F75+F81</f>
        <v>776401984.75999999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SUM(D8:D16)</f>
        <v>40000000</v>
      </c>
      <c r="E7" s="11">
        <f>SUM(E8:E16)</f>
        <v>100000</v>
      </c>
      <c r="F7" s="11">
        <f>SUM(F8:F16)</f>
        <v>0</v>
      </c>
    </row>
    <row r="8" spans="1:6" x14ac:dyDescent="0.3">
      <c r="A8" s="54" t="s">
        <v>613</v>
      </c>
      <c r="B8" s="52">
        <v>32010101</v>
      </c>
      <c r="C8" s="3" t="s">
        <v>115</v>
      </c>
      <c r="D8" s="55">
        <v>40000000</v>
      </c>
      <c r="E8" s="55">
        <v>100000</v>
      </c>
      <c r="F8" s="55"/>
    </row>
    <row r="9" spans="1:6" hidden="1" x14ac:dyDescent="0.3">
      <c r="A9" s="3"/>
      <c r="B9" s="52"/>
      <c r="C9" s="3"/>
      <c r="D9" s="55"/>
      <c r="E9" s="55"/>
      <c r="F9" s="55"/>
    </row>
    <row r="10" spans="1:6" hidden="1" x14ac:dyDescent="0.3">
      <c r="A10" s="3"/>
      <c r="B10" s="52"/>
      <c r="C10" s="3"/>
      <c r="D10" s="55"/>
      <c r="E10" s="55"/>
      <c r="F10" s="55"/>
    </row>
    <row r="11" spans="1:6" hidden="1" x14ac:dyDescent="0.3">
      <c r="A11" s="3"/>
      <c r="B11" s="52"/>
      <c r="C11" s="3"/>
      <c r="D11" s="55"/>
      <c r="E11" s="55"/>
      <c r="F11" s="55"/>
    </row>
    <row r="12" spans="1:6" hidden="1" x14ac:dyDescent="0.3">
      <c r="A12" s="3"/>
      <c r="B12" s="52"/>
      <c r="C12" s="3"/>
      <c r="D12" s="55"/>
      <c r="E12" s="55"/>
      <c r="F12" s="55"/>
    </row>
    <row r="13" spans="1:6" hidden="1" x14ac:dyDescent="0.3">
      <c r="A13" s="3"/>
      <c r="B13" s="52"/>
      <c r="C13" s="3"/>
      <c r="D13" s="55"/>
      <c r="E13" s="55"/>
      <c r="F13" s="55"/>
    </row>
    <row r="14" spans="1:6" hidden="1" x14ac:dyDescent="0.3">
      <c r="A14" s="3"/>
      <c r="B14" s="52"/>
      <c r="C14" s="3"/>
      <c r="D14" s="55"/>
      <c r="E14" s="55"/>
      <c r="F14" s="55"/>
    </row>
    <row r="15" spans="1:6" hidden="1" x14ac:dyDescent="0.3">
      <c r="A15" s="3"/>
      <c r="B15" s="52"/>
      <c r="C15" s="3"/>
      <c r="D15" s="55"/>
      <c r="E15" s="55"/>
      <c r="F15" s="55"/>
    </row>
    <row r="16" spans="1:6" hidden="1" x14ac:dyDescent="0.3">
      <c r="A16" s="3"/>
      <c r="B16" s="52"/>
      <c r="C16" s="3"/>
      <c r="D16" s="55"/>
      <c r="E16" s="55"/>
      <c r="F16" s="55"/>
    </row>
    <row r="17" spans="1:6" s="1" customFormat="1" x14ac:dyDescent="0.3">
      <c r="A17" s="7"/>
      <c r="B17" s="23">
        <v>32010200</v>
      </c>
      <c r="C17" s="7" t="s">
        <v>116</v>
      </c>
      <c r="D17" s="11">
        <f>SUM(D18:D27)</f>
        <v>506000000</v>
      </c>
      <c r="E17" s="11">
        <f>SUM(E18:E27)</f>
        <v>116074631.95999999</v>
      </c>
      <c r="F17" s="11">
        <f>SUM(F18:F27)</f>
        <v>776401984.75999999</v>
      </c>
    </row>
    <row r="18" spans="1:6" x14ac:dyDescent="0.3">
      <c r="A18" s="54" t="s">
        <v>614</v>
      </c>
      <c r="B18" s="52">
        <v>32010202</v>
      </c>
      <c r="C18" s="3" t="s">
        <v>117</v>
      </c>
      <c r="D18" s="55"/>
      <c r="E18" s="55"/>
      <c r="F18" s="55"/>
    </row>
    <row r="19" spans="1:6" ht="30" x14ac:dyDescent="0.3">
      <c r="A19" s="4"/>
      <c r="B19" s="16">
        <v>32010202</v>
      </c>
      <c r="C19" s="4" t="s">
        <v>863</v>
      </c>
      <c r="D19" s="55">
        <v>245000000</v>
      </c>
      <c r="E19" s="55">
        <v>70400201.959999993</v>
      </c>
      <c r="F19" s="55">
        <v>50000000</v>
      </c>
    </row>
    <row r="20" spans="1:6" x14ac:dyDescent="0.3">
      <c r="A20" s="4"/>
      <c r="B20" s="16">
        <v>32010202</v>
      </c>
      <c r="C20" s="4" t="s">
        <v>864</v>
      </c>
      <c r="D20" s="55"/>
      <c r="E20" s="55"/>
      <c r="F20" s="55">
        <v>400000000</v>
      </c>
    </row>
    <row r="21" spans="1:6" ht="30" x14ac:dyDescent="0.3">
      <c r="A21" s="4"/>
      <c r="B21" s="16">
        <v>32010202</v>
      </c>
      <c r="C21" s="4" t="s">
        <v>865</v>
      </c>
      <c r="D21" s="55"/>
      <c r="E21" s="55"/>
      <c r="F21" s="55">
        <v>100000000</v>
      </c>
    </row>
    <row r="22" spans="1:6" ht="30" x14ac:dyDescent="0.3">
      <c r="A22" s="4"/>
      <c r="B22" s="16">
        <v>32010202</v>
      </c>
      <c r="C22" s="4" t="s">
        <v>866</v>
      </c>
      <c r="D22" s="55">
        <v>185000000</v>
      </c>
      <c r="E22" s="55"/>
      <c r="F22" s="55">
        <v>60000000</v>
      </c>
    </row>
    <row r="23" spans="1:6" ht="30" x14ac:dyDescent="0.3">
      <c r="A23" s="4"/>
      <c r="B23" s="16">
        <v>32010202</v>
      </c>
      <c r="C23" s="4" t="s">
        <v>842</v>
      </c>
      <c r="D23" s="55"/>
      <c r="E23" s="55"/>
      <c r="F23" s="55">
        <v>66401984.759999998</v>
      </c>
    </row>
    <row r="24" spans="1:6" ht="30" x14ac:dyDescent="0.3">
      <c r="A24" s="4"/>
      <c r="B24" s="16">
        <v>32010202</v>
      </c>
      <c r="C24" s="4" t="s">
        <v>867</v>
      </c>
      <c r="D24" s="55">
        <v>76000000</v>
      </c>
      <c r="E24" s="55">
        <v>45674430</v>
      </c>
    </row>
    <row r="25" spans="1:6" ht="30" x14ac:dyDescent="0.3">
      <c r="A25" s="4"/>
      <c r="B25" s="16">
        <v>32010202</v>
      </c>
      <c r="C25" s="4" t="s">
        <v>867</v>
      </c>
      <c r="D25" s="55"/>
      <c r="E25" s="55"/>
      <c r="F25" s="55">
        <v>20000000</v>
      </c>
    </row>
    <row r="26" spans="1:6" ht="30" x14ac:dyDescent="0.3">
      <c r="A26" s="4"/>
      <c r="B26" s="16">
        <v>32010202</v>
      </c>
      <c r="C26" s="4" t="s">
        <v>868</v>
      </c>
      <c r="D26" s="55"/>
      <c r="E26" s="55"/>
      <c r="F26" s="55">
        <v>30000000</v>
      </c>
    </row>
    <row r="27" spans="1:6" ht="30" x14ac:dyDescent="0.3">
      <c r="A27" s="4"/>
      <c r="B27" s="16">
        <v>32010202</v>
      </c>
      <c r="C27" s="4" t="s">
        <v>869</v>
      </c>
      <c r="D27" s="55"/>
      <c r="E27" s="55"/>
      <c r="F27" s="55">
        <v>50000000</v>
      </c>
    </row>
    <row r="28" spans="1:6" s="1" customFormat="1" x14ac:dyDescent="0.3">
      <c r="A28" s="7"/>
      <c r="B28" s="23">
        <v>320103</v>
      </c>
      <c r="C28" s="7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x14ac:dyDescent="0.3">
      <c r="A29" s="54" t="s">
        <v>669</v>
      </c>
      <c r="B29" s="52">
        <v>32010301</v>
      </c>
      <c r="C29" s="3" t="s">
        <v>119</v>
      </c>
      <c r="D29" s="55"/>
      <c r="E29" s="55"/>
      <c r="F29" s="55"/>
    </row>
    <row r="30" spans="1:6" hidden="1" x14ac:dyDescent="0.3">
      <c r="A30" s="3"/>
      <c r="B30" s="52"/>
      <c r="C30" s="3"/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s="1" customFormat="1" x14ac:dyDescent="0.3">
      <c r="A34" s="7"/>
      <c r="B34" s="23">
        <v>32010400</v>
      </c>
      <c r="C34" s="7" t="s">
        <v>120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x14ac:dyDescent="0.3">
      <c r="A35" s="54" t="s">
        <v>670</v>
      </c>
      <c r="B35" s="52">
        <v>32010405</v>
      </c>
      <c r="C35" s="3" t="s">
        <v>121</v>
      </c>
      <c r="D35" s="55"/>
      <c r="E35" s="55"/>
      <c r="F35" s="55"/>
    </row>
    <row r="36" spans="1:6" x14ac:dyDescent="0.3">
      <c r="A36" s="54" t="s">
        <v>671</v>
      </c>
      <c r="B36" s="52">
        <v>32010406</v>
      </c>
      <c r="C36" s="3" t="s">
        <v>122</v>
      </c>
      <c r="D36" s="55"/>
      <c r="E36" s="55"/>
      <c r="F36" s="55"/>
    </row>
    <row r="37" spans="1:6" hidden="1" x14ac:dyDescent="0.3">
      <c r="A37" s="54" t="s">
        <v>672</v>
      </c>
      <c r="B37" s="52">
        <v>32010407</v>
      </c>
      <c r="C37" s="3"/>
      <c r="D37" s="55"/>
      <c r="E37" s="55"/>
      <c r="F37" s="55"/>
    </row>
    <row r="38" spans="1:6" x14ac:dyDescent="0.3">
      <c r="A38" s="54" t="s">
        <v>673</v>
      </c>
      <c r="B38" s="52">
        <v>32010408</v>
      </c>
      <c r="C38" s="3" t="s">
        <v>124</v>
      </c>
      <c r="D38" s="55"/>
      <c r="E38" s="55"/>
      <c r="F38" s="55"/>
    </row>
    <row r="39" spans="1:6" hidden="1" x14ac:dyDescent="0.3">
      <c r="A39" s="3"/>
      <c r="B39" s="52"/>
      <c r="C39" s="3"/>
      <c r="D39" s="55"/>
      <c r="E39" s="55"/>
      <c r="F39" s="55"/>
    </row>
    <row r="40" spans="1:6" s="1" customFormat="1" x14ac:dyDescent="0.3">
      <c r="A40" s="7"/>
      <c r="B40" s="23">
        <v>320105</v>
      </c>
      <c r="C40" s="7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x14ac:dyDescent="0.3">
      <c r="A41" s="54" t="s">
        <v>674</v>
      </c>
      <c r="B41" s="52">
        <v>32010501</v>
      </c>
      <c r="C41" s="3" t="s">
        <v>126</v>
      </c>
      <c r="D41" s="55"/>
      <c r="E41" s="55"/>
      <c r="F41" s="55"/>
    </row>
    <row r="42" spans="1:6" hidden="1" x14ac:dyDescent="0.3">
      <c r="A42" s="3"/>
      <c r="B42" s="52"/>
      <c r="C42" s="3"/>
      <c r="D42" s="55"/>
      <c r="E42" s="55"/>
      <c r="F42" s="55"/>
    </row>
    <row r="43" spans="1:6" hidden="1" x14ac:dyDescent="0.3">
      <c r="A43" s="3"/>
      <c r="B43" s="52"/>
      <c r="C43" s="3"/>
      <c r="D43" s="55"/>
      <c r="E43" s="55"/>
      <c r="F43" s="55"/>
    </row>
    <row r="44" spans="1:6" hidden="1" x14ac:dyDescent="0.3">
      <c r="A44" s="3"/>
      <c r="B44" s="52"/>
      <c r="C44" s="3"/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4"/>
      <c r="B46" s="16"/>
      <c r="C46" s="4"/>
      <c r="D46" s="55"/>
      <c r="E46" s="55"/>
      <c r="F46" s="55"/>
    </row>
    <row r="47" spans="1:6" hidden="1" x14ac:dyDescent="0.3">
      <c r="A47" s="4"/>
      <c r="B47" s="16"/>
      <c r="C47" s="4"/>
      <c r="D47" s="55"/>
      <c r="E47" s="55"/>
      <c r="F47" s="55"/>
    </row>
    <row r="48" spans="1:6" hidden="1" x14ac:dyDescent="0.3">
      <c r="A48" s="4"/>
      <c r="B48" s="16"/>
      <c r="C48" s="4"/>
      <c r="D48" s="55"/>
      <c r="E48" s="55"/>
      <c r="F48" s="55"/>
    </row>
    <row r="49" spans="1:6" s="1" customFormat="1" x14ac:dyDescent="0.3">
      <c r="A49" s="7"/>
      <c r="B49" s="23">
        <v>320106</v>
      </c>
      <c r="C49" s="7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x14ac:dyDescent="0.3">
      <c r="A50" s="54" t="s">
        <v>675</v>
      </c>
      <c r="B50" s="52">
        <v>32010601</v>
      </c>
      <c r="C50" s="3" t="s">
        <v>128</v>
      </c>
      <c r="D50" s="55"/>
      <c r="E50" s="55"/>
      <c r="F50" s="55"/>
    </row>
    <row r="51" spans="1:6" x14ac:dyDescent="0.3">
      <c r="A51" s="54" t="s">
        <v>676</v>
      </c>
      <c r="B51" s="52">
        <v>32010602</v>
      </c>
      <c r="C51" s="3" t="s">
        <v>129</v>
      </c>
      <c r="D51" s="55"/>
      <c r="E51" s="55"/>
      <c r="F51" s="55"/>
    </row>
    <row r="52" spans="1:6" hidden="1" x14ac:dyDescent="0.3">
      <c r="A52" s="3"/>
      <c r="B52" s="52"/>
      <c r="C52" s="3"/>
      <c r="D52" s="55"/>
      <c r="E52" s="55"/>
      <c r="F52" s="55"/>
    </row>
    <row r="53" spans="1:6" hidden="1" x14ac:dyDescent="0.3">
      <c r="A53" s="3"/>
      <c r="B53" s="52"/>
      <c r="C53" s="3"/>
      <c r="D53" s="55"/>
      <c r="E53" s="55"/>
      <c r="F53" s="55"/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s="1" customFormat="1" x14ac:dyDescent="0.3">
      <c r="A56" s="7"/>
      <c r="B56" s="23">
        <v>320109</v>
      </c>
      <c r="C56" s="7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x14ac:dyDescent="0.3">
      <c r="A57" s="54" t="s">
        <v>677</v>
      </c>
      <c r="B57" s="52">
        <v>32010903</v>
      </c>
      <c r="C57" s="3" t="s">
        <v>131</v>
      </c>
      <c r="D57" s="55"/>
      <c r="E57" s="55"/>
      <c r="F57" s="55"/>
    </row>
    <row r="58" spans="1:6" hidden="1" x14ac:dyDescent="0.3">
      <c r="A58" s="3"/>
      <c r="B58" s="52"/>
      <c r="C58" s="3"/>
      <c r="D58" s="55"/>
      <c r="E58" s="55"/>
      <c r="F58" s="55"/>
    </row>
    <row r="59" spans="1:6" x14ac:dyDescent="0.3">
      <c r="A59" s="54" t="s">
        <v>678</v>
      </c>
      <c r="B59" s="52">
        <v>32010904</v>
      </c>
      <c r="C59" s="3" t="s">
        <v>132</v>
      </c>
      <c r="D59" s="55"/>
      <c r="E59" s="55"/>
      <c r="F59" s="55"/>
    </row>
    <row r="60" spans="1:6" hidden="1" x14ac:dyDescent="0.3">
      <c r="A60" s="3"/>
      <c r="B60" s="52"/>
      <c r="C60" s="3"/>
      <c r="D60" s="55"/>
      <c r="E60" s="55"/>
      <c r="F60" s="55"/>
    </row>
    <row r="61" spans="1:6" x14ac:dyDescent="0.3">
      <c r="A61" s="54" t="s">
        <v>679</v>
      </c>
      <c r="B61" s="52">
        <v>32010935</v>
      </c>
      <c r="C61" s="3" t="s">
        <v>133</v>
      </c>
      <c r="D61" s="55"/>
      <c r="E61" s="55"/>
      <c r="F61" s="55"/>
    </row>
    <row r="62" spans="1:6" hidden="1" x14ac:dyDescent="0.3">
      <c r="A62" s="3"/>
      <c r="B62" s="52"/>
      <c r="C62" s="3"/>
      <c r="D62" s="55"/>
      <c r="E62" s="55"/>
      <c r="F62" s="55"/>
    </row>
    <row r="63" spans="1:6" hidden="1" x14ac:dyDescent="0.3">
      <c r="A63" s="3"/>
      <c r="B63" s="52"/>
      <c r="C63" s="3"/>
      <c r="D63" s="55"/>
      <c r="E63" s="55"/>
      <c r="F63" s="55"/>
    </row>
    <row r="64" spans="1:6" hidden="1" x14ac:dyDescent="0.3">
      <c r="A64" s="3"/>
      <c r="B64" s="52"/>
      <c r="C64" s="3"/>
      <c r="D64" s="55"/>
      <c r="E64" s="55"/>
      <c r="F64" s="55"/>
    </row>
    <row r="65" spans="1:6" x14ac:dyDescent="0.3">
      <c r="A65" s="54" t="s">
        <v>680</v>
      </c>
      <c r="B65" s="52">
        <v>32010936</v>
      </c>
      <c r="C65" s="3" t="s">
        <v>134</v>
      </c>
      <c r="D65" s="55"/>
      <c r="E65" s="55"/>
      <c r="F65" s="55"/>
    </row>
    <row r="66" spans="1:6" hidden="1" x14ac:dyDescent="0.3">
      <c r="A66" s="3"/>
      <c r="B66" s="52"/>
      <c r="C66" s="3"/>
      <c r="D66" s="55"/>
      <c r="E66" s="55"/>
      <c r="F66" s="55"/>
    </row>
    <row r="67" spans="1:6" hidden="1" x14ac:dyDescent="0.3">
      <c r="A67" s="3"/>
      <c r="B67" s="52"/>
      <c r="C67" s="3"/>
      <c r="D67" s="55"/>
      <c r="E67" s="55"/>
      <c r="F67" s="55"/>
    </row>
    <row r="68" spans="1:6" s="1" customFormat="1" x14ac:dyDescent="0.3">
      <c r="A68" s="7"/>
      <c r="B68" s="23">
        <v>320201</v>
      </c>
      <c r="C68" s="7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x14ac:dyDescent="0.3">
      <c r="A69" s="54" t="s">
        <v>681</v>
      </c>
      <c r="B69" s="52">
        <v>32020101</v>
      </c>
      <c r="C69" s="3" t="s">
        <v>135</v>
      </c>
      <c r="D69" s="55"/>
      <c r="E69" s="55"/>
      <c r="F69" s="55"/>
    </row>
    <row r="70" spans="1:6" hidden="1" x14ac:dyDescent="0.3">
      <c r="A70" s="3"/>
      <c r="B70" s="52"/>
      <c r="C70" s="3"/>
      <c r="D70" s="55"/>
      <c r="E70" s="55"/>
      <c r="F70" s="55"/>
    </row>
    <row r="71" spans="1:6" x14ac:dyDescent="0.3">
      <c r="A71" s="54" t="s">
        <v>682</v>
      </c>
      <c r="B71" s="52">
        <v>32020102</v>
      </c>
      <c r="C71" s="3" t="s">
        <v>136</v>
      </c>
      <c r="D71" s="55"/>
      <c r="E71" s="55"/>
      <c r="F71" s="55"/>
    </row>
    <row r="72" spans="1:6" hidden="1" x14ac:dyDescent="0.3">
      <c r="A72" s="3"/>
      <c r="B72" s="52"/>
      <c r="C72" s="3"/>
      <c r="D72" s="55"/>
      <c r="E72" s="55"/>
      <c r="F72" s="55"/>
    </row>
    <row r="73" spans="1:6" x14ac:dyDescent="0.3">
      <c r="A73" s="54" t="s">
        <v>683</v>
      </c>
      <c r="B73" s="52">
        <v>32020104</v>
      </c>
      <c r="C73" s="3" t="s">
        <v>137</v>
      </c>
      <c r="D73" s="55"/>
      <c r="E73" s="55"/>
      <c r="F73" s="55"/>
    </row>
    <row r="74" spans="1:6" hidden="1" x14ac:dyDescent="0.3">
      <c r="A74" s="3"/>
      <c r="B74" s="52"/>
      <c r="C74" s="3"/>
      <c r="D74" s="55"/>
      <c r="E74" s="55"/>
      <c r="F74" s="55"/>
    </row>
    <row r="75" spans="1:6" s="1" customFormat="1" x14ac:dyDescent="0.3">
      <c r="A75" s="7"/>
      <c r="B75" s="23">
        <v>320301</v>
      </c>
      <c r="C75" s="7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x14ac:dyDescent="0.3">
      <c r="A76" s="54" t="s">
        <v>684</v>
      </c>
      <c r="B76" s="52">
        <v>32030101</v>
      </c>
      <c r="C76" s="3" t="s">
        <v>139</v>
      </c>
      <c r="D76" s="55"/>
      <c r="E76" s="55"/>
      <c r="F76" s="55"/>
    </row>
    <row r="77" spans="1:6" x14ac:dyDescent="0.3">
      <c r="A77" s="54" t="s">
        <v>685</v>
      </c>
      <c r="B77" s="52">
        <v>32030109</v>
      </c>
      <c r="C77" s="3" t="s">
        <v>140</v>
      </c>
      <c r="D77" s="55"/>
      <c r="E77" s="55"/>
      <c r="F77" s="55"/>
    </row>
    <row r="78" spans="1:6" x14ac:dyDescent="0.3">
      <c r="A78" s="54" t="s">
        <v>686</v>
      </c>
      <c r="B78" s="52">
        <v>32030110</v>
      </c>
      <c r="C78" s="3" t="s">
        <v>141</v>
      </c>
      <c r="D78" s="55"/>
      <c r="E78" s="55"/>
      <c r="F78" s="55"/>
    </row>
    <row r="79" spans="1:6" hidden="1" x14ac:dyDescent="0.3">
      <c r="A79" s="4"/>
      <c r="B79" s="16"/>
      <c r="C79" s="4"/>
      <c r="D79" s="55"/>
      <c r="E79" s="55"/>
      <c r="F79" s="55"/>
    </row>
    <row r="80" spans="1:6" hidden="1" x14ac:dyDescent="0.3">
      <c r="A80" s="4"/>
      <c r="B80" s="16"/>
      <c r="C80" s="4"/>
      <c r="D80" s="55"/>
      <c r="E80" s="55"/>
      <c r="F80" s="55"/>
    </row>
    <row r="81" spans="1:6" s="1" customFormat="1" x14ac:dyDescent="0.3">
      <c r="A81" s="7"/>
      <c r="B81" s="23">
        <v>32011000</v>
      </c>
      <c r="C81" s="7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54" t="s">
        <v>687</v>
      </c>
      <c r="B82" s="4"/>
      <c r="C82" s="4"/>
      <c r="D82" s="55"/>
      <c r="E82" s="55"/>
      <c r="F82" s="55"/>
    </row>
    <row r="83" spans="1:6" hidden="1" x14ac:dyDescent="0.3">
      <c r="A83" s="4"/>
      <c r="B83" s="4"/>
      <c r="C83" s="4"/>
      <c r="D83" s="55"/>
      <c r="E83" s="55"/>
      <c r="F83" s="5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ExrhlOCIROCQ4jheIwSyua8Kz63LHeY1UyAdvhno1h0iiSiZ0Yz0HzFe6/SZGKcmkqvk6iLlyIk9kbzsl5j4A==" saltValue="zfKmrS2fIqsl85sKhAF7w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1.1330314960629921" bottom="0.74803149606299213" header="0.31496062992125984" footer="0.51181102362204722"/>
  <pageSetup scale="58" orientation="landscape" r:id="rId1"/>
  <headerFooter>
    <oddFooter>&amp;C&amp;"Calibri,Bold"&amp;20&amp;P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E300"/>
  <sheetViews>
    <sheetView view="pageBreakPreview" topLeftCell="A5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820</v>
      </c>
      <c r="B3" s="71"/>
      <c r="C3" s="71"/>
      <c r="D3" s="71"/>
      <c r="E3" s="71"/>
    </row>
    <row r="4" spans="1:5" x14ac:dyDescent="0.3">
      <c r="A4" s="70" t="s">
        <v>754</v>
      </c>
      <c r="B4" s="70"/>
      <c r="C4" s="70"/>
      <c r="D4" s="70"/>
      <c r="E4" s="70"/>
    </row>
    <row r="6" spans="1:5" ht="44.5" customHeight="1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C8+C14+C21</f>
        <v>1391403598</v>
      </c>
      <c r="D7" s="24">
        <f>D8+D14+D21</f>
        <v>1347170978</v>
      </c>
      <c r="E7" s="24">
        <f>E8+E14+E21</f>
        <v>1353102228.3199999</v>
      </c>
    </row>
    <row r="8" spans="1:5" s="1" customFormat="1" x14ac:dyDescent="0.3">
      <c r="A8" s="48">
        <v>2101</v>
      </c>
      <c r="B8" s="48" t="s">
        <v>5</v>
      </c>
      <c r="C8" s="24">
        <f>C9</f>
        <v>1391403598</v>
      </c>
      <c r="D8" s="24">
        <f>D9</f>
        <v>1347170978</v>
      </c>
      <c r="E8" s="24">
        <f>E9</f>
        <v>1353102228.3199999</v>
      </c>
    </row>
    <row r="9" spans="1:5" s="1" customFormat="1" x14ac:dyDescent="0.3">
      <c r="A9" s="48">
        <v>210101</v>
      </c>
      <c r="B9" s="48" t="s">
        <v>6</v>
      </c>
      <c r="C9" s="24">
        <f>SUM(C10:C13)</f>
        <v>1391403598</v>
      </c>
      <c r="D9" s="24">
        <f>SUM(D10:D13)</f>
        <v>1347170978</v>
      </c>
      <c r="E9" s="24">
        <f>SUM(E10:E13)</f>
        <v>1353102228.3199999</v>
      </c>
    </row>
    <row r="10" spans="1:5" x14ac:dyDescent="0.3">
      <c r="A10" s="49">
        <v>21010101</v>
      </c>
      <c r="B10" s="50" t="s">
        <v>788</v>
      </c>
      <c r="C10" s="51">
        <v>58991598</v>
      </c>
      <c r="D10" s="51">
        <v>57829978</v>
      </c>
      <c r="E10" s="51">
        <v>53409095</v>
      </c>
    </row>
    <row r="11" spans="1:5" x14ac:dyDescent="0.3">
      <c r="A11" s="49">
        <v>21010101</v>
      </c>
      <c r="B11" s="50" t="s">
        <v>789</v>
      </c>
      <c r="C11" s="51">
        <v>1332412000</v>
      </c>
      <c r="D11" s="51">
        <v>1289341000</v>
      </c>
      <c r="E11" s="51">
        <v>1299693133.3199999</v>
      </c>
    </row>
    <row r="12" spans="1:5" hidden="1" x14ac:dyDescent="0.3">
      <c r="A12" s="49">
        <v>21010102</v>
      </c>
      <c r="B12" s="50" t="s">
        <v>7</v>
      </c>
      <c r="C12" s="51"/>
      <c r="D12" s="51"/>
      <c r="E12" s="51"/>
    </row>
    <row r="13" spans="1:5" hidden="1" x14ac:dyDescent="0.3">
      <c r="A13" s="49">
        <v>21010103</v>
      </c>
      <c r="B13" s="50" t="s">
        <v>8</v>
      </c>
      <c r="C13" s="51"/>
      <c r="D13" s="51"/>
      <c r="E13" s="51"/>
    </row>
    <row r="14" spans="1:5" s="1" customFormat="1" x14ac:dyDescent="0.3">
      <c r="A14" s="48">
        <v>2102</v>
      </c>
      <c r="B14" s="48" t="s">
        <v>9</v>
      </c>
      <c r="C14" s="24">
        <f>C15+C19</f>
        <v>0</v>
      </c>
      <c r="D14" s="24">
        <f>D15+D19</f>
        <v>0</v>
      </c>
      <c r="E14" s="24">
        <f>E15+E19</f>
        <v>0</v>
      </c>
    </row>
    <row r="15" spans="1:5" s="1" customFormat="1" x14ac:dyDescent="0.3">
      <c r="A15" s="48">
        <v>210201</v>
      </c>
      <c r="B15" s="48" t="s">
        <v>10</v>
      </c>
      <c r="C15" s="24">
        <f>SUM(C16:C18)</f>
        <v>0</v>
      </c>
      <c r="D15" s="24">
        <f>SUM(D16:D18)</f>
        <v>0</v>
      </c>
      <c r="E15" s="24">
        <f>SUM(E16:E18)</f>
        <v>0</v>
      </c>
    </row>
    <row r="16" spans="1:5" hidden="1" x14ac:dyDescent="0.3">
      <c r="A16" s="49">
        <v>21020104</v>
      </c>
      <c r="B16" s="50" t="s">
        <v>11</v>
      </c>
      <c r="C16" s="51"/>
      <c r="D16" s="51"/>
      <c r="E16" s="51"/>
    </row>
    <row r="17" spans="1:5" hidden="1" x14ac:dyDescent="0.3">
      <c r="A17" s="49">
        <v>21020108</v>
      </c>
      <c r="B17" s="50" t="s">
        <v>12</v>
      </c>
      <c r="C17" s="51"/>
      <c r="D17" s="51"/>
      <c r="E17" s="51"/>
    </row>
    <row r="18" spans="1:5" hidden="1" x14ac:dyDescent="0.3">
      <c r="A18" s="49">
        <v>21020109</v>
      </c>
      <c r="B18" s="50" t="s">
        <v>13</v>
      </c>
      <c r="C18" s="51"/>
      <c r="D18" s="51"/>
      <c r="E18" s="51"/>
    </row>
    <row r="19" spans="1:5" s="1" customFormat="1" x14ac:dyDescent="0.3">
      <c r="A19" s="48">
        <v>210202</v>
      </c>
      <c r="B19" s="48" t="s">
        <v>14</v>
      </c>
      <c r="C19" s="24">
        <f>SUM(C20)</f>
        <v>0</v>
      </c>
      <c r="D19" s="24">
        <f>SUM(D20)</f>
        <v>0</v>
      </c>
      <c r="E19" s="24">
        <f>SUM(E20)</f>
        <v>0</v>
      </c>
    </row>
    <row r="20" spans="1:5" hidden="1" x14ac:dyDescent="0.3">
      <c r="A20" s="49">
        <v>21020207</v>
      </c>
      <c r="B20" s="50" t="s">
        <v>15</v>
      </c>
      <c r="C20" s="51"/>
      <c r="D20" s="51"/>
      <c r="E20" s="51"/>
    </row>
    <row r="21" spans="1:5" s="1" customFormat="1" x14ac:dyDescent="0.3">
      <c r="A21" s="48">
        <v>210301</v>
      </c>
      <c r="B21" s="48" t="s">
        <v>16</v>
      </c>
      <c r="C21" s="24">
        <f>SUM(C22:C24)</f>
        <v>0</v>
      </c>
      <c r="D21" s="24">
        <f>SUM(D22:D24)</f>
        <v>0</v>
      </c>
      <c r="E21" s="24">
        <f>SUM(E22:E24)</f>
        <v>0</v>
      </c>
    </row>
    <row r="22" spans="1:5" hidden="1" x14ac:dyDescent="0.3">
      <c r="A22" s="49">
        <v>21030101</v>
      </c>
      <c r="B22" s="50" t="s">
        <v>17</v>
      </c>
      <c r="C22" s="51"/>
      <c r="D22" s="51"/>
      <c r="E22" s="51"/>
    </row>
    <row r="23" spans="1:5" hidden="1" x14ac:dyDescent="0.3">
      <c r="A23" s="49">
        <v>21030102</v>
      </c>
      <c r="B23" s="50" t="s">
        <v>18</v>
      </c>
      <c r="C23" s="51"/>
      <c r="D23" s="51"/>
      <c r="E23" s="51"/>
    </row>
    <row r="24" spans="1:5" hidden="1" x14ac:dyDescent="0.3">
      <c r="A24" s="49">
        <v>21030104</v>
      </c>
      <c r="B24" s="50" t="s">
        <v>19</v>
      </c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>
      <c r="A26" s="49"/>
      <c r="B26" s="50"/>
      <c r="C26" s="51"/>
      <c r="D26" s="51"/>
      <c r="E26" s="5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kfjYK47b5ssq29Rhl9Ykox/Sdtx8XzjH9TQCtFMsehLCI4TFxFpcfDu8LytQyagNypBf3BXN3ZIl9LAoA6zVg==" saltValue="TpwKEZRjtPkZpwYYO6NfR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3:E300"/>
  <sheetViews>
    <sheetView view="pageBreakPreview" zoomScale="60" zoomScaleNormal="73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821</v>
      </c>
      <c r="B4" s="71"/>
      <c r="C4" s="71"/>
      <c r="D4" s="71"/>
      <c r="E4" s="71"/>
    </row>
    <row r="5" spans="1:5" x14ac:dyDescent="0.3">
      <c r="A5" s="70" t="s">
        <v>754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253000000</v>
      </c>
      <c r="D7" s="24">
        <f>D8+D84+D88+D93</f>
        <v>54336724.780000001</v>
      </c>
      <c r="E7" s="24">
        <f>E8+E84+E88+E93</f>
        <v>109500000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13500000</v>
      </c>
      <c r="D8" s="24">
        <f>D9+D14+D22+D36+D45+D48+D54+D63+D67+D70</f>
        <v>9630000</v>
      </c>
      <c r="E8" s="24">
        <f>E9+E14+E22+E36+E45+E48+E54+E63+E67+E70</f>
        <v>9500000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3500000</v>
      </c>
      <c r="D9" s="24">
        <f>SUM(D10:D13)</f>
        <v>990000</v>
      </c>
      <c r="E9" s="24">
        <f>SUM(E10:E13)</f>
        <v>3000000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2000000</v>
      </c>
    </row>
    <row r="11" spans="1:5" x14ac:dyDescent="0.3">
      <c r="A11" s="52">
        <v>22020102</v>
      </c>
      <c r="B11" s="3" t="s">
        <v>24</v>
      </c>
      <c r="C11" s="51">
        <v>3500000</v>
      </c>
      <c r="D11" s="51">
        <v>990000</v>
      </c>
      <c r="E11" s="51">
        <v>1000000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0</v>
      </c>
      <c r="D22" s="24">
        <f>SUM(D23:D35)</f>
        <v>0</v>
      </c>
      <c r="E22" s="24">
        <f>SUM(E23:E35)</f>
        <v>0</v>
      </c>
    </row>
    <row r="23" spans="1:5" hidden="1" x14ac:dyDescent="0.3">
      <c r="A23" s="52">
        <v>22020301</v>
      </c>
      <c r="B23" s="3" t="s">
        <v>36</v>
      </c>
      <c r="C23" s="51"/>
      <c r="D23" s="51"/>
      <c r="E23" s="51"/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1000000</v>
      </c>
      <c r="D36" s="24">
        <f>SUM(D37:D44)</f>
        <v>640000</v>
      </c>
      <c r="E36" s="24">
        <f>SUM(E37:E44)</f>
        <v>1000000</v>
      </c>
    </row>
    <row r="37" spans="1:5" x14ac:dyDescent="0.3">
      <c r="A37" s="52">
        <v>22020401</v>
      </c>
      <c r="B37" s="3" t="s">
        <v>50</v>
      </c>
      <c r="C37" s="51"/>
      <c r="D37" s="51">
        <v>590000</v>
      </c>
      <c r="E37" s="51">
        <v>1000000</v>
      </c>
    </row>
    <row r="38" spans="1:5" x14ac:dyDescent="0.3">
      <c r="A38" s="52">
        <v>22020402</v>
      </c>
      <c r="B38" s="3" t="s">
        <v>51</v>
      </c>
      <c r="C38" s="51">
        <v>1000000</v>
      </c>
      <c r="D38" s="51">
        <v>50000</v>
      </c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9000000</v>
      </c>
      <c r="D70" s="24">
        <f>SUM(D71:D83)</f>
        <v>8000000</v>
      </c>
      <c r="E70" s="24">
        <f>SUM(E71:E83)</f>
        <v>5500000</v>
      </c>
    </row>
    <row r="71" spans="1:5" x14ac:dyDescent="0.3">
      <c r="A71" s="52">
        <v>22021001</v>
      </c>
      <c r="B71" s="3" t="s">
        <v>84</v>
      </c>
      <c r="C71" s="51">
        <v>4000000</v>
      </c>
      <c r="D71" s="51">
        <v>3910000</v>
      </c>
      <c r="E71" s="51">
        <v>1500000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5000000</v>
      </c>
      <c r="D76" s="51">
        <v>4090000</v>
      </c>
      <c r="E76" s="51">
        <v>4000000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239500000</v>
      </c>
      <c r="D84" s="24">
        <f>D85</f>
        <v>44706724.780000001</v>
      </c>
      <c r="E84" s="24">
        <f>E85</f>
        <v>100000000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239500000</v>
      </c>
      <c r="D85" s="24">
        <f>SUM(D86:D87)</f>
        <v>44706724.780000001</v>
      </c>
      <c r="E85" s="24">
        <f>SUM(E86:E87)</f>
        <v>100000000</v>
      </c>
    </row>
    <row r="86" spans="1:5" x14ac:dyDescent="0.3">
      <c r="A86" s="52">
        <v>22040105</v>
      </c>
      <c r="B86" s="3" t="s">
        <v>99</v>
      </c>
      <c r="C86" s="51">
        <v>239500000</v>
      </c>
      <c r="D86" s="51">
        <v>44706724.780000001</v>
      </c>
      <c r="E86" s="51"/>
    </row>
    <row r="87" spans="1:5" x14ac:dyDescent="0.3">
      <c r="A87" s="52">
        <v>22040109</v>
      </c>
      <c r="B87" s="3" t="s">
        <v>100</v>
      </c>
      <c r="C87" s="51"/>
      <c r="D87" s="51"/>
      <c r="E87" s="51">
        <v>100000000</v>
      </c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dmOiLUmxI56CVKOr5he/Ow3RRZrWHqf/VQpx79YyCj9a06Cqk1v1yFx5W594dUeRizR2vgnhWr/kGjN8VxpjA==" saltValue="9eCFyVqVWyMjfcKsOkI6B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300"/>
  <sheetViews>
    <sheetView view="pageBreakPreview" topLeftCell="A21" zoomScale="60" zoomScaleNormal="86" workbookViewId="0">
      <selection sqref="A1:E1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822</v>
      </c>
      <c r="B2" s="70"/>
      <c r="C2" s="70"/>
      <c r="D2" s="70"/>
      <c r="E2" s="70"/>
    </row>
    <row r="3" spans="1:6" x14ac:dyDescent="0.3">
      <c r="A3" s="70" t="s">
        <v>754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615</v>
      </c>
      <c r="B6" s="23">
        <v>3</v>
      </c>
      <c r="C6" s="7" t="s">
        <v>113</v>
      </c>
      <c r="D6" s="11">
        <f>D7+D17+D28+D34+D40+D49+D56+D68+D75+D81</f>
        <v>350850000</v>
      </c>
      <c r="E6" s="11">
        <f>E7+E17+E28+E34+E40+E49+E56+E68+E75+E81</f>
        <v>24000000</v>
      </c>
      <c r="F6" s="11">
        <f>F7+F17+F28+F34+F40+F49+F56+F68+F75+F81</f>
        <v>262266836.38999999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SUM(D8:D16)</f>
        <v>10350000</v>
      </c>
      <c r="E7" s="11">
        <f>SUM(E8:E16)</f>
        <v>40000</v>
      </c>
      <c r="F7" s="11">
        <f>SUM(F8:F16)</f>
        <v>7000000</v>
      </c>
    </row>
    <row r="8" spans="1:6" x14ac:dyDescent="0.3">
      <c r="A8" s="54" t="s">
        <v>616</v>
      </c>
      <c r="B8" s="52">
        <v>32010101</v>
      </c>
      <c r="C8" s="3" t="s">
        <v>115</v>
      </c>
      <c r="D8" s="55"/>
      <c r="E8" s="55"/>
      <c r="F8" s="55"/>
    </row>
    <row r="9" spans="1:6" x14ac:dyDescent="0.3">
      <c r="A9" s="3"/>
      <c r="B9" s="52">
        <v>32010101</v>
      </c>
      <c r="C9" s="3" t="s">
        <v>844</v>
      </c>
      <c r="D9" s="55">
        <v>3350000</v>
      </c>
      <c r="E9" s="55"/>
      <c r="F9" s="55">
        <v>3000000</v>
      </c>
    </row>
    <row r="10" spans="1:6" x14ac:dyDescent="0.3">
      <c r="A10" s="3"/>
      <c r="B10" s="52">
        <v>32010101</v>
      </c>
      <c r="C10" s="3" t="s">
        <v>845</v>
      </c>
      <c r="D10" s="55">
        <v>5000000</v>
      </c>
      <c r="E10" s="55"/>
      <c r="F10" s="55">
        <v>2000000</v>
      </c>
    </row>
    <row r="11" spans="1:6" x14ac:dyDescent="0.3">
      <c r="A11" s="3"/>
      <c r="B11" s="52">
        <v>32010101</v>
      </c>
      <c r="C11" s="3" t="s">
        <v>846</v>
      </c>
      <c r="D11" s="55">
        <v>2000000</v>
      </c>
      <c r="E11" s="55">
        <v>40000</v>
      </c>
      <c r="F11" s="55">
        <v>2000000</v>
      </c>
    </row>
    <row r="12" spans="1:6" hidden="1" x14ac:dyDescent="0.3">
      <c r="A12" s="3"/>
      <c r="B12" s="52"/>
      <c r="C12" s="3"/>
      <c r="D12" s="55"/>
      <c r="E12" s="55"/>
      <c r="F12" s="55"/>
    </row>
    <row r="13" spans="1:6" hidden="1" x14ac:dyDescent="0.3">
      <c r="A13" s="3"/>
      <c r="B13" s="52"/>
      <c r="C13" s="3"/>
      <c r="D13" s="55"/>
      <c r="E13" s="55"/>
      <c r="F13" s="55"/>
    </row>
    <row r="14" spans="1:6" hidden="1" x14ac:dyDescent="0.3">
      <c r="A14" s="3"/>
      <c r="B14" s="52"/>
      <c r="C14" s="3"/>
      <c r="D14" s="55"/>
      <c r="E14" s="55"/>
      <c r="F14" s="55"/>
    </row>
    <row r="15" spans="1:6" hidden="1" x14ac:dyDescent="0.3">
      <c r="A15" s="3"/>
      <c r="B15" s="52"/>
      <c r="C15" s="3"/>
      <c r="D15" s="55"/>
      <c r="E15" s="55"/>
      <c r="F15" s="55"/>
    </row>
    <row r="16" spans="1:6" hidden="1" x14ac:dyDescent="0.3">
      <c r="A16" s="3"/>
      <c r="B16" s="52"/>
      <c r="C16" s="3"/>
      <c r="D16" s="55"/>
      <c r="E16" s="55"/>
      <c r="F16" s="55"/>
    </row>
    <row r="17" spans="1:6" s="1" customFormat="1" x14ac:dyDescent="0.3">
      <c r="A17" s="7"/>
      <c r="B17" s="23">
        <v>32010200</v>
      </c>
      <c r="C17" s="7" t="s">
        <v>116</v>
      </c>
      <c r="D17" s="11">
        <f>SUM(D18:D27)</f>
        <v>340500000</v>
      </c>
      <c r="E17" s="11">
        <f>SUM(E18:E27)</f>
        <v>23960000</v>
      </c>
      <c r="F17" s="11">
        <f>SUM(F18:F27)</f>
        <v>255266836.38999999</v>
      </c>
    </row>
    <row r="18" spans="1:6" x14ac:dyDescent="0.3">
      <c r="A18" s="54" t="s">
        <v>617</v>
      </c>
      <c r="B18" s="52">
        <v>32010202</v>
      </c>
      <c r="C18" s="3" t="s">
        <v>117</v>
      </c>
      <c r="D18" s="55"/>
      <c r="E18" s="55"/>
      <c r="F18" s="55"/>
    </row>
    <row r="19" spans="1:6" ht="45" x14ac:dyDescent="0.3">
      <c r="A19" s="4"/>
      <c r="B19" s="16">
        <v>32010202</v>
      </c>
      <c r="C19" s="4" t="s">
        <v>870</v>
      </c>
      <c r="D19" s="55">
        <v>203500000</v>
      </c>
      <c r="E19" s="55"/>
      <c r="F19" s="55">
        <v>130000000</v>
      </c>
    </row>
    <row r="20" spans="1:6" ht="45" x14ac:dyDescent="0.3">
      <c r="A20" s="4"/>
      <c r="B20" s="16">
        <v>32010202</v>
      </c>
      <c r="C20" s="4" t="s">
        <v>871</v>
      </c>
      <c r="D20" s="55">
        <v>87000000</v>
      </c>
      <c r="E20" s="55">
        <v>23960000</v>
      </c>
      <c r="F20" s="55">
        <v>53266836.390000001</v>
      </c>
    </row>
    <row r="21" spans="1:6" ht="30" x14ac:dyDescent="0.3">
      <c r="A21" s="4"/>
      <c r="B21" s="16">
        <v>32010202</v>
      </c>
      <c r="C21" s="4" t="s">
        <v>843</v>
      </c>
      <c r="D21" s="55"/>
      <c r="E21" s="55"/>
      <c r="F21" s="55">
        <v>12000000</v>
      </c>
    </row>
    <row r="22" spans="1:6" ht="45" x14ac:dyDescent="0.3">
      <c r="A22" s="4"/>
      <c r="B22" s="16">
        <v>32010202</v>
      </c>
      <c r="C22" s="4" t="s">
        <v>872</v>
      </c>
      <c r="D22" s="55">
        <v>50000000</v>
      </c>
      <c r="E22" s="55"/>
      <c r="F22" s="55">
        <v>60000000</v>
      </c>
    </row>
    <row r="23" spans="1:6" hidden="1" x14ac:dyDescent="0.3">
      <c r="A23" s="4"/>
      <c r="B23" s="16"/>
      <c r="C23" s="4"/>
      <c r="D23" s="55"/>
      <c r="E23" s="55"/>
      <c r="F23" s="55"/>
    </row>
    <row r="24" spans="1:6" hidden="1" x14ac:dyDescent="0.3">
      <c r="A24" s="4"/>
      <c r="B24" s="16"/>
      <c r="C24" s="4"/>
      <c r="D24" s="55"/>
      <c r="E24" s="55"/>
      <c r="F24" s="55"/>
    </row>
    <row r="25" spans="1:6" hidden="1" x14ac:dyDescent="0.3">
      <c r="A25" s="4"/>
      <c r="B25" s="16"/>
      <c r="C25" s="4"/>
      <c r="D25" s="55"/>
      <c r="E25" s="55"/>
      <c r="F25" s="55"/>
    </row>
    <row r="26" spans="1:6" hidden="1" x14ac:dyDescent="0.3">
      <c r="A26" s="4"/>
      <c r="B26" s="16"/>
      <c r="C26" s="4"/>
      <c r="D26" s="55"/>
      <c r="E26" s="55"/>
      <c r="F26" s="55"/>
    </row>
    <row r="27" spans="1:6" hidden="1" x14ac:dyDescent="0.3">
      <c r="A27" s="4"/>
      <c r="B27" s="16"/>
      <c r="C27" s="4"/>
      <c r="D27" s="55"/>
      <c r="E27" s="55"/>
      <c r="F27" s="55"/>
    </row>
    <row r="28" spans="1:6" s="1" customFormat="1" x14ac:dyDescent="0.3">
      <c r="A28" s="7"/>
      <c r="B28" s="23">
        <v>320103</v>
      </c>
      <c r="C28" s="7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x14ac:dyDescent="0.3">
      <c r="A29" s="54" t="s">
        <v>689</v>
      </c>
      <c r="B29" s="52">
        <v>32010301</v>
      </c>
      <c r="C29" s="3" t="s">
        <v>119</v>
      </c>
      <c r="D29" s="55"/>
      <c r="E29" s="55"/>
      <c r="F29" s="55"/>
    </row>
    <row r="30" spans="1:6" hidden="1" x14ac:dyDescent="0.3">
      <c r="A30" s="3"/>
      <c r="B30" s="52"/>
      <c r="C30" s="3"/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s="1" customFormat="1" x14ac:dyDescent="0.3">
      <c r="A34" s="7"/>
      <c r="B34" s="23">
        <v>32010400</v>
      </c>
      <c r="C34" s="7" t="s">
        <v>120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x14ac:dyDescent="0.3">
      <c r="A35" s="54" t="s">
        <v>690</v>
      </c>
      <c r="B35" s="52">
        <v>32010405</v>
      </c>
      <c r="C35" s="3" t="s">
        <v>121</v>
      </c>
      <c r="D35" s="55"/>
      <c r="E35" s="55"/>
      <c r="F35" s="55"/>
    </row>
    <row r="36" spans="1:6" x14ac:dyDescent="0.3">
      <c r="A36" s="54" t="s">
        <v>691</v>
      </c>
      <c r="B36" s="52">
        <v>32010406</v>
      </c>
      <c r="C36" s="3" t="s">
        <v>122</v>
      </c>
      <c r="D36" s="55"/>
      <c r="E36" s="55"/>
      <c r="F36" s="55"/>
    </row>
    <row r="37" spans="1:6" hidden="1" x14ac:dyDescent="0.3">
      <c r="A37" s="54" t="s">
        <v>692</v>
      </c>
      <c r="B37" s="52">
        <v>32010407</v>
      </c>
      <c r="C37" s="3"/>
      <c r="D37" s="55"/>
      <c r="E37" s="55"/>
      <c r="F37" s="55"/>
    </row>
    <row r="38" spans="1:6" x14ac:dyDescent="0.3">
      <c r="A38" s="54" t="s">
        <v>693</v>
      </c>
      <c r="B38" s="52">
        <v>32010408</v>
      </c>
      <c r="C38" s="3" t="s">
        <v>124</v>
      </c>
      <c r="D38" s="55"/>
      <c r="E38" s="55"/>
      <c r="F38" s="55"/>
    </row>
    <row r="39" spans="1:6" hidden="1" x14ac:dyDescent="0.3">
      <c r="A39" s="3"/>
      <c r="B39" s="52"/>
      <c r="C39" s="3"/>
      <c r="D39" s="55"/>
      <c r="E39" s="55"/>
      <c r="F39" s="55"/>
    </row>
    <row r="40" spans="1:6" s="1" customFormat="1" x14ac:dyDescent="0.3">
      <c r="A40" s="7"/>
      <c r="B40" s="23">
        <v>320105</v>
      </c>
      <c r="C40" s="7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x14ac:dyDescent="0.3">
      <c r="A41" s="54" t="s">
        <v>694</v>
      </c>
      <c r="B41" s="52">
        <v>32010501</v>
      </c>
      <c r="C41" s="3" t="s">
        <v>126</v>
      </c>
      <c r="D41" s="55"/>
      <c r="E41" s="55"/>
      <c r="F41" s="55"/>
    </row>
    <row r="42" spans="1:6" hidden="1" x14ac:dyDescent="0.3">
      <c r="A42" s="3"/>
      <c r="B42" s="52"/>
      <c r="C42" s="3"/>
      <c r="D42" s="55"/>
      <c r="E42" s="55"/>
      <c r="F42" s="55"/>
    </row>
    <row r="43" spans="1:6" hidden="1" x14ac:dyDescent="0.3">
      <c r="A43" s="3"/>
      <c r="B43" s="52"/>
      <c r="C43" s="3"/>
      <c r="D43" s="55"/>
      <c r="E43" s="55"/>
      <c r="F43" s="55"/>
    </row>
    <row r="44" spans="1:6" hidden="1" x14ac:dyDescent="0.3">
      <c r="A44" s="3"/>
      <c r="B44" s="52"/>
      <c r="C44" s="3"/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4"/>
      <c r="B46" s="16"/>
      <c r="C46" s="4"/>
      <c r="D46" s="55"/>
      <c r="E46" s="55"/>
      <c r="F46" s="55"/>
    </row>
    <row r="47" spans="1:6" hidden="1" x14ac:dyDescent="0.3">
      <c r="A47" s="4"/>
      <c r="B47" s="16"/>
      <c r="C47" s="4"/>
      <c r="D47" s="55"/>
      <c r="E47" s="55"/>
      <c r="F47" s="55"/>
    </row>
    <row r="48" spans="1:6" hidden="1" x14ac:dyDescent="0.3">
      <c r="A48" s="4"/>
      <c r="B48" s="16"/>
      <c r="C48" s="4"/>
      <c r="D48" s="55"/>
      <c r="E48" s="55"/>
      <c r="F48" s="55"/>
    </row>
    <row r="49" spans="1:6" s="1" customFormat="1" x14ac:dyDescent="0.3">
      <c r="A49" s="7"/>
      <c r="B49" s="23">
        <v>320106</v>
      </c>
      <c r="C49" s="7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x14ac:dyDescent="0.3">
      <c r="A50" s="54" t="s">
        <v>695</v>
      </c>
      <c r="B50" s="52">
        <v>32010601</v>
      </c>
      <c r="C50" s="3" t="s">
        <v>128</v>
      </c>
      <c r="D50" s="55"/>
      <c r="E50" s="55"/>
      <c r="F50" s="55"/>
    </row>
    <row r="51" spans="1:6" x14ac:dyDescent="0.3">
      <c r="A51" s="54" t="s">
        <v>688</v>
      </c>
      <c r="B51" s="52">
        <v>32010602</v>
      </c>
      <c r="C51" s="3" t="s">
        <v>129</v>
      </c>
      <c r="D51" s="55"/>
      <c r="E51" s="55"/>
      <c r="F51" s="55"/>
    </row>
    <row r="52" spans="1:6" hidden="1" x14ac:dyDescent="0.3">
      <c r="A52" s="3"/>
      <c r="B52" s="52"/>
      <c r="C52" s="3"/>
      <c r="D52" s="55"/>
      <c r="E52" s="55"/>
      <c r="F52" s="55"/>
    </row>
    <row r="53" spans="1:6" hidden="1" x14ac:dyDescent="0.3">
      <c r="A53" s="3"/>
      <c r="B53" s="52"/>
      <c r="C53" s="3"/>
      <c r="D53" s="55"/>
      <c r="E53" s="55"/>
      <c r="F53" s="55"/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s="1" customFormat="1" x14ac:dyDescent="0.3">
      <c r="A56" s="7"/>
      <c r="B56" s="23">
        <v>320109</v>
      </c>
      <c r="C56" s="7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x14ac:dyDescent="0.3">
      <c r="A57" s="54" t="s">
        <v>696</v>
      </c>
      <c r="B57" s="52">
        <v>32010903</v>
      </c>
      <c r="C57" s="3" t="s">
        <v>131</v>
      </c>
      <c r="D57" s="55"/>
      <c r="E57" s="55"/>
      <c r="F57" s="55"/>
    </row>
    <row r="58" spans="1:6" hidden="1" x14ac:dyDescent="0.3">
      <c r="A58" s="3"/>
      <c r="B58" s="52"/>
      <c r="C58" s="3"/>
      <c r="D58" s="55"/>
      <c r="E58" s="55"/>
      <c r="F58" s="55"/>
    </row>
    <row r="59" spans="1:6" x14ac:dyDescent="0.3">
      <c r="A59" s="54" t="s">
        <v>697</v>
      </c>
      <c r="B59" s="52">
        <v>32010904</v>
      </c>
      <c r="C59" s="3" t="s">
        <v>132</v>
      </c>
      <c r="D59" s="55"/>
      <c r="E59" s="55"/>
      <c r="F59" s="55"/>
    </row>
    <row r="60" spans="1:6" hidden="1" x14ac:dyDescent="0.3">
      <c r="A60" s="3"/>
      <c r="B60" s="52"/>
      <c r="C60" s="3"/>
      <c r="D60" s="55"/>
      <c r="E60" s="55"/>
      <c r="F60" s="55"/>
    </row>
    <row r="61" spans="1:6" x14ac:dyDescent="0.3">
      <c r="A61" s="54" t="s">
        <v>698</v>
      </c>
      <c r="B61" s="52">
        <v>32010935</v>
      </c>
      <c r="C61" s="3" t="s">
        <v>133</v>
      </c>
      <c r="D61" s="55"/>
      <c r="E61" s="55"/>
      <c r="F61" s="55"/>
    </row>
    <row r="62" spans="1:6" hidden="1" x14ac:dyDescent="0.3">
      <c r="A62" s="3"/>
      <c r="B62" s="52"/>
      <c r="C62" s="3"/>
      <c r="D62" s="55"/>
      <c r="E62" s="55"/>
      <c r="F62" s="55"/>
    </row>
    <row r="63" spans="1:6" hidden="1" x14ac:dyDescent="0.3">
      <c r="A63" s="3"/>
      <c r="B63" s="52"/>
      <c r="C63" s="3"/>
      <c r="D63" s="55"/>
      <c r="E63" s="55"/>
      <c r="F63" s="55"/>
    </row>
    <row r="64" spans="1:6" hidden="1" x14ac:dyDescent="0.3">
      <c r="A64" s="3"/>
      <c r="B64" s="52"/>
      <c r="C64" s="3"/>
      <c r="D64" s="55"/>
      <c r="E64" s="55"/>
      <c r="F64" s="55"/>
    </row>
    <row r="65" spans="1:6" x14ac:dyDescent="0.3">
      <c r="A65" s="54" t="s">
        <v>699</v>
      </c>
      <c r="B65" s="52">
        <v>32010936</v>
      </c>
      <c r="C65" s="3" t="s">
        <v>134</v>
      </c>
      <c r="D65" s="55"/>
      <c r="E65" s="55"/>
      <c r="F65" s="55"/>
    </row>
    <row r="66" spans="1:6" hidden="1" x14ac:dyDescent="0.3">
      <c r="A66" s="3"/>
      <c r="B66" s="52"/>
      <c r="C66" s="3"/>
      <c r="D66" s="55"/>
      <c r="E66" s="55"/>
      <c r="F66" s="55"/>
    </row>
    <row r="67" spans="1:6" hidden="1" x14ac:dyDescent="0.3">
      <c r="A67" s="3"/>
      <c r="B67" s="52"/>
      <c r="C67" s="3"/>
      <c r="D67" s="55"/>
      <c r="E67" s="55"/>
      <c r="F67" s="55"/>
    </row>
    <row r="68" spans="1:6" s="1" customFormat="1" x14ac:dyDescent="0.3">
      <c r="A68" s="7"/>
      <c r="B68" s="23">
        <v>320201</v>
      </c>
      <c r="C68" s="7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x14ac:dyDescent="0.3">
      <c r="A69" s="54" t="s">
        <v>700</v>
      </c>
      <c r="B69" s="52">
        <v>32020101</v>
      </c>
      <c r="C69" s="3" t="s">
        <v>135</v>
      </c>
      <c r="D69" s="55"/>
      <c r="E69" s="55"/>
      <c r="F69" s="55"/>
    </row>
    <row r="70" spans="1:6" hidden="1" x14ac:dyDescent="0.3">
      <c r="A70" s="3"/>
      <c r="B70" s="52"/>
      <c r="C70" s="3"/>
      <c r="D70" s="55"/>
      <c r="E70" s="55"/>
      <c r="F70" s="55"/>
    </row>
    <row r="71" spans="1:6" x14ac:dyDescent="0.3">
      <c r="A71" s="54" t="s">
        <v>701</v>
      </c>
      <c r="B71" s="52">
        <v>32020102</v>
      </c>
      <c r="C71" s="3" t="s">
        <v>136</v>
      </c>
      <c r="D71" s="55"/>
      <c r="E71" s="55"/>
      <c r="F71" s="55"/>
    </row>
    <row r="72" spans="1:6" hidden="1" x14ac:dyDescent="0.3">
      <c r="A72" s="3"/>
      <c r="B72" s="52"/>
      <c r="C72" s="3"/>
      <c r="D72" s="55"/>
      <c r="E72" s="55"/>
      <c r="F72" s="55"/>
    </row>
    <row r="73" spans="1:6" x14ac:dyDescent="0.3">
      <c r="A73" s="54" t="s">
        <v>702</v>
      </c>
      <c r="B73" s="52">
        <v>32020104</v>
      </c>
      <c r="C73" s="3" t="s">
        <v>137</v>
      </c>
      <c r="D73" s="55"/>
      <c r="E73" s="55"/>
      <c r="F73" s="55"/>
    </row>
    <row r="74" spans="1:6" hidden="1" x14ac:dyDescent="0.3">
      <c r="A74" s="3"/>
      <c r="B74" s="52"/>
      <c r="C74" s="3"/>
      <c r="D74" s="55"/>
      <c r="E74" s="55"/>
      <c r="F74" s="55"/>
    </row>
    <row r="75" spans="1:6" s="1" customFormat="1" x14ac:dyDescent="0.3">
      <c r="A75" s="7"/>
      <c r="B75" s="23">
        <v>320301</v>
      </c>
      <c r="C75" s="7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x14ac:dyDescent="0.3">
      <c r="A76" s="54" t="s">
        <v>703</v>
      </c>
      <c r="B76" s="52">
        <v>32030101</v>
      </c>
      <c r="C76" s="3" t="s">
        <v>139</v>
      </c>
      <c r="D76" s="55"/>
      <c r="E76" s="55"/>
      <c r="F76" s="55"/>
    </row>
    <row r="77" spans="1:6" x14ac:dyDescent="0.3">
      <c r="A77" s="54" t="s">
        <v>704</v>
      </c>
      <c r="B77" s="52">
        <v>32030109</v>
      </c>
      <c r="C77" s="3" t="s">
        <v>140</v>
      </c>
      <c r="D77" s="55"/>
      <c r="E77" s="55"/>
      <c r="F77" s="55"/>
    </row>
    <row r="78" spans="1:6" x14ac:dyDescent="0.3">
      <c r="A78" s="54" t="s">
        <v>705</v>
      </c>
      <c r="B78" s="52">
        <v>32030110</v>
      </c>
      <c r="C78" s="3" t="s">
        <v>141</v>
      </c>
      <c r="D78" s="55"/>
      <c r="E78" s="55"/>
      <c r="F78" s="55"/>
    </row>
    <row r="79" spans="1:6" hidden="1" x14ac:dyDescent="0.3">
      <c r="A79" s="4"/>
      <c r="B79" s="16"/>
      <c r="C79" s="4"/>
      <c r="D79" s="55"/>
      <c r="E79" s="55"/>
      <c r="F79" s="55"/>
    </row>
    <row r="80" spans="1:6" hidden="1" x14ac:dyDescent="0.3">
      <c r="A80" s="4"/>
      <c r="B80" s="16"/>
      <c r="C80" s="4"/>
      <c r="D80" s="55"/>
      <c r="E80" s="55"/>
      <c r="F80" s="55"/>
    </row>
    <row r="81" spans="1:6" s="1" customFormat="1" x14ac:dyDescent="0.3">
      <c r="A81" s="7"/>
      <c r="B81" s="23">
        <v>32011000</v>
      </c>
      <c r="C81" s="7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54" t="s">
        <v>706</v>
      </c>
      <c r="B82" s="4"/>
      <c r="C82" s="4"/>
      <c r="D82" s="55"/>
      <c r="E82" s="55"/>
      <c r="F82" s="55"/>
    </row>
    <row r="83" spans="1:6" hidden="1" x14ac:dyDescent="0.3">
      <c r="A83" s="4"/>
      <c r="B83" s="4"/>
      <c r="C83" s="4"/>
      <c r="D83" s="55"/>
      <c r="E83" s="55"/>
      <c r="F83" s="5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RMqqkNExvFO/T9SpI//v7es9vX25OAeSsoeaqT/aOOUPUBsaRKPp/lR8Adnz6QgH0wPC5HAgFtRwUQ3ddq+cw==" saltValue="OT4VulYLKzxAKGSK5ww8n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63" orientation="landscape" r:id="rId1"/>
  <headerFooter>
    <oddFooter>&amp;C&amp;"Calibri,Bold"&amp;20&amp;P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2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823</v>
      </c>
      <c r="B3" s="71"/>
      <c r="C3" s="71"/>
      <c r="D3" s="71"/>
      <c r="E3" s="71"/>
    </row>
    <row r="4" spans="1:5" x14ac:dyDescent="0.3">
      <c r="A4" s="70" t="s">
        <v>755</v>
      </c>
      <c r="B4" s="70"/>
      <c r="C4" s="70"/>
      <c r="D4" s="70"/>
      <c r="E4" s="70"/>
    </row>
    <row r="6" spans="1:5" ht="49.25" customHeight="1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347712107.04000002</v>
      </c>
      <c r="D7" s="24">
        <f>D8+D13+D20</f>
        <v>0</v>
      </c>
      <c r="E7" s="24">
        <f>E8+E13+E20</f>
        <v>292875313</v>
      </c>
    </row>
    <row r="8" spans="1:5" s="1" customFormat="1" x14ac:dyDescent="0.3">
      <c r="A8" s="48">
        <v>2101</v>
      </c>
      <c r="B8" s="48" t="s">
        <v>5</v>
      </c>
      <c r="C8" s="24">
        <f>C9</f>
        <v>347712107.04000002</v>
      </c>
      <c r="D8" s="24">
        <f>D9</f>
        <v>0</v>
      </c>
      <c r="E8" s="24">
        <f>E9</f>
        <v>292875313</v>
      </c>
    </row>
    <row r="9" spans="1:5" s="1" customFormat="1" x14ac:dyDescent="0.3">
      <c r="A9" s="48">
        <v>210101</v>
      </c>
      <c r="B9" s="48" t="s">
        <v>6</v>
      </c>
      <c r="C9" s="24">
        <f>SUM(C10:C12)</f>
        <v>347712107.04000002</v>
      </c>
      <c r="D9" s="24">
        <f>SUM(D10:D12)</f>
        <v>0</v>
      </c>
      <c r="E9" s="24">
        <f>SUM(E10:E12)</f>
        <v>292875313</v>
      </c>
    </row>
    <row r="10" spans="1:5" x14ac:dyDescent="0.3">
      <c r="A10" s="49">
        <v>21010101</v>
      </c>
      <c r="B10" s="50" t="s">
        <v>5</v>
      </c>
      <c r="C10" s="51">
        <v>347712107.04000002</v>
      </c>
      <c r="D10" s="51"/>
      <c r="E10" s="51">
        <v>292875313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Z1hiagkwDEWIsd361vzAqwokiy1ElxAdgevlcKtztjqh1yM5+25nxcCeinFtn109vrHVfPeaYvne4t53DmkpQ==" saltValue="iACRWGV3PNhcJfTL4KZon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3:E300"/>
  <sheetViews>
    <sheetView view="pageBreakPreview" topLeftCell="A22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824</v>
      </c>
      <c r="B4" s="71"/>
      <c r="C4" s="71"/>
      <c r="D4" s="71"/>
      <c r="E4" s="71"/>
    </row>
    <row r="5" spans="1:5" x14ac:dyDescent="0.3">
      <c r="A5" s="70" t="s">
        <v>755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93600000</v>
      </c>
      <c r="D7" s="24">
        <f>D8+D84+D88+D93</f>
        <v>42190000</v>
      </c>
      <c r="E7" s="24">
        <f>E8+E84+E88+E93</f>
        <v>38500000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48100000</v>
      </c>
      <c r="D8" s="24">
        <f>D9+D14+D22+D36+D45+D48+D54+D63+D67+D70</f>
        <v>9690000</v>
      </c>
      <c r="E8" s="24">
        <f>E9+E14+E22+E36+E45+E48+E54+E63+E67+E70</f>
        <v>38500000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3000000</v>
      </c>
      <c r="D9" s="24">
        <f>SUM(D10:D13)</f>
        <v>650000</v>
      </c>
      <c r="E9" s="24">
        <f>SUM(E10:E13)</f>
        <v>1500000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1000000</v>
      </c>
    </row>
    <row r="11" spans="1:5" x14ac:dyDescent="0.3">
      <c r="A11" s="52">
        <v>22020102</v>
      </c>
      <c r="B11" s="3" t="s">
        <v>24</v>
      </c>
      <c r="C11" s="51">
        <v>3000000</v>
      </c>
      <c r="D11" s="51">
        <v>650000</v>
      </c>
      <c r="E11" s="51">
        <v>500000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27000000</v>
      </c>
      <c r="D22" s="24">
        <f>SUM(D23:D35)</f>
        <v>8650000</v>
      </c>
      <c r="E22" s="24">
        <f>SUM(E23:E35)</f>
        <v>6000000</v>
      </c>
    </row>
    <row r="23" spans="1:5" x14ac:dyDescent="0.3">
      <c r="A23" s="52">
        <v>22020301</v>
      </c>
      <c r="B23" s="3" t="s">
        <v>36</v>
      </c>
      <c r="C23" s="51">
        <v>1000000</v>
      </c>
      <c r="D23" s="51"/>
      <c r="E23" s="51">
        <v>1000000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x14ac:dyDescent="0.3">
      <c r="A29" s="52">
        <v>22020307</v>
      </c>
      <c r="B29" s="3" t="s">
        <v>42</v>
      </c>
      <c r="C29" s="51">
        <v>26000000</v>
      </c>
      <c r="D29" s="51">
        <v>8650000</v>
      </c>
      <c r="E29" s="51">
        <v>5000000</v>
      </c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1500000</v>
      </c>
      <c r="D36" s="24">
        <f>SUM(D37:D44)</f>
        <v>390000</v>
      </c>
      <c r="E36" s="24">
        <f>SUM(E37:E44)</f>
        <v>2000000</v>
      </c>
    </row>
    <row r="37" spans="1:5" x14ac:dyDescent="0.3">
      <c r="A37" s="52">
        <v>22020401</v>
      </c>
      <c r="B37" s="3" t="s">
        <v>50</v>
      </c>
      <c r="C37" s="51"/>
      <c r="D37" s="51">
        <v>390000</v>
      </c>
      <c r="E37" s="51">
        <v>2000000</v>
      </c>
    </row>
    <row r="38" spans="1:5" x14ac:dyDescent="0.3">
      <c r="A38" s="52">
        <v>22020402</v>
      </c>
      <c r="B38" s="3" t="s">
        <v>51</v>
      </c>
      <c r="C38" s="51">
        <v>1500000</v>
      </c>
      <c r="D38" s="51"/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3600000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x14ac:dyDescent="0.3">
      <c r="A59" s="52">
        <v>22020708</v>
      </c>
      <c r="B59" s="3" t="s">
        <v>72</v>
      </c>
      <c r="C59" s="51">
        <v>3600000</v>
      </c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3000000</v>
      </c>
      <c r="D63" s="24">
        <f>SUM(D64:D66)</f>
        <v>0</v>
      </c>
      <c r="E63" s="24">
        <f>SUM(E64:E66)</f>
        <v>0</v>
      </c>
    </row>
    <row r="64" spans="1:5" x14ac:dyDescent="0.3">
      <c r="A64" s="52">
        <v>22020801</v>
      </c>
      <c r="B64" s="3" t="s">
        <v>77</v>
      </c>
      <c r="C64" s="51">
        <v>3000000</v>
      </c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10000000</v>
      </c>
      <c r="D70" s="24">
        <f>SUM(D71:D83)</f>
        <v>0</v>
      </c>
      <c r="E70" s="24">
        <f>SUM(E71:E83)</f>
        <v>29000000</v>
      </c>
    </row>
    <row r="71" spans="1:5" x14ac:dyDescent="0.3">
      <c r="A71" s="52">
        <v>22021001</v>
      </c>
      <c r="B71" s="3" t="s">
        <v>84</v>
      </c>
      <c r="C71" s="51">
        <v>3000000</v>
      </c>
      <c r="D71" s="51"/>
      <c r="E71" s="51"/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x14ac:dyDescent="0.3">
      <c r="A74" s="52">
        <v>22021004</v>
      </c>
      <c r="B74" s="3" t="s">
        <v>87</v>
      </c>
      <c r="C74" s="51"/>
      <c r="D74" s="51"/>
      <c r="E74" s="51">
        <v>5000000</v>
      </c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7000000</v>
      </c>
      <c r="D76" s="51"/>
      <c r="E76" s="51">
        <v>24000000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45500000</v>
      </c>
      <c r="D84" s="24">
        <f>D85</f>
        <v>32500000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45500000</v>
      </c>
      <c r="D85" s="24">
        <f>SUM(D86:D87)</f>
        <v>32500000</v>
      </c>
      <c r="E85" s="24">
        <f>SUM(E86:E87)</f>
        <v>0</v>
      </c>
    </row>
    <row r="86" spans="1:5" x14ac:dyDescent="0.3">
      <c r="A86" s="52">
        <v>22040105</v>
      </c>
      <c r="B86" s="3" t="s">
        <v>99</v>
      </c>
      <c r="C86" s="51">
        <v>45500000</v>
      </c>
      <c r="D86" s="51">
        <v>32500000</v>
      </c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9WJDSQ5SV8HLIVM4pK45DpJqysJmRYPcLSfXT4rlHbOqOgQum/yRww8u6PPlQiBz1l6H1Y3gfqt4yk77gBPHQ==" saltValue="J61jz4ARtCOnFqOPXgVke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300"/>
  <sheetViews>
    <sheetView view="pageBreakPreview" topLeftCell="A58" zoomScale="60" zoomScaleNormal="87" workbookViewId="0">
      <selection sqref="A1:E1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825</v>
      </c>
      <c r="B2" s="70"/>
      <c r="C2" s="70"/>
      <c r="D2" s="70"/>
      <c r="E2" s="70"/>
    </row>
    <row r="3" spans="1:6" x14ac:dyDescent="0.3">
      <c r="A3" s="70" t="s">
        <v>755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618</v>
      </c>
      <c r="B6" s="23">
        <v>3</v>
      </c>
      <c r="C6" s="7" t="s">
        <v>113</v>
      </c>
      <c r="D6" s="11">
        <f>D7+D18+D29+D35+D41+D50+D57+D70+D77+D83</f>
        <v>370000000</v>
      </c>
      <c r="E6" s="11">
        <f>E7+E18+E29+E35+E41+E50+E57+E70+E77+E83</f>
        <v>279690497.37</v>
      </c>
      <c r="F6" s="11">
        <f>F7+F18+F29+F35+F41+F50+F57+F70+F77+F83</f>
        <v>170000000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SUM(D8:D17)</f>
        <v>100000000</v>
      </c>
      <c r="E7" s="11">
        <f>SUM(E8:E17)</f>
        <v>97000000</v>
      </c>
      <c r="F7" s="11">
        <f>SUM(F8:F17)</f>
        <v>100000000</v>
      </c>
    </row>
    <row r="8" spans="1:6" x14ac:dyDescent="0.3">
      <c r="A8" s="54" t="s">
        <v>619</v>
      </c>
      <c r="B8" s="52">
        <v>32010101</v>
      </c>
      <c r="C8" s="3" t="s">
        <v>115</v>
      </c>
      <c r="D8" s="55"/>
      <c r="E8" s="55"/>
      <c r="F8" s="55"/>
    </row>
    <row r="9" spans="1:6" ht="45" x14ac:dyDescent="0.3">
      <c r="A9" s="54"/>
      <c r="B9" s="52">
        <v>32010101</v>
      </c>
      <c r="C9" s="3" t="s">
        <v>876</v>
      </c>
      <c r="D9" s="55">
        <v>100000000</v>
      </c>
      <c r="E9" s="55">
        <v>97000000</v>
      </c>
      <c r="F9" s="55"/>
    </row>
    <row r="10" spans="1:6" ht="60" x14ac:dyDescent="0.3">
      <c r="A10" s="3"/>
      <c r="B10" s="52">
        <v>32010101</v>
      </c>
      <c r="C10" s="3" t="s">
        <v>875</v>
      </c>
      <c r="D10" s="55"/>
      <c r="E10" s="55"/>
      <c r="F10" s="55">
        <v>100000000</v>
      </c>
    </row>
    <row r="11" spans="1:6" hidden="1" x14ac:dyDescent="0.3">
      <c r="A11" s="3"/>
      <c r="B11" s="52"/>
      <c r="C11" s="3"/>
      <c r="D11" s="55"/>
      <c r="E11" s="55"/>
      <c r="F11" s="55"/>
    </row>
    <row r="12" spans="1:6" hidden="1" x14ac:dyDescent="0.3">
      <c r="A12" s="3"/>
      <c r="B12" s="52"/>
      <c r="C12" s="3"/>
      <c r="D12" s="55"/>
      <c r="E12" s="55"/>
      <c r="F12" s="55"/>
    </row>
    <row r="13" spans="1:6" hidden="1" x14ac:dyDescent="0.3">
      <c r="A13" s="3"/>
      <c r="B13" s="52"/>
      <c r="C13" s="3"/>
      <c r="D13" s="55"/>
      <c r="E13" s="55"/>
      <c r="F13" s="55"/>
    </row>
    <row r="14" spans="1:6" hidden="1" x14ac:dyDescent="0.3">
      <c r="A14" s="3"/>
      <c r="B14" s="52"/>
      <c r="C14" s="3"/>
      <c r="D14" s="55"/>
      <c r="E14" s="55"/>
      <c r="F14" s="55"/>
    </row>
    <row r="15" spans="1:6" hidden="1" x14ac:dyDescent="0.3">
      <c r="A15" s="3"/>
      <c r="B15" s="52"/>
      <c r="C15" s="3"/>
      <c r="D15" s="55"/>
      <c r="E15" s="55"/>
      <c r="F15" s="55"/>
    </row>
    <row r="16" spans="1:6" hidden="1" x14ac:dyDescent="0.3">
      <c r="A16" s="3"/>
      <c r="B16" s="52"/>
      <c r="C16" s="3"/>
      <c r="D16" s="55"/>
      <c r="E16" s="55"/>
      <c r="F16" s="55"/>
    </row>
    <row r="17" spans="1:6" hidden="1" x14ac:dyDescent="0.3">
      <c r="A17" s="3"/>
      <c r="B17" s="52"/>
      <c r="C17" s="3"/>
      <c r="D17" s="55"/>
      <c r="E17" s="55"/>
      <c r="F17" s="55"/>
    </row>
    <row r="18" spans="1:6" s="1" customFormat="1" x14ac:dyDescent="0.3">
      <c r="A18" s="7"/>
      <c r="B18" s="23">
        <v>32010200</v>
      </c>
      <c r="C18" s="7" t="s">
        <v>116</v>
      </c>
      <c r="D18" s="11">
        <f>SUM(D19:D28)</f>
        <v>0</v>
      </c>
      <c r="E18" s="11">
        <f>SUM(E19:E28)</f>
        <v>0</v>
      </c>
      <c r="F18" s="11">
        <f>SUM(F19:F28)</f>
        <v>0</v>
      </c>
    </row>
    <row r="19" spans="1:6" x14ac:dyDescent="0.3">
      <c r="A19" s="54" t="s">
        <v>620</v>
      </c>
      <c r="B19" s="52">
        <v>32010202</v>
      </c>
      <c r="C19" s="3" t="s">
        <v>117</v>
      </c>
      <c r="D19" s="55"/>
      <c r="E19" s="55"/>
      <c r="F19" s="55"/>
    </row>
    <row r="20" spans="1:6" hidden="1" x14ac:dyDescent="0.3">
      <c r="A20" s="4"/>
      <c r="B20" s="16"/>
      <c r="C20" s="4"/>
      <c r="D20" s="55"/>
      <c r="E20" s="55"/>
      <c r="F20" s="55"/>
    </row>
    <row r="21" spans="1:6" hidden="1" x14ac:dyDescent="0.3">
      <c r="A21" s="4"/>
      <c r="B21" s="16"/>
      <c r="C21" s="4"/>
      <c r="D21" s="55"/>
      <c r="E21" s="55"/>
      <c r="F21" s="55"/>
    </row>
    <row r="22" spans="1:6" hidden="1" x14ac:dyDescent="0.3">
      <c r="A22" s="4"/>
      <c r="B22" s="16"/>
      <c r="C22" s="4"/>
      <c r="D22" s="55"/>
      <c r="E22" s="55"/>
      <c r="F22" s="55"/>
    </row>
    <row r="23" spans="1:6" hidden="1" x14ac:dyDescent="0.3">
      <c r="A23" s="4"/>
      <c r="B23" s="16"/>
      <c r="C23" s="4"/>
      <c r="D23" s="55"/>
      <c r="E23" s="55"/>
      <c r="F23" s="55"/>
    </row>
    <row r="24" spans="1:6" hidden="1" x14ac:dyDescent="0.3">
      <c r="A24" s="4"/>
      <c r="B24" s="16"/>
      <c r="C24" s="4"/>
      <c r="D24" s="55"/>
      <c r="E24" s="55"/>
      <c r="F24" s="55"/>
    </row>
    <row r="25" spans="1:6" hidden="1" x14ac:dyDescent="0.3">
      <c r="A25" s="4"/>
      <c r="B25" s="16"/>
      <c r="C25" s="4"/>
      <c r="D25" s="55"/>
      <c r="E25" s="55"/>
      <c r="F25" s="55"/>
    </row>
    <row r="26" spans="1:6" hidden="1" x14ac:dyDescent="0.3">
      <c r="A26" s="4"/>
      <c r="B26" s="16"/>
      <c r="C26" s="4"/>
      <c r="D26" s="55"/>
      <c r="E26" s="55"/>
      <c r="F26" s="55"/>
    </row>
    <row r="27" spans="1:6" hidden="1" x14ac:dyDescent="0.3">
      <c r="A27" s="4"/>
      <c r="B27" s="16"/>
      <c r="C27" s="4"/>
      <c r="D27" s="55"/>
      <c r="E27" s="55"/>
      <c r="F27" s="55"/>
    </row>
    <row r="28" spans="1:6" hidden="1" x14ac:dyDescent="0.3">
      <c r="A28" s="4"/>
      <c r="B28" s="16"/>
      <c r="C28" s="4"/>
      <c r="D28" s="55"/>
      <c r="E28" s="55"/>
      <c r="F28" s="55"/>
    </row>
    <row r="29" spans="1:6" s="1" customFormat="1" x14ac:dyDescent="0.3">
      <c r="A29" s="7"/>
      <c r="B29" s="23">
        <v>320103</v>
      </c>
      <c r="C29" s="7" t="s">
        <v>118</v>
      </c>
      <c r="D29" s="11">
        <f>SUM(D30:D34)</f>
        <v>0</v>
      </c>
      <c r="E29" s="11">
        <f>SUM(E30:E34)</f>
        <v>0</v>
      </c>
      <c r="F29" s="11">
        <f>SUM(F30:F34)</f>
        <v>0</v>
      </c>
    </row>
    <row r="30" spans="1:6" x14ac:dyDescent="0.3">
      <c r="A30" s="54" t="s">
        <v>710</v>
      </c>
      <c r="B30" s="52">
        <v>32010301</v>
      </c>
      <c r="C30" s="3" t="s">
        <v>119</v>
      </c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hidden="1" x14ac:dyDescent="0.3">
      <c r="A34" s="3"/>
      <c r="B34" s="52"/>
      <c r="C34" s="3"/>
      <c r="D34" s="55"/>
      <c r="E34" s="55"/>
      <c r="F34" s="55"/>
    </row>
    <row r="35" spans="1:6" s="1" customFormat="1" x14ac:dyDescent="0.3">
      <c r="A35" s="7"/>
      <c r="B35" s="23">
        <v>32010400</v>
      </c>
      <c r="C35" s="7" t="s">
        <v>120</v>
      </c>
      <c r="D35" s="11">
        <f>SUM(D36:D40)</f>
        <v>0</v>
      </c>
      <c r="E35" s="11">
        <f>SUM(E36:E40)</f>
        <v>0</v>
      </c>
      <c r="F35" s="11">
        <f>SUM(F36:F40)</f>
        <v>0</v>
      </c>
    </row>
    <row r="36" spans="1:6" x14ac:dyDescent="0.3">
      <c r="A36" s="54" t="s">
        <v>711</v>
      </c>
      <c r="B36" s="52">
        <v>32010405</v>
      </c>
      <c r="C36" s="3" t="s">
        <v>121</v>
      </c>
      <c r="D36" s="55"/>
      <c r="E36" s="55"/>
      <c r="F36" s="55"/>
    </row>
    <row r="37" spans="1:6" hidden="1" x14ac:dyDescent="0.3">
      <c r="A37" s="54" t="s">
        <v>712</v>
      </c>
      <c r="B37" s="52">
        <v>32010406</v>
      </c>
      <c r="C37" s="3"/>
      <c r="D37" s="55"/>
      <c r="E37" s="55"/>
      <c r="F37" s="55"/>
    </row>
    <row r="38" spans="1:6" x14ac:dyDescent="0.3">
      <c r="A38" s="54" t="s">
        <v>713</v>
      </c>
      <c r="B38" s="52">
        <v>32010407</v>
      </c>
      <c r="C38" s="3" t="s">
        <v>123</v>
      </c>
      <c r="D38" s="55"/>
      <c r="E38" s="55"/>
      <c r="F38" s="55"/>
    </row>
    <row r="39" spans="1:6" x14ac:dyDescent="0.3">
      <c r="A39" s="54" t="s">
        <v>714</v>
      </c>
      <c r="B39" s="52">
        <v>32010408</v>
      </c>
      <c r="C39" s="3" t="s">
        <v>124</v>
      </c>
      <c r="D39" s="55"/>
      <c r="E39" s="55"/>
      <c r="F39" s="55"/>
    </row>
    <row r="40" spans="1:6" hidden="1" x14ac:dyDescent="0.3">
      <c r="A40" s="3"/>
      <c r="B40" s="52"/>
      <c r="C40" s="3"/>
      <c r="D40" s="55"/>
      <c r="E40" s="55"/>
      <c r="F40" s="55"/>
    </row>
    <row r="41" spans="1:6" s="1" customFormat="1" x14ac:dyDescent="0.3">
      <c r="A41" s="7"/>
      <c r="B41" s="23">
        <v>320105</v>
      </c>
      <c r="C41" s="7" t="s">
        <v>125</v>
      </c>
      <c r="D41" s="11">
        <f>SUM(D42:D49)</f>
        <v>0</v>
      </c>
      <c r="E41" s="11">
        <f>SUM(E42:E49)</f>
        <v>0</v>
      </c>
      <c r="F41" s="11">
        <f>SUM(F42:F49)</f>
        <v>0</v>
      </c>
    </row>
    <row r="42" spans="1:6" x14ac:dyDescent="0.3">
      <c r="A42" s="54" t="s">
        <v>715</v>
      </c>
      <c r="B42" s="52">
        <v>32010501</v>
      </c>
      <c r="C42" s="3" t="s">
        <v>126</v>
      </c>
      <c r="D42" s="55"/>
      <c r="E42" s="55"/>
      <c r="F42" s="55"/>
    </row>
    <row r="43" spans="1:6" hidden="1" x14ac:dyDescent="0.3">
      <c r="A43" s="3"/>
      <c r="B43" s="52"/>
      <c r="C43" s="3"/>
      <c r="D43" s="55"/>
      <c r="E43" s="55"/>
      <c r="F43" s="55"/>
    </row>
    <row r="44" spans="1:6" hidden="1" x14ac:dyDescent="0.3">
      <c r="A44" s="3"/>
      <c r="B44" s="52"/>
      <c r="C44" s="3"/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3"/>
      <c r="B46" s="52"/>
      <c r="C46" s="3"/>
      <c r="D46" s="55"/>
      <c r="E46" s="55"/>
      <c r="F46" s="55"/>
    </row>
    <row r="47" spans="1:6" hidden="1" x14ac:dyDescent="0.3">
      <c r="A47" s="4"/>
      <c r="B47" s="16"/>
      <c r="C47" s="4"/>
      <c r="D47" s="55"/>
      <c r="E47" s="55"/>
      <c r="F47" s="55"/>
    </row>
    <row r="48" spans="1:6" hidden="1" x14ac:dyDescent="0.3">
      <c r="A48" s="4"/>
      <c r="B48" s="16"/>
      <c r="C48" s="4"/>
      <c r="D48" s="55"/>
      <c r="E48" s="55"/>
      <c r="F48" s="55"/>
    </row>
    <row r="49" spans="1:6" hidden="1" x14ac:dyDescent="0.3">
      <c r="A49" s="4"/>
      <c r="B49" s="16"/>
      <c r="C49" s="4"/>
      <c r="D49" s="55"/>
      <c r="E49" s="55"/>
      <c r="F49" s="55"/>
    </row>
    <row r="50" spans="1:6" s="1" customFormat="1" x14ac:dyDescent="0.3">
      <c r="A50" s="7"/>
      <c r="B50" s="23">
        <v>320106</v>
      </c>
      <c r="C50" s="7" t="s">
        <v>127</v>
      </c>
      <c r="D50" s="11">
        <f>SUM(D51:D56)</f>
        <v>0</v>
      </c>
      <c r="E50" s="11">
        <f>SUM(E51:E56)</f>
        <v>0</v>
      </c>
      <c r="F50" s="11">
        <f>SUM(F51:F56)</f>
        <v>0</v>
      </c>
    </row>
    <row r="51" spans="1:6" x14ac:dyDescent="0.3">
      <c r="A51" s="54" t="s">
        <v>716</v>
      </c>
      <c r="B51" s="52">
        <v>32010601</v>
      </c>
      <c r="C51" s="3" t="s">
        <v>128</v>
      </c>
      <c r="D51" s="55"/>
      <c r="E51" s="55"/>
      <c r="F51" s="55"/>
    </row>
    <row r="52" spans="1:6" x14ac:dyDescent="0.3">
      <c r="A52" s="54" t="s">
        <v>707</v>
      </c>
      <c r="B52" s="52">
        <v>32010602</v>
      </c>
      <c r="C52" s="3" t="s">
        <v>129</v>
      </c>
      <c r="D52" s="55"/>
      <c r="E52" s="55"/>
      <c r="F52" s="55"/>
    </row>
    <row r="53" spans="1:6" hidden="1" x14ac:dyDescent="0.3">
      <c r="A53" s="3"/>
      <c r="B53" s="52"/>
      <c r="C53" s="3"/>
      <c r="D53" s="55"/>
      <c r="E53" s="55"/>
      <c r="F53" s="55"/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hidden="1" x14ac:dyDescent="0.3">
      <c r="A56" s="3"/>
      <c r="B56" s="52"/>
      <c r="C56" s="3"/>
      <c r="D56" s="55"/>
      <c r="E56" s="55"/>
      <c r="F56" s="55"/>
    </row>
    <row r="57" spans="1:6" s="1" customFormat="1" x14ac:dyDescent="0.3">
      <c r="A57" s="7"/>
      <c r="B57" s="23">
        <v>320109</v>
      </c>
      <c r="C57" s="7" t="s">
        <v>130</v>
      </c>
      <c r="D57" s="11">
        <f>SUM(D58:D69)</f>
        <v>270000000</v>
      </c>
      <c r="E57" s="11">
        <f>SUM(E58:E69)</f>
        <v>182690497.37</v>
      </c>
      <c r="F57" s="11">
        <f>SUM(F58:F69)</f>
        <v>70000000</v>
      </c>
    </row>
    <row r="58" spans="1:6" x14ac:dyDescent="0.3">
      <c r="A58" s="54" t="s">
        <v>717</v>
      </c>
      <c r="B58" s="52">
        <v>32010903</v>
      </c>
      <c r="C58" s="3" t="s">
        <v>131</v>
      </c>
      <c r="D58" s="55"/>
      <c r="E58" s="55"/>
      <c r="F58" s="55"/>
    </row>
    <row r="59" spans="1:6" hidden="1" x14ac:dyDescent="0.3">
      <c r="A59" s="3"/>
      <c r="B59" s="52"/>
      <c r="C59" s="3"/>
      <c r="D59" s="55"/>
      <c r="E59" s="55"/>
      <c r="F59" s="55"/>
    </row>
    <row r="60" spans="1:6" x14ac:dyDescent="0.3">
      <c r="A60" s="54" t="s">
        <v>718</v>
      </c>
      <c r="B60" s="52">
        <v>32010904</v>
      </c>
      <c r="C60" s="3" t="s">
        <v>132</v>
      </c>
      <c r="D60" s="55"/>
      <c r="E60" s="55"/>
      <c r="F60" s="55"/>
    </row>
    <row r="61" spans="1:6" ht="45" x14ac:dyDescent="0.3">
      <c r="A61" s="3"/>
      <c r="B61" s="52">
        <v>3210904</v>
      </c>
      <c r="C61" s="3" t="s">
        <v>873</v>
      </c>
      <c r="D61" s="55">
        <v>270000000</v>
      </c>
      <c r="E61" s="55">
        <v>182690497.37</v>
      </c>
      <c r="F61" s="50"/>
    </row>
    <row r="62" spans="1:6" ht="60" x14ac:dyDescent="0.3">
      <c r="A62" s="3"/>
      <c r="B62" s="52">
        <v>3210904</v>
      </c>
      <c r="C62" s="3" t="s">
        <v>874</v>
      </c>
      <c r="D62" s="55"/>
      <c r="E62" s="55"/>
      <c r="F62" s="55">
        <v>70000000</v>
      </c>
    </row>
    <row r="63" spans="1:6" x14ac:dyDescent="0.3">
      <c r="A63" s="54" t="s">
        <v>719</v>
      </c>
      <c r="B63" s="52">
        <v>32010935</v>
      </c>
      <c r="C63" s="3" t="s">
        <v>133</v>
      </c>
      <c r="D63" s="55"/>
      <c r="E63" s="55"/>
      <c r="F63" s="55"/>
    </row>
    <row r="64" spans="1:6" hidden="1" x14ac:dyDescent="0.3">
      <c r="A64" s="3"/>
      <c r="B64" s="52"/>
      <c r="C64" s="3"/>
      <c r="D64" s="55"/>
      <c r="E64" s="55"/>
      <c r="F64" s="55"/>
    </row>
    <row r="65" spans="1:6" hidden="1" x14ac:dyDescent="0.3">
      <c r="A65" s="3"/>
      <c r="B65" s="52"/>
      <c r="C65" s="3"/>
      <c r="D65" s="55"/>
      <c r="E65" s="55"/>
      <c r="F65" s="55"/>
    </row>
    <row r="66" spans="1:6" hidden="1" x14ac:dyDescent="0.3">
      <c r="A66" s="3"/>
      <c r="B66" s="52"/>
      <c r="C66" s="3"/>
      <c r="D66" s="55"/>
      <c r="E66" s="55"/>
      <c r="F66" s="55"/>
    </row>
    <row r="67" spans="1:6" x14ac:dyDescent="0.3">
      <c r="A67" s="54" t="s">
        <v>720</v>
      </c>
      <c r="B67" s="52">
        <v>32010936</v>
      </c>
      <c r="C67" s="3" t="s">
        <v>134</v>
      </c>
      <c r="D67" s="55"/>
      <c r="E67" s="55"/>
      <c r="F67" s="55"/>
    </row>
    <row r="68" spans="1:6" hidden="1" x14ac:dyDescent="0.3">
      <c r="A68" s="3"/>
      <c r="B68" s="52"/>
      <c r="C68" s="3"/>
      <c r="D68" s="55"/>
      <c r="E68" s="55"/>
      <c r="F68" s="55"/>
    </row>
    <row r="69" spans="1:6" hidden="1" x14ac:dyDescent="0.3">
      <c r="A69" s="3"/>
      <c r="B69" s="52"/>
      <c r="C69" s="3"/>
      <c r="D69" s="55"/>
      <c r="E69" s="55"/>
      <c r="F69" s="55"/>
    </row>
    <row r="70" spans="1:6" s="1" customFormat="1" x14ac:dyDescent="0.3">
      <c r="A70" s="7"/>
      <c r="B70" s="23">
        <v>320201</v>
      </c>
      <c r="C70" s="7" t="s">
        <v>146</v>
      </c>
      <c r="D70" s="11">
        <f>SUM(D71:D76)</f>
        <v>0</v>
      </c>
      <c r="E70" s="11">
        <f>SUM(E71:E76)</f>
        <v>0</v>
      </c>
      <c r="F70" s="11">
        <f>SUM(F71:F76)</f>
        <v>0</v>
      </c>
    </row>
    <row r="71" spans="1:6" x14ac:dyDescent="0.3">
      <c r="A71" s="54" t="s">
        <v>721</v>
      </c>
      <c r="B71" s="52">
        <v>32020101</v>
      </c>
      <c r="C71" s="3" t="s">
        <v>135</v>
      </c>
      <c r="D71" s="55"/>
      <c r="E71" s="55"/>
      <c r="F71" s="55"/>
    </row>
    <row r="72" spans="1:6" hidden="1" x14ac:dyDescent="0.3">
      <c r="A72" s="3"/>
      <c r="B72" s="52"/>
      <c r="C72" s="3"/>
      <c r="D72" s="55"/>
      <c r="E72" s="55"/>
      <c r="F72" s="55"/>
    </row>
    <row r="73" spans="1:6" x14ac:dyDescent="0.3">
      <c r="A73" s="54" t="s">
        <v>722</v>
      </c>
      <c r="B73" s="52">
        <v>32020102</v>
      </c>
      <c r="C73" s="3" t="s">
        <v>136</v>
      </c>
      <c r="D73" s="55"/>
      <c r="E73" s="55"/>
      <c r="F73" s="55"/>
    </row>
    <row r="74" spans="1:6" hidden="1" x14ac:dyDescent="0.3">
      <c r="A74" s="3"/>
      <c r="B74" s="52"/>
      <c r="C74" s="3"/>
      <c r="D74" s="55"/>
      <c r="E74" s="55"/>
      <c r="F74" s="55"/>
    </row>
    <row r="75" spans="1:6" x14ac:dyDescent="0.3">
      <c r="A75" s="54" t="s">
        <v>723</v>
      </c>
      <c r="B75" s="52">
        <v>32020104</v>
      </c>
      <c r="C75" s="3" t="s">
        <v>137</v>
      </c>
      <c r="D75" s="55"/>
      <c r="E75" s="55"/>
      <c r="F75" s="55"/>
    </row>
    <row r="76" spans="1:6" hidden="1" x14ac:dyDescent="0.3">
      <c r="A76" s="3"/>
      <c r="B76" s="52"/>
      <c r="C76" s="3"/>
      <c r="D76" s="55"/>
      <c r="E76" s="55"/>
      <c r="F76" s="55"/>
    </row>
    <row r="77" spans="1:6" s="1" customFormat="1" x14ac:dyDescent="0.3">
      <c r="A77" s="7"/>
      <c r="B77" s="23">
        <v>320301</v>
      </c>
      <c r="C77" s="7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x14ac:dyDescent="0.3">
      <c r="A78" s="54" t="s">
        <v>724</v>
      </c>
      <c r="B78" s="52">
        <v>32030101</v>
      </c>
      <c r="C78" s="3" t="s">
        <v>139</v>
      </c>
      <c r="D78" s="55"/>
      <c r="E78" s="55"/>
      <c r="F78" s="55"/>
    </row>
    <row r="79" spans="1:6" x14ac:dyDescent="0.3">
      <c r="A79" s="54" t="s">
        <v>725</v>
      </c>
      <c r="B79" s="52">
        <v>32030109</v>
      </c>
      <c r="C79" s="3" t="s">
        <v>140</v>
      </c>
      <c r="D79" s="55"/>
      <c r="E79" s="55"/>
      <c r="F79" s="55"/>
    </row>
    <row r="80" spans="1:6" x14ac:dyDescent="0.3">
      <c r="A80" s="54" t="s">
        <v>709</v>
      </c>
      <c r="B80" s="52">
        <v>32030110</v>
      </c>
      <c r="C80" s="3" t="s">
        <v>141</v>
      </c>
      <c r="D80" s="55"/>
      <c r="E80" s="55"/>
      <c r="F80" s="55"/>
    </row>
    <row r="81" spans="1:6" hidden="1" x14ac:dyDescent="0.3">
      <c r="A81" s="4"/>
      <c r="B81" s="16"/>
      <c r="C81" s="4"/>
      <c r="D81" s="55"/>
      <c r="E81" s="55"/>
      <c r="F81" s="55"/>
    </row>
    <row r="82" spans="1:6" hidden="1" x14ac:dyDescent="0.3">
      <c r="A82" s="4"/>
      <c r="B82" s="16"/>
      <c r="C82" s="4"/>
      <c r="D82" s="55"/>
      <c r="E82" s="55"/>
      <c r="F82" s="55"/>
    </row>
    <row r="83" spans="1:6" s="1" customFormat="1" x14ac:dyDescent="0.3">
      <c r="A83" s="7"/>
      <c r="B83" s="23">
        <v>32011000</v>
      </c>
      <c r="C83" s="7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3">
      <c r="A84" s="54" t="s">
        <v>708</v>
      </c>
      <c r="B84" s="4"/>
      <c r="C84" s="4"/>
      <c r="D84" s="55"/>
      <c r="E84" s="55"/>
      <c r="F84" s="55"/>
    </row>
    <row r="85" spans="1:6" hidden="1" x14ac:dyDescent="0.3">
      <c r="A85" s="4"/>
      <c r="B85" s="4"/>
      <c r="C85" s="4"/>
      <c r="D85" s="55"/>
      <c r="E85" s="55"/>
      <c r="F85" s="55"/>
    </row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S+MKfXZkawOy+DU5Tl6YMGC9yqbn33rJX+FMTQMr7YxP9PZ/gh1hxkIFuVk8sT11ph88UH30crKfrQ4/Rhx0g==" saltValue="Y23NR4klUofPFwXaQBzxm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63" orientation="landscape" r:id="rId1"/>
  <headerFooter>
    <oddFooter>&amp;C&amp;"Calibri,Bold"&amp;20&amp;P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826</v>
      </c>
      <c r="B3" s="71"/>
      <c r="C3" s="71"/>
      <c r="D3" s="71"/>
      <c r="E3" s="71"/>
    </row>
    <row r="4" spans="1:5" x14ac:dyDescent="0.3">
      <c r="A4" s="70" t="s">
        <v>757</v>
      </c>
      <c r="B4" s="70"/>
      <c r="C4" s="70"/>
      <c r="D4" s="70"/>
      <c r="E4" s="70"/>
    </row>
    <row r="6" spans="1:5" ht="49.25" customHeight="1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104024767.8</v>
      </c>
      <c r="D7" s="24">
        <f>D8+D13+D20</f>
        <v>78043676</v>
      </c>
      <c r="E7" s="24">
        <f>E8+E13+E20</f>
        <v>74652809</v>
      </c>
    </row>
    <row r="8" spans="1:5" s="1" customFormat="1" x14ac:dyDescent="0.3">
      <c r="A8" s="48">
        <v>2101</v>
      </c>
      <c r="B8" s="48" t="s">
        <v>5</v>
      </c>
      <c r="C8" s="24">
        <f>C9</f>
        <v>104024767.8</v>
      </c>
      <c r="D8" s="24">
        <f>D9</f>
        <v>78043676</v>
      </c>
      <c r="E8" s="24">
        <f>E9</f>
        <v>74652809</v>
      </c>
    </row>
    <row r="9" spans="1:5" s="1" customFormat="1" x14ac:dyDescent="0.3">
      <c r="A9" s="48">
        <v>210101</v>
      </c>
      <c r="B9" s="48" t="s">
        <v>6</v>
      </c>
      <c r="C9" s="24">
        <f>SUM(C10:C12)</f>
        <v>104024767.8</v>
      </c>
      <c r="D9" s="24">
        <f>SUM(D10:D12)</f>
        <v>78043676</v>
      </c>
      <c r="E9" s="24">
        <f>SUM(E10:E12)</f>
        <v>74652809</v>
      </c>
    </row>
    <row r="10" spans="1:5" x14ac:dyDescent="0.3">
      <c r="A10" s="49">
        <v>21010101</v>
      </c>
      <c r="B10" s="50" t="s">
        <v>5</v>
      </c>
      <c r="C10" s="51">
        <v>104024767.8</v>
      </c>
      <c r="D10" s="51">
        <v>78043676</v>
      </c>
      <c r="E10" s="51">
        <v>74652809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Ci2/XjkguRoOnpJBC6ItbQ1u8wHWRxdIihDvvz0JKpGVfe3d/rXValQqZP/DM0NRcwhQc6SXjlwcztRXVbppCg==" saltValue="N9Z6pcMleIPOyHQlUF9Pr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3:E300"/>
  <sheetViews>
    <sheetView view="pageBreakPreview" zoomScale="60" zoomScaleNormal="140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827</v>
      </c>
      <c r="B4" s="71"/>
      <c r="C4" s="71"/>
      <c r="D4" s="71"/>
      <c r="E4" s="71"/>
    </row>
    <row r="5" spans="1:5" x14ac:dyDescent="0.3">
      <c r="A5" s="70" t="s">
        <v>757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57000000</v>
      </c>
      <c r="D7" s="24">
        <f>D8+D84+D88+D93</f>
        <v>9702289</v>
      </c>
      <c r="E7" s="24">
        <f>E8+E84+E88+E93</f>
        <v>12000000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57000000</v>
      </c>
      <c r="D8" s="24">
        <f>D9+D14+D22+D36+D45+D48+D54+D63+D67+D70</f>
        <v>9702289</v>
      </c>
      <c r="E8" s="24">
        <f>E9+E14+E22+E36+E45+E48+E54+E63+E67+E70</f>
        <v>12000000</v>
      </c>
    </row>
    <row r="9" spans="1:5" s="1" customFormat="1" x14ac:dyDescent="0.3">
      <c r="A9" s="23">
        <v>220201</v>
      </c>
      <c r="B9" s="7" t="s">
        <v>22</v>
      </c>
      <c r="C9" s="24">
        <f>SUM(C10:C13)</f>
        <v>2000000</v>
      </c>
      <c r="D9" s="24">
        <f>SUM(D10:D13)</f>
        <v>0</v>
      </c>
      <c r="E9" s="24">
        <f>SUM(E10:E13)</f>
        <v>1000000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500000</v>
      </c>
    </row>
    <row r="11" spans="1:5" x14ac:dyDescent="0.3">
      <c r="A11" s="52">
        <v>22020102</v>
      </c>
      <c r="B11" s="3" t="s">
        <v>24</v>
      </c>
      <c r="C11" s="51">
        <v>2000000</v>
      </c>
      <c r="D11" s="51"/>
      <c r="E11" s="51">
        <v>500000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30000000</v>
      </c>
      <c r="D14" s="24">
        <f>SUM(D15:D21)</f>
        <v>4182289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x14ac:dyDescent="0.3">
      <c r="A19" s="52">
        <v>22020205</v>
      </c>
      <c r="B19" s="3" t="s">
        <v>32</v>
      </c>
      <c r="C19" s="51">
        <v>30000000</v>
      </c>
      <c r="D19" s="51">
        <v>4182289</v>
      </c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6000000</v>
      </c>
      <c r="D22" s="24">
        <f>SUM(D23:D35)</f>
        <v>4150000</v>
      </c>
      <c r="E22" s="24">
        <f>SUM(E23:E35)</f>
        <v>5000000</v>
      </c>
    </row>
    <row r="23" spans="1:5" x14ac:dyDescent="0.3">
      <c r="A23" s="52">
        <v>22020301</v>
      </c>
      <c r="B23" s="3" t="s">
        <v>36</v>
      </c>
      <c r="C23" s="51">
        <v>2000000</v>
      </c>
      <c r="D23" s="51">
        <v>650000</v>
      </c>
      <c r="E23" s="51">
        <v>500000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x14ac:dyDescent="0.3">
      <c r="A29" s="52">
        <v>22020307</v>
      </c>
      <c r="B29" s="3" t="s">
        <v>42</v>
      </c>
      <c r="C29" s="51">
        <v>4000000</v>
      </c>
      <c r="D29" s="51">
        <v>3500000</v>
      </c>
      <c r="E29" s="51">
        <v>4500000</v>
      </c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4000000</v>
      </c>
      <c r="D36" s="24">
        <f>SUM(D37:D44)</f>
        <v>720000</v>
      </c>
      <c r="E36" s="24">
        <f>SUM(E37:E44)</f>
        <v>1000000</v>
      </c>
    </row>
    <row r="37" spans="1:5" x14ac:dyDescent="0.3">
      <c r="A37" s="52">
        <v>22020401</v>
      </c>
      <c r="B37" s="3" t="s">
        <v>50</v>
      </c>
      <c r="C37" s="51"/>
      <c r="D37" s="51">
        <v>720000</v>
      </c>
      <c r="E37" s="51">
        <v>1000000</v>
      </c>
    </row>
    <row r="38" spans="1:5" x14ac:dyDescent="0.3">
      <c r="A38" s="52">
        <v>22020402</v>
      </c>
      <c r="B38" s="3" t="s">
        <v>51</v>
      </c>
      <c r="C38" s="51">
        <v>4000000</v>
      </c>
      <c r="D38" s="51"/>
      <c r="E38" s="51"/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5000000</v>
      </c>
      <c r="D48" s="24">
        <f>SUM(D49:D53)</f>
        <v>650000</v>
      </c>
      <c r="E48" s="24">
        <f>SUM(E49:E53)</f>
        <v>4000000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x14ac:dyDescent="0.3">
      <c r="A53" s="52">
        <v>22020605</v>
      </c>
      <c r="B53" s="3" t="s">
        <v>66</v>
      </c>
      <c r="C53" s="51">
        <v>5000000</v>
      </c>
      <c r="D53" s="51">
        <v>650000</v>
      </c>
      <c r="E53" s="51">
        <v>4000000</v>
      </c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10000000</v>
      </c>
      <c r="D70" s="24">
        <f>SUM(D71:D83)</f>
        <v>0</v>
      </c>
      <c r="E70" s="24">
        <f>SUM(E71:E83)</f>
        <v>1000000</v>
      </c>
    </row>
    <row r="71" spans="1:5" x14ac:dyDescent="0.3">
      <c r="A71" s="52">
        <v>22021001</v>
      </c>
      <c r="B71" s="3" t="s">
        <v>84</v>
      </c>
      <c r="C71" s="51">
        <v>2000000</v>
      </c>
      <c r="D71" s="51"/>
      <c r="E71" s="51">
        <v>500000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8000000</v>
      </c>
      <c r="D76" s="51"/>
      <c r="E76" s="51">
        <v>500000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0pRZM7noxAxFQRlJj9Q3E3GJZUSAz0os9I/Ow7tZoJcPVKsNC7OZqJ83yZ8GM4yPLgZLqm0UJNFu9Y0aV+z2w==" saltValue="a7+ufuaKKiDo4UmMpUzta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300"/>
  <sheetViews>
    <sheetView view="pageBreakPreview" zoomScale="60" zoomScaleNormal="73" workbookViewId="0">
      <selection activeCell="A77" sqref="A77:XFD79"/>
    </sheetView>
  </sheetViews>
  <sheetFormatPr defaultColWidth="8.81640625" defaultRowHeight="15" x14ac:dyDescent="0.3"/>
  <cols>
    <col min="1" max="1" width="22.1796875" style="2" bestFit="1" customWidth="1"/>
    <col min="2" max="2" width="13.1796875" style="2" bestFit="1" customWidth="1"/>
    <col min="3" max="3" width="42.54296875" style="2" bestFit="1" customWidth="1"/>
    <col min="4" max="6" width="25.453125" style="2" bestFit="1" customWidth="1"/>
    <col min="7" max="16384" width="8.81640625" style="2"/>
  </cols>
  <sheetData>
    <row r="1" spans="1:6" x14ac:dyDescent="0.3">
      <c r="A1" s="69" t="s">
        <v>143</v>
      </c>
      <c r="B1" s="69"/>
      <c r="C1" s="69"/>
      <c r="D1" s="69"/>
      <c r="E1" s="69"/>
    </row>
    <row r="2" spans="1:6" x14ac:dyDescent="0.3">
      <c r="A2" s="70" t="s">
        <v>828</v>
      </c>
      <c r="B2" s="70"/>
      <c r="C2" s="70"/>
      <c r="D2" s="70"/>
      <c r="E2" s="70"/>
    </row>
    <row r="3" spans="1:6" x14ac:dyDescent="0.3">
      <c r="A3" s="70" t="s">
        <v>757</v>
      </c>
      <c r="B3" s="70"/>
      <c r="C3" s="70"/>
      <c r="D3" s="70"/>
      <c r="E3" s="70"/>
    </row>
    <row r="5" spans="1:6" ht="45" x14ac:dyDescent="0.3">
      <c r="A5" s="5" t="s">
        <v>145</v>
      </c>
      <c r="B5" s="5" t="s">
        <v>144</v>
      </c>
      <c r="C5" s="5" t="s">
        <v>112</v>
      </c>
      <c r="D5" s="5" t="s">
        <v>598</v>
      </c>
      <c r="E5" s="5" t="s">
        <v>599</v>
      </c>
      <c r="F5" s="5" t="s">
        <v>600</v>
      </c>
    </row>
    <row r="6" spans="1:6" s="1" customFormat="1" x14ac:dyDescent="0.3">
      <c r="A6" s="53" t="s">
        <v>621</v>
      </c>
      <c r="B6" s="23">
        <v>3</v>
      </c>
      <c r="C6" s="7" t="s">
        <v>113</v>
      </c>
      <c r="D6" s="11">
        <f>D7+D17+D29+D35+D41+D50+D57+D69+D76+D82</f>
        <v>268700000</v>
      </c>
      <c r="E6" s="11">
        <f>E7+E17+E29+E35+E41+E50+E57+E69+E76+E82</f>
        <v>150758289.77000001</v>
      </c>
      <c r="F6" s="11">
        <f>F7+F17+F29+F35+F41+F50+F57+F69+F76+F82</f>
        <v>130000000</v>
      </c>
    </row>
    <row r="7" spans="1:6" s="1" customFormat="1" x14ac:dyDescent="0.3">
      <c r="A7" s="7"/>
      <c r="B7" s="23">
        <v>32010100</v>
      </c>
      <c r="C7" s="7" t="s">
        <v>114</v>
      </c>
      <c r="D7" s="11">
        <f>SUM(D8:D16)</f>
        <v>0</v>
      </c>
      <c r="E7" s="11">
        <f>SUM(E8:E16)</f>
        <v>0</v>
      </c>
      <c r="F7" s="11">
        <f>SUM(F8:F16)</f>
        <v>0</v>
      </c>
    </row>
    <row r="8" spans="1:6" x14ac:dyDescent="0.3">
      <c r="A8" s="54" t="s">
        <v>622</v>
      </c>
      <c r="B8" s="52">
        <v>32010101</v>
      </c>
      <c r="C8" s="3" t="s">
        <v>115</v>
      </c>
      <c r="D8" s="55"/>
      <c r="E8" s="55"/>
      <c r="F8" s="55"/>
    </row>
    <row r="9" spans="1:6" hidden="1" x14ac:dyDescent="0.3">
      <c r="A9" s="3"/>
      <c r="B9" s="52"/>
      <c r="C9" s="3"/>
      <c r="D9" s="55"/>
      <c r="E9" s="55"/>
      <c r="F9" s="55"/>
    </row>
    <row r="10" spans="1:6" hidden="1" x14ac:dyDescent="0.3">
      <c r="A10" s="3"/>
      <c r="B10" s="52"/>
      <c r="C10" s="3"/>
      <c r="D10" s="55"/>
      <c r="E10" s="55"/>
      <c r="F10" s="55"/>
    </row>
    <row r="11" spans="1:6" hidden="1" x14ac:dyDescent="0.3">
      <c r="A11" s="3"/>
      <c r="B11" s="52"/>
      <c r="C11" s="3"/>
      <c r="D11" s="55"/>
      <c r="E11" s="55"/>
      <c r="F11" s="55"/>
    </row>
    <row r="12" spans="1:6" hidden="1" x14ac:dyDescent="0.3">
      <c r="A12" s="3"/>
      <c r="B12" s="52"/>
      <c r="C12" s="3"/>
      <c r="D12" s="55"/>
      <c r="E12" s="55"/>
      <c r="F12" s="55"/>
    </row>
    <row r="13" spans="1:6" hidden="1" x14ac:dyDescent="0.3">
      <c r="A13" s="3"/>
      <c r="B13" s="52"/>
      <c r="C13" s="3"/>
      <c r="D13" s="55"/>
      <c r="E13" s="55"/>
      <c r="F13" s="55"/>
    </row>
    <row r="14" spans="1:6" hidden="1" x14ac:dyDescent="0.3">
      <c r="A14" s="3"/>
      <c r="B14" s="52"/>
      <c r="C14" s="3"/>
      <c r="D14" s="55"/>
      <c r="E14" s="55"/>
      <c r="F14" s="55"/>
    </row>
    <row r="15" spans="1:6" hidden="1" x14ac:dyDescent="0.3">
      <c r="A15" s="3"/>
      <c r="B15" s="52"/>
      <c r="C15" s="3"/>
      <c r="D15" s="55"/>
      <c r="E15" s="55"/>
      <c r="F15" s="55"/>
    </row>
    <row r="16" spans="1:6" hidden="1" x14ac:dyDescent="0.3">
      <c r="A16" s="3"/>
      <c r="B16" s="52"/>
      <c r="C16" s="3"/>
      <c r="D16" s="55"/>
      <c r="E16" s="55"/>
      <c r="F16" s="55"/>
    </row>
    <row r="17" spans="1:6" s="1" customFormat="1" x14ac:dyDescent="0.3">
      <c r="A17" s="7"/>
      <c r="B17" s="23">
        <v>32010200</v>
      </c>
      <c r="C17" s="7" t="s">
        <v>116</v>
      </c>
      <c r="D17" s="11">
        <f>SUM(D18:D28)</f>
        <v>264700000</v>
      </c>
      <c r="E17" s="11">
        <f>SUM(E18:E28)</f>
        <v>150758289.77000001</v>
      </c>
      <c r="F17" s="11">
        <f>SUM(F18:F28)</f>
        <v>130000000</v>
      </c>
    </row>
    <row r="18" spans="1:6" x14ac:dyDescent="0.3">
      <c r="A18" s="54"/>
      <c r="B18" s="52">
        <v>32010202</v>
      </c>
      <c r="C18" s="3" t="s">
        <v>117</v>
      </c>
      <c r="D18" s="55"/>
      <c r="E18" s="55"/>
      <c r="F18" s="55"/>
    </row>
    <row r="19" spans="1:6" ht="60" x14ac:dyDescent="0.3">
      <c r="A19" s="4">
        <v>10350000000002</v>
      </c>
      <c r="B19" s="16">
        <v>32010202</v>
      </c>
      <c r="C19" s="4" t="s">
        <v>879</v>
      </c>
      <c r="D19" s="55">
        <v>106000000</v>
      </c>
      <c r="E19" s="55">
        <v>97228781.25</v>
      </c>
      <c r="F19" s="50"/>
    </row>
    <row r="20" spans="1:6" ht="60" x14ac:dyDescent="0.3">
      <c r="A20" s="4"/>
      <c r="B20" s="16">
        <v>32010202</v>
      </c>
      <c r="C20" s="4" t="s">
        <v>878</v>
      </c>
      <c r="D20" s="55"/>
      <c r="E20" s="55"/>
      <c r="F20" s="55">
        <v>40000000</v>
      </c>
    </row>
    <row r="21" spans="1:6" ht="75" x14ac:dyDescent="0.3">
      <c r="A21" s="4">
        <v>10350000000003</v>
      </c>
      <c r="B21" s="16">
        <v>32010202</v>
      </c>
      <c r="C21" s="4" t="s">
        <v>877</v>
      </c>
      <c r="D21" s="55">
        <v>148500000</v>
      </c>
      <c r="E21" s="55">
        <v>53529508.520000003</v>
      </c>
      <c r="F21" s="55">
        <v>80000000</v>
      </c>
    </row>
    <row r="22" spans="1:6" x14ac:dyDescent="0.3">
      <c r="A22" s="4"/>
      <c r="B22" s="16">
        <v>32010202</v>
      </c>
      <c r="C22" s="4" t="s">
        <v>847</v>
      </c>
      <c r="D22" s="55">
        <v>5000000</v>
      </c>
      <c r="E22" s="55"/>
      <c r="F22" s="55">
        <v>5000000</v>
      </c>
    </row>
    <row r="23" spans="1:6" x14ac:dyDescent="0.3">
      <c r="A23" s="4"/>
      <c r="B23" s="16">
        <v>32010202</v>
      </c>
      <c r="C23" s="4" t="s">
        <v>848</v>
      </c>
      <c r="D23" s="55">
        <v>5200000</v>
      </c>
      <c r="E23" s="55"/>
      <c r="F23" s="55">
        <v>5000000</v>
      </c>
    </row>
    <row r="24" spans="1:6" hidden="1" x14ac:dyDescent="0.3">
      <c r="A24" s="4"/>
      <c r="B24" s="16"/>
      <c r="C24" s="4"/>
      <c r="D24" s="55"/>
      <c r="E24" s="55"/>
      <c r="F24" s="55"/>
    </row>
    <row r="25" spans="1:6" hidden="1" x14ac:dyDescent="0.3">
      <c r="A25" s="4"/>
      <c r="B25" s="16"/>
      <c r="C25" s="4"/>
      <c r="D25" s="55"/>
      <c r="E25" s="55"/>
      <c r="F25" s="55"/>
    </row>
    <row r="26" spans="1:6" hidden="1" x14ac:dyDescent="0.3">
      <c r="A26" s="4"/>
      <c r="B26" s="16"/>
      <c r="C26" s="4"/>
      <c r="D26" s="55"/>
      <c r="E26" s="55"/>
      <c r="F26" s="55"/>
    </row>
    <row r="27" spans="1:6" hidden="1" x14ac:dyDescent="0.3">
      <c r="A27" s="4"/>
      <c r="B27" s="16"/>
      <c r="C27" s="4"/>
      <c r="D27" s="55"/>
      <c r="E27" s="55"/>
      <c r="F27" s="55"/>
    </row>
    <row r="28" spans="1:6" hidden="1" x14ac:dyDescent="0.3">
      <c r="A28" s="4"/>
      <c r="B28" s="16"/>
      <c r="C28" s="4"/>
      <c r="D28" s="55"/>
      <c r="E28" s="55"/>
      <c r="F28" s="55"/>
    </row>
    <row r="29" spans="1:6" s="1" customFormat="1" x14ac:dyDescent="0.3">
      <c r="A29" s="7"/>
      <c r="B29" s="23">
        <v>320103</v>
      </c>
      <c r="C29" s="7" t="s">
        <v>118</v>
      </c>
      <c r="D29" s="11">
        <f>SUM(D30:D34)</f>
        <v>0</v>
      </c>
      <c r="E29" s="11">
        <f>SUM(E30:E34)</f>
        <v>0</v>
      </c>
      <c r="F29" s="11">
        <f>SUM(F30:F34)</f>
        <v>0</v>
      </c>
    </row>
    <row r="30" spans="1:6" hidden="1" x14ac:dyDescent="0.3">
      <c r="A30" s="54" t="s">
        <v>729</v>
      </c>
      <c r="B30" s="52">
        <v>32010301</v>
      </c>
      <c r="C30" s="3" t="s">
        <v>119</v>
      </c>
      <c r="D30" s="55"/>
      <c r="E30" s="55"/>
      <c r="F30" s="55"/>
    </row>
    <row r="31" spans="1:6" hidden="1" x14ac:dyDescent="0.3">
      <c r="A31" s="3"/>
      <c r="B31" s="52"/>
      <c r="C31" s="3"/>
      <c r="D31" s="55"/>
      <c r="E31" s="55"/>
      <c r="F31" s="55"/>
    </row>
    <row r="32" spans="1:6" hidden="1" x14ac:dyDescent="0.3">
      <c r="A32" s="3"/>
      <c r="B32" s="52"/>
      <c r="C32" s="3"/>
      <c r="D32" s="55"/>
      <c r="E32" s="55"/>
      <c r="F32" s="55"/>
    </row>
    <row r="33" spans="1:6" hidden="1" x14ac:dyDescent="0.3">
      <c r="A33" s="3"/>
      <c r="B33" s="52"/>
      <c r="C33" s="3"/>
      <c r="D33" s="55"/>
      <c r="E33" s="55"/>
      <c r="F33" s="55"/>
    </row>
    <row r="34" spans="1:6" hidden="1" x14ac:dyDescent="0.3">
      <c r="A34" s="3"/>
      <c r="B34" s="52"/>
      <c r="C34" s="3"/>
      <c r="D34" s="55"/>
      <c r="E34" s="55"/>
      <c r="F34" s="55"/>
    </row>
    <row r="35" spans="1:6" s="1" customFormat="1" x14ac:dyDescent="0.3">
      <c r="A35" s="7"/>
      <c r="B35" s="23">
        <v>32010400</v>
      </c>
      <c r="C35" s="7" t="s">
        <v>120</v>
      </c>
      <c r="D35" s="11">
        <f>SUM(D36:D40)</f>
        <v>0</v>
      </c>
      <c r="E35" s="11">
        <f>SUM(E36:E40)</f>
        <v>0</v>
      </c>
      <c r="F35" s="11">
        <f>SUM(F36:F40)</f>
        <v>0</v>
      </c>
    </row>
    <row r="36" spans="1:6" hidden="1" x14ac:dyDescent="0.3">
      <c r="A36" s="54" t="s">
        <v>730</v>
      </c>
      <c r="B36" s="52">
        <v>32010405</v>
      </c>
      <c r="C36" s="3" t="s">
        <v>121</v>
      </c>
      <c r="D36" s="55"/>
      <c r="E36" s="55"/>
      <c r="F36" s="55"/>
    </row>
    <row r="37" spans="1:6" hidden="1" x14ac:dyDescent="0.3">
      <c r="A37" s="54" t="s">
        <v>731</v>
      </c>
      <c r="B37" s="52">
        <v>32010406</v>
      </c>
      <c r="C37" s="3"/>
      <c r="D37" s="55"/>
      <c r="E37" s="55"/>
      <c r="F37" s="55"/>
    </row>
    <row r="38" spans="1:6" hidden="1" x14ac:dyDescent="0.3">
      <c r="A38" s="54" t="s">
        <v>732</v>
      </c>
      <c r="B38" s="52">
        <v>32010407</v>
      </c>
      <c r="C38" s="3" t="s">
        <v>123</v>
      </c>
      <c r="D38" s="55"/>
      <c r="E38" s="55"/>
      <c r="F38" s="55"/>
    </row>
    <row r="39" spans="1:6" hidden="1" x14ac:dyDescent="0.3">
      <c r="A39" s="54" t="s">
        <v>733</v>
      </c>
      <c r="B39" s="52">
        <v>32010408</v>
      </c>
      <c r="C39" s="3" t="s">
        <v>124</v>
      </c>
      <c r="D39" s="55"/>
      <c r="E39" s="55"/>
      <c r="F39" s="55"/>
    </row>
    <row r="40" spans="1:6" hidden="1" x14ac:dyDescent="0.3">
      <c r="A40" s="3"/>
      <c r="B40" s="52"/>
      <c r="C40" s="3"/>
      <c r="D40" s="55"/>
      <c r="E40" s="55"/>
      <c r="F40" s="55"/>
    </row>
    <row r="41" spans="1:6" s="1" customFormat="1" x14ac:dyDescent="0.3">
      <c r="A41" s="7"/>
      <c r="B41" s="23">
        <v>320105</v>
      </c>
      <c r="C41" s="7" t="s">
        <v>125</v>
      </c>
      <c r="D41" s="11">
        <f>SUM(D42:D49)</f>
        <v>0</v>
      </c>
      <c r="E41" s="11">
        <f>SUM(E42:E49)</f>
        <v>0</v>
      </c>
      <c r="F41" s="11">
        <f>SUM(F42:F49)</f>
        <v>0</v>
      </c>
    </row>
    <row r="42" spans="1:6" hidden="1" x14ac:dyDescent="0.3">
      <c r="A42" s="54" t="s">
        <v>734</v>
      </c>
      <c r="B42" s="52">
        <v>32010501</v>
      </c>
      <c r="C42" s="3" t="s">
        <v>126</v>
      </c>
      <c r="D42" s="55"/>
      <c r="E42" s="55"/>
      <c r="F42" s="55"/>
    </row>
    <row r="43" spans="1:6" hidden="1" x14ac:dyDescent="0.3">
      <c r="A43" s="3"/>
      <c r="B43" s="52"/>
      <c r="C43" s="3"/>
      <c r="D43" s="55"/>
      <c r="E43" s="55"/>
      <c r="F43" s="55"/>
    </row>
    <row r="44" spans="1:6" hidden="1" x14ac:dyDescent="0.3">
      <c r="A44" s="3"/>
      <c r="B44" s="52"/>
      <c r="C44" s="3"/>
      <c r="D44" s="55"/>
      <c r="E44" s="55"/>
      <c r="F44" s="55"/>
    </row>
    <row r="45" spans="1:6" hidden="1" x14ac:dyDescent="0.3">
      <c r="A45" s="3"/>
      <c r="B45" s="52"/>
      <c r="C45" s="3"/>
      <c r="D45" s="55"/>
      <c r="E45" s="55"/>
      <c r="F45" s="55"/>
    </row>
    <row r="46" spans="1:6" hidden="1" x14ac:dyDescent="0.3">
      <c r="A46" s="3"/>
      <c r="B46" s="52"/>
      <c r="C46" s="3"/>
      <c r="D46" s="55"/>
      <c r="E46" s="55"/>
      <c r="F46" s="55"/>
    </row>
    <row r="47" spans="1:6" hidden="1" x14ac:dyDescent="0.3">
      <c r="A47" s="4"/>
      <c r="B47" s="16"/>
      <c r="C47" s="4"/>
      <c r="D47" s="55"/>
      <c r="E47" s="55"/>
      <c r="F47" s="55"/>
    </row>
    <row r="48" spans="1:6" hidden="1" x14ac:dyDescent="0.3">
      <c r="A48" s="4"/>
      <c r="B48" s="16"/>
      <c r="C48" s="4"/>
      <c r="D48" s="55"/>
      <c r="E48" s="55"/>
      <c r="F48" s="55"/>
    </row>
    <row r="49" spans="1:6" hidden="1" x14ac:dyDescent="0.3">
      <c r="A49" s="4"/>
      <c r="B49" s="16"/>
      <c r="C49" s="4"/>
      <c r="D49" s="55"/>
      <c r="E49" s="55"/>
      <c r="F49" s="55"/>
    </row>
    <row r="50" spans="1:6" s="1" customFormat="1" x14ac:dyDescent="0.3">
      <c r="A50" s="7"/>
      <c r="B50" s="23">
        <v>320106</v>
      </c>
      <c r="C50" s="7" t="s">
        <v>127</v>
      </c>
      <c r="D50" s="11">
        <f>SUM(D51:D56)</f>
        <v>0</v>
      </c>
      <c r="E50" s="11">
        <f>SUM(E51:E56)</f>
        <v>0</v>
      </c>
      <c r="F50" s="11">
        <f>SUM(F51:F56)</f>
        <v>0</v>
      </c>
    </row>
    <row r="51" spans="1:6" hidden="1" x14ac:dyDescent="0.3">
      <c r="A51" s="54" t="s">
        <v>735</v>
      </c>
      <c r="B51" s="52">
        <v>32010601</v>
      </c>
      <c r="C51" s="3" t="s">
        <v>128</v>
      </c>
      <c r="D51" s="55"/>
      <c r="E51" s="55"/>
      <c r="F51" s="55"/>
    </row>
    <row r="52" spans="1:6" hidden="1" x14ac:dyDescent="0.3">
      <c r="A52" s="54" t="s">
        <v>726</v>
      </c>
      <c r="B52" s="52">
        <v>32010602</v>
      </c>
      <c r="C52" s="3" t="s">
        <v>129</v>
      </c>
      <c r="D52" s="55"/>
      <c r="E52" s="55"/>
      <c r="F52" s="55"/>
    </row>
    <row r="53" spans="1:6" hidden="1" x14ac:dyDescent="0.3">
      <c r="A53" s="3"/>
      <c r="B53" s="52"/>
      <c r="C53" s="3"/>
      <c r="D53" s="55"/>
      <c r="E53" s="55"/>
      <c r="F53" s="55"/>
    </row>
    <row r="54" spans="1:6" hidden="1" x14ac:dyDescent="0.3">
      <c r="A54" s="3"/>
      <c r="B54" s="52"/>
      <c r="C54" s="3"/>
      <c r="D54" s="55"/>
      <c r="E54" s="55"/>
      <c r="F54" s="55"/>
    </row>
    <row r="55" spans="1:6" hidden="1" x14ac:dyDescent="0.3">
      <c r="A55" s="3"/>
      <c r="B55" s="52"/>
      <c r="C55" s="3"/>
      <c r="D55" s="55"/>
      <c r="E55" s="55"/>
      <c r="F55" s="55"/>
    </row>
    <row r="56" spans="1:6" hidden="1" x14ac:dyDescent="0.3">
      <c r="A56" s="3"/>
      <c r="B56" s="52"/>
      <c r="C56" s="3"/>
      <c r="D56" s="55"/>
      <c r="E56" s="55"/>
      <c r="F56" s="55"/>
    </row>
    <row r="57" spans="1:6" s="1" customFormat="1" x14ac:dyDescent="0.3">
      <c r="A57" s="7"/>
      <c r="B57" s="23">
        <v>320109</v>
      </c>
      <c r="C57" s="7" t="s">
        <v>130</v>
      </c>
      <c r="D57" s="11">
        <f>SUM(D58:D68)</f>
        <v>4000000</v>
      </c>
      <c r="E57" s="11">
        <f>SUM(E58:E68)</f>
        <v>0</v>
      </c>
      <c r="F57" s="11">
        <f>SUM(F58:F68)</f>
        <v>0</v>
      </c>
    </row>
    <row r="58" spans="1:6" hidden="1" x14ac:dyDescent="0.3">
      <c r="A58" s="54" t="s">
        <v>736</v>
      </c>
      <c r="B58" s="52">
        <v>32010903</v>
      </c>
      <c r="C58" s="3" t="s">
        <v>131</v>
      </c>
      <c r="D58" s="55"/>
      <c r="E58" s="55"/>
      <c r="F58" s="55"/>
    </row>
    <row r="59" spans="1:6" hidden="1" x14ac:dyDescent="0.3">
      <c r="A59" s="3"/>
      <c r="B59" s="52"/>
      <c r="C59" s="3"/>
      <c r="D59" s="55"/>
      <c r="E59" s="55"/>
      <c r="F59" s="55"/>
    </row>
    <row r="60" spans="1:6" hidden="1" x14ac:dyDescent="0.3">
      <c r="A60" s="54" t="s">
        <v>737</v>
      </c>
      <c r="B60" s="52">
        <v>32010904</v>
      </c>
      <c r="C60" s="3" t="s">
        <v>132</v>
      </c>
      <c r="D60" s="55"/>
      <c r="E60" s="55"/>
      <c r="F60" s="55"/>
    </row>
    <row r="61" spans="1:6" x14ac:dyDescent="0.3">
      <c r="A61" s="3"/>
      <c r="B61" s="52">
        <v>32010904</v>
      </c>
      <c r="C61" s="3" t="s">
        <v>835</v>
      </c>
      <c r="D61" s="55">
        <v>4000000</v>
      </c>
      <c r="E61" s="55"/>
      <c r="F61" s="55"/>
    </row>
    <row r="62" spans="1:6" hidden="1" x14ac:dyDescent="0.3">
      <c r="A62" s="54" t="s">
        <v>738</v>
      </c>
      <c r="B62" s="52">
        <v>32010935</v>
      </c>
      <c r="C62" s="3" t="s">
        <v>133</v>
      </c>
      <c r="D62" s="55"/>
      <c r="E62" s="55"/>
      <c r="F62" s="55"/>
    </row>
    <row r="63" spans="1:6" hidden="1" x14ac:dyDescent="0.3">
      <c r="A63" s="3"/>
      <c r="B63" s="52"/>
      <c r="C63" s="3"/>
      <c r="D63" s="55"/>
      <c r="E63" s="55"/>
      <c r="F63" s="55"/>
    </row>
    <row r="64" spans="1:6" hidden="1" x14ac:dyDescent="0.3">
      <c r="A64" s="3"/>
      <c r="B64" s="52"/>
      <c r="C64" s="3"/>
      <c r="D64" s="55"/>
      <c r="E64" s="55"/>
      <c r="F64" s="55"/>
    </row>
    <row r="65" spans="1:6" hidden="1" x14ac:dyDescent="0.3">
      <c r="A65" s="3"/>
      <c r="B65" s="52"/>
      <c r="C65" s="3"/>
      <c r="D65" s="55"/>
      <c r="E65" s="55"/>
      <c r="F65" s="55"/>
    </row>
    <row r="66" spans="1:6" hidden="1" x14ac:dyDescent="0.3">
      <c r="A66" s="54" t="s">
        <v>739</v>
      </c>
      <c r="B66" s="52">
        <v>32010936</v>
      </c>
      <c r="C66" s="3" t="s">
        <v>134</v>
      </c>
      <c r="D66" s="55"/>
      <c r="E66" s="55"/>
      <c r="F66" s="55"/>
    </row>
    <row r="67" spans="1:6" hidden="1" x14ac:dyDescent="0.3">
      <c r="A67" s="3"/>
      <c r="B67" s="52"/>
      <c r="C67" s="3"/>
      <c r="D67" s="55"/>
      <c r="E67" s="55"/>
      <c r="F67" s="55"/>
    </row>
    <row r="68" spans="1:6" hidden="1" x14ac:dyDescent="0.3">
      <c r="A68" s="3"/>
      <c r="B68" s="52"/>
      <c r="C68" s="3"/>
      <c r="D68" s="55"/>
      <c r="E68" s="55"/>
      <c r="F68" s="55"/>
    </row>
    <row r="69" spans="1:6" s="1" customFormat="1" x14ac:dyDescent="0.3">
      <c r="A69" s="7"/>
      <c r="B69" s="23">
        <v>320201</v>
      </c>
      <c r="C69" s="7" t="s">
        <v>146</v>
      </c>
      <c r="D69" s="11">
        <f>SUM(D70:D75)</f>
        <v>0</v>
      </c>
      <c r="E69" s="11">
        <f>SUM(E70:E75)</f>
        <v>0</v>
      </c>
      <c r="F69" s="11">
        <f>SUM(F70:F75)</f>
        <v>0</v>
      </c>
    </row>
    <row r="70" spans="1:6" hidden="1" x14ac:dyDescent="0.3">
      <c r="A70" s="54" t="s">
        <v>740</v>
      </c>
      <c r="B70" s="52">
        <v>32020101</v>
      </c>
      <c r="C70" s="3" t="s">
        <v>135</v>
      </c>
      <c r="D70" s="55"/>
      <c r="E70" s="55"/>
      <c r="F70" s="55"/>
    </row>
    <row r="71" spans="1:6" hidden="1" x14ac:dyDescent="0.3">
      <c r="A71" s="3"/>
      <c r="B71" s="52"/>
      <c r="C71" s="3"/>
      <c r="D71" s="55"/>
      <c r="E71" s="55"/>
      <c r="F71" s="55"/>
    </row>
    <row r="72" spans="1:6" hidden="1" x14ac:dyDescent="0.3">
      <c r="A72" s="54" t="s">
        <v>741</v>
      </c>
      <c r="B72" s="52">
        <v>32020102</v>
      </c>
      <c r="C72" s="3" t="s">
        <v>136</v>
      </c>
      <c r="D72" s="55"/>
      <c r="E72" s="55"/>
      <c r="F72" s="55"/>
    </row>
    <row r="73" spans="1:6" hidden="1" x14ac:dyDescent="0.3">
      <c r="A73" s="3"/>
      <c r="B73" s="52"/>
      <c r="C73" s="3"/>
      <c r="D73" s="55"/>
      <c r="E73" s="55"/>
      <c r="F73" s="55"/>
    </row>
    <row r="74" spans="1:6" hidden="1" x14ac:dyDescent="0.3">
      <c r="A74" s="54" t="s">
        <v>742</v>
      </c>
      <c r="B74" s="52">
        <v>32020104</v>
      </c>
      <c r="C74" s="3" t="s">
        <v>137</v>
      </c>
      <c r="D74" s="55"/>
      <c r="E74" s="55"/>
      <c r="F74" s="55"/>
    </row>
    <row r="75" spans="1:6" hidden="1" x14ac:dyDescent="0.3">
      <c r="A75" s="3"/>
      <c r="B75" s="52"/>
      <c r="C75" s="3"/>
      <c r="D75" s="55"/>
      <c r="E75" s="55"/>
      <c r="F75" s="55"/>
    </row>
    <row r="76" spans="1:6" s="1" customFormat="1" x14ac:dyDescent="0.3">
      <c r="A76" s="7"/>
      <c r="B76" s="23">
        <v>320301</v>
      </c>
      <c r="C76" s="7" t="s">
        <v>138</v>
      </c>
      <c r="D76" s="11">
        <f>SUM(D77:D81)</f>
        <v>0</v>
      </c>
      <c r="E76" s="11">
        <f>SUM(E77:E81)</f>
        <v>0</v>
      </c>
      <c r="F76" s="11">
        <f>SUM(F77:F81)</f>
        <v>0</v>
      </c>
    </row>
    <row r="77" spans="1:6" hidden="1" x14ac:dyDescent="0.3">
      <c r="A77" s="54" t="s">
        <v>743</v>
      </c>
      <c r="B77" s="52">
        <v>32030101</v>
      </c>
      <c r="C77" s="3" t="s">
        <v>139</v>
      </c>
      <c r="D77" s="55"/>
      <c r="E77" s="55"/>
      <c r="F77" s="55"/>
    </row>
    <row r="78" spans="1:6" hidden="1" x14ac:dyDescent="0.3">
      <c r="A78" s="54" t="s">
        <v>744</v>
      </c>
      <c r="B78" s="52">
        <v>32030109</v>
      </c>
      <c r="C78" s="3" t="s">
        <v>140</v>
      </c>
      <c r="D78" s="55"/>
      <c r="E78" s="55"/>
      <c r="F78" s="55"/>
    </row>
    <row r="79" spans="1:6" hidden="1" x14ac:dyDescent="0.3">
      <c r="A79" s="54" t="s">
        <v>728</v>
      </c>
      <c r="B79" s="52">
        <v>32030110</v>
      </c>
      <c r="C79" s="3" t="s">
        <v>141</v>
      </c>
      <c r="D79" s="55"/>
      <c r="E79" s="55"/>
      <c r="F79" s="55"/>
    </row>
    <row r="80" spans="1:6" hidden="1" x14ac:dyDescent="0.3">
      <c r="A80" s="4"/>
      <c r="B80" s="16"/>
      <c r="C80" s="4"/>
      <c r="D80" s="55"/>
      <c r="E80" s="55"/>
      <c r="F80" s="55"/>
    </row>
    <row r="81" spans="1:6" hidden="1" x14ac:dyDescent="0.3">
      <c r="A81" s="4"/>
      <c r="B81" s="16"/>
      <c r="C81" s="4"/>
      <c r="D81" s="55"/>
      <c r="E81" s="55"/>
      <c r="F81" s="55"/>
    </row>
    <row r="82" spans="1:6" s="1" customFormat="1" x14ac:dyDescent="0.3">
      <c r="A82" s="7"/>
      <c r="B82" s="23">
        <v>32011000</v>
      </c>
      <c r="C82" s="7" t="s">
        <v>142</v>
      </c>
      <c r="D82" s="11">
        <f>SUM(D83:D84)</f>
        <v>0</v>
      </c>
      <c r="E82" s="11">
        <f>SUM(E83:E84)</f>
        <v>0</v>
      </c>
      <c r="F82" s="11">
        <f>SUM(F83:F84)</f>
        <v>0</v>
      </c>
    </row>
    <row r="83" spans="1:6" hidden="1" x14ac:dyDescent="0.3">
      <c r="A83" s="54" t="s">
        <v>727</v>
      </c>
      <c r="B83" s="4"/>
      <c r="C83" s="4"/>
      <c r="D83" s="55"/>
      <c r="E83" s="55"/>
      <c r="F83" s="55"/>
    </row>
    <row r="84" spans="1:6" hidden="1" x14ac:dyDescent="0.3">
      <c r="A84" s="4"/>
      <c r="B84" s="4"/>
      <c r="C84" s="4"/>
      <c r="D84" s="55"/>
      <c r="E84" s="55"/>
      <c r="F84" s="55"/>
    </row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ZCMFxgliV2m7FXD8MxH7/rESl8hfypPfor3AnnJZ7byVSnrIf5PwNvpNUqX//v8xf7KOQILhPSkvli9UUH2KA==" saltValue="4owPMCKQlf6KQjswOsa7U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paperSize="9" scale="61" orientation="landscape" r:id="rId1"/>
  <headerFooter>
    <oddFooter>&amp;C&amp;"Calibri,Bold"&amp;20&amp;P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E300"/>
  <sheetViews>
    <sheetView view="pageBreakPreview" topLeftCell="A4" zoomScale="60" zoomScaleNormal="123" workbookViewId="0"/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2" spans="1:5" x14ac:dyDescent="0.3">
      <c r="A2" s="69" t="s">
        <v>530</v>
      </c>
      <c r="B2" s="69"/>
      <c r="C2" s="69"/>
      <c r="D2" s="69"/>
      <c r="E2" s="69"/>
    </row>
    <row r="3" spans="1:5" ht="26.5" customHeight="1" x14ac:dyDescent="0.3">
      <c r="A3" s="71" t="s">
        <v>829</v>
      </c>
      <c r="B3" s="71"/>
      <c r="C3" s="71"/>
      <c r="D3" s="71"/>
      <c r="E3" s="71"/>
    </row>
    <row r="4" spans="1:5" x14ac:dyDescent="0.3">
      <c r="A4" s="70" t="s">
        <v>758</v>
      </c>
      <c r="B4" s="70"/>
      <c r="C4" s="70"/>
      <c r="D4" s="70"/>
      <c r="E4" s="70"/>
    </row>
    <row r="6" spans="1:5" ht="51" customHeight="1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48">
        <v>21</v>
      </c>
      <c r="B7" s="48" t="s">
        <v>4</v>
      </c>
      <c r="C7" s="24">
        <f>C8+C13+C20</f>
        <v>40125587.539999999</v>
      </c>
      <c r="D7" s="24">
        <f>D8+D13+D20</f>
        <v>30225875</v>
      </c>
      <c r="E7" s="24">
        <f>E8+E13+E20</f>
        <v>21128467</v>
      </c>
    </row>
    <row r="8" spans="1:5" s="1" customFormat="1" x14ac:dyDescent="0.3">
      <c r="A8" s="48">
        <v>2101</v>
      </c>
      <c r="B8" s="48" t="s">
        <v>5</v>
      </c>
      <c r="C8" s="24">
        <f>C9</f>
        <v>40125587.539999999</v>
      </c>
      <c r="D8" s="24">
        <f>D9</f>
        <v>30225875</v>
      </c>
      <c r="E8" s="24">
        <f>E9</f>
        <v>21128467</v>
      </c>
    </row>
    <row r="9" spans="1:5" s="1" customFormat="1" x14ac:dyDescent="0.3">
      <c r="A9" s="48">
        <v>210101</v>
      </c>
      <c r="B9" s="48" t="s">
        <v>6</v>
      </c>
      <c r="C9" s="24">
        <f>SUM(C10:C12)</f>
        <v>40125587.539999999</v>
      </c>
      <c r="D9" s="24">
        <f>SUM(D10:D12)</f>
        <v>30225875</v>
      </c>
      <c r="E9" s="24">
        <f>SUM(E10:E12)</f>
        <v>21128467</v>
      </c>
    </row>
    <row r="10" spans="1:5" x14ac:dyDescent="0.3">
      <c r="A10" s="49">
        <v>21010101</v>
      </c>
      <c r="B10" s="50" t="s">
        <v>5</v>
      </c>
      <c r="C10" s="51">
        <v>40125587.539999999</v>
      </c>
      <c r="D10" s="51">
        <v>30225875</v>
      </c>
      <c r="E10" s="51">
        <v>21128467</v>
      </c>
    </row>
    <row r="11" spans="1:5" hidden="1" x14ac:dyDescent="0.3">
      <c r="A11" s="49">
        <v>21010102</v>
      </c>
      <c r="B11" s="50" t="s">
        <v>7</v>
      </c>
      <c r="C11" s="51"/>
      <c r="D11" s="51"/>
      <c r="E11" s="51"/>
    </row>
    <row r="12" spans="1:5" hidden="1" x14ac:dyDescent="0.3">
      <c r="A12" s="49">
        <v>21010103</v>
      </c>
      <c r="B12" s="50" t="s">
        <v>8</v>
      </c>
      <c r="C12" s="51"/>
      <c r="D12" s="51"/>
      <c r="E12" s="51"/>
    </row>
    <row r="13" spans="1:5" s="1" customFormat="1" x14ac:dyDescent="0.3">
      <c r="A13" s="48">
        <v>2102</v>
      </c>
      <c r="B13" s="48" t="s">
        <v>9</v>
      </c>
      <c r="C13" s="24">
        <f>C14+C18</f>
        <v>0</v>
      </c>
      <c r="D13" s="24">
        <f>D14+D18</f>
        <v>0</v>
      </c>
      <c r="E13" s="24">
        <f>E14+E18</f>
        <v>0</v>
      </c>
    </row>
    <row r="14" spans="1:5" s="1" customFormat="1" x14ac:dyDescent="0.3">
      <c r="A14" s="48">
        <v>210201</v>
      </c>
      <c r="B14" s="48" t="s">
        <v>10</v>
      </c>
      <c r="C14" s="24">
        <f>SUM(C15:C17)</f>
        <v>0</v>
      </c>
      <c r="D14" s="24">
        <f>SUM(D15:D17)</f>
        <v>0</v>
      </c>
      <c r="E14" s="24">
        <f>SUM(E15:E17)</f>
        <v>0</v>
      </c>
    </row>
    <row r="15" spans="1:5" hidden="1" x14ac:dyDescent="0.3">
      <c r="A15" s="49">
        <v>21020104</v>
      </c>
      <c r="B15" s="50" t="s">
        <v>11</v>
      </c>
      <c r="C15" s="51"/>
      <c r="D15" s="51"/>
      <c r="E15" s="51"/>
    </row>
    <row r="16" spans="1:5" hidden="1" x14ac:dyDescent="0.3">
      <c r="A16" s="49">
        <v>21020108</v>
      </c>
      <c r="B16" s="50" t="s">
        <v>12</v>
      </c>
      <c r="C16" s="51"/>
      <c r="D16" s="51"/>
      <c r="E16" s="51"/>
    </row>
    <row r="17" spans="1:5" hidden="1" x14ac:dyDescent="0.3">
      <c r="A17" s="49">
        <v>21020109</v>
      </c>
      <c r="B17" s="50" t="s">
        <v>13</v>
      </c>
      <c r="C17" s="51"/>
      <c r="D17" s="51"/>
      <c r="E17" s="51"/>
    </row>
    <row r="18" spans="1:5" s="1" customFormat="1" x14ac:dyDescent="0.3">
      <c r="A18" s="48">
        <v>210202</v>
      </c>
      <c r="B18" s="48" t="s">
        <v>14</v>
      </c>
      <c r="C18" s="24">
        <f>SUM(C19)</f>
        <v>0</v>
      </c>
      <c r="D18" s="24">
        <f>SUM(D19)</f>
        <v>0</v>
      </c>
      <c r="E18" s="24">
        <f>SUM(E19)</f>
        <v>0</v>
      </c>
    </row>
    <row r="19" spans="1:5" hidden="1" x14ac:dyDescent="0.3">
      <c r="A19" s="49">
        <v>21020207</v>
      </c>
      <c r="B19" s="50" t="s">
        <v>15</v>
      </c>
      <c r="C19" s="51"/>
      <c r="D19" s="51"/>
      <c r="E19" s="51"/>
    </row>
    <row r="20" spans="1:5" s="1" customFormat="1" x14ac:dyDescent="0.3">
      <c r="A20" s="48">
        <v>210301</v>
      </c>
      <c r="B20" s="48" t="s">
        <v>16</v>
      </c>
      <c r="C20" s="24">
        <f>SUM(C21:C23)</f>
        <v>0</v>
      </c>
      <c r="D20" s="24">
        <f>SUM(D21:D23)</f>
        <v>0</v>
      </c>
      <c r="E20" s="24">
        <f>SUM(E21:E23)</f>
        <v>0</v>
      </c>
    </row>
    <row r="21" spans="1:5" hidden="1" x14ac:dyDescent="0.3">
      <c r="A21" s="49">
        <v>21030101</v>
      </c>
      <c r="B21" s="50" t="s">
        <v>17</v>
      </c>
      <c r="C21" s="51"/>
      <c r="D21" s="51"/>
      <c r="E21" s="51"/>
    </row>
    <row r="22" spans="1:5" hidden="1" x14ac:dyDescent="0.3">
      <c r="A22" s="49">
        <v>21030102</v>
      </c>
      <c r="B22" s="50" t="s">
        <v>18</v>
      </c>
      <c r="C22" s="51"/>
      <c r="D22" s="51"/>
      <c r="E22" s="51"/>
    </row>
    <row r="23" spans="1:5" hidden="1" x14ac:dyDescent="0.3">
      <c r="A23" s="49">
        <v>21030104</v>
      </c>
      <c r="B23" s="50" t="s">
        <v>19</v>
      </c>
      <c r="C23" s="51"/>
      <c r="D23" s="51"/>
      <c r="E23" s="51"/>
    </row>
    <row r="24" spans="1:5" hidden="1" x14ac:dyDescent="0.3">
      <c r="A24" s="49"/>
      <c r="B24" s="50"/>
      <c r="C24" s="51"/>
      <c r="D24" s="51"/>
      <c r="E24" s="51"/>
    </row>
    <row r="25" spans="1:5" hidden="1" x14ac:dyDescent="0.3">
      <c r="A25" s="49"/>
      <c r="B25" s="50"/>
      <c r="C25" s="51"/>
      <c r="D25" s="51"/>
      <c r="E25" s="5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7U4bspwa91xay/C6BY1grtyaj3TEgHDbV/SShaHPncU4gaMnUon8qaZbE6nEPZs7kvNGf51oMU0VOprDK4WXw==" saltValue="/0aW/jDUro2jWOdBBybIo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3:E300"/>
  <sheetViews>
    <sheetView tabSelected="1" view="pageBreakPreview" zoomScale="60" zoomScaleNormal="140" workbookViewId="0">
      <selection activeCell="D71" sqref="D71"/>
    </sheetView>
  </sheetViews>
  <sheetFormatPr defaultColWidth="8.81640625" defaultRowHeight="15" x14ac:dyDescent="0.3"/>
  <cols>
    <col min="1" max="1" width="15" style="2" customWidth="1"/>
    <col min="2" max="2" width="52" style="2" bestFit="1" customWidth="1"/>
    <col min="3" max="5" width="25" style="2" bestFit="1" customWidth="1"/>
    <col min="6" max="16384" width="8.81640625" style="2"/>
  </cols>
  <sheetData>
    <row r="3" spans="1:5" x14ac:dyDescent="0.3">
      <c r="A3" s="69" t="s">
        <v>531</v>
      </c>
      <c r="B3" s="69"/>
      <c r="C3" s="69"/>
      <c r="D3" s="69"/>
      <c r="E3" s="69"/>
    </row>
    <row r="4" spans="1:5" ht="29" customHeight="1" x14ac:dyDescent="0.3">
      <c r="A4" s="71" t="s">
        <v>830</v>
      </c>
      <c r="B4" s="71"/>
      <c r="C4" s="71"/>
      <c r="D4" s="71"/>
      <c r="E4" s="71"/>
    </row>
    <row r="5" spans="1:5" x14ac:dyDescent="0.3">
      <c r="A5" s="70" t="s">
        <v>758</v>
      </c>
      <c r="B5" s="70"/>
      <c r="C5" s="70"/>
      <c r="D5" s="70"/>
      <c r="E5" s="70"/>
    </row>
    <row r="6" spans="1:5" ht="45" x14ac:dyDescent="0.3">
      <c r="A6" s="47" t="s">
        <v>0</v>
      </c>
      <c r="B6" s="47" t="s">
        <v>1</v>
      </c>
      <c r="C6" s="5" t="s">
        <v>598</v>
      </c>
      <c r="D6" s="5" t="s">
        <v>599</v>
      </c>
      <c r="E6" s="5" t="s">
        <v>600</v>
      </c>
    </row>
    <row r="7" spans="1:5" s="1" customFormat="1" x14ac:dyDescent="0.3">
      <c r="A7" s="23">
        <v>2</v>
      </c>
      <c r="B7" s="7" t="s">
        <v>20</v>
      </c>
      <c r="C7" s="24">
        <f>C8+C84+C88+C93</f>
        <v>18120690</v>
      </c>
      <c r="D7" s="24">
        <f>D8+D84+D88+D93</f>
        <v>0</v>
      </c>
      <c r="E7" s="24">
        <f>E8+E84+E88+E93</f>
        <v>69108426.420000002</v>
      </c>
    </row>
    <row r="8" spans="1:5" s="1" customFormat="1" x14ac:dyDescent="0.3">
      <c r="A8" s="23">
        <v>2202</v>
      </c>
      <c r="B8" s="7" t="s">
        <v>21</v>
      </c>
      <c r="C8" s="24">
        <f>C9+C14+C22+C36+C45+C48+C54+C63+C67+C70</f>
        <v>18120690</v>
      </c>
      <c r="D8" s="24">
        <f>D9+D14+D22+D36+D45+D48+D54+D63+D67+D70</f>
        <v>0</v>
      </c>
      <c r="E8" s="24">
        <f>E9+E14+E22+E36+E45+E48+E54+E63+E67+E70</f>
        <v>69108426.420000002</v>
      </c>
    </row>
    <row r="9" spans="1:5" s="1" customFormat="1" x14ac:dyDescent="0.3">
      <c r="A9" s="23">
        <v>220201</v>
      </c>
      <c r="B9" s="7" t="s">
        <v>22</v>
      </c>
      <c r="C9" s="24">
        <f>SUM(C10:C13)</f>
        <v>3000000</v>
      </c>
      <c r="D9" s="24">
        <f>SUM(D10:D13)</f>
        <v>0</v>
      </c>
      <c r="E9" s="24">
        <f>SUM(E10:E13)</f>
        <v>608426.42000000004</v>
      </c>
    </row>
    <row r="10" spans="1:5" x14ac:dyDescent="0.3">
      <c r="A10" s="52">
        <v>22020101</v>
      </c>
      <c r="B10" s="3" t="s">
        <v>23</v>
      </c>
      <c r="C10" s="51"/>
      <c r="D10" s="51"/>
      <c r="E10" s="51">
        <v>400000</v>
      </c>
    </row>
    <row r="11" spans="1:5" x14ac:dyDescent="0.3">
      <c r="A11" s="52">
        <v>22020102</v>
      </c>
      <c r="B11" s="3" t="s">
        <v>24</v>
      </c>
      <c r="C11" s="51">
        <v>3000000</v>
      </c>
      <c r="D11" s="51"/>
      <c r="E11" s="51">
        <v>208426.42</v>
      </c>
    </row>
    <row r="12" spans="1:5" hidden="1" x14ac:dyDescent="0.3">
      <c r="A12" s="52">
        <v>22020103</v>
      </c>
      <c r="B12" s="3" t="s">
        <v>25</v>
      </c>
      <c r="C12" s="51"/>
      <c r="D12" s="51"/>
      <c r="E12" s="51"/>
    </row>
    <row r="13" spans="1:5" hidden="1" x14ac:dyDescent="0.3">
      <c r="A13" s="52">
        <v>22020104</v>
      </c>
      <c r="B13" s="3" t="s">
        <v>26</v>
      </c>
      <c r="C13" s="51"/>
      <c r="D13" s="51"/>
      <c r="E13" s="51"/>
    </row>
    <row r="14" spans="1:5" s="1" customFormat="1" x14ac:dyDescent="0.3">
      <c r="A14" s="23">
        <v>220202</v>
      </c>
      <c r="B14" s="7" t="s">
        <v>27</v>
      </c>
      <c r="C14" s="24">
        <f>SUM(C15:C21)</f>
        <v>0</v>
      </c>
      <c r="D14" s="24">
        <f>SUM(D15:D21)</f>
        <v>0</v>
      </c>
      <c r="E14" s="24">
        <f>SUM(E15:E21)</f>
        <v>0</v>
      </c>
    </row>
    <row r="15" spans="1:5" hidden="1" x14ac:dyDescent="0.3">
      <c r="A15" s="52">
        <v>22020201</v>
      </c>
      <c r="B15" s="3" t="s">
        <v>28</v>
      </c>
      <c r="C15" s="51"/>
      <c r="D15" s="51"/>
      <c r="E15" s="51"/>
    </row>
    <row r="16" spans="1:5" hidden="1" x14ac:dyDescent="0.3">
      <c r="A16" s="52">
        <v>22020202</v>
      </c>
      <c r="B16" s="3" t="s">
        <v>29</v>
      </c>
      <c r="C16" s="51"/>
      <c r="D16" s="51"/>
      <c r="E16" s="51"/>
    </row>
    <row r="17" spans="1:5" hidden="1" x14ac:dyDescent="0.3">
      <c r="A17" s="52">
        <v>22020203</v>
      </c>
      <c r="B17" s="3" t="s">
        <v>30</v>
      </c>
      <c r="C17" s="51"/>
      <c r="D17" s="51"/>
      <c r="E17" s="51"/>
    </row>
    <row r="18" spans="1:5" hidden="1" x14ac:dyDescent="0.3">
      <c r="A18" s="52">
        <v>22020204</v>
      </c>
      <c r="B18" s="3" t="s">
        <v>31</v>
      </c>
      <c r="C18" s="51"/>
      <c r="D18" s="51"/>
      <c r="E18" s="51"/>
    </row>
    <row r="19" spans="1:5" hidden="1" x14ac:dyDescent="0.3">
      <c r="A19" s="52">
        <v>22020205</v>
      </c>
      <c r="B19" s="3" t="s">
        <v>32</v>
      </c>
      <c r="C19" s="51"/>
      <c r="D19" s="51"/>
      <c r="E19" s="51"/>
    </row>
    <row r="20" spans="1:5" hidden="1" x14ac:dyDescent="0.3">
      <c r="A20" s="52">
        <v>22020206</v>
      </c>
      <c r="B20" s="3" t="s">
        <v>33</v>
      </c>
      <c r="C20" s="51"/>
      <c r="D20" s="51"/>
      <c r="E20" s="51"/>
    </row>
    <row r="21" spans="1:5" hidden="1" x14ac:dyDescent="0.3">
      <c r="A21" s="52">
        <v>22020210</v>
      </c>
      <c r="B21" s="3" t="s">
        <v>34</v>
      </c>
      <c r="C21" s="51"/>
      <c r="D21" s="51"/>
      <c r="E21" s="51"/>
    </row>
    <row r="22" spans="1:5" s="1" customFormat="1" x14ac:dyDescent="0.3">
      <c r="A22" s="23">
        <v>220203</v>
      </c>
      <c r="B22" s="7" t="s">
        <v>35</v>
      </c>
      <c r="C22" s="24">
        <f>SUM(C23:C35)</f>
        <v>500000</v>
      </c>
      <c r="D22" s="24">
        <f>SUM(D23:D35)</f>
        <v>0</v>
      </c>
      <c r="E22" s="24">
        <f>SUM(E23:E35)</f>
        <v>500000</v>
      </c>
    </row>
    <row r="23" spans="1:5" x14ac:dyDescent="0.3">
      <c r="A23" s="52">
        <v>22020301</v>
      </c>
      <c r="B23" s="3" t="s">
        <v>36</v>
      </c>
      <c r="C23" s="51">
        <v>500000</v>
      </c>
      <c r="D23" s="51"/>
      <c r="E23" s="51">
        <v>500000</v>
      </c>
    </row>
    <row r="24" spans="1:5" hidden="1" x14ac:dyDescent="0.3">
      <c r="A24" s="52">
        <v>22020302</v>
      </c>
      <c r="B24" s="3" t="s">
        <v>37</v>
      </c>
      <c r="C24" s="51"/>
      <c r="D24" s="51"/>
      <c r="E24" s="51"/>
    </row>
    <row r="25" spans="1:5" hidden="1" x14ac:dyDescent="0.3">
      <c r="A25" s="52">
        <v>22020303</v>
      </c>
      <c r="B25" s="3" t="s">
        <v>38</v>
      </c>
      <c r="C25" s="51"/>
      <c r="D25" s="51"/>
      <c r="E25" s="51"/>
    </row>
    <row r="26" spans="1:5" hidden="1" x14ac:dyDescent="0.3">
      <c r="A26" s="52">
        <v>22020304</v>
      </c>
      <c r="B26" s="3" t="s">
        <v>39</v>
      </c>
      <c r="C26" s="51"/>
      <c r="D26" s="51"/>
      <c r="E26" s="51"/>
    </row>
    <row r="27" spans="1:5" hidden="1" x14ac:dyDescent="0.3">
      <c r="A27" s="52">
        <v>22020305</v>
      </c>
      <c r="B27" s="3" t="s">
        <v>40</v>
      </c>
      <c r="C27" s="51"/>
      <c r="D27" s="51"/>
      <c r="E27" s="51"/>
    </row>
    <row r="28" spans="1:5" hidden="1" x14ac:dyDescent="0.3">
      <c r="A28" s="52">
        <v>22020306</v>
      </c>
      <c r="B28" s="3" t="s">
        <v>41</v>
      </c>
      <c r="C28" s="51"/>
      <c r="D28" s="51"/>
      <c r="E28" s="51"/>
    </row>
    <row r="29" spans="1:5" hidden="1" x14ac:dyDescent="0.3">
      <c r="A29" s="52">
        <v>22020307</v>
      </c>
      <c r="B29" s="3" t="s">
        <v>42</v>
      </c>
      <c r="C29" s="51"/>
      <c r="D29" s="51"/>
      <c r="E29" s="51"/>
    </row>
    <row r="30" spans="1:5" hidden="1" x14ac:dyDescent="0.3">
      <c r="A30" s="52">
        <v>22020308</v>
      </c>
      <c r="B30" s="3" t="s">
        <v>43</v>
      </c>
      <c r="C30" s="51"/>
      <c r="D30" s="51"/>
      <c r="E30" s="51"/>
    </row>
    <row r="31" spans="1:5" hidden="1" x14ac:dyDescent="0.3">
      <c r="A31" s="52">
        <v>22020309</v>
      </c>
      <c r="B31" s="3" t="s">
        <v>44</v>
      </c>
      <c r="C31" s="51"/>
      <c r="D31" s="51"/>
      <c r="E31" s="51"/>
    </row>
    <row r="32" spans="1:5" hidden="1" x14ac:dyDescent="0.3">
      <c r="A32" s="52">
        <v>22020310</v>
      </c>
      <c r="B32" s="3" t="s">
        <v>45</v>
      </c>
      <c r="C32" s="51"/>
      <c r="D32" s="51"/>
      <c r="E32" s="51"/>
    </row>
    <row r="33" spans="1:5" hidden="1" x14ac:dyDescent="0.3">
      <c r="A33" s="52">
        <v>22020311</v>
      </c>
      <c r="B33" s="3" t="s">
        <v>46</v>
      </c>
      <c r="C33" s="51"/>
      <c r="D33" s="51"/>
      <c r="E33" s="51"/>
    </row>
    <row r="34" spans="1:5" hidden="1" x14ac:dyDescent="0.3">
      <c r="A34" s="52">
        <v>22020312</v>
      </c>
      <c r="B34" s="3" t="s">
        <v>47</v>
      </c>
      <c r="C34" s="51"/>
      <c r="D34" s="51"/>
      <c r="E34" s="51"/>
    </row>
    <row r="35" spans="1:5" hidden="1" x14ac:dyDescent="0.3">
      <c r="A35" s="52">
        <v>22020313</v>
      </c>
      <c r="B35" s="3" t="s">
        <v>48</v>
      </c>
      <c r="C35" s="51"/>
      <c r="D35" s="51"/>
      <c r="E35" s="51"/>
    </row>
    <row r="36" spans="1:5" s="1" customFormat="1" x14ac:dyDescent="0.3">
      <c r="A36" s="23">
        <v>220204</v>
      </c>
      <c r="B36" s="7" t="s">
        <v>49</v>
      </c>
      <c r="C36" s="24">
        <f>SUM(C37:C44)</f>
        <v>1000000</v>
      </c>
      <c r="D36" s="24">
        <f>SUM(D37:D44)</f>
        <v>0</v>
      </c>
      <c r="E36" s="24">
        <f>SUM(E37:E44)</f>
        <v>4000000</v>
      </c>
    </row>
    <row r="37" spans="1:5" x14ac:dyDescent="0.3">
      <c r="A37" s="52">
        <v>22020401</v>
      </c>
      <c r="B37" s="3" t="s">
        <v>50</v>
      </c>
      <c r="C37" s="51"/>
      <c r="D37" s="51"/>
      <c r="E37" s="51">
        <v>2500000</v>
      </c>
    </row>
    <row r="38" spans="1:5" x14ac:dyDescent="0.3">
      <c r="A38" s="52">
        <v>22020402</v>
      </c>
      <c r="B38" s="3" t="s">
        <v>51</v>
      </c>
      <c r="C38" s="51">
        <v>1000000</v>
      </c>
      <c r="D38" s="51"/>
      <c r="E38" s="51">
        <v>1500000</v>
      </c>
    </row>
    <row r="39" spans="1:5" hidden="1" x14ac:dyDescent="0.3">
      <c r="A39" s="52">
        <v>22020403</v>
      </c>
      <c r="B39" s="3" t="s">
        <v>52</v>
      </c>
      <c r="C39" s="51"/>
      <c r="D39" s="51"/>
      <c r="E39" s="51"/>
    </row>
    <row r="40" spans="1:5" hidden="1" x14ac:dyDescent="0.3">
      <c r="A40" s="52">
        <v>22020404</v>
      </c>
      <c r="B40" s="3" t="s">
        <v>53</v>
      </c>
      <c r="C40" s="51"/>
      <c r="D40" s="51"/>
      <c r="E40" s="51"/>
    </row>
    <row r="41" spans="1:5" hidden="1" x14ac:dyDescent="0.3">
      <c r="A41" s="52">
        <v>22020405</v>
      </c>
      <c r="B41" s="3" t="s">
        <v>54</v>
      </c>
      <c r="C41" s="51"/>
      <c r="D41" s="51"/>
      <c r="E41" s="51"/>
    </row>
    <row r="42" spans="1:5" hidden="1" x14ac:dyDescent="0.3">
      <c r="A42" s="52">
        <v>22020406</v>
      </c>
      <c r="B42" s="3" t="s">
        <v>55</v>
      </c>
      <c r="C42" s="51"/>
      <c r="D42" s="51"/>
      <c r="E42" s="51"/>
    </row>
    <row r="43" spans="1:5" hidden="1" x14ac:dyDescent="0.3">
      <c r="A43" s="52">
        <v>22020410</v>
      </c>
      <c r="B43" s="3" t="s">
        <v>56</v>
      </c>
      <c r="C43" s="51"/>
      <c r="D43" s="51"/>
      <c r="E43" s="51"/>
    </row>
    <row r="44" spans="1:5" hidden="1" x14ac:dyDescent="0.3">
      <c r="A44" s="52">
        <v>22020411</v>
      </c>
      <c r="B44" s="3" t="s">
        <v>57</v>
      </c>
      <c r="C44" s="51"/>
      <c r="D44" s="51"/>
      <c r="E44" s="51"/>
    </row>
    <row r="45" spans="1:5" s="1" customFormat="1" x14ac:dyDescent="0.3">
      <c r="A45" s="23">
        <v>220205</v>
      </c>
      <c r="B45" s="7" t="s">
        <v>58</v>
      </c>
      <c r="C45" s="24">
        <f>SUM(C46:C47)</f>
        <v>0</v>
      </c>
      <c r="D45" s="24">
        <f>SUM(D46:D47)</f>
        <v>0</v>
      </c>
      <c r="E45" s="24">
        <f>SUM(E46:E47)</f>
        <v>0</v>
      </c>
    </row>
    <row r="46" spans="1:5" hidden="1" x14ac:dyDescent="0.3">
      <c r="A46" s="52">
        <v>22020501</v>
      </c>
      <c r="B46" s="3" t="s">
        <v>59</v>
      </c>
      <c r="C46" s="51"/>
      <c r="D46" s="51"/>
      <c r="E46" s="51"/>
    </row>
    <row r="47" spans="1:5" hidden="1" x14ac:dyDescent="0.3">
      <c r="A47" s="52">
        <v>22020502</v>
      </c>
      <c r="B47" s="3" t="s">
        <v>60</v>
      </c>
      <c r="C47" s="51"/>
      <c r="D47" s="51"/>
      <c r="E47" s="51"/>
    </row>
    <row r="48" spans="1:5" s="1" customFormat="1" x14ac:dyDescent="0.3">
      <c r="A48" s="23">
        <v>220206</v>
      </c>
      <c r="B48" s="7" t="s">
        <v>61</v>
      </c>
      <c r="C48" s="24">
        <f>SUM(C49:C53)</f>
        <v>0</v>
      </c>
      <c r="D48" s="24">
        <f>SUM(D49:D53)</f>
        <v>0</v>
      </c>
      <c r="E48" s="24">
        <f>SUM(E49:E53)</f>
        <v>0</v>
      </c>
    </row>
    <row r="49" spans="1:5" hidden="1" x14ac:dyDescent="0.3">
      <c r="A49" s="52">
        <v>22020601</v>
      </c>
      <c r="B49" s="3" t="s">
        <v>62</v>
      </c>
      <c r="C49" s="51"/>
      <c r="D49" s="51"/>
      <c r="E49" s="51"/>
    </row>
    <row r="50" spans="1:5" hidden="1" x14ac:dyDescent="0.3">
      <c r="A50" s="52">
        <v>22020602</v>
      </c>
      <c r="B50" s="3" t="s">
        <v>63</v>
      </c>
      <c r="C50" s="51"/>
      <c r="D50" s="51"/>
      <c r="E50" s="51"/>
    </row>
    <row r="51" spans="1:5" hidden="1" x14ac:dyDescent="0.3">
      <c r="A51" s="52">
        <v>22020603</v>
      </c>
      <c r="B51" s="3" t="s">
        <v>64</v>
      </c>
      <c r="C51" s="51"/>
      <c r="D51" s="51"/>
      <c r="E51" s="51"/>
    </row>
    <row r="52" spans="1:5" hidden="1" x14ac:dyDescent="0.3">
      <c r="A52" s="52">
        <v>22020604</v>
      </c>
      <c r="B52" s="3" t="s">
        <v>65</v>
      </c>
      <c r="C52" s="51"/>
      <c r="D52" s="51"/>
      <c r="E52" s="51"/>
    </row>
    <row r="53" spans="1:5" hidden="1" x14ac:dyDescent="0.3">
      <c r="A53" s="52">
        <v>22020605</v>
      </c>
      <c r="B53" s="3" t="s">
        <v>66</v>
      </c>
      <c r="C53" s="51"/>
      <c r="D53" s="51"/>
      <c r="E53" s="51"/>
    </row>
    <row r="54" spans="1:5" s="1" customFormat="1" x14ac:dyDescent="0.3">
      <c r="A54" s="23">
        <v>220207</v>
      </c>
      <c r="B54" s="7" t="s">
        <v>67</v>
      </c>
      <c r="C54" s="24">
        <f>SUM(C55:C62)</f>
        <v>0</v>
      </c>
      <c r="D54" s="24">
        <f>SUM(D55:D62)</f>
        <v>0</v>
      </c>
      <c r="E54" s="24">
        <f>SUM(E55:E62)</f>
        <v>0</v>
      </c>
    </row>
    <row r="55" spans="1:5" hidden="1" x14ac:dyDescent="0.3">
      <c r="A55" s="52">
        <v>22020701</v>
      </c>
      <c r="B55" s="3" t="s">
        <v>68</v>
      </c>
      <c r="C55" s="51"/>
      <c r="D55" s="51"/>
      <c r="E55" s="51"/>
    </row>
    <row r="56" spans="1:5" hidden="1" x14ac:dyDescent="0.3">
      <c r="A56" s="52">
        <v>22020702</v>
      </c>
      <c r="B56" s="3" t="s">
        <v>69</v>
      </c>
      <c r="C56" s="51"/>
      <c r="D56" s="51"/>
      <c r="E56" s="51"/>
    </row>
    <row r="57" spans="1:5" hidden="1" x14ac:dyDescent="0.3">
      <c r="A57" s="52">
        <v>22020703</v>
      </c>
      <c r="B57" s="3" t="s">
        <v>70</v>
      </c>
      <c r="C57" s="51"/>
      <c r="D57" s="51"/>
      <c r="E57" s="51"/>
    </row>
    <row r="58" spans="1:5" hidden="1" x14ac:dyDescent="0.3">
      <c r="A58" s="52">
        <v>22020707</v>
      </c>
      <c r="B58" s="3" t="s">
        <v>71</v>
      </c>
      <c r="C58" s="51"/>
      <c r="D58" s="51"/>
      <c r="E58" s="51"/>
    </row>
    <row r="59" spans="1:5" hidden="1" x14ac:dyDescent="0.3">
      <c r="A59" s="52">
        <v>22020708</v>
      </c>
      <c r="B59" s="3" t="s">
        <v>72</v>
      </c>
      <c r="C59" s="51"/>
      <c r="D59" s="51"/>
      <c r="E59" s="51"/>
    </row>
    <row r="60" spans="1:5" hidden="1" x14ac:dyDescent="0.3">
      <c r="A60" s="52">
        <v>22020709</v>
      </c>
      <c r="B60" s="3" t="s">
        <v>73</v>
      </c>
      <c r="C60" s="51"/>
      <c r="D60" s="51"/>
      <c r="E60" s="51"/>
    </row>
    <row r="61" spans="1:5" hidden="1" x14ac:dyDescent="0.3">
      <c r="A61" s="52">
        <v>22020711</v>
      </c>
      <c r="B61" s="3" t="s">
        <v>74</v>
      </c>
      <c r="C61" s="51"/>
      <c r="D61" s="51"/>
      <c r="E61" s="51"/>
    </row>
    <row r="62" spans="1:5" hidden="1" x14ac:dyDescent="0.3">
      <c r="A62" s="52">
        <v>22020712</v>
      </c>
      <c r="B62" s="3" t="s">
        <v>75</v>
      </c>
      <c r="C62" s="51"/>
      <c r="D62" s="51"/>
      <c r="E62" s="51"/>
    </row>
    <row r="63" spans="1:5" s="1" customFormat="1" x14ac:dyDescent="0.3">
      <c r="A63" s="23">
        <v>220208</v>
      </c>
      <c r="B63" s="7" t="s">
        <v>76</v>
      </c>
      <c r="C63" s="24">
        <f>SUM(C64:C66)</f>
        <v>0</v>
      </c>
      <c r="D63" s="24">
        <f>SUM(D64:D66)</f>
        <v>0</v>
      </c>
      <c r="E63" s="24">
        <f>SUM(E64:E66)</f>
        <v>0</v>
      </c>
    </row>
    <row r="64" spans="1:5" hidden="1" x14ac:dyDescent="0.3">
      <c r="A64" s="52">
        <v>22020801</v>
      </c>
      <c r="B64" s="3" t="s">
        <v>77</v>
      </c>
      <c r="C64" s="51"/>
      <c r="D64" s="51"/>
      <c r="E64" s="51"/>
    </row>
    <row r="65" spans="1:5" hidden="1" x14ac:dyDescent="0.3">
      <c r="A65" s="52">
        <v>22020802</v>
      </c>
      <c r="B65" s="3" t="s">
        <v>78</v>
      </c>
      <c r="C65" s="51"/>
      <c r="D65" s="51"/>
      <c r="E65" s="51"/>
    </row>
    <row r="66" spans="1:5" hidden="1" x14ac:dyDescent="0.3">
      <c r="A66" s="52">
        <v>22020803</v>
      </c>
      <c r="B66" s="3" t="s">
        <v>79</v>
      </c>
      <c r="C66" s="51"/>
      <c r="D66" s="51"/>
      <c r="E66" s="51"/>
    </row>
    <row r="67" spans="1:5" s="1" customFormat="1" x14ac:dyDescent="0.3">
      <c r="A67" s="23">
        <v>220209</v>
      </c>
      <c r="B67" s="7" t="s">
        <v>80</v>
      </c>
      <c r="C67" s="24">
        <f>SUM(C68:C69)</f>
        <v>0</v>
      </c>
      <c r="D67" s="24">
        <f>SUM(D68:D69)</f>
        <v>0</v>
      </c>
      <c r="E67" s="24">
        <f>SUM(E68:E69)</f>
        <v>0</v>
      </c>
    </row>
    <row r="68" spans="1:5" hidden="1" x14ac:dyDescent="0.3">
      <c r="A68" s="52">
        <v>22020901</v>
      </c>
      <c r="B68" s="3" t="s">
        <v>81</v>
      </c>
      <c r="C68" s="51"/>
      <c r="D68" s="51"/>
      <c r="E68" s="51"/>
    </row>
    <row r="69" spans="1:5" hidden="1" x14ac:dyDescent="0.3">
      <c r="A69" s="52">
        <v>22020902</v>
      </c>
      <c r="B69" s="3" t="s">
        <v>82</v>
      </c>
      <c r="C69" s="51"/>
      <c r="D69" s="51"/>
      <c r="E69" s="51"/>
    </row>
    <row r="70" spans="1:5" s="1" customFormat="1" x14ac:dyDescent="0.3">
      <c r="A70" s="23">
        <v>220210</v>
      </c>
      <c r="B70" s="7" t="s">
        <v>83</v>
      </c>
      <c r="C70" s="24">
        <f>SUM(C71:C83)</f>
        <v>13620690</v>
      </c>
      <c r="D70" s="24">
        <f>SUM(D71:D83)</f>
        <v>0</v>
      </c>
      <c r="E70" s="24">
        <f>SUM(E71:E83)</f>
        <v>64000000</v>
      </c>
    </row>
    <row r="71" spans="1:5" x14ac:dyDescent="0.3">
      <c r="A71" s="52">
        <v>22021001</v>
      </c>
      <c r="B71" s="3" t="s">
        <v>84</v>
      </c>
      <c r="C71" s="51">
        <v>3000000</v>
      </c>
      <c r="D71" s="51"/>
      <c r="E71" s="51">
        <v>1000000</v>
      </c>
    </row>
    <row r="72" spans="1:5" hidden="1" x14ac:dyDescent="0.3">
      <c r="A72" s="52">
        <v>22021002</v>
      </c>
      <c r="B72" s="3" t="s">
        <v>85</v>
      </c>
      <c r="C72" s="51"/>
      <c r="D72" s="51"/>
      <c r="E72" s="51"/>
    </row>
    <row r="73" spans="1:5" hidden="1" x14ac:dyDescent="0.3">
      <c r="A73" s="52">
        <v>22021003</v>
      </c>
      <c r="B73" s="3" t="s">
        <v>86</v>
      </c>
      <c r="C73" s="51"/>
      <c r="D73" s="51"/>
      <c r="E73" s="51"/>
    </row>
    <row r="74" spans="1:5" hidden="1" x14ac:dyDescent="0.3">
      <c r="A74" s="52">
        <v>22021004</v>
      </c>
      <c r="B74" s="3" t="s">
        <v>87</v>
      </c>
      <c r="C74" s="51"/>
      <c r="D74" s="51"/>
      <c r="E74" s="51"/>
    </row>
    <row r="75" spans="1:5" hidden="1" x14ac:dyDescent="0.3">
      <c r="A75" s="52">
        <v>22021006</v>
      </c>
      <c r="B75" s="3" t="s">
        <v>88</v>
      </c>
      <c r="C75" s="51"/>
      <c r="D75" s="51"/>
      <c r="E75" s="51"/>
    </row>
    <row r="76" spans="1:5" x14ac:dyDescent="0.3">
      <c r="A76" s="52">
        <v>22021007</v>
      </c>
      <c r="B76" s="3" t="s">
        <v>89</v>
      </c>
      <c r="C76" s="51">
        <v>10620690</v>
      </c>
      <c r="D76" s="51"/>
      <c r="E76" s="51">
        <v>63000000</v>
      </c>
    </row>
    <row r="77" spans="1:5" hidden="1" x14ac:dyDescent="0.3">
      <c r="A77" s="52">
        <v>22021008</v>
      </c>
      <c r="B77" s="3" t="s">
        <v>90</v>
      </c>
      <c r="C77" s="51"/>
      <c r="D77" s="51"/>
      <c r="E77" s="51"/>
    </row>
    <row r="78" spans="1:5" hidden="1" x14ac:dyDescent="0.3">
      <c r="A78" s="52">
        <v>22021009</v>
      </c>
      <c r="B78" s="3" t="s">
        <v>91</v>
      </c>
      <c r="C78" s="51"/>
      <c r="D78" s="51"/>
      <c r="E78" s="51"/>
    </row>
    <row r="79" spans="1:5" hidden="1" x14ac:dyDescent="0.3">
      <c r="A79" s="52">
        <v>22021010</v>
      </c>
      <c r="B79" s="3" t="s">
        <v>92</v>
      </c>
      <c r="C79" s="51"/>
      <c r="D79" s="51"/>
      <c r="E79" s="51"/>
    </row>
    <row r="80" spans="1:5" hidden="1" x14ac:dyDescent="0.3">
      <c r="A80" s="52">
        <v>22021014</v>
      </c>
      <c r="B80" s="3" t="s">
        <v>93</v>
      </c>
      <c r="C80" s="51"/>
      <c r="D80" s="51"/>
      <c r="E80" s="51"/>
    </row>
    <row r="81" spans="1:5" hidden="1" x14ac:dyDescent="0.3">
      <c r="A81" s="52">
        <v>22021020</v>
      </c>
      <c r="B81" s="3" t="s">
        <v>94</v>
      </c>
      <c r="C81" s="51"/>
      <c r="D81" s="51"/>
      <c r="E81" s="51"/>
    </row>
    <row r="82" spans="1:5" hidden="1" x14ac:dyDescent="0.3">
      <c r="A82" s="52">
        <v>22021050</v>
      </c>
      <c r="B82" s="3" t="s">
        <v>95</v>
      </c>
      <c r="C82" s="51"/>
      <c r="D82" s="51"/>
      <c r="E82" s="51"/>
    </row>
    <row r="83" spans="1:5" hidden="1" x14ac:dyDescent="0.3">
      <c r="A83" s="52">
        <v>22021052</v>
      </c>
      <c r="B83" s="3" t="s">
        <v>96</v>
      </c>
      <c r="C83" s="51"/>
      <c r="D83" s="51"/>
      <c r="E83" s="51"/>
    </row>
    <row r="84" spans="1:5" s="1" customFormat="1" x14ac:dyDescent="0.3">
      <c r="A84" s="23">
        <v>2204</v>
      </c>
      <c r="B84" s="7" t="s">
        <v>97</v>
      </c>
      <c r="C84" s="24">
        <f>C85</f>
        <v>0</v>
      </c>
      <c r="D84" s="24">
        <f>D85</f>
        <v>0</v>
      </c>
      <c r="E84" s="24">
        <f>E85</f>
        <v>0</v>
      </c>
    </row>
    <row r="85" spans="1:5" s="1" customFormat="1" x14ac:dyDescent="0.3">
      <c r="A85" s="23">
        <v>220401</v>
      </c>
      <c r="B85" s="7" t="s">
        <v>98</v>
      </c>
      <c r="C85" s="24">
        <f>SUM(C86:C87)</f>
        <v>0</v>
      </c>
      <c r="D85" s="24">
        <f>SUM(D86:D87)</f>
        <v>0</v>
      </c>
      <c r="E85" s="24">
        <f>SUM(E86:E87)</f>
        <v>0</v>
      </c>
    </row>
    <row r="86" spans="1:5" hidden="1" x14ac:dyDescent="0.3">
      <c r="A86" s="52">
        <v>22040105</v>
      </c>
      <c r="B86" s="3" t="s">
        <v>99</v>
      </c>
      <c r="C86" s="51"/>
      <c r="D86" s="51"/>
      <c r="E86" s="51"/>
    </row>
    <row r="87" spans="1:5" hidden="1" x14ac:dyDescent="0.3">
      <c r="A87" s="52">
        <v>22040109</v>
      </c>
      <c r="B87" s="3" t="s">
        <v>100</v>
      </c>
      <c r="C87" s="51"/>
      <c r="D87" s="51"/>
      <c r="E87" s="51"/>
    </row>
    <row r="88" spans="1:5" s="1" customFormat="1" x14ac:dyDescent="0.3">
      <c r="A88" s="23">
        <v>2205</v>
      </c>
      <c r="B88" s="7" t="s">
        <v>101</v>
      </c>
      <c r="C88" s="24">
        <f>C89</f>
        <v>0</v>
      </c>
      <c r="D88" s="24">
        <f>D89</f>
        <v>0</v>
      </c>
      <c r="E88" s="24">
        <f>E89</f>
        <v>0</v>
      </c>
    </row>
    <row r="89" spans="1:5" s="1" customFormat="1" x14ac:dyDescent="0.3">
      <c r="A89" s="23">
        <v>220501</v>
      </c>
      <c r="B89" s="7" t="s">
        <v>102</v>
      </c>
      <c r="C89" s="24">
        <f>SUM(C90:C92)</f>
        <v>0</v>
      </c>
      <c r="D89" s="24">
        <f>SUM(D90:D92)</f>
        <v>0</v>
      </c>
      <c r="E89" s="24">
        <f>SUM(E90:E92)</f>
        <v>0</v>
      </c>
    </row>
    <row r="90" spans="1:5" hidden="1" x14ac:dyDescent="0.3">
      <c r="A90" s="52">
        <v>22050105</v>
      </c>
      <c r="B90" s="3" t="s">
        <v>103</v>
      </c>
      <c r="C90" s="51"/>
      <c r="D90" s="51"/>
      <c r="E90" s="51"/>
    </row>
    <row r="91" spans="1:5" hidden="1" x14ac:dyDescent="0.3">
      <c r="A91" s="52">
        <v>22050108</v>
      </c>
      <c r="B91" s="3" t="s">
        <v>104</v>
      </c>
      <c r="C91" s="51"/>
      <c r="D91" s="51"/>
      <c r="E91" s="51"/>
    </row>
    <row r="92" spans="1:5" hidden="1" x14ac:dyDescent="0.3">
      <c r="A92" s="52">
        <v>22050110</v>
      </c>
      <c r="B92" s="3" t="s">
        <v>105</v>
      </c>
      <c r="C92" s="51"/>
      <c r="D92" s="51"/>
      <c r="E92" s="51"/>
    </row>
    <row r="93" spans="1:5" s="1" customFormat="1" x14ac:dyDescent="0.3">
      <c r="A93" s="23">
        <v>2206</v>
      </c>
      <c r="B93" s="7" t="s">
        <v>106</v>
      </c>
      <c r="C93" s="24">
        <f>C94+C96</f>
        <v>0</v>
      </c>
      <c r="D93" s="24">
        <f>D94+D96</f>
        <v>0</v>
      </c>
      <c r="E93" s="24">
        <f>E94+E96</f>
        <v>0</v>
      </c>
    </row>
    <row r="94" spans="1:5" s="1" customFormat="1" x14ac:dyDescent="0.3">
      <c r="A94" s="23">
        <v>220603</v>
      </c>
      <c r="B94" s="7" t="s">
        <v>107</v>
      </c>
      <c r="C94" s="24">
        <f>C95</f>
        <v>0</v>
      </c>
      <c r="D94" s="24">
        <f>D95</f>
        <v>0</v>
      </c>
      <c r="E94" s="24">
        <f>E95</f>
        <v>0</v>
      </c>
    </row>
    <row r="95" spans="1:5" hidden="1" x14ac:dyDescent="0.3">
      <c r="A95" s="52">
        <v>22060301</v>
      </c>
      <c r="B95" s="3" t="s">
        <v>108</v>
      </c>
      <c r="C95" s="51"/>
      <c r="D95" s="51"/>
      <c r="E95" s="51"/>
    </row>
    <row r="96" spans="1:5" s="1" customFormat="1" x14ac:dyDescent="0.3">
      <c r="A96" s="23">
        <v>220604</v>
      </c>
      <c r="B96" s="7" t="s">
        <v>109</v>
      </c>
      <c r="C96" s="24">
        <f>SUM(C97:C98)</f>
        <v>0</v>
      </c>
      <c r="D96" s="24">
        <f>SUM(D97:D98)</f>
        <v>0</v>
      </c>
      <c r="E96" s="24">
        <f>SUM(E97:E98)</f>
        <v>0</v>
      </c>
    </row>
    <row r="97" spans="1:5" hidden="1" x14ac:dyDescent="0.3">
      <c r="A97" s="52">
        <v>22060401</v>
      </c>
      <c r="B97" s="3" t="s">
        <v>110</v>
      </c>
      <c r="C97" s="51"/>
      <c r="D97" s="51"/>
      <c r="E97" s="51"/>
    </row>
    <row r="98" spans="1:5" hidden="1" x14ac:dyDescent="0.3">
      <c r="A98" s="50"/>
      <c r="B98" s="50"/>
      <c r="C98" s="51"/>
      <c r="D98" s="51"/>
      <c r="E98" s="5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ufJgk6ZgRiEQs4Uz7wDUf873WcXi2tZOnjtJlOr/kb0veTmK82bu8gm8lSUrL0tBzvdwsLGgSkX9BoFR193rg==" saltValue="vZpYKNTJCjx+Pc6kO7RIj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paperSize="9" scale="80" orientation="landscape" r:id="rId1"/>
  <headerFooter>
    <oddFooter>&amp;C&amp;"Calibri,Bold"&amp;20&amp;P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2</vt:i4>
      </vt:variant>
    </vt:vector>
  </HeadingPairs>
  <TitlesOfParts>
    <vt:vector size="40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'AGRIC OVERHEAD COST F.xi'!Print_Area</vt:lpstr>
      <vt:lpstr>'SUMMARY OF EXP F.iv'!Print_Area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2026-07-11T13:15:35Z</cp:lastPrinted>
  <dcterms:created xsi:type="dcterms:W3CDTF">2025-11-07T18:59:01Z</dcterms:created>
  <dcterms:modified xsi:type="dcterms:W3CDTF">2026-07-11T13:16:24Z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8afbc814520240d7a73e119c32334b5c</vt:lpwstr>
  </property>
</Properties>
</file>