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hal A\Desktop\work in dr\"/>
    </mc:Choice>
  </mc:AlternateContent>
  <workbookProtection lockStructure="1"/>
  <bookViews>
    <workbookView xWindow="-110" yWindow="-110" windowWidth="20730" windowHeight="11760" firstSheet="36" activeTab="37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29">'ESD CAPITAL EXP F.xii'!$A$1:$F$118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6" l="1"/>
  <c r="E7" i="8"/>
  <c r="D106" i="6"/>
  <c r="E106" i="6"/>
  <c r="C106" i="6"/>
  <c r="D116" i="6"/>
  <c r="E116" i="6"/>
  <c r="C116" i="6"/>
  <c r="C82" i="9" l="1"/>
  <c r="D82" i="9"/>
  <c r="E82" i="9"/>
  <c r="C84" i="9"/>
  <c r="D84" i="9"/>
  <c r="E84" i="9"/>
  <c r="D96" i="33" l="1"/>
  <c r="E96" i="33"/>
  <c r="C96" i="33"/>
  <c r="D94" i="33"/>
  <c r="D114" i="6" s="1"/>
  <c r="E94" i="33"/>
  <c r="E114" i="6" s="1"/>
  <c r="C94" i="33"/>
  <c r="C114" i="6" s="1"/>
  <c r="E101" i="6" l="1"/>
  <c r="D101" i="6"/>
  <c r="C101" i="6"/>
  <c r="D10" i="6"/>
  <c r="E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85" i="25"/>
  <c r="F85" i="25"/>
  <c r="E104" i="31"/>
  <c r="F104" i="31"/>
  <c r="E92" i="34"/>
  <c r="F92" i="34"/>
  <c r="E89" i="37"/>
  <c r="F89" i="37"/>
  <c r="E87" i="40"/>
  <c r="F87" i="40"/>
  <c r="E71" i="3"/>
  <c r="F71" i="3"/>
  <c r="D85" i="25"/>
  <c r="D104" i="31"/>
  <c r="D92" i="34"/>
  <c r="D89" i="37"/>
  <c r="D87" i="40"/>
  <c r="D71" i="3"/>
  <c r="E58" i="25"/>
  <c r="F58" i="25"/>
  <c r="E85" i="31"/>
  <c r="F85" i="31"/>
  <c r="E73" i="34"/>
  <c r="F73" i="34"/>
  <c r="E70" i="37"/>
  <c r="F70" i="37"/>
  <c r="E68" i="40"/>
  <c r="F68" i="40"/>
  <c r="E50" i="3"/>
  <c r="F50" i="3"/>
  <c r="D58" i="25"/>
  <c r="D85" i="31"/>
  <c r="D73" i="34"/>
  <c r="D70" i="37"/>
  <c r="D68" i="40"/>
  <c r="D50" i="3"/>
  <c r="E30" i="25"/>
  <c r="F30" i="25"/>
  <c r="E57" i="31"/>
  <c r="F57" i="31"/>
  <c r="E45" i="34"/>
  <c r="F45" i="34"/>
  <c r="E42" i="37"/>
  <c r="F42" i="37"/>
  <c r="E40" i="40"/>
  <c r="F40" i="40"/>
  <c r="E26" i="3"/>
  <c r="F26" i="3"/>
  <c r="D30" i="25"/>
  <c r="D57" i="31"/>
  <c r="D45" i="34"/>
  <c r="D42" i="37"/>
  <c r="D40" i="40"/>
  <c r="D26" i="3"/>
  <c r="E19" i="25"/>
  <c r="F19" i="25"/>
  <c r="E46" i="31"/>
  <c r="F46" i="31"/>
  <c r="E34" i="34"/>
  <c r="F34" i="34"/>
  <c r="E31" i="37"/>
  <c r="F31" i="37"/>
  <c r="E29" i="40"/>
  <c r="F29" i="40"/>
  <c r="E19" i="3"/>
  <c r="F19" i="3"/>
  <c r="D19" i="25"/>
  <c r="D46" i="31"/>
  <c r="D34" i="34"/>
  <c r="D31" i="37"/>
  <c r="D29" i="40"/>
  <c r="D19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87" i="27"/>
  <c r="D86" i="27" s="1"/>
  <c r="E87" i="27"/>
  <c r="E105" i="6" s="1"/>
  <c r="C32" i="7"/>
  <c r="E131" i="9"/>
  <c r="E11" i="7" s="1"/>
  <c r="E20" i="8" s="1"/>
  <c r="D131" i="9"/>
  <c r="D11" i="7" s="1"/>
  <c r="D20" i="8" s="1"/>
  <c r="C131" i="9"/>
  <c r="C11" i="7" s="1"/>
  <c r="C20" i="8" s="1"/>
  <c r="C7" i="8"/>
  <c r="D17" i="7"/>
  <c r="E17" i="7"/>
  <c r="C17" i="7"/>
  <c r="C105" i="6" l="1"/>
  <c r="C22" i="6"/>
  <c r="D105" i="6"/>
  <c r="E86" i="27"/>
  <c r="D20" i="26"/>
  <c r="D115" i="6"/>
  <c r="E115" i="6"/>
  <c r="C115" i="6"/>
  <c r="D113" i="6"/>
  <c r="E113" i="6"/>
  <c r="C113" i="6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93" i="40"/>
  <c r="E93" i="40"/>
  <c r="D93" i="40"/>
  <c r="F80" i="40"/>
  <c r="E80" i="40"/>
  <c r="D80" i="40"/>
  <c r="F61" i="40"/>
  <c r="E61" i="40"/>
  <c r="D61" i="40"/>
  <c r="F52" i="40"/>
  <c r="E52" i="40"/>
  <c r="D52" i="40"/>
  <c r="F46" i="40"/>
  <c r="E46" i="40"/>
  <c r="D46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95" i="37"/>
  <c r="E95" i="37"/>
  <c r="D95" i="37"/>
  <c r="F82" i="37"/>
  <c r="E82" i="37"/>
  <c r="D82" i="37"/>
  <c r="F63" i="37"/>
  <c r="E63" i="37"/>
  <c r="D63" i="37"/>
  <c r="F54" i="37"/>
  <c r="E54" i="37"/>
  <c r="D54" i="37"/>
  <c r="F48" i="37"/>
  <c r="E48" i="37"/>
  <c r="D48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98" i="34"/>
  <c r="E98" i="34"/>
  <c r="D98" i="34"/>
  <c r="F85" i="34"/>
  <c r="E85" i="34"/>
  <c r="D85" i="34"/>
  <c r="F66" i="34"/>
  <c r="E66" i="34"/>
  <c r="D66" i="34"/>
  <c r="F57" i="34"/>
  <c r="E57" i="34"/>
  <c r="D57" i="34"/>
  <c r="F51" i="34"/>
  <c r="E51" i="34"/>
  <c r="D51" i="34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110" i="31"/>
  <c r="E110" i="31"/>
  <c r="D110" i="31"/>
  <c r="F97" i="31"/>
  <c r="E97" i="31"/>
  <c r="D97" i="31"/>
  <c r="F78" i="31"/>
  <c r="E78" i="31"/>
  <c r="D78" i="31"/>
  <c r="F69" i="31"/>
  <c r="E69" i="31"/>
  <c r="D69" i="31"/>
  <c r="F63" i="31"/>
  <c r="E63" i="31"/>
  <c r="D63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91" i="25"/>
  <c r="E91" i="25"/>
  <c r="D91" i="25"/>
  <c r="F78" i="25"/>
  <c r="E78" i="25"/>
  <c r="D78" i="25"/>
  <c r="F51" i="25"/>
  <c r="E51" i="25"/>
  <c r="D51" i="25"/>
  <c r="F42" i="25"/>
  <c r="E42" i="25"/>
  <c r="D42" i="25"/>
  <c r="F36" i="25"/>
  <c r="E36" i="25"/>
  <c r="D36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9" i="9"/>
  <c r="E128" i="9" s="1"/>
  <c r="D129" i="9"/>
  <c r="D128" i="9" s="1"/>
  <c r="E126" i="9"/>
  <c r="D126" i="9"/>
  <c r="E123" i="9"/>
  <c r="D123" i="9"/>
  <c r="E119" i="9"/>
  <c r="D119" i="9"/>
  <c r="E116" i="9"/>
  <c r="D116" i="9"/>
  <c r="E114" i="9"/>
  <c r="D114" i="9"/>
  <c r="E112" i="9"/>
  <c r="D112" i="9"/>
  <c r="E108" i="9"/>
  <c r="D108" i="9"/>
  <c r="E98" i="9"/>
  <c r="D98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98" i="9"/>
  <c r="C108" i="9"/>
  <c r="C112" i="9"/>
  <c r="C114" i="9"/>
  <c r="C116" i="9"/>
  <c r="C119" i="9"/>
  <c r="C123" i="9"/>
  <c r="C126" i="9"/>
  <c r="C129" i="9"/>
  <c r="C128" i="9" s="1"/>
  <c r="C93" i="39" l="1"/>
  <c r="D13" i="19"/>
  <c r="D7" i="19" s="1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2" i="9"/>
  <c r="D121" i="9" s="1"/>
  <c r="E122" i="9"/>
  <c r="E121" i="9" s="1"/>
  <c r="E7" i="9"/>
  <c r="E6" i="9" s="1"/>
  <c r="D7" i="9"/>
  <c r="D6" i="9" s="1"/>
  <c r="C122" i="9"/>
  <c r="C121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77" i="3"/>
  <c r="E14" i="13" s="1"/>
  <c r="E171" i="6" s="1"/>
  <c r="E77" i="3"/>
  <c r="D14" i="13" s="1"/>
  <c r="D171" i="6" s="1"/>
  <c r="D77" i="3"/>
  <c r="C14" i="13" s="1"/>
  <c r="C171" i="6" s="1"/>
  <c r="F62" i="3"/>
  <c r="E12" i="13" s="1"/>
  <c r="E157" i="6" s="1"/>
  <c r="E156" i="6" s="1"/>
  <c r="E62" i="3"/>
  <c r="D12" i="13" s="1"/>
  <c r="D157" i="6" s="1"/>
  <c r="D156" i="6" s="1"/>
  <c r="D62" i="3"/>
  <c r="C12" i="13" s="1"/>
  <c r="C157" i="6" s="1"/>
  <c r="C156" i="6" s="1"/>
  <c r="F45" i="3"/>
  <c r="E10" i="13" s="1"/>
  <c r="E147" i="6" s="1"/>
  <c r="E45" i="3"/>
  <c r="D10" i="13" s="1"/>
  <c r="D147" i="6" s="1"/>
  <c r="D45" i="3"/>
  <c r="C10" i="13" s="1"/>
  <c r="C147" i="6" s="1"/>
  <c r="F38" i="3"/>
  <c r="E9" i="13" s="1"/>
  <c r="E143" i="6" s="1"/>
  <c r="E38" i="3"/>
  <c r="D9" i="13" s="1"/>
  <c r="D143" i="6" s="1"/>
  <c r="D38" i="3"/>
  <c r="C9" i="13" s="1"/>
  <c r="C143" i="6" s="1"/>
  <c r="F32" i="3"/>
  <c r="E8" i="13" s="1"/>
  <c r="E32" i="3"/>
  <c r="D8" i="13" s="1"/>
  <c r="D141" i="6" s="1"/>
  <c r="D32" i="3"/>
  <c r="C8" i="13" s="1"/>
  <c r="C141" i="6" s="1"/>
  <c r="D7" i="22" l="1"/>
  <c r="E7" i="24"/>
  <c r="E9" i="11" s="1"/>
  <c r="E7" i="16"/>
  <c r="C7" i="18"/>
  <c r="C7" i="39"/>
  <c r="C14" i="11" s="1"/>
  <c r="C7" i="24"/>
  <c r="C9" i="11" s="1"/>
  <c r="D7" i="33"/>
  <c r="D12" i="11" s="1"/>
  <c r="E7" i="33"/>
  <c r="E12" i="11" s="1"/>
  <c r="C7" i="33"/>
  <c r="C12" i="11" s="1"/>
  <c r="E7" i="30"/>
  <c r="E11" i="11" s="1"/>
  <c r="C25" i="7"/>
  <c r="E7" i="22"/>
  <c r="E15" i="11" s="1"/>
  <c r="E26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16"/>
  <c r="D8" i="11" s="1"/>
  <c r="C7" i="30"/>
  <c r="C11" i="11" s="1"/>
  <c r="E7" i="20"/>
  <c r="E7" i="11" s="1"/>
  <c r="D7" i="20"/>
  <c r="D7" i="11" s="1"/>
  <c r="D7" i="18"/>
  <c r="D6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8" i="11"/>
  <c r="C6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2" i="14" s="1"/>
  <c r="D24" i="7"/>
  <c r="C8" i="14"/>
  <c r="C22" i="14" s="1"/>
  <c r="C24" i="7"/>
  <c r="F9" i="8"/>
  <c r="C7" i="4"/>
  <c r="C5" i="9"/>
  <c r="F5" i="10"/>
  <c r="F23" i="10" s="1"/>
  <c r="E8" i="14"/>
  <c r="E22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6" i="11" s="1"/>
  <c r="C5" i="11"/>
  <c r="C26" i="11" s="1"/>
  <c r="E5" i="11"/>
  <c r="E26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E33" i="7"/>
</calcChain>
</file>

<file path=xl/sharedStrings.xml><?xml version="1.0" encoding="utf-8"?>
<sst xmlns="http://schemas.openxmlformats.org/spreadsheetml/2006/main" count="2650" uniqueCount="968">
  <si>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</si>
  <si>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</si>
  <si>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</si>
  <si>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</si>
  <si>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</si>
  <si>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</si>
  <si>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</si>
  <si>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</si>
  <si>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</si>
  <si>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</si>
  <si>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</si>
  <si>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</si>
  <si>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</si>
  <si>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</si>
  <si>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</si>
  <si>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</si>
  <si>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</si>
  <si>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</si>
  <si>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</si>
  <si>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</si>
  <si>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</si>
  <si>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</si>
  <si>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</si>
  <si>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</si>
  <si>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</si>
  <si>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</si>
  <si>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</si>
  <si>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</si>
  <si>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</si>
  <si>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</si>
  <si>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</si>
  <si>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</si>
  <si>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</si>
  <si>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</si>
  <si>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</si>
  <si>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</si>
  <si>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</si>
  <si>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</si>
  <si>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</si>
  <si>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</si>
  <si>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</si>
  <si>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</si>
  <si>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</si>
  <si>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</si>
  <si>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</si>
  <si>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</si>
  <si>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</si>
  <si>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</si>
  <si>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</si>
  <si>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</si>
  <si>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</si>
  <si>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</si>
  <si>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</si>
  <si>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</si>
  <si>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</si>
  <si>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</si>
  <si>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</si>
  <si>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</si>
  <si>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</si>
  <si>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</si>
  <si>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</si>
  <si>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</si>
  <si>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</si>
  <si>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</si>
  <si>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</si>
  <si>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</si>
  <si>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</si>
  <si>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</si>
  <si>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</si>
  <si>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</si>
  <si>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</si>
  <si>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</si>
  <si>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</si>
  <si>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</si>
  <si>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</si>
  <si>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</si>
  <si>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</si>
  <si>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</si>
  <si>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</si>
  <si>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</si>
  <si>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</si>
  <si>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</si>
  <si>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</si>
  <si>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</si>
  <si>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</si>
  <si>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</si>
  <si>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</si>
  <si>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</si>
  <si>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</si>
  <si>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</si>
  <si>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</si>
  <si>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</si>
  <si>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</si>
  <si>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</si>
  <si>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</si>
  <si>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</si>
  <si>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</si>
  <si>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</si>
  <si>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</si>
  <si>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</si>
  <si>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</si>
  <si>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</si>
  <si>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</si>
  <si>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</si>
  <si>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</si>
  <si>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</si>
  <si>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</si>
  <si>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</si>
  <si>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</si>
  <si>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</si>
  <si>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</si>
  <si>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</si>
  <si>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</si>
  <si>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</si>
  <si>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</si>
  <si>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</si>
  <si>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</si>
  <si>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</si>
  <si>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</si>
  <si>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</si>
  <si>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</si>
  <si>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</si>
  <si>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</si>
  <si>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</si>
  <si>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</si>
  <si>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</si>
  <si>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</si>
  <si>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</si>
  <si>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</si>
  <si>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</si>
  <si>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</si>
  <si>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</si>
  <si>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</si>
  <si>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</si>
  <si>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</si>
  <si>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</si>
  <si>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</si>
  <si>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</si>
  <si>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</si>
  <si>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</si>
  <si>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</si>
  <si>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</si>
  <si>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</si>
  <si>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</si>
  <si>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</si>
  <si>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</si>
  <si>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</si>
  <si>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</si>
  <si>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</si>
  <si>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</si>
  <si>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</si>
  <si>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</si>
  <si>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</si>
  <si>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</si>
  <si>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</si>
  <si>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</si>
  <si>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</si>
  <si>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</si>
  <si>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</si>
  <si>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</si>
  <si>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</si>
  <si>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</si>
  <si>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</si>
  <si>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</si>
  <si>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</si>
  <si>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</si>
  <si>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</si>
  <si>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</si>
  <si>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</si>
  <si>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</si>
  <si>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</si>
  <si>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</si>
  <si>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</si>
  <si>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</si>
  <si>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</si>
  <si>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</si>
  <si>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</si>
  <si>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</si>
  <si>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</si>
  <si>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</si>
  <si>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</si>
  <si>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</si>
  <si>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</si>
  <si>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</si>
  <si>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</si>
  <si>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</si>
  <si>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</si>
  <si>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</si>
  <si>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</si>
  <si>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</si>
  <si>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</si>
  <si>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</si>
  <si>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</si>
  <si>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</si>
  <si>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</si>
  <si>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</si>
  <si>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</si>
  <si>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</si>
  <si>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</si>
  <si>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</si>
  <si>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</si>
  <si>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</si>
  <si>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</si>
  <si>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</si>
  <si>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</si>
  <si>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</si>
  <si>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</si>
  <si>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</si>
  <si>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</si>
  <si>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</si>
  <si>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</si>
  <si>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</si>
  <si>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</si>
  <si>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</si>
  <si>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</si>
  <si>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</si>
  <si>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</si>
  <si>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</si>
  <si>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</si>
  <si>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</si>
  <si>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</si>
  <si>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</si>
  <si>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</si>
  <si>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</si>
  <si>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</si>
  <si>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</si>
  <si>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</si>
  <si>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</si>
  <si>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</si>
  <si>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</si>
  <si>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</si>
  <si>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</si>
  <si>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</si>
  <si>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</si>
  <si>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</si>
  <si>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</si>
  <si>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</si>
  <si>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</si>
  <si>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</si>
  <si>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</si>
  <si>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</si>
  <si>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</si>
  <si>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</si>
  <si>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</si>
  <si>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</si>
  <si>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</si>
  <si>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</si>
  <si>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</si>
  <si>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</si>
  <si>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</si>
  <si>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</si>
  <si>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</si>
  <si>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</si>
  <si>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</si>
  <si>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</si>
  <si>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</si>
  <si>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</si>
  <si>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</si>
  <si>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</si>
  <si>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</si>
  <si>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</si>
  <si>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</si>
  <si>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</si>
  <si>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</si>
  <si>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</si>
  <si>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</si>
  <si>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</si>
  <si>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</si>
  <si>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</si>
  <si>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</si>
  <si>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</si>
  <si>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</si>
  <si>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</si>
  <si>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</si>
  <si>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</si>
  <si>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</si>
  <si>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</si>
  <si>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</si>
  <si>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</si>
  <si>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</si>
  <si>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</si>
  <si>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</si>
  <si>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</si>
  <si>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</si>
  <si>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</si>
  <si>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</si>
  <si>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</si>
  <si>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</si>
  <si>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</si>
  <si>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</si>
  <si>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</si>
  <si>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</si>
  <si>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</si>
  <si>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</si>
  <si>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</si>
  <si>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</si>
  <si>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</si>
  <si>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</si>
  <si>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</si>
  <si>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</si>
  <si>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</si>
  <si>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</si>
  <si>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</si>
  <si>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</si>
  <si>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</si>
  <si>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</si>
  <si>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</si>
  <si>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</si>
  <si>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</si>
  <si>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</si>
  <si>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</si>
  <si>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</si>
  <si>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</si>
  <si>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</si>
  <si>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</si>
  <si>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</si>
  <si>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</si>
  <si>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</si>
  <si>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</si>
  <si>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</si>
  <si>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</si>
  <si>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</si>
  <si>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</si>
  <si>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</si>
  <si>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</si>
  <si>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</si>
  <si>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</si>
  <si>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</si>
  <si>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</si>
  <si>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</si>
  <si>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</si>
  <si>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</si>
  <si>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</si>
  <si>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</si>
  <si>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</si>
  <si>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</si>
  <si>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</si>
  <si>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</si>
  <si>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</si>
  <si>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</si>
  <si>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</si>
  <si>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</si>
  <si>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</si>
  <si>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</si>
  <si>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</si>
  <si>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</si>
  <si>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</si>
  <si>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</si>
  <si>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</si>
  <si>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</si>
  <si>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</si>
  <si>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</si>
  <si>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</si>
  <si>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</si>
  <si>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</si>
  <si>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</si>
  <si>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</si>
  <si>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</si>
  <si>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</si>
  <si>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</si>
  <si>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</si>
  <si>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</si>
  <si>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</si>
  <si>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</si>
  <si>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</si>
  <si>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</si>
  <si>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</si>
  <si>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</si>
  <si>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</si>
  <si>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</si>
  <si>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</si>
  <si>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</si>
  <si>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</si>
  <si>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</si>
  <si>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</si>
  <si>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</si>
  <si>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</si>
  <si>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</si>
  <si>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</si>
  <si>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</si>
  <si>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</si>
  <si>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</si>
  <si>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</si>
  <si>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</si>
  <si>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</si>
  <si>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PROFESSIONAL REGISTRATION FEES </t>
  </si>
  <si>
    <t xml:space="preserve">AGRICULTURAL/VETINARY SERVICES FEES </t>
  </si>
  <si>
    <t xml:space="preserve">LAND USE FEES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</si>
  <si>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</si>
  <si>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</si>
  <si>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</si>
  <si>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</si>
  <si>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</si>
  <si>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</si>
  <si>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</si>
  <si>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</si>
  <si>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</si>
  <si>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</si>
  <si>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</si>
  <si>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</si>
  <si>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</si>
  <si>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</si>
  <si>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</si>
  <si>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</si>
  <si>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</si>
  <si>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</si>
  <si>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</si>
  <si>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</si>
  <si>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</si>
  <si>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</si>
  <si>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</si>
  <si>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</si>
  <si>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</si>
  <si>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</si>
  <si>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</si>
  <si>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</si>
  <si>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</si>
  <si>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</si>
  <si>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</si>
  <si>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</si>
  <si>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</si>
  <si>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</si>
  <si>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</si>
  <si>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</si>
  <si>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</si>
  <si>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</si>
  <si>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</si>
  <si>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</si>
  <si>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</si>
  <si>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</si>
  <si>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</si>
  <si>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</si>
  <si>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</si>
  <si>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</si>
  <si>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</si>
  <si>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</si>
  <si>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</si>
  <si>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</si>
  <si>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</si>
  <si>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</si>
  <si>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</si>
  <si>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</si>
  <si>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</si>
  <si>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</si>
  <si>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</si>
  <si>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</si>
  <si>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</si>
  <si>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</si>
  <si>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</si>
  <si>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</si>
  <si>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</si>
  <si>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</si>
  <si>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</si>
  <si>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</si>
  <si>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</si>
  <si>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</si>
  <si>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</si>
  <si>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</si>
  <si>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</si>
  <si>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</si>
  <si>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</si>
  <si>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</si>
  <si>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</si>
  <si>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</si>
  <si>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</si>
  <si>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</si>
  <si>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</si>
  <si>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</si>
  <si>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</si>
  <si>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</si>
  <si>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</si>
  <si>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</si>
  <si>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</si>
  <si>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</si>
  <si>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</si>
  <si>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</si>
  <si>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</si>
  <si>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</si>
  <si>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</si>
  <si>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</si>
  <si>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</si>
  <si>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</si>
  <si>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</si>
  <si>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</si>
  <si>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</si>
  <si>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</si>
  <si>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</si>
  <si>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</si>
  <si>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</si>
  <si>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</si>
  <si>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</si>
  <si>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</si>
  <si>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</si>
  <si>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</si>
  <si>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</si>
  <si>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</si>
  <si>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</si>
  <si>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</si>
  <si>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</si>
  <si>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</si>
  <si>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</si>
  <si>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</si>
  <si>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</si>
  <si>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</si>
  <si>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</si>
  <si>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</si>
  <si>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</si>
  <si>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</si>
  <si>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</si>
  <si>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</si>
  <si>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</si>
  <si>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</si>
  <si>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</si>
  <si>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</si>
  <si>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</si>
  <si>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</si>
  <si>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</si>
  <si>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</si>
  <si>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</si>
  <si>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</si>
  <si>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</si>
  <si>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</si>
  <si>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</si>
  <si>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</si>
  <si>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</si>
  <si>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</si>
  <si>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</si>
  <si>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</si>
  <si>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</si>
  <si>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</si>
  <si>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</si>
  <si>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</si>
  <si>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</si>
  <si>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</si>
  <si>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</si>
  <si>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</si>
  <si>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</si>
  <si>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</si>
  <si>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</si>
  <si>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</si>
  <si>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</si>
  <si>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LEA</t>
  </si>
  <si>
    <t>Capital Augmentation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</si>
  <si>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</si>
  <si>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</si>
  <si>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</si>
  <si>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</si>
  <si>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</si>
  <si>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</si>
  <si>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01150000000000</t>
  </si>
  <si>
    <t>1150000000002</t>
  </si>
  <si>
    <t>13200000000000</t>
  </si>
  <si>
    <t>13200000000001</t>
  </si>
  <si>
    <t>13200000000002</t>
  </si>
  <si>
    <t>17340000000000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</si>
  <si>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</si>
  <si>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</si>
  <si>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</si>
  <si>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</si>
  <si>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</si>
  <si>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</si>
  <si>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</si>
  <si>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</si>
  <si>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10350000000002</t>
  </si>
  <si>
    <t>13250000000003</t>
  </si>
  <si>
    <t>13250000000008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</si>
  <si>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</si>
  <si>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</si>
  <si>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</si>
  <si>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</si>
  <si>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</si>
  <si>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</si>
  <si>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</si>
  <si>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</si>
  <si>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</si>
  <si>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</si>
  <si>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</si>
  <si>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</si>
  <si>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</si>
  <si>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</si>
  <si>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</si>
  <si>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</si>
  <si>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</si>
  <si>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</si>
  <si>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</si>
  <si>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</si>
  <si>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</si>
  <si>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</si>
  <si>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</si>
  <si>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</si>
  <si>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</si>
  <si>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</si>
  <si>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</si>
  <si>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</si>
  <si>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</si>
  <si>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</si>
  <si>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</si>
  <si>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</si>
  <si>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</si>
  <si>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</si>
  <si>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</si>
  <si>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</si>
  <si>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</si>
  <si>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</si>
  <si>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</si>
  <si>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</si>
  <si>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</si>
  <si>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</si>
  <si>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</si>
  <si>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</si>
  <si>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</si>
  <si>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</si>
  <si>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</si>
  <si>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</si>
  <si>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</si>
  <si>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</si>
  <si>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</si>
  <si>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</si>
  <si>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</si>
  <si>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</si>
  <si>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</si>
  <si>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</si>
  <si>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</si>
  <si>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</si>
  <si>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</si>
  <si>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</si>
  <si>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</si>
  <si>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</si>
  <si>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</si>
  <si>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</si>
  <si>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</si>
  <si>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</si>
  <si>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</si>
  <si>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</si>
  <si>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</si>
  <si>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</si>
  <si>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</si>
  <si>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</si>
  <si>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</si>
  <si>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</si>
  <si>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</si>
  <si>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</si>
  <si>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</si>
  <si>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</si>
  <si>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</si>
  <si>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</si>
  <si>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</si>
  <si>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</si>
  <si>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</si>
  <si>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</si>
  <si>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</si>
  <si>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</si>
  <si>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</si>
  <si>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</si>
  <si>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</si>
  <si>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</si>
  <si>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</si>
  <si>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</si>
  <si>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</si>
  <si>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</si>
  <si>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</si>
  <si>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</si>
  <si>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</si>
  <si>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</si>
  <si>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</si>
  <si>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</si>
  <si>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</si>
  <si>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</si>
  <si>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</si>
  <si>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</si>
  <si>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</si>
  <si>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</si>
  <si>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</si>
  <si>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</si>
  <si>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</si>
  <si>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</si>
  <si>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</si>
  <si>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</si>
  <si>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</si>
  <si>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</si>
  <si>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</si>
  <si>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</si>
  <si>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</si>
  <si>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</si>
  <si>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</si>
  <si>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</si>
  <si>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</si>
  <si>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</si>
  <si>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</si>
  <si>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</si>
  <si>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</si>
  <si>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</si>
  <si>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</si>
  <si>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</si>
  <si>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</si>
  <si>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</si>
  <si>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</si>
  <si>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</si>
  <si>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</si>
  <si>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</si>
  <si>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</si>
  <si>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</si>
  <si>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</si>
  <si>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</si>
  <si>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</si>
  <si>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</si>
  <si>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</si>
  <si>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</si>
  <si>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</si>
  <si>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</si>
  <si>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</si>
  <si>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</si>
  <si>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</si>
  <si>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</si>
  <si>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</si>
  <si>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</si>
  <si>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</si>
  <si>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</si>
  <si>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</si>
  <si>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</si>
  <si>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</si>
  <si>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</si>
  <si>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</si>
  <si>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</si>
  <si>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</si>
  <si>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</si>
  <si>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</si>
  <si>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</si>
  <si>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</si>
  <si>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</si>
  <si>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</si>
  <si>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</si>
  <si>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</si>
  <si>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</si>
  <si>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PARKING FEES</t>
  </si>
  <si>
    <t>RIGHT OF OCCUPANCY FEES</t>
  </si>
  <si>
    <t>BUILDING PLAN APPROVAL</t>
  </si>
  <si>
    <t>PHOTOCOPIERS</t>
  </si>
  <si>
    <t>Grants To Government/Agencies /Water Board</t>
  </si>
  <si>
    <t>Grants To Communities/Ngos (Shawn Counter Part)</t>
  </si>
  <si>
    <t xml:space="preserve">   </t>
  </si>
  <si>
    <t>01150000000035</t>
  </si>
  <si>
    <t>EDUCATIONAL MATERIALS/EQUIPMENT</t>
  </si>
  <si>
    <t>KAFUR LOCAL GOVERNMENT COUNCIL – 2026 BUDGET - SUMMARY OF REVENUE</t>
  </si>
  <si>
    <t>KAFUR LOCAL GOVERNMENT COUNCIL – 2026 PROPOSED BUDGET SUMMARY</t>
  </si>
  <si>
    <t>KAFUR LOCAL GOVERNMENT COUNCIL – 2026 CONSOLIDATED MASTER BUDGET SUMMARY</t>
  </si>
  <si>
    <t>KAFUR LOCAL GOVERNMENT COUNCIL – 2026 BUDGET - SUMMARY OF EXPENDITURE</t>
  </si>
  <si>
    <t>KAFUR LOCAL GOVERNMENT COUNCIL – 2026 BUDGET - SUMMARY OF EXPENDITURE BY SECTOR</t>
  </si>
  <si>
    <t>KAFUR LOCAL GOVERNMENT COUNCIL – 2026 PROPOSED BUDGET - SUMMARY OF RECURRENT EXPENDITURE BY DEPARTMENT</t>
  </si>
  <si>
    <t>KAFUR LOCAL GOVERNMENT COUNCIL – 2026 BUDGET - SUMMARY OF RECURRENT EXPENDITURE</t>
  </si>
  <si>
    <t>KAFUR LOCAL GOVERNMENT COUNCIL – 2026 PROPOSED BUDGET - SUMMARY OF CAPITAL EXPENDITURE</t>
  </si>
  <si>
    <t>KAFUR LOCAL GOVERNMENT COUNCIL – 2026 BUDGET - SUMMARY OF CAPITAL EXPENDITURE BY DEPARTMENT</t>
  </si>
  <si>
    <t>KAFUR LOCAL GOVERNMENT COUNCIL – OFFICE OF THE CHAIRMAN PERSONNEL COST BUDGET</t>
  </si>
  <si>
    <t>KAFUR LOCAL GOVERNMENT COUNCIL – OFFICE OF THE CHAIRMAN OVERHEAD COST BUDGET</t>
  </si>
  <si>
    <t>KAFUR LOCAL GOVERNMENT COUNCIL – OFFICE OF THE LG SECRETARY PERSONNEL COST BUDGET</t>
  </si>
  <si>
    <t>KAFUR LOCAL GOVERNMENT COUNCIL – OFFICE OF THE LG SECRETARY OVERHEAD COST BUDGET</t>
  </si>
  <si>
    <t>KAFUR LOCAL GOVERNMENT COUNCIL – THE COUNCIL PERSONNEL COST BUDGET</t>
  </si>
  <si>
    <t>KAFUR LOCAL GOVERNMENT COUNCIL – THE COUNCIL OVERHEAD COST BUDGET</t>
  </si>
  <si>
    <t>KAFUR LOCAL GOVERNMENT COUNCIL – PMD PERSONNEL COST BUDGET</t>
  </si>
  <si>
    <t>KAFUR LOCAL GOVERNMENT COUNCIL – PMD OVERHEAD COST BUDGET</t>
  </si>
  <si>
    <t>KAFUR LOCAL GOVERNMENT COUNCIL – PMD CAPITAL EXPENDITURE</t>
  </si>
  <si>
    <t>KAFUR LOCAL GOVERNMENT COUNCIL – AGRIC PERSONNEL COST BUDGET</t>
  </si>
  <si>
    <t>KAFUR LOCAL GOVERNMENT COUNCIL – AGRIC OVERHEAD COST BUDGET</t>
  </si>
  <si>
    <t>KAFUR LOCAL GOVERNMENT COUNCIL – AGRIC CAPITAL EXPENDITURE</t>
  </si>
  <si>
    <t>KAFUR LOCAL GOVERNMENT COUNCIL – FINANCE PERSONNEL COST BUDGET</t>
  </si>
  <si>
    <t>KAFUR LOCAL GOVERNMENT COUNCIL – FINANCE OVERHEAD COST BUDGET</t>
  </si>
  <si>
    <t>KAFUR LOCAL GOVERNMENT COUNCIL  –  GRANTS AND CONTRIBUTIONS TO GOVERNMENT AGENCIES  -  22040105</t>
  </si>
  <si>
    <t>KAFUR LOCAL GOVERNMENT COUNCIL – FINANCE CAPITAL EXPENDITURE</t>
  </si>
  <si>
    <t>KAFUR LOCAL GOVERNMENT COUNCIL   –   JOINT / COMMON CAPITAL PROJECTS  -  32010221</t>
  </si>
  <si>
    <t>KAFUR LOCAL GOVERNMENT COUNCIL – WORKS PERSONNEL COST BUDGET</t>
  </si>
  <si>
    <t>KAFUR LOCAL GOVERNMENT COUNCIL – WORKS OVERHEAD COST BUDGET</t>
  </si>
  <si>
    <t>KAFUR LOCAL GOVERNMENT COUNCIL – WORKS CAPITAL EXPENDITURE</t>
  </si>
  <si>
    <t>KAFUR LOCAL GOVERNMENT COUNCIL – ESD PERSONNEL COST BUDGET</t>
  </si>
  <si>
    <t>KAFUR LOCAL GOVERNMENT COUNCIL – ESD OVERHEAD COST BUDGET</t>
  </si>
  <si>
    <t>KAFUR LOCAL GOVERNMENT COUNCIL – ESD CAPITAL EXPENDITURE</t>
  </si>
  <si>
    <t>KAFUR LOCAL GOVERNMENT COUNCIL – PHC PERSONNEL COST BUDGET</t>
  </si>
  <si>
    <t>KAFUR LOCAL GOVERNMENT COUNCIL – PHC OVERHEAD COST BUDGET</t>
  </si>
  <si>
    <t>KAFUR LOCAL GOVERNMENT COUNCIL – PHC CAPITAL EXPENDITURE</t>
  </si>
  <si>
    <t>KAFUR LOCAL GOVERNMENT COUNCIL – WATSAN PERSONNEL COST BUDGET</t>
  </si>
  <si>
    <t>KAFUR LOCAL GOVERNMENT COUNCIL – WATSAN OVERHEAD COST BUDGET</t>
  </si>
  <si>
    <t>KAFUR LOCAL GOVERNMENT COUNCIL – WATSAN CAPITAL EXPENDITURE</t>
  </si>
  <si>
    <t>KAFUR LOCAL GOVERNMENT COUNCIL – TRAD PERSONNEL COST BUDGET</t>
  </si>
  <si>
    <t>KAFUR LOCAL GOVERNMENT COUNCIL – TRAD OVERHEAD COST BUDGET</t>
  </si>
  <si>
    <t>MOTORCYCLE DEALERSHIP LICENCES</t>
  </si>
  <si>
    <t>KIOKS</t>
  </si>
  <si>
    <t>WELDING MACHINE</t>
  </si>
  <si>
    <t>MARRIAGE AND DIVORCE FEE</t>
  </si>
  <si>
    <t>ATTESTATION OF BACHELORHOOD  FEES</t>
  </si>
  <si>
    <t>SURFACE TANK KEROSINE</t>
  </si>
  <si>
    <t>BILL BOARD ADVERTISEMENT FEES</t>
  </si>
  <si>
    <t>SURVEY/ PLANNING/ BUILDING FEES/PERMIT</t>
  </si>
  <si>
    <t>LABORATORY FEES/PERMIT</t>
  </si>
  <si>
    <t>PROCEEDS FROM GSM MAST</t>
  </si>
  <si>
    <t>BIRTH AND DEATH REGISTRATION FEE</t>
  </si>
  <si>
    <t>CHANGE OF OWNERSHIP FEES</t>
  </si>
  <si>
    <t>ESTATE VALUERS</t>
  </si>
  <si>
    <t>C. F. O.</t>
  </si>
  <si>
    <t>SHOP/SHOPING</t>
  </si>
  <si>
    <t>CONTRACTOR REGISTRATION FEES</t>
  </si>
  <si>
    <t xml:space="preserve">PROCEEDS FROM SALES OF GOVT. VEHICLES </t>
  </si>
  <si>
    <t>CONSTRUCTION OF DISTRICT HEAD HOUSE MAHUTA</t>
  </si>
  <si>
    <t>REHABILITATION OF KAFUR DISTRICT HEAD HOUSE</t>
  </si>
  <si>
    <t>TRICYCLES</t>
  </si>
  <si>
    <t>SECURITY MOTOR CYCLES</t>
  </si>
  <si>
    <t>PURCHASE OF OFFICE FURNITURES</t>
  </si>
  <si>
    <t>IFAD ASSISTED PROGRAMME</t>
  </si>
  <si>
    <t>REPAIRS OF MODERN SLAUGHTER SLAB AT KAFUR</t>
  </si>
  <si>
    <t>PURCHASE OF FETILIZER</t>
  </si>
  <si>
    <t>IRRIGATION ACTIVITIES</t>
  </si>
  <si>
    <t>FISHERIES, PAULTRY AND BEE KEEPING</t>
  </si>
  <si>
    <t>PURCHASE OF TRACTOR</t>
  </si>
  <si>
    <t>TREE PLANTING</t>
  </si>
  <si>
    <t>PURCHASE OF GRAINS</t>
  </si>
  <si>
    <t>PURCHASE OF OX AND RAMS</t>
  </si>
  <si>
    <t>EMIRATE COUNCIL</t>
  </si>
  <si>
    <t>LOCAL GOVT. PENSION BOARD</t>
  </si>
  <si>
    <t>KATSINA STATE TELEVISION</t>
  </si>
  <si>
    <t>KATSINA STATE RADIO</t>
  </si>
  <si>
    <t>OFFICE OF THE AUDITOR GENERAL</t>
  </si>
  <si>
    <t>LOCAL GOVT. SERVICE COMMISSION</t>
  </si>
  <si>
    <t>SECURITY CONTRIBUTION</t>
  </si>
  <si>
    <t>ISLAMIC AND ARABIC EDUCATION</t>
  </si>
  <si>
    <t>MBASE/WEAC/NECO</t>
  </si>
  <si>
    <t>KYCV SCHOOL FEEDING</t>
  </si>
  <si>
    <t>KSTR -LOCAL SCHOLARSHIP</t>
  </si>
  <si>
    <t>SPHCA - TRAINING</t>
  </si>
  <si>
    <t>MFLGCA - ADM EXPENSES</t>
  </si>
  <si>
    <t>KATSINA STATE WATER BOARD</t>
  </si>
  <si>
    <t>COMPANION FM RADIO KATSINA</t>
  </si>
  <si>
    <t>TBL CONTROL UNIT</t>
  </si>
  <si>
    <t>OTHMAN FODIO INSTITUDE</t>
  </si>
  <si>
    <t>MADARASATUL LUWAUL ISLAM</t>
  </si>
  <si>
    <t>KASEDA, MSME CORIDOR MAPPINGEMPOWERMENT PROGRAMME</t>
  </si>
  <si>
    <t>KASEDA GRATUITE ENTERPRENIUSHIP FUND (GKEF)</t>
  </si>
  <si>
    <t>CDP 34 LG CONTRIBUTION FOR CDP PROGRAMME</t>
  </si>
  <si>
    <t>MINISTRY FOR RELIGIOUS AFFAIRS FEEDING PROGRAMME</t>
  </si>
  <si>
    <t>HISBA BOARD PURCHASE AND DISTRIBUTION OF MEASURES</t>
  </si>
  <si>
    <t>SA OUT OF SCHOOL CHILDREN TSANGAYA</t>
  </si>
  <si>
    <t>IRRIGATION AUTHORITY. DEVELOPMENT OF IRRIGATION ACROSS THE STATE</t>
  </si>
  <si>
    <t>LIVESTOCK AND GRAZING RESERVE</t>
  </si>
  <si>
    <t>FASKAT 34 NO LG CONTR. FOR PRECUREMENT OF FERTILIZER</t>
  </si>
  <si>
    <t>RURAL ELECTRIFICATION BOARD ELECTRIFICATION PROJECT</t>
  </si>
  <si>
    <t>KASAROMA CONTRIBUTION AND MAINTENANCE OF ROAD (CDP)</t>
  </si>
  <si>
    <t>RUWASA NUT. WASH 3.2 STATE AND 34 LG PROGRAMME RWS &amp; SANITATION</t>
  </si>
  <si>
    <t>SCHOLARSHIP BOARD. 34 LG CONTRIBUTION TO FOREING SCHOLARSHIP</t>
  </si>
  <si>
    <t>SPHCA UPGRADING OF PHC TO FUNCTIONAL</t>
  </si>
  <si>
    <t>SPHCA NUT SP 4.3 FREE MEDICATION OF PREGNANT &amp; CHILDREN UNDER 5 YRS</t>
  </si>
  <si>
    <t>KEWMA ECOLOGICAL PROJECTS</t>
  </si>
  <si>
    <t>DEPARTMENT OF CLIMATE CHANGE (CNG)</t>
  </si>
  <si>
    <t>DEPARTMENT OF COMMUNITY DEVELOPMENT PROJECTS</t>
  </si>
  <si>
    <t>SCHOLARSHIP BOARD. 34 LG CONTRIBUTION SEED FUND SCHOLARSHIP TRAINING FUND</t>
  </si>
  <si>
    <t>CONTRIBUTION TO KASAROMA</t>
  </si>
  <si>
    <t>PURCHASE/AQUISATION OF LAND AT:- KAFUR, MAHUTA,S/KASA,GOZAKI,YARI,D/KURA,RUGOJI &amp; GAMZAGO</t>
  </si>
  <si>
    <t>CONSTRUCTION OF FEEDER ROADS AT, KAFUR, MASARI,S/KASA,GOZAKI,D/KURA,YARI BORI,RUGOJI,D/TUTTURE,GAMZAGO,AND MAHUTA</t>
  </si>
  <si>
    <t>CONSTRUCTION OF CULVERT AND DRAINAGE ACROSS THE LG</t>
  </si>
  <si>
    <t>REHABILITATION OF CULVERTS AND DRAINAGE ACROSS THE LG</t>
  </si>
  <si>
    <t>REPAIRS OF ELECTRICITY H/JARE, DANEJI AND KAFUR</t>
  </si>
  <si>
    <t>REPAIRS OF TRUCKS, GRADER,TIPPER,AND ROLLER</t>
  </si>
  <si>
    <t>FENCING OF CEMETERIES AT KAFUR, YARI BORI, MAHUTA AND GAMZAGO</t>
  </si>
  <si>
    <t>CONSTRUCTION &amp; REHABILITATION OF ISLAMIYYA SCHOOLS ACROSS THE LG</t>
  </si>
  <si>
    <t>REHABILITATION OF MOSQUE AT MASU KWARI, NASARAWA, MARABAR KANYA, S/LAYIN SURAN, LAYIN DAMO,UNGUWAR MATASA, KAFUR, AND JANGE</t>
  </si>
  <si>
    <t>CONSTRUCTION OF PRIMARY SCHOOL AT S/GARIN LAYIN BAUSHE</t>
  </si>
  <si>
    <t>REHABILITATION OF PRIMARY SCHOOLS AT D/HANKAKA, KAFUR</t>
  </si>
  <si>
    <t>REHABILITATION OF MOSQUES LAYIN ALH. YAU, KURAKO,UNGUWAR MALAM GARBA AND KAGOWA</t>
  </si>
  <si>
    <t>CONSTRUCTION OF ISLAMIYYA SCHOOLS ACROSS THE LG</t>
  </si>
  <si>
    <t>PURCHASE OF FIRE FIGHTING EQUIPMENTS</t>
  </si>
  <si>
    <t>PURCHASE OF SPORTING EQUIPMENTS</t>
  </si>
  <si>
    <t>PURCHASE OF PUBLIC ADDRESS EQUIPMENTS</t>
  </si>
  <si>
    <t>Nutrition/Immunization /Control of Aids programme</t>
  </si>
  <si>
    <t>ZANGO OF FAKO.</t>
  </si>
  <si>
    <t>RUGOJI YARTALATA WARD</t>
  </si>
  <si>
    <t>GIDAN AGAJI, YARI BORI WARD</t>
  </si>
  <si>
    <t>GIDAN BANJE, MASARI WARD</t>
  </si>
  <si>
    <t>UNGUWAR NUHU GOZAKI WARD</t>
  </si>
  <si>
    <t>CONSTRUCTION OF MODERN COLD ROOM AT KAFUR WARD</t>
  </si>
  <si>
    <t>DISPENSARY AT UNGUWAR GARBA KAFUR WARD</t>
  </si>
  <si>
    <t>UNGUWAR MAZADU</t>
  </si>
  <si>
    <t>CONSTRUCTION OF  DOCTOR HOUSE</t>
  </si>
  <si>
    <t>SHEKA SABUWAR KASA WARD</t>
  </si>
  <si>
    <t>LAYIN MAKERA MASARI WARD</t>
  </si>
  <si>
    <t>LAYIN BARKONO YARI BORI WARD</t>
  </si>
  <si>
    <t>YAR KADANYA KAFUR WARD</t>
  </si>
  <si>
    <t>UNGUWAR DAWA RUGOJI WARD</t>
  </si>
  <si>
    <t>DURMAI, BAYALA GAMZAGO WARD</t>
  </si>
  <si>
    <t>UPGRADING OF PHC TO FUNCTIONAL PHCs</t>
  </si>
  <si>
    <t>PURCHASE OF HEALTH EQUIPMENTS</t>
  </si>
  <si>
    <t>PURCHASE OF ,MINIMUM STANDARD EQUIPMENTS</t>
  </si>
  <si>
    <t>CONST. OF BORE HOLE MAHUTA WARD, NIKE, YARGABAS, KIYAWA, YAMBO,KARUR WARD, MARKET, U/DOGO, KUDIDDIFI, KOFAR HAYIN KARA,NYSC LODGE,G/FULANI</t>
  </si>
  <si>
    <t>REHABILITATION OF KAGARA DAM, REHABILITATION OF SULMA DAM, REHABILITATION OF DANTTUTURE DAM</t>
  </si>
  <si>
    <t>PURCHASE OF WATER PUMPS</t>
  </si>
  <si>
    <t>PURCHASE OF SANITATION EQUIPMENTS</t>
  </si>
  <si>
    <t>PURCHASE OF SURVEY EQUIPMENTS</t>
  </si>
  <si>
    <t>PURCHASE OF FUMUGATION EQUIPMENTS</t>
  </si>
  <si>
    <t>U/MADAKI D/KURA KANYA WARD</t>
  </si>
  <si>
    <t>REHAB. OF DISPENSARIES AT</t>
  </si>
  <si>
    <t>UPGRADING OF PRIMARYHEALTH CENTRES</t>
  </si>
  <si>
    <t>Donation General</t>
  </si>
  <si>
    <t>REHABILITATION OF MOTOR PARK AT KAFUR PHASE I</t>
  </si>
  <si>
    <t>REHABILITATION OF MOTOR PARK AT KAFUR PHASE II</t>
  </si>
  <si>
    <t>RENOVATION OF LG SECRETARIAT PHASE I</t>
  </si>
  <si>
    <t>RENOVATION OF LG SECRETARIAT PHASE II</t>
  </si>
  <si>
    <t>CONSTRUCTION AND REHABILITATION OF VETERINARY CLINICS AT DANKANJIBA</t>
  </si>
  <si>
    <t>PURCHASE/AQUISATION OF LAND AT:- KAFUR</t>
  </si>
  <si>
    <t>PURCHASE/AQUISATION OF LAND AT:- MAHUTA</t>
  </si>
  <si>
    <t>PURCHASE/AQUISATION OF LAND AT:- S/KASA</t>
  </si>
  <si>
    <t>PURCHASE/AQUISATION OF LAND AT:- GOZAKI</t>
  </si>
  <si>
    <t>PURCHASE/AQUISATION OF LAND AT:- DUTSEN-KURA</t>
  </si>
  <si>
    <t>PURCHASE/AQUISATION OF LAND AT:- GAMZAGO</t>
  </si>
  <si>
    <t>PURCHASE/AQUISATION OF LAND AT:- DANKANJIBA</t>
  </si>
  <si>
    <t>PURCHASE/AQUISATION OF LAND AT:- RUGOJI</t>
  </si>
  <si>
    <t>PURCHASE/AQUISATION OF LAND AT:- YARI BORI</t>
  </si>
  <si>
    <t>CONSTRUCTION OF FEEDER ROADS AT, KAFUR</t>
  </si>
  <si>
    <t>CONSTRUCTION OF FEEDER ROADS AT, MASARI</t>
  </si>
  <si>
    <t>CONSTRUCTION OF FEEDER ROADS AT, SABUWAR KASA</t>
  </si>
  <si>
    <t>CONSTRUCTION OF FEEDER ROADS AT, GOZAKI</t>
  </si>
  <si>
    <t>CONSTRUCTION OF FEEDER ROADS AT, DUTSEN KURA</t>
  </si>
  <si>
    <t>CONSTRUCTION OF FEEDER ROADS AT, YARI BORI</t>
  </si>
  <si>
    <t>CONSTRUCTION OF FEEDER ROADS AT, DANTUTTURE</t>
  </si>
  <si>
    <t>CONSTRUCTION OF FEEDER ROADS AT, GAMZAGO</t>
  </si>
  <si>
    <t>CONSTRUCTION OF FEEDER ROADS AT, MAHUTA</t>
  </si>
  <si>
    <t>CONSTRUCTION OF FEEDER ROADS AT, RUGOJI</t>
  </si>
  <si>
    <t>CONSTRUCTION OF CULVERT AND DRAINAGE AT KAFUR</t>
  </si>
  <si>
    <t>CONSTRUCTION OF CULVERT AND DRAINAGE AT YARI BORI</t>
  </si>
  <si>
    <t>CONSTRUCTION OF CULVERT AND DRAINAGE AT YARI DANKANJIBA</t>
  </si>
  <si>
    <t>CONSTRUCTION OF CULVERT AND DRAINAGE AT GAMZAGO</t>
  </si>
  <si>
    <t>REHABILITATION OF CULVERTS AND DRAINAGE AT KURUNGAFA</t>
  </si>
  <si>
    <t>REHABILITATION OF CULVERTS AND DRAINAGE AT ZANGO</t>
  </si>
  <si>
    <t>REHABILITATION OF CULVERTS AND DRAINAGE AT UNGUWAR ILIYA</t>
  </si>
  <si>
    <t>REHABILITATION OF CULVERTS AND DRAINAGE AT KANYA</t>
  </si>
  <si>
    <t>REHABILITATION OF CULVERTS AND DRAINAGE AT T/MARKE</t>
  </si>
  <si>
    <t>REPAIRS OF ELECTRICITY SABUWAR KASA</t>
  </si>
  <si>
    <t>REPAIRS OF ELECTRICITY MALAMAWA</t>
  </si>
  <si>
    <t>REPAIRS OF ELECTRICITY SABON BIRNI</t>
  </si>
  <si>
    <t>FENCING OF CEMETERIES AT YARI BORI</t>
  </si>
  <si>
    <t>FENCING OF CEMETERIES AT GAMZAGO</t>
  </si>
  <si>
    <t>FENCING OF CEMETERIES AT MAHUTA</t>
  </si>
  <si>
    <t>CONSTRUCTION &amp; REHABILITATION OF ISLAMIYYA SCHOOL AT DANKANJIBA</t>
  </si>
  <si>
    <t>CONSTRUCTION &amp; REHABILITATION OF ISLAMIYYA SCHOOL AT SABUWAR KASA</t>
  </si>
  <si>
    <t>CONSTRUCTION &amp; REHABILITATION OF ISLAMIYYA SCHOOL AT GOZAKI</t>
  </si>
  <si>
    <t>REHABILITATION OF MOSQUE AT MASU KWARI</t>
  </si>
  <si>
    <t>REHABILITATION OF MOSQUE AT NASARAWA</t>
  </si>
  <si>
    <t>REHABILITATION OF MOSQUE AT MARABAR KANYA</t>
  </si>
  <si>
    <t>REHABILITATION OF MOSQUE AT SABON LAYIN SURAN</t>
  </si>
  <si>
    <t>REHABILITATION OF MOSQUE AT LAYIN DAMO</t>
  </si>
  <si>
    <t>REHABILITATION OF MOSQUE AT UNGUWAR MATASA</t>
  </si>
  <si>
    <t>REHABILITATION OF MOSQUE AT KAFUR</t>
  </si>
  <si>
    <t>REHABILITATION OF MOSQUE AT JANDE</t>
  </si>
  <si>
    <t>REHABILITATION OF MOSQUE AT UNGUWAR JALI</t>
  </si>
  <si>
    <t>CONSTRUCTION OF ISLAMIYYA SCHOOLS AT KURUNGAFA</t>
  </si>
  <si>
    <t>CONSTRUCTION OF ISLAMIYYA SCHOOLS AT DANTUTTURE</t>
  </si>
  <si>
    <t>CONSTRUCTION OF ISLAMIYYA SCHOOLS AT KUNFAN TAMBO</t>
  </si>
  <si>
    <t>REHAB. OF DISPENSARIES AT:-</t>
  </si>
  <si>
    <t>REHABILITATION OF DUTSEN BORI /KANYA/DUTSN KURA WARD</t>
  </si>
  <si>
    <t>CONST. OF BORE HOLE MAHUTA</t>
  </si>
  <si>
    <t>CONST. OF BORE HOLE YARACHAKE</t>
  </si>
  <si>
    <t>CONST. OF BORE HOLE YARGABAS</t>
  </si>
  <si>
    <t>CONST. OF BORE HOLE KIYAWA</t>
  </si>
  <si>
    <t>CONST. OF BORE HOLE YAMBO</t>
  </si>
  <si>
    <t>CONST. OF BORE HOLE KURUNGAFA</t>
  </si>
  <si>
    <t>CONST. OF BORE HOLE DANKANJIBA</t>
  </si>
  <si>
    <t>CONST. OF BORE HOLE HAYIN KARA</t>
  </si>
  <si>
    <t>CONST. OF BORE HOLE HUGUMA</t>
  </si>
  <si>
    <t>REHABILITATION OF KAGARA DAM</t>
  </si>
  <si>
    <t>REHABILITATION OF SULMA DAM</t>
  </si>
  <si>
    <t>REHABILITATION OF DANTUTTURE DAM</t>
  </si>
  <si>
    <t>Payment to other agency to fund R/Expenditure</t>
  </si>
  <si>
    <t>PURCHASE OF OFFICIAL MOTOR VEHICLE FOR CHAIRMAN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</si>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</sst>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5" fillId="0" borderId="0"/>
  </cellStyleXfs>
  <cellXfs count="7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vertical="center" wrapText="1"/>
      <protection locked="0"/>
    </xf>
    <xf numFmtId="1" fontId="1" fillId="0" borderId="1" xfId="0" quotePrefix="1" applyNumberFormat="1" applyFont="1" applyBorder="1" applyAlignment="1" applyProtection="1">
      <alignment vertical="center" wrapText="1"/>
      <protection locked="0"/>
    </xf>
    <xf numFmtId="43" fontId="1" fillId="0" borderId="0" xfId="1" applyFont="1" applyProtection="1">
      <protection locked="0"/>
    </xf>
    <xf numFmtId="43" fontId="1" fillId="0" borderId="1" xfId="1" applyFont="1" applyFill="1" applyBorder="1" applyAlignment="1" applyProtection="1">
      <alignment vertical="center" wrapText="1"/>
      <protection locked="0"/>
    </xf>
    <xf numFmtId="1" fontId="2" fillId="0" borderId="1" xfId="0" applyNumberFormat="1" applyFont="1" applyBorder="1" applyAlignment="1" applyProtection="1">
      <alignment vertical="center" wrapText="1"/>
      <protection locked="0"/>
    </xf>
    <xf numFmtId="43" fontId="1" fillId="0" borderId="0" xfId="0" applyNumberFormat="1" applyFont="1"/>
    <xf numFmtId="43" fontId="1" fillId="0" borderId="0" xfId="1" applyFont="1"/>
    <xf numFmtId="43" fontId="9" fillId="0" borderId="2" xfId="1" applyFont="1" applyFill="1" applyBorder="1" applyAlignment="1">
      <alignment horizontal="left" wrapText="1"/>
    </xf>
    <xf numFmtId="43" fontId="9" fillId="0" borderId="3" xfId="1" applyFont="1" applyFill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topLeftCell="A2" zoomScale="90" zoomScaleNormal="130" zoomScaleSheetLayoutView="90" workbookViewId="0"/>
  </sheetViews>
  <sheetFormatPr defaultColWidth="8.81640625" defaultRowHeight="15" x14ac:dyDescent="0.3"/>
  <cols>
    <col min="1" max="1" width="10.7265625" style="1" customWidth="1"/>
    <col min="2" max="2" width="52" style="1" bestFit="1" customWidth="1"/>
    <col min="3" max="4" width="26" style="1" bestFit="1" customWidth="1"/>
    <col min="5" max="5" width="26.26953125" style="1" bestFit="1" customWidth="1"/>
    <col min="6" max="6" width="9.453125" style="1" customWidth="1"/>
    <col min="7" max="16384" width="8.81640625" style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76"/>
      <c r="B2" s="76"/>
      <c r="C2" s="76"/>
      <c r="D2" s="76"/>
      <c r="E2" s="76"/>
      <c r="F2" s="49"/>
    </row>
    <row r="3" spans="1:6" x14ac:dyDescent="0.3">
      <c r="A3" s="77" t="s">
        <v>744</v>
      </c>
      <c r="B3" s="77"/>
      <c r="C3" s="77"/>
      <c r="D3" s="77"/>
      <c r="E3" s="77"/>
      <c r="F3" s="49"/>
    </row>
    <row r="4" spans="1:6" x14ac:dyDescent="0.3">
      <c r="A4" s="49"/>
      <c r="B4" s="49"/>
      <c r="C4" s="49"/>
      <c r="D4" s="49"/>
      <c r="E4" s="49"/>
      <c r="F4" s="49"/>
    </row>
    <row r="5" spans="1:6" ht="45" x14ac:dyDescent="0.3">
      <c r="A5" s="44"/>
      <c r="B5" s="46" t="s">
        <v>318</v>
      </c>
      <c r="C5" s="50" t="s">
        <v>543</v>
      </c>
      <c r="D5" s="50" t="s">
        <v>740</v>
      </c>
      <c r="E5" s="50" t="s">
        <v>545</v>
      </c>
      <c r="F5" s="44" t="s">
        <v>319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320</v>
      </c>
      <c r="B7" s="5" t="s">
        <v>321</v>
      </c>
      <c r="C7" s="11">
        <f>'CONS. MASTER B. SUMMARY F.ii'!C6</f>
        <v>321850479.05000001</v>
      </c>
      <c r="D7" s="11"/>
      <c r="E7" s="11">
        <f>'CONS. MASTER B. SUMMARY F.ii'!E6</f>
        <v>214351040</v>
      </c>
      <c r="F7" s="7"/>
    </row>
    <row r="8" spans="1:6" x14ac:dyDescent="0.3">
      <c r="A8" s="5" t="s">
        <v>322</v>
      </c>
      <c r="B8" s="5" t="s">
        <v>323</v>
      </c>
      <c r="C8" s="11">
        <f>SUM(C9:C10)</f>
        <v>7086534464</v>
      </c>
      <c r="D8" s="11">
        <f t="shared" ref="D8:E8" si="0">SUM(D9:D10)</f>
        <v>5937747321</v>
      </c>
      <c r="E8" s="11">
        <f t="shared" si="0"/>
        <v>9126421202.2799988</v>
      </c>
      <c r="F8" s="7">
        <f>D8/C8*100</f>
        <v>83.789154644828102</v>
      </c>
    </row>
    <row r="9" spans="1:6" x14ac:dyDescent="0.3">
      <c r="A9" s="7"/>
      <c r="B9" s="5" t="s">
        <v>334</v>
      </c>
      <c r="C9" s="10">
        <f>'SUMMARY OF REVENUE F.iii'!C6</f>
        <v>6984747464</v>
      </c>
      <c r="D9" s="10">
        <f>'SUMMARY OF REVENUE F.iii'!D6</f>
        <v>5857772321</v>
      </c>
      <c r="E9" s="10">
        <f>'SUMMARY OF REVENUE F.iii'!E6</f>
        <v>8876878283.4799995</v>
      </c>
      <c r="F9" s="7">
        <f t="shared" ref="F9:F25" si="1">D9/C9*100</f>
        <v>83.865198436900855</v>
      </c>
    </row>
    <row r="10" spans="1:6" x14ac:dyDescent="0.3">
      <c r="A10" s="7"/>
      <c r="B10" s="5" t="s">
        <v>335</v>
      </c>
      <c r="C10" s="10">
        <f>'SUMMARY OF REVENUE F.iii'!C16</f>
        <v>101787000</v>
      </c>
      <c r="D10" s="10">
        <f>'SUMMARY OF REVENUE F.iii'!D16</f>
        <v>79975000</v>
      </c>
      <c r="E10" s="10">
        <f>'SUMMARY OF REVENUE F.iii'!E16</f>
        <v>249542918.80000001</v>
      </c>
      <c r="F10" s="7">
        <f t="shared" si="1"/>
        <v>78.570937349563309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324</v>
      </c>
      <c r="B12" s="5" t="s">
        <v>3</v>
      </c>
      <c r="C12" s="11">
        <f>SUM(C13:C14)</f>
        <v>5854438672.21</v>
      </c>
      <c r="D12" s="11">
        <f t="shared" ref="D12:E12" si="2">SUM(D13:D14)</f>
        <v>4861665694.46</v>
      </c>
      <c r="E12" s="11">
        <f t="shared" si="2"/>
        <v>5657031705.0200005</v>
      </c>
      <c r="F12" s="7">
        <f t="shared" si="1"/>
        <v>83.042388291425439</v>
      </c>
    </row>
    <row r="13" spans="1:6" x14ac:dyDescent="0.3">
      <c r="A13" s="7"/>
      <c r="B13" s="5" t="s">
        <v>336</v>
      </c>
      <c r="C13" s="10">
        <f>'CONS. MASTER B. SUMMARY F.ii'!C19</f>
        <v>4222290146.21</v>
      </c>
      <c r="D13" s="10">
        <f>'CONS. MASTER B. SUMMARY F.ii'!D19</f>
        <v>4168876661.21</v>
      </c>
      <c r="E13" s="10">
        <f>'CONS. MASTER B. SUMMARY F.ii'!E19</f>
        <v>4301012334.3299999</v>
      </c>
      <c r="F13" s="7">
        <f t="shared" si="1"/>
        <v>98.734964127277109</v>
      </c>
    </row>
    <row r="14" spans="1:6" x14ac:dyDescent="0.3">
      <c r="A14" s="7"/>
      <c r="B14" s="5" t="s">
        <v>337</v>
      </c>
      <c r="C14" s="10">
        <f>'CONS. MASTER B. SUMMARY F.ii'!C20</f>
        <v>1632148526</v>
      </c>
      <c r="D14" s="10">
        <f>'CONS. MASTER B. SUMMARY F.ii'!D20</f>
        <v>692789033.25</v>
      </c>
      <c r="E14" s="10">
        <f>'CONS. MASTER B. SUMMARY F.ii'!E20</f>
        <v>1356019370.6900001</v>
      </c>
      <c r="F14" s="7">
        <f t="shared" si="1"/>
        <v>42.446445419269395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325</v>
      </c>
      <c r="C16" s="10"/>
      <c r="D16" s="10"/>
      <c r="E16" s="10"/>
      <c r="F16" s="7"/>
    </row>
    <row r="17" spans="1:6" hidden="1" x14ac:dyDescent="0.3">
      <c r="A17" s="7"/>
      <c r="B17" s="7"/>
      <c r="C17" s="10"/>
      <c r="D17" s="10"/>
      <c r="E17" s="10"/>
      <c r="F17" s="7"/>
    </row>
    <row r="18" spans="1:6" x14ac:dyDescent="0.3">
      <c r="A18" s="5" t="s">
        <v>326</v>
      </c>
      <c r="B18" s="5" t="s">
        <v>327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3">
      <c r="A19" s="7"/>
      <c r="B19" s="5" t="s">
        <v>338</v>
      </c>
      <c r="C19" s="10">
        <f>'SUMMARY OF REVENUE F.iii'!C121</f>
        <v>0</v>
      </c>
      <c r="D19" s="10">
        <f>'SUMMARY OF REVENUE F.iii'!D121</f>
        <v>0</v>
      </c>
      <c r="E19" s="10">
        <f>'SUMMARY OF REVENUE F.iii'!E121</f>
        <v>0</v>
      </c>
      <c r="F19" s="7" t="e">
        <f t="shared" si="1"/>
        <v>#DIV/0!</v>
      </c>
    </row>
    <row r="20" spans="1:6" x14ac:dyDescent="0.3">
      <c r="A20" s="7"/>
      <c r="B20" s="5" t="s">
        <v>339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3">
      <c r="A21" s="7"/>
      <c r="B21" s="7"/>
      <c r="C21" s="10"/>
      <c r="D21" s="10"/>
      <c r="E21" s="10"/>
      <c r="F21" s="7"/>
    </row>
    <row r="22" spans="1:6" x14ac:dyDescent="0.3">
      <c r="A22" s="5" t="s">
        <v>328</v>
      </c>
      <c r="B22" s="5" t="s">
        <v>329</v>
      </c>
      <c r="C22" s="11">
        <f>'CONS. MASTER B. SUMMARY F.ii'!C27</f>
        <v>2240304204</v>
      </c>
      <c r="D22" s="11">
        <f>'CONS. MASTER B. SUMMARY F.ii'!D27</f>
        <v>1076125671.8</v>
      </c>
      <c r="E22" s="11">
        <f>'CONS. MASTER B. SUMMARY F.ii'!E27</f>
        <v>3683740537.2600002</v>
      </c>
      <c r="F22" s="7">
        <f t="shared" si="1"/>
        <v>48.034801250589446</v>
      </c>
    </row>
    <row r="23" spans="1:6" hidden="1" x14ac:dyDescent="0.3">
      <c r="A23" s="7"/>
      <c r="B23" s="7"/>
      <c r="C23" s="10"/>
      <c r="D23" s="10"/>
      <c r="E23" s="10"/>
      <c r="F23" s="7"/>
    </row>
    <row r="24" spans="1:6" x14ac:dyDescent="0.3">
      <c r="A24" s="5" t="s">
        <v>330</v>
      </c>
      <c r="B24" s="5" t="s">
        <v>331</v>
      </c>
      <c r="C24" s="11">
        <f>C7+C8+C18</f>
        <v>7408384943.0500002</v>
      </c>
      <c r="D24" s="11">
        <f t="shared" ref="D24:E24" si="4">D7+D8+D18</f>
        <v>5937747321</v>
      </c>
      <c r="E24" s="11">
        <f t="shared" si="4"/>
        <v>9340772242.2799988</v>
      </c>
      <c r="F24" s="7">
        <f t="shared" si="1"/>
        <v>80.149011783875451</v>
      </c>
    </row>
    <row r="25" spans="1:6" x14ac:dyDescent="0.3">
      <c r="A25" s="5" t="s">
        <v>332</v>
      </c>
      <c r="B25" s="5" t="s">
        <v>2</v>
      </c>
      <c r="C25" s="11">
        <f>C12+C22</f>
        <v>8094742876.21</v>
      </c>
      <c r="D25" s="11">
        <f t="shared" ref="D25:E25" si="5">D12+D22</f>
        <v>5937791366.2600002</v>
      </c>
      <c r="E25" s="11">
        <f t="shared" si="5"/>
        <v>9340772242.2800007</v>
      </c>
      <c r="F25" s="7">
        <f t="shared" si="1"/>
        <v>73.353674811720566</v>
      </c>
    </row>
    <row r="26" spans="1:6" x14ac:dyDescent="0.3">
      <c r="A26" s="7"/>
      <c r="B26" s="5" t="s">
        <v>333</v>
      </c>
      <c r="C26" s="11"/>
      <c r="D26" s="11"/>
      <c r="E26" s="11">
        <f t="shared" ref="E26" si="6">E7+E8+E18-E12-E22</f>
        <v>0</v>
      </c>
      <c r="F26" s="7"/>
    </row>
    <row r="27" spans="1:6" hidden="1" x14ac:dyDescent="0.3">
      <c r="A27" s="2"/>
      <c r="B27" s="2"/>
      <c r="C27" s="9"/>
      <c r="D27" s="9"/>
      <c r="E27" s="9"/>
      <c r="F27" s="2"/>
    </row>
    <row r="28" spans="1:6" hidden="1" x14ac:dyDescent="0.3"/>
    <row r="29" spans="1:6" hidden="1" x14ac:dyDescent="0.3"/>
    <row r="30" spans="1:6" hidden="1" x14ac:dyDescent="0.3"/>
    <row r="31" spans="1:6" hidden="1" x14ac:dyDescent="0.3"/>
    <row r="32" spans="1:6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vo6YkQp+qLteu6VCTHm+cHjozdY7NdsAWQFFB96mm2r5FgDJt4VwVlE0rMVFC5ldsiNiK86IuZ9Ry4/4jftacw==" saltValue="Cw2ilQZK9CQrj9qUwB76Hg==" spinCount="100000" sheet="1" objects="1" scenarios="1" formatColumns="0" formatRows="0" selectLockedCells="1"/>
  <mergeCells count="2"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6" zoomScale="90" zoomScaleNormal="110" zoomScaleSheetLayoutView="90" workbookViewId="0">
      <selection activeCell="A6" sqref="A6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3" width="26.26953125" style="1" bestFit="1" customWidth="1"/>
    <col min="4" max="4" width="25.81640625" style="1" bestFit="1" customWidth="1"/>
    <col min="5" max="5" width="26.26953125" style="1" bestFit="1" customWidth="1"/>
    <col min="6" max="16384" width="8.8164062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6" t="s">
        <v>444</v>
      </c>
      <c r="B2" s="76"/>
      <c r="C2" s="76"/>
      <c r="D2" s="76"/>
      <c r="E2" s="76"/>
    </row>
    <row r="3" spans="1:5" x14ac:dyDescent="0.3">
      <c r="A3" s="77" t="s">
        <v>745</v>
      </c>
      <c r="B3" s="77"/>
      <c r="C3" s="77"/>
      <c r="D3" s="77"/>
      <c r="E3" s="77"/>
    </row>
    <row r="4" spans="1:5" x14ac:dyDescent="0.3">
      <c r="A4" s="49"/>
      <c r="B4" s="49"/>
      <c r="C4" s="49"/>
      <c r="D4" s="49"/>
      <c r="E4" s="49"/>
    </row>
    <row r="5" spans="1:5" ht="45" x14ac:dyDescent="0.3">
      <c r="A5" s="46" t="s">
        <v>289</v>
      </c>
      <c r="B5" s="46" t="s">
        <v>1</v>
      </c>
      <c r="C5" s="50" t="s">
        <v>543</v>
      </c>
      <c r="D5" s="50" t="s">
        <v>544</v>
      </c>
      <c r="E5" s="50" t="s">
        <v>545</v>
      </c>
    </row>
    <row r="6" spans="1:5" x14ac:dyDescent="0.3">
      <c r="A6" s="44">
        <v>1</v>
      </c>
      <c r="B6" s="46" t="s">
        <v>290</v>
      </c>
      <c r="C6" s="52">
        <v>321850479.05000001</v>
      </c>
      <c r="D6" s="52"/>
      <c r="E6" s="52">
        <v>214351040</v>
      </c>
    </row>
    <row r="7" spans="1:5" hidden="1" x14ac:dyDescent="0.3">
      <c r="A7" s="7">
        <v>2</v>
      </c>
      <c r="B7" s="13" t="s">
        <v>291</v>
      </c>
      <c r="C7" s="10"/>
      <c r="D7" s="10"/>
      <c r="E7" s="10"/>
    </row>
    <row r="8" spans="1:5" x14ac:dyDescent="0.3">
      <c r="A8" s="7">
        <v>3</v>
      </c>
      <c r="B8" s="7" t="s">
        <v>292</v>
      </c>
      <c r="C8" s="10">
        <f>'SUMMARY OF REVENUE F.iii'!C6</f>
        <v>6984747464</v>
      </c>
      <c r="D8" s="10">
        <f>'SUMMARY OF REVENUE F.iii'!D6</f>
        <v>5857772321</v>
      </c>
      <c r="E8" s="10">
        <f>'SUMMARY OF REVENUE F.iii'!E6</f>
        <v>8876878283.4799995</v>
      </c>
    </row>
    <row r="9" spans="1:5" x14ac:dyDescent="0.3">
      <c r="A9" s="7">
        <v>4</v>
      </c>
      <c r="B9" s="7" t="s">
        <v>293</v>
      </c>
      <c r="C9" s="10">
        <f>'SUMMARY OF REVENUE F.iii'!C16</f>
        <v>101787000</v>
      </c>
      <c r="D9" s="10">
        <f>'SUMMARY OF REVENUE F.iii'!D16</f>
        <v>79975000</v>
      </c>
      <c r="E9" s="10">
        <f>'SUMMARY OF REVENUE F.iii'!E16</f>
        <v>249542918.80000001</v>
      </c>
    </row>
    <row r="10" spans="1:5" x14ac:dyDescent="0.3">
      <c r="A10" s="7">
        <v>5</v>
      </c>
      <c r="B10" s="7" t="s">
        <v>294</v>
      </c>
      <c r="C10" s="10">
        <f>'SUMMARY OF REVENUE F.iii'!C121</f>
        <v>0</v>
      </c>
      <c r="D10" s="10">
        <f>'SUMMARY OF REVENUE F.iii'!D121</f>
        <v>0</v>
      </c>
      <c r="E10" s="10">
        <f>'SUMMARY OF REVENUE F.iii'!E121</f>
        <v>0</v>
      </c>
    </row>
    <row r="11" spans="1:5" x14ac:dyDescent="0.3">
      <c r="A11" s="7">
        <v>6</v>
      </c>
      <c r="B11" s="7" t="s">
        <v>295</v>
      </c>
      <c r="C11" s="10">
        <f>'SUMMARY OF REVENUE F.iii'!C131</f>
        <v>0</v>
      </c>
      <c r="D11" s="10">
        <f>'SUMMARY OF REVENUE F.iii'!D131</f>
        <v>0</v>
      </c>
      <c r="E11" s="10">
        <f>'SUMMARY OF REVENUE F.iii'!E131</f>
        <v>0</v>
      </c>
    </row>
    <row r="12" spans="1:5" x14ac:dyDescent="0.3">
      <c r="A12" s="5">
        <v>7</v>
      </c>
      <c r="B12" s="5" t="s">
        <v>296</v>
      </c>
      <c r="C12" s="11">
        <f>SUM(C8:C11)</f>
        <v>7086534464</v>
      </c>
      <c r="D12" s="11">
        <f t="shared" ref="D12:E12" si="0">SUM(D8:D11)</f>
        <v>5937747321</v>
      </c>
      <c r="E12" s="11">
        <f t="shared" si="0"/>
        <v>9126421202.2799988</v>
      </c>
    </row>
    <row r="13" spans="1:5" x14ac:dyDescent="0.3">
      <c r="A13" s="5">
        <v>8</v>
      </c>
      <c r="B13" s="5" t="s">
        <v>297</v>
      </c>
      <c r="C13" s="11">
        <f>C6+C12</f>
        <v>7408384943.0500002</v>
      </c>
      <c r="D13" s="11">
        <f t="shared" ref="D13:E13" si="1">D6+D12</f>
        <v>5937747321</v>
      </c>
      <c r="E13" s="11">
        <f t="shared" si="1"/>
        <v>9340772242.2799988</v>
      </c>
    </row>
    <row r="14" spans="1:5" hidden="1" x14ac:dyDescent="0.3">
      <c r="A14" s="7">
        <v>9</v>
      </c>
      <c r="B14" s="13" t="s">
        <v>298</v>
      </c>
      <c r="C14" s="10"/>
      <c r="D14" s="10"/>
      <c r="E14" s="10"/>
    </row>
    <row r="15" spans="1:5" hidden="1" x14ac:dyDescent="0.3">
      <c r="A15" s="7">
        <v>10</v>
      </c>
      <c r="B15" s="5" t="s">
        <v>299</v>
      </c>
      <c r="C15" s="11"/>
      <c r="D15" s="11"/>
      <c r="E15" s="11"/>
    </row>
    <row r="16" spans="1:5" x14ac:dyDescent="0.3">
      <c r="A16" s="7">
        <v>11</v>
      </c>
      <c r="B16" s="7" t="s">
        <v>300</v>
      </c>
      <c r="C16" s="10">
        <v>0</v>
      </c>
      <c r="D16" s="10">
        <v>0</v>
      </c>
      <c r="E16" s="10">
        <v>0</v>
      </c>
    </row>
    <row r="17" spans="1:5" x14ac:dyDescent="0.3">
      <c r="A17" s="5">
        <v>12</v>
      </c>
      <c r="B17" s="5" t="s">
        <v>301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3">
      <c r="A18" s="7">
        <v>13</v>
      </c>
      <c r="B18" s="5" t="s">
        <v>302</v>
      </c>
      <c r="C18" s="11"/>
      <c r="D18" s="11"/>
      <c r="E18" s="11"/>
    </row>
    <row r="19" spans="1:5" x14ac:dyDescent="0.3">
      <c r="A19" s="7">
        <v>14</v>
      </c>
      <c r="B19" s="7" t="s">
        <v>303</v>
      </c>
      <c r="C19" s="10">
        <f>'SUMMARY OF EXP F.iv'!C7</f>
        <v>4222290146.21</v>
      </c>
      <c r="D19" s="10">
        <f>'SUMMARY OF EXP F.iv'!D7</f>
        <v>4168876661.21</v>
      </c>
      <c r="E19" s="10">
        <f>'SUMMARY OF EXP F.iv'!E7</f>
        <v>4301012334.3299999</v>
      </c>
    </row>
    <row r="20" spans="1:5" x14ac:dyDescent="0.3">
      <c r="A20" s="7">
        <v>15</v>
      </c>
      <c r="B20" s="7" t="s">
        <v>304</v>
      </c>
      <c r="C20" s="10">
        <f>'SUMMARY OF EXP F.iv'!C25</f>
        <v>1632148526</v>
      </c>
      <c r="D20" s="10">
        <f>'SUMMARY OF EXP F.iv'!D25</f>
        <v>692789033.25</v>
      </c>
      <c r="E20" s="10">
        <f>'SUMMARY OF EXP F.iv'!E25</f>
        <v>1356019370.6900001</v>
      </c>
    </row>
    <row r="21" spans="1:5" x14ac:dyDescent="0.3">
      <c r="A21" s="5">
        <v>16</v>
      </c>
      <c r="B21" s="5" t="s">
        <v>305</v>
      </c>
      <c r="C21" s="11">
        <f>SUM(C19:C20)</f>
        <v>5854438672.21</v>
      </c>
      <c r="D21" s="11">
        <f t="shared" ref="D21:E21" si="3">SUM(D19:D20)</f>
        <v>4861665694.46</v>
      </c>
      <c r="E21" s="11">
        <f t="shared" si="3"/>
        <v>5657031705.0200005</v>
      </c>
    </row>
    <row r="22" spans="1:5" x14ac:dyDescent="0.3">
      <c r="A22" s="5">
        <v>17</v>
      </c>
      <c r="B22" s="5" t="s">
        <v>306</v>
      </c>
      <c r="C22" s="11">
        <f>C17+C21</f>
        <v>5854438672.21</v>
      </c>
      <c r="D22" s="11">
        <f t="shared" ref="D22:E22" si="4">D17+D21</f>
        <v>4861665694.46</v>
      </c>
      <c r="E22" s="11">
        <f t="shared" si="4"/>
        <v>5657031705.0200005</v>
      </c>
    </row>
    <row r="23" spans="1:5" hidden="1" x14ac:dyDescent="0.3">
      <c r="A23" s="7">
        <v>18</v>
      </c>
      <c r="B23" s="5" t="s">
        <v>307</v>
      </c>
      <c r="C23" s="11"/>
      <c r="D23" s="11"/>
      <c r="E23" s="11"/>
    </row>
    <row r="24" spans="1:5" ht="17.5" x14ac:dyDescent="0.3">
      <c r="A24" s="7">
        <v>19</v>
      </c>
      <c r="B24" s="7" t="s">
        <v>308</v>
      </c>
      <c r="C24" s="61">
        <f>'PMD CAPITAL EXP F.xii'!D6</f>
        <v>382000000</v>
      </c>
      <c r="D24" s="61">
        <f>'PMD CAPITAL EXP F.xii'!E6</f>
        <v>131100000</v>
      </c>
      <c r="E24" s="61">
        <f>'PMD CAPITAL EXP F.xii'!F6</f>
        <v>240500000</v>
      </c>
    </row>
    <row r="25" spans="1:5" ht="17.5" x14ac:dyDescent="0.3">
      <c r="A25" s="7">
        <v>20</v>
      </c>
      <c r="B25" s="7" t="s">
        <v>309</v>
      </c>
      <c r="C25" s="62">
        <f>'AGRIC CAPITAL EXP F.xii'!D6+'FINANCE CAPITAL EXP F.xii'!D6+'WORKS CAPITAL EXP F.xii'!D6</f>
        <v>1210000000</v>
      </c>
      <c r="D25" s="62">
        <f>'AGRIC CAPITAL EXP F.xii'!E6+'FINANCE CAPITAL EXP F.xii'!E6+'WORKS CAPITAL EXP F.xii'!E6</f>
        <v>647300000</v>
      </c>
      <c r="E25" s="62">
        <f>'AGRIC CAPITAL EXP F.xii'!F6+'FINANCE CAPITAL EXP F.xii'!F6+'WORKS CAPITAL EXP F.xii'!F6</f>
        <v>2656634991.71</v>
      </c>
    </row>
    <row r="26" spans="1:5" ht="17.5" x14ac:dyDescent="0.3">
      <c r="A26" s="7">
        <v>21</v>
      </c>
      <c r="B26" s="7" t="s">
        <v>310</v>
      </c>
      <c r="C26" s="62">
        <f>'ESD CAPITAL EXP F.xii'!D6+'PHC CAPITAL EXP F.xii'!D6+'WATSAN CAPITAL EXP F.xii'!D6</f>
        <v>648304204</v>
      </c>
      <c r="D26" s="62">
        <f>'ESD CAPITAL EXP F.xii'!E6+'PHC CAPITAL EXP F.xii'!E6+'WATSAN CAPITAL EXP F.xii'!E6</f>
        <v>297725671.80000001</v>
      </c>
      <c r="E26" s="62">
        <f>'ESD CAPITAL EXP F.xii'!F6+'PHC CAPITAL EXP F.xii'!F6+'WATSAN CAPITAL EXP F.xii'!F6</f>
        <v>786605545.54999995</v>
      </c>
    </row>
    <row r="27" spans="1:5" x14ac:dyDescent="0.3">
      <c r="A27" s="5">
        <v>22</v>
      </c>
      <c r="B27" s="5" t="s">
        <v>311</v>
      </c>
      <c r="C27" s="11">
        <f>SUM(C24:C26)</f>
        <v>2240304204</v>
      </c>
      <c r="D27" s="11">
        <f t="shared" ref="D27:E27" si="5">SUM(D24:D26)</f>
        <v>1076125671.8</v>
      </c>
      <c r="E27" s="11">
        <f t="shared" si="5"/>
        <v>3683740537.2600002</v>
      </c>
    </row>
    <row r="28" spans="1:5" x14ac:dyDescent="0.3">
      <c r="A28" s="5">
        <v>23</v>
      </c>
      <c r="B28" s="5" t="s">
        <v>312</v>
      </c>
      <c r="C28" s="11">
        <f>C22+C27</f>
        <v>8094742876.21</v>
      </c>
      <c r="D28" s="11">
        <f t="shared" ref="D28:E28" si="6">D22+D27</f>
        <v>5937791366.2600002</v>
      </c>
      <c r="E28" s="11">
        <f t="shared" si="6"/>
        <v>9340772242.2800007</v>
      </c>
    </row>
    <row r="29" spans="1:5" x14ac:dyDescent="0.3">
      <c r="A29" s="7">
        <v>24</v>
      </c>
      <c r="B29" s="5" t="s">
        <v>313</v>
      </c>
      <c r="C29" s="11">
        <v>0</v>
      </c>
      <c r="D29" s="11"/>
      <c r="E29" s="11">
        <f t="shared" ref="E29" si="7">E13-E28</f>
        <v>0</v>
      </c>
    </row>
    <row r="30" spans="1:5" hidden="1" x14ac:dyDescent="0.3">
      <c r="A30" s="7">
        <v>25</v>
      </c>
      <c r="B30" s="5" t="s">
        <v>314</v>
      </c>
      <c r="C30" s="10"/>
      <c r="D30" s="10"/>
      <c r="E30" s="10"/>
    </row>
    <row r="31" spans="1:5" hidden="1" x14ac:dyDescent="0.3">
      <c r="A31" s="7">
        <v>26</v>
      </c>
      <c r="B31" s="7" t="s">
        <v>315</v>
      </c>
      <c r="C31" s="10"/>
      <c r="D31" s="10"/>
      <c r="E31" s="10"/>
    </row>
    <row r="32" spans="1:5" x14ac:dyDescent="0.3">
      <c r="A32" s="7">
        <v>27</v>
      </c>
      <c r="B32" s="5" t="s">
        <v>316</v>
      </c>
      <c r="C32" s="11">
        <f>C31</f>
        <v>0</v>
      </c>
      <c r="D32" s="11"/>
      <c r="E32" s="11">
        <f t="shared" ref="E32" si="8">E31</f>
        <v>0</v>
      </c>
    </row>
    <row r="33" spans="1:5" x14ac:dyDescent="0.3">
      <c r="A33" s="5">
        <v>28</v>
      </c>
      <c r="B33" s="5" t="s">
        <v>317</v>
      </c>
      <c r="C33" s="11">
        <v>0</v>
      </c>
      <c r="D33" s="11"/>
      <c r="E33" s="11">
        <f t="shared" ref="E33" si="9">E13+E32-E28</f>
        <v>0</v>
      </c>
    </row>
    <row r="34" spans="1:5" hidden="1" x14ac:dyDescent="0.3"/>
    <row r="35" spans="1:5" hidden="1" x14ac:dyDescent="0.3"/>
    <row r="36" spans="1:5" hidden="1" x14ac:dyDescent="0.3"/>
    <row r="37" spans="1:5" hidden="1" x14ac:dyDescent="0.3"/>
    <row r="38" spans="1:5" hidden="1" x14ac:dyDescent="0.3"/>
    <row r="39" spans="1:5" hidden="1" x14ac:dyDescent="0.3"/>
    <row r="40" spans="1:5" hidden="1" x14ac:dyDescent="0.3"/>
    <row r="41" spans="1:5" hidden="1" x14ac:dyDescent="0.3"/>
    <row r="42" spans="1:5" hidden="1" x14ac:dyDescent="0.3"/>
    <row r="43" spans="1:5" hidden="1" x14ac:dyDescent="0.3"/>
    <row r="44" spans="1:5" hidden="1" x14ac:dyDescent="0.3"/>
    <row r="45" spans="1:5" hidden="1" x14ac:dyDescent="0.3"/>
    <row r="46" spans="1:5" hidden="1" x14ac:dyDescent="0.3"/>
    <row r="47" spans="1:5" hidden="1" x14ac:dyDescent="0.3"/>
    <row r="48" spans="1:5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MgtUTvWw94tRLBUh1589KJ9D9OkE9Eub9MgqhIzhFuR2iFziX77ZkiMKt5E9boZeEVC38bcaprr1HnxlIoSlg==" saltValue="XHMS1ZwsPWCCfYm6aldv8g==" spinCount="100000" sheet="1" objects="1" scenarios="1" formatColumns="0" formatRows="0" selectLockedCells="1"/>
  <mergeCells count="2">
    <mergeCell ref="A3:E3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topLeftCell="A44" zoomScale="90" zoomScaleNormal="120" zoomScaleSheetLayoutView="90" workbookViewId="0">
      <selection activeCell="A19" sqref="A19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4.26953125" style="49" bestFit="1" customWidth="1"/>
    <col min="6" max="16384" width="8.81640625" style="49"/>
  </cols>
  <sheetData>
    <row r="1" spans="1:5" x14ac:dyDescent="0.3">
      <c r="A1" s="76" t="s">
        <v>443</v>
      </c>
      <c r="B1" s="76"/>
      <c r="C1" s="76"/>
      <c r="D1" s="76"/>
      <c r="E1" s="76"/>
    </row>
    <row r="2" spans="1:5" x14ac:dyDescent="0.3">
      <c r="A2" s="77" t="s">
        <v>743</v>
      </c>
      <c r="B2" s="77"/>
      <c r="C2" s="77"/>
      <c r="D2" s="77"/>
      <c r="E2" s="77"/>
    </row>
    <row r="4" spans="1:5" ht="45" x14ac:dyDescent="0.3">
      <c r="A4" s="46" t="s">
        <v>0</v>
      </c>
      <c r="B4" s="47" t="s">
        <v>111</v>
      </c>
      <c r="C4" s="50" t="s">
        <v>543</v>
      </c>
      <c r="D4" s="50" t="s">
        <v>544</v>
      </c>
      <c r="E4" s="50" t="s">
        <v>545</v>
      </c>
    </row>
    <row r="5" spans="1:5" s="1" customFormat="1" x14ac:dyDescent="0.3">
      <c r="A5" s="14">
        <v>1</v>
      </c>
      <c r="B5" s="14" t="s">
        <v>341</v>
      </c>
      <c r="C5" s="11">
        <f>C6+C16+C121+C131</f>
        <v>7086534464</v>
      </c>
      <c r="D5" s="11">
        <f t="shared" ref="D5:E5" si="0">D6+D16+D121+D131</f>
        <v>5937747321</v>
      </c>
      <c r="E5" s="11">
        <f t="shared" si="0"/>
        <v>9126421202.2799988</v>
      </c>
    </row>
    <row r="6" spans="1:5" s="1" customFormat="1" x14ac:dyDescent="0.3">
      <c r="A6" s="14">
        <v>11</v>
      </c>
      <c r="B6" s="14" t="s">
        <v>342</v>
      </c>
      <c r="C6" s="11">
        <f>C7</f>
        <v>6984747464</v>
      </c>
      <c r="D6" s="11">
        <f t="shared" ref="D6:E6" si="1">D7</f>
        <v>5857772321</v>
      </c>
      <c r="E6" s="11">
        <f t="shared" si="1"/>
        <v>8876878283.4799995</v>
      </c>
    </row>
    <row r="7" spans="1:5" s="1" customFormat="1" x14ac:dyDescent="0.3">
      <c r="A7" s="14">
        <v>1101</v>
      </c>
      <c r="B7" s="14" t="s">
        <v>342</v>
      </c>
      <c r="C7" s="11">
        <f>C8+C11+C13</f>
        <v>6984747464</v>
      </c>
      <c r="D7" s="11">
        <f t="shared" ref="D7:E7" si="2">D8+D11+D13</f>
        <v>5857772321</v>
      </c>
      <c r="E7" s="11">
        <f t="shared" si="2"/>
        <v>8876878283.4799995</v>
      </c>
    </row>
    <row r="8" spans="1:5" s="1" customFormat="1" ht="28" x14ac:dyDescent="0.3">
      <c r="A8" s="14">
        <v>110101</v>
      </c>
      <c r="B8" s="15" t="s">
        <v>343</v>
      </c>
      <c r="C8" s="11">
        <f>SUM(C9:C10)</f>
        <v>6984747464</v>
      </c>
      <c r="D8" s="11">
        <f>SUM(D9:D10)</f>
        <v>5857772321</v>
      </c>
      <c r="E8" s="11">
        <f>SUM(E9:E10)</f>
        <v>8876878283.4799995</v>
      </c>
    </row>
    <row r="9" spans="1:5" x14ac:dyDescent="0.3">
      <c r="A9" s="53">
        <v>11010101</v>
      </c>
      <c r="B9" s="53" t="s">
        <v>728</v>
      </c>
      <c r="C9" s="51">
        <v>6895950919</v>
      </c>
      <c r="D9" s="51">
        <v>5857772321</v>
      </c>
      <c r="E9" s="51">
        <v>8786308130.4799995</v>
      </c>
    </row>
    <row r="10" spans="1:5" x14ac:dyDescent="0.3">
      <c r="A10" s="53">
        <v>11010101</v>
      </c>
      <c r="B10" s="53" t="s">
        <v>729</v>
      </c>
      <c r="C10" s="51">
        <v>88796545</v>
      </c>
      <c r="D10" s="51">
        <v>0</v>
      </c>
      <c r="E10" s="51">
        <v>90570153</v>
      </c>
    </row>
    <row r="11" spans="1:5" s="1" customFormat="1" x14ac:dyDescent="0.3">
      <c r="A11" s="14">
        <v>110102</v>
      </c>
      <c r="B11" s="14" t="s">
        <v>344</v>
      </c>
      <c r="C11" s="11">
        <f>C12</f>
        <v>0</v>
      </c>
      <c r="D11" s="11">
        <f t="shared" ref="D11:E11" si="3">D12</f>
        <v>0</v>
      </c>
      <c r="E11" s="11">
        <f t="shared" si="3"/>
        <v>0</v>
      </c>
    </row>
    <row r="12" spans="1:5" hidden="1" x14ac:dyDescent="0.3">
      <c r="A12" s="53">
        <v>11010201</v>
      </c>
      <c r="B12" s="53" t="s">
        <v>345</v>
      </c>
      <c r="C12" s="51"/>
      <c r="D12" s="51"/>
      <c r="E12" s="51"/>
    </row>
    <row r="13" spans="1:5" s="1" customFormat="1" x14ac:dyDescent="0.3">
      <c r="A13" s="14">
        <v>110103</v>
      </c>
      <c r="B13" s="14" t="s">
        <v>346</v>
      </c>
      <c r="C13" s="11">
        <f>SUM(C14:C15)</f>
        <v>0</v>
      </c>
      <c r="D13" s="11">
        <f t="shared" ref="D13:E13" si="4">SUM(D14:D15)</f>
        <v>0</v>
      </c>
      <c r="E13" s="11">
        <f t="shared" si="4"/>
        <v>0</v>
      </c>
    </row>
    <row r="14" spans="1:5" hidden="1" x14ac:dyDescent="0.3">
      <c r="A14" s="53">
        <v>11010301</v>
      </c>
      <c r="B14" s="53" t="s">
        <v>347</v>
      </c>
      <c r="C14" s="51"/>
      <c r="D14" s="51"/>
      <c r="E14" s="51"/>
    </row>
    <row r="15" spans="1:5" hidden="1" x14ac:dyDescent="0.3">
      <c r="A15" s="53">
        <v>11010304</v>
      </c>
      <c r="B15" s="53" t="s">
        <v>348</v>
      </c>
      <c r="C15" s="51"/>
      <c r="D15" s="51"/>
      <c r="E15" s="51"/>
    </row>
    <row r="16" spans="1:5" s="1" customFormat="1" x14ac:dyDescent="0.3">
      <c r="A16" s="14">
        <v>12</v>
      </c>
      <c r="B16" s="14" t="s">
        <v>349</v>
      </c>
      <c r="C16" s="11">
        <f>C17+C23</f>
        <v>101787000</v>
      </c>
      <c r="D16" s="11">
        <f t="shared" ref="D16:E16" si="5">D17+D23</f>
        <v>79975000</v>
      </c>
      <c r="E16" s="11">
        <f t="shared" si="5"/>
        <v>249542918.80000001</v>
      </c>
    </row>
    <row r="17" spans="1:5" s="1" customFormat="1" x14ac:dyDescent="0.3">
      <c r="A17" s="14">
        <v>1201</v>
      </c>
      <c r="B17" s="14" t="s">
        <v>350</v>
      </c>
      <c r="C17" s="11">
        <f>C18</f>
        <v>0</v>
      </c>
      <c r="D17" s="11">
        <f t="shared" ref="D17:E17" si="6">D18</f>
        <v>0</v>
      </c>
      <c r="E17" s="11">
        <f t="shared" si="6"/>
        <v>35447405.369999997</v>
      </c>
    </row>
    <row r="18" spans="1:5" s="1" customFormat="1" x14ac:dyDescent="0.3">
      <c r="A18" s="14">
        <v>120103</v>
      </c>
      <c r="B18" s="14" t="s">
        <v>351</v>
      </c>
      <c r="C18" s="11">
        <f>SUM(C19:C22)</f>
        <v>0</v>
      </c>
      <c r="D18" s="11">
        <f t="shared" ref="D18:E18" si="7">SUM(D19:D22)</f>
        <v>0</v>
      </c>
      <c r="E18" s="11">
        <f t="shared" si="7"/>
        <v>35447405.369999997</v>
      </c>
    </row>
    <row r="19" spans="1:5" x14ac:dyDescent="0.3">
      <c r="A19" s="53">
        <v>12010301</v>
      </c>
      <c r="B19" s="53" t="s">
        <v>352</v>
      </c>
      <c r="C19" s="51">
        <v>0</v>
      </c>
      <c r="D19" s="51">
        <v>0</v>
      </c>
      <c r="E19" s="51">
        <v>35447405.369999997</v>
      </c>
    </row>
    <row r="20" spans="1:5" hidden="1" x14ac:dyDescent="0.3">
      <c r="A20" s="53">
        <v>12010303</v>
      </c>
      <c r="B20" s="53" t="s">
        <v>353</v>
      </c>
      <c r="C20" s="51"/>
      <c r="D20" s="51"/>
      <c r="E20" s="51"/>
    </row>
    <row r="21" spans="1:5" hidden="1" x14ac:dyDescent="0.3">
      <c r="A21" s="53">
        <v>12010305</v>
      </c>
      <c r="B21" s="53" t="s">
        <v>354</v>
      </c>
      <c r="C21" s="51"/>
      <c r="D21" s="51"/>
      <c r="E21" s="51"/>
    </row>
    <row r="22" spans="1:5" hidden="1" x14ac:dyDescent="0.3">
      <c r="A22" s="53">
        <v>12010306</v>
      </c>
      <c r="B22" s="53" t="s">
        <v>355</v>
      </c>
      <c r="C22" s="51"/>
      <c r="D22" s="51"/>
      <c r="E22" s="51"/>
    </row>
    <row r="23" spans="1:5" s="1" customFormat="1" x14ac:dyDescent="0.3">
      <c r="A23" s="14">
        <v>12020000</v>
      </c>
      <c r="B23" s="14" t="s">
        <v>356</v>
      </c>
      <c r="C23" s="11">
        <f>C24+C53+C82+C84+C98+C108+C112+C114+C116+C119</f>
        <v>101787000</v>
      </c>
      <c r="D23" s="11">
        <f t="shared" ref="D23:E23" si="8">D24+D53+D82+D84+D98+D108+D112+D114+D116+D119</f>
        <v>79975000</v>
      </c>
      <c r="E23" s="11">
        <f t="shared" si="8"/>
        <v>214095513.43000001</v>
      </c>
    </row>
    <row r="24" spans="1:5" s="1" customFormat="1" x14ac:dyDescent="0.3">
      <c r="A24" s="14">
        <v>12020100</v>
      </c>
      <c r="B24" s="14" t="s">
        <v>357</v>
      </c>
      <c r="C24" s="11">
        <f>SUM(C25:C52)</f>
        <v>5537000</v>
      </c>
      <c r="D24" s="11">
        <f>SUM(D25:D52)</f>
        <v>6095000</v>
      </c>
      <c r="E24" s="11">
        <f>SUM(E25:E52)</f>
        <v>10117000</v>
      </c>
    </row>
    <row r="25" spans="1:5" hidden="1" x14ac:dyDescent="0.3">
      <c r="A25" s="53">
        <v>12020105</v>
      </c>
      <c r="B25" s="53" t="s">
        <v>358</v>
      </c>
      <c r="C25" s="51"/>
      <c r="D25" s="51"/>
      <c r="E25" s="51"/>
    </row>
    <row r="26" spans="1:5" x14ac:dyDescent="0.3">
      <c r="A26" s="53">
        <v>12020109</v>
      </c>
      <c r="B26" s="53" t="s">
        <v>359</v>
      </c>
      <c r="C26" s="51">
        <v>0</v>
      </c>
      <c r="D26" s="51"/>
      <c r="E26" s="51">
        <v>200000</v>
      </c>
    </row>
    <row r="27" spans="1:5" x14ac:dyDescent="0.3">
      <c r="A27" s="53">
        <v>12020111</v>
      </c>
      <c r="B27" s="53" t="s">
        <v>360</v>
      </c>
      <c r="C27" s="51">
        <v>120000</v>
      </c>
      <c r="D27" s="51">
        <v>30000</v>
      </c>
      <c r="E27" s="51">
        <v>130000</v>
      </c>
    </row>
    <row r="28" spans="1:5" x14ac:dyDescent="0.3">
      <c r="A28" s="53">
        <v>12020113</v>
      </c>
      <c r="B28" s="53" t="s">
        <v>361</v>
      </c>
      <c r="C28" s="51">
        <v>0</v>
      </c>
      <c r="D28" s="51"/>
      <c r="E28" s="51">
        <v>150000</v>
      </c>
    </row>
    <row r="29" spans="1:5" x14ac:dyDescent="0.3">
      <c r="A29" s="53">
        <v>12020114</v>
      </c>
      <c r="B29" s="53" t="s">
        <v>362</v>
      </c>
      <c r="C29" s="51"/>
      <c r="D29" s="51"/>
      <c r="E29" s="51">
        <v>300000</v>
      </c>
    </row>
    <row r="30" spans="1:5" x14ac:dyDescent="0.3">
      <c r="A30" s="53">
        <v>12020115</v>
      </c>
      <c r="B30" s="53" t="s">
        <v>363</v>
      </c>
      <c r="C30" s="51">
        <v>85000</v>
      </c>
      <c r="D30" s="51">
        <v>50000</v>
      </c>
      <c r="E30" s="51">
        <v>105000</v>
      </c>
    </row>
    <row r="31" spans="1:5" x14ac:dyDescent="0.3">
      <c r="A31" s="53">
        <v>12020116</v>
      </c>
      <c r="B31" s="53" t="s">
        <v>364</v>
      </c>
      <c r="C31" s="51">
        <v>800000</v>
      </c>
      <c r="D31" s="51">
        <v>950000</v>
      </c>
      <c r="E31" s="51">
        <v>1300000</v>
      </c>
    </row>
    <row r="32" spans="1:5" hidden="1" x14ac:dyDescent="0.3">
      <c r="A32" s="53">
        <v>12020117</v>
      </c>
      <c r="B32" s="53" t="s">
        <v>365</v>
      </c>
      <c r="C32" s="51"/>
      <c r="D32" s="51"/>
      <c r="E32" s="51"/>
    </row>
    <row r="33" spans="1:5" hidden="1" x14ac:dyDescent="0.3">
      <c r="A33" s="53">
        <v>12020118</v>
      </c>
      <c r="B33" s="53" t="s">
        <v>366</v>
      </c>
      <c r="C33" s="51"/>
      <c r="D33" s="51"/>
      <c r="E33" s="51"/>
    </row>
    <row r="34" spans="1:5" hidden="1" x14ac:dyDescent="0.3">
      <c r="A34" s="53">
        <v>12020119</v>
      </c>
      <c r="B34" s="53" t="s">
        <v>367</v>
      </c>
      <c r="C34" s="51"/>
      <c r="D34" s="51"/>
      <c r="E34" s="51"/>
    </row>
    <row r="35" spans="1:5" x14ac:dyDescent="0.3">
      <c r="A35" s="53">
        <v>12020120</v>
      </c>
      <c r="B35" s="53" t="s">
        <v>368</v>
      </c>
      <c r="C35" s="51"/>
      <c r="D35" s="51"/>
      <c r="E35" s="51">
        <v>50000</v>
      </c>
    </row>
    <row r="36" spans="1:5" hidden="1" x14ac:dyDescent="0.3">
      <c r="A36" s="53">
        <v>12020121</v>
      </c>
      <c r="B36" s="53" t="s">
        <v>369</v>
      </c>
      <c r="C36" s="51"/>
      <c r="D36" s="51"/>
      <c r="E36" s="51"/>
    </row>
    <row r="37" spans="1:5" x14ac:dyDescent="0.3">
      <c r="A37" s="53">
        <v>12020122</v>
      </c>
      <c r="B37" s="53" t="s">
        <v>370</v>
      </c>
      <c r="C37" s="51">
        <v>3000000</v>
      </c>
      <c r="D37" s="51">
        <v>4100000</v>
      </c>
      <c r="E37" s="51">
        <v>5300000</v>
      </c>
    </row>
    <row r="38" spans="1:5" x14ac:dyDescent="0.3">
      <c r="A38" s="53">
        <v>12020124</v>
      </c>
      <c r="B38" s="53" t="s">
        <v>371</v>
      </c>
      <c r="C38" s="51">
        <v>1300000</v>
      </c>
      <c r="D38" s="51">
        <v>920000</v>
      </c>
      <c r="E38" s="51">
        <v>1300000</v>
      </c>
    </row>
    <row r="39" spans="1:5" x14ac:dyDescent="0.3">
      <c r="A39" s="53">
        <v>12020126</v>
      </c>
      <c r="B39" s="53" t="s">
        <v>372</v>
      </c>
      <c r="C39" s="51">
        <v>55000</v>
      </c>
      <c r="D39" s="51">
        <v>30000</v>
      </c>
      <c r="E39" s="51">
        <v>55000</v>
      </c>
    </row>
    <row r="40" spans="1:5" x14ac:dyDescent="0.3">
      <c r="A40" s="53">
        <v>12020128</v>
      </c>
      <c r="B40" s="53" t="s">
        <v>373</v>
      </c>
      <c r="C40" s="51"/>
      <c r="D40" s="51"/>
      <c r="E40" s="51">
        <v>250000</v>
      </c>
    </row>
    <row r="41" spans="1:5" x14ac:dyDescent="0.3">
      <c r="A41" s="53">
        <v>12020129</v>
      </c>
      <c r="B41" s="53" t="s">
        <v>374</v>
      </c>
      <c r="C41" s="51"/>
      <c r="D41" s="51"/>
      <c r="E41" s="51">
        <v>50000</v>
      </c>
    </row>
    <row r="42" spans="1:5" x14ac:dyDescent="0.3">
      <c r="A42" s="53">
        <v>12020130</v>
      </c>
      <c r="B42" s="53" t="s">
        <v>375</v>
      </c>
      <c r="C42" s="51">
        <v>47000</v>
      </c>
      <c r="D42" s="51">
        <v>0</v>
      </c>
      <c r="E42" s="51">
        <v>47000</v>
      </c>
    </row>
    <row r="43" spans="1:5" x14ac:dyDescent="0.3">
      <c r="A43" s="53">
        <v>12020132</v>
      </c>
      <c r="B43" s="53" t="s">
        <v>376</v>
      </c>
      <c r="C43" s="51">
        <v>25000</v>
      </c>
      <c r="D43" s="51"/>
      <c r="E43" s="51"/>
    </row>
    <row r="44" spans="1:5" x14ac:dyDescent="0.3">
      <c r="A44" s="53">
        <v>12020134</v>
      </c>
      <c r="B44" s="53" t="s">
        <v>377</v>
      </c>
      <c r="C44" s="51"/>
      <c r="D44" s="51"/>
      <c r="E44" s="51">
        <v>100000</v>
      </c>
    </row>
    <row r="45" spans="1:5" x14ac:dyDescent="0.3">
      <c r="A45" s="53">
        <v>12020135</v>
      </c>
      <c r="B45" s="53" t="s">
        <v>378</v>
      </c>
      <c r="C45" s="51"/>
      <c r="D45" s="51"/>
      <c r="E45" s="51">
        <v>300000</v>
      </c>
    </row>
    <row r="46" spans="1:5" x14ac:dyDescent="0.3">
      <c r="A46" s="53">
        <v>12020136</v>
      </c>
      <c r="B46" s="53" t="s">
        <v>379</v>
      </c>
      <c r="C46" s="51">
        <v>50000</v>
      </c>
      <c r="D46" s="51"/>
      <c r="E46" s="51">
        <v>100000</v>
      </c>
    </row>
    <row r="47" spans="1:5" x14ac:dyDescent="0.3">
      <c r="A47" s="53">
        <v>12020137</v>
      </c>
      <c r="B47" s="53" t="s">
        <v>380</v>
      </c>
      <c r="C47" s="51"/>
      <c r="D47" s="51"/>
      <c r="E47" s="51">
        <v>150000</v>
      </c>
    </row>
    <row r="48" spans="1:5" x14ac:dyDescent="0.3">
      <c r="A48" s="53">
        <v>12020138</v>
      </c>
      <c r="B48" s="53" t="s">
        <v>381</v>
      </c>
      <c r="C48" s="51">
        <v>10000</v>
      </c>
      <c r="D48" s="51">
        <v>0</v>
      </c>
      <c r="E48" s="51">
        <v>0</v>
      </c>
    </row>
    <row r="49" spans="1:5" x14ac:dyDescent="0.3">
      <c r="A49" s="53">
        <v>12020142</v>
      </c>
      <c r="B49" s="53" t="s">
        <v>783</v>
      </c>
      <c r="C49" s="51">
        <v>10000</v>
      </c>
      <c r="D49" s="51"/>
      <c r="E49" s="51">
        <v>150000</v>
      </c>
    </row>
    <row r="50" spans="1:5" x14ac:dyDescent="0.3">
      <c r="A50" s="53">
        <v>12020143</v>
      </c>
      <c r="B50" s="53" t="s">
        <v>784</v>
      </c>
      <c r="C50" s="51">
        <v>30000</v>
      </c>
      <c r="D50" s="51">
        <v>11000</v>
      </c>
      <c r="E50" s="51">
        <v>30000</v>
      </c>
    </row>
    <row r="51" spans="1:5" x14ac:dyDescent="0.3">
      <c r="A51" s="53">
        <v>12020145</v>
      </c>
      <c r="B51" s="53" t="s">
        <v>785</v>
      </c>
      <c r="C51" s="51">
        <v>5000</v>
      </c>
      <c r="D51" s="51">
        <v>4000</v>
      </c>
      <c r="E51" s="51">
        <v>50000</v>
      </c>
    </row>
    <row r="52" spans="1:5" hidden="1" x14ac:dyDescent="0.3">
      <c r="A52" s="53">
        <v>12020145</v>
      </c>
      <c r="B52" s="53" t="s">
        <v>382</v>
      </c>
      <c r="C52" s="51"/>
      <c r="D52" s="51"/>
      <c r="E52" s="51"/>
    </row>
    <row r="53" spans="1:5" s="1" customFormat="1" x14ac:dyDescent="0.3">
      <c r="A53" s="14">
        <v>12020400</v>
      </c>
      <c r="B53" s="14" t="s">
        <v>383</v>
      </c>
      <c r="C53" s="11">
        <f>SUM(C54:C81)</f>
        <v>36250000</v>
      </c>
      <c r="D53" s="11">
        <f>SUM(D54:D81)</f>
        <v>25880000</v>
      </c>
      <c r="E53" s="11">
        <f>SUM(E54:E81)</f>
        <v>136968513.43000001</v>
      </c>
    </row>
    <row r="54" spans="1:5" hidden="1" x14ac:dyDescent="0.3">
      <c r="A54" s="53">
        <v>12020409</v>
      </c>
      <c r="B54" s="53" t="s">
        <v>384</v>
      </c>
      <c r="C54" s="51"/>
      <c r="D54" s="51"/>
      <c r="E54" s="51"/>
    </row>
    <row r="55" spans="1:5" x14ac:dyDescent="0.3">
      <c r="A55" s="53">
        <v>12020417</v>
      </c>
      <c r="B55" s="53" t="s">
        <v>798</v>
      </c>
      <c r="C55" s="51">
        <v>0</v>
      </c>
      <c r="D55" s="51"/>
      <c r="E55" s="51">
        <v>300000</v>
      </c>
    </row>
    <row r="56" spans="1:5" x14ac:dyDescent="0.3">
      <c r="A56" s="53">
        <v>12020418</v>
      </c>
      <c r="B56" s="53" t="s">
        <v>786</v>
      </c>
      <c r="C56" s="51"/>
      <c r="D56" s="51"/>
      <c r="E56" s="51">
        <v>5000000</v>
      </c>
    </row>
    <row r="57" spans="1:5" x14ac:dyDescent="0.3">
      <c r="A57" s="53">
        <v>12020419</v>
      </c>
      <c r="B57" s="53" t="s">
        <v>787</v>
      </c>
      <c r="C57" s="51">
        <v>0</v>
      </c>
      <c r="D57" s="51"/>
      <c r="E57" s="51"/>
    </row>
    <row r="58" spans="1:5" x14ac:dyDescent="0.3">
      <c r="A58" s="53">
        <v>12020427</v>
      </c>
      <c r="B58" s="53" t="s">
        <v>788</v>
      </c>
      <c r="C58" s="51">
        <v>300000</v>
      </c>
      <c r="D58" s="51">
        <v>160000</v>
      </c>
      <c r="E58" s="51">
        <v>300000</v>
      </c>
    </row>
    <row r="59" spans="1:5" hidden="1" x14ac:dyDescent="0.3">
      <c r="A59" s="53">
        <v>12020430</v>
      </c>
      <c r="B59" s="53" t="s">
        <v>385</v>
      </c>
      <c r="C59" s="51"/>
      <c r="D59" s="51"/>
      <c r="E59" s="51"/>
    </row>
    <row r="60" spans="1:5" x14ac:dyDescent="0.3">
      <c r="A60" s="53">
        <v>12020436</v>
      </c>
      <c r="B60" s="53" t="s">
        <v>789</v>
      </c>
      <c r="C60" s="51"/>
      <c r="D60" s="51"/>
      <c r="E60" s="51">
        <v>500000</v>
      </c>
    </row>
    <row r="61" spans="1:5" x14ac:dyDescent="0.3">
      <c r="A61" s="53">
        <v>12020438</v>
      </c>
      <c r="B61" s="53" t="s">
        <v>790</v>
      </c>
      <c r="C61" s="51"/>
      <c r="D61" s="51"/>
      <c r="E61" s="51">
        <v>250000</v>
      </c>
    </row>
    <row r="62" spans="1:5" x14ac:dyDescent="0.3">
      <c r="A62" s="53">
        <v>12020441</v>
      </c>
      <c r="B62" s="53" t="s">
        <v>791</v>
      </c>
      <c r="C62" s="51"/>
      <c r="D62" s="51"/>
      <c r="E62" s="51">
        <v>2000000</v>
      </c>
    </row>
    <row r="63" spans="1:5" x14ac:dyDescent="0.3">
      <c r="A63" s="53">
        <v>12020442</v>
      </c>
      <c r="B63" s="53" t="s">
        <v>792</v>
      </c>
      <c r="C63" s="51">
        <v>3000000</v>
      </c>
      <c r="D63" s="51">
        <v>3000000</v>
      </c>
      <c r="E63" s="51">
        <v>400000</v>
      </c>
    </row>
    <row r="64" spans="1:5" x14ac:dyDescent="0.3">
      <c r="A64" s="53">
        <v>12020443</v>
      </c>
      <c r="B64" s="53" t="s">
        <v>793</v>
      </c>
      <c r="C64" s="51">
        <v>350000</v>
      </c>
      <c r="D64" s="51">
        <v>300000</v>
      </c>
      <c r="E64" s="51">
        <v>550000</v>
      </c>
    </row>
    <row r="65" spans="1:5" x14ac:dyDescent="0.3">
      <c r="A65" s="53">
        <v>12020445</v>
      </c>
      <c r="B65" s="53" t="s">
        <v>794</v>
      </c>
      <c r="C65" s="51"/>
      <c r="D65" s="51"/>
      <c r="E65" s="51">
        <v>100000</v>
      </c>
    </row>
    <row r="66" spans="1:5" x14ac:dyDescent="0.3">
      <c r="A66" s="53">
        <v>12020446</v>
      </c>
      <c r="B66" s="53" t="s">
        <v>386</v>
      </c>
      <c r="C66" s="51"/>
      <c r="D66" s="51"/>
      <c r="E66" s="51">
        <v>50000</v>
      </c>
    </row>
    <row r="67" spans="1:5" x14ac:dyDescent="0.3">
      <c r="A67" s="53">
        <v>12020447</v>
      </c>
      <c r="B67" s="53" t="s">
        <v>387</v>
      </c>
      <c r="C67" s="51">
        <v>1800000</v>
      </c>
      <c r="D67" s="51">
        <v>500000</v>
      </c>
      <c r="E67" s="51">
        <v>1000000</v>
      </c>
    </row>
    <row r="68" spans="1:5" x14ac:dyDescent="0.3">
      <c r="A68" s="53">
        <v>12020450</v>
      </c>
      <c r="B68" s="53" t="s">
        <v>795</v>
      </c>
      <c r="C68" s="51">
        <v>3000000</v>
      </c>
      <c r="D68" s="51">
        <v>810000</v>
      </c>
      <c r="E68" s="51">
        <v>2000000</v>
      </c>
    </row>
    <row r="69" spans="1:5" x14ac:dyDescent="0.3">
      <c r="A69" s="53">
        <v>12020449</v>
      </c>
      <c r="B69" s="53" t="s">
        <v>388</v>
      </c>
      <c r="C69" s="51">
        <v>17700000</v>
      </c>
      <c r="D69" s="51">
        <v>13100000</v>
      </c>
      <c r="E69" s="51">
        <v>22000000</v>
      </c>
    </row>
    <row r="70" spans="1:5" x14ac:dyDescent="0.3">
      <c r="A70" s="53">
        <v>12020450</v>
      </c>
      <c r="B70" s="53" t="s">
        <v>389</v>
      </c>
      <c r="C70" s="51"/>
      <c r="D70" s="51">
        <v>0</v>
      </c>
      <c r="E70" s="51">
        <v>0</v>
      </c>
    </row>
    <row r="71" spans="1:5" hidden="1" x14ac:dyDescent="0.3">
      <c r="A71" s="53">
        <v>12020451</v>
      </c>
      <c r="B71" s="53" t="s">
        <v>390</v>
      </c>
      <c r="C71" s="51"/>
      <c r="D71" s="51"/>
      <c r="E71" s="51"/>
    </row>
    <row r="72" spans="1:5" hidden="1" x14ac:dyDescent="0.3">
      <c r="A72" s="53">
        <v>12020453</v>
      </c>
      <c r="B72" s="53" t="s">
        <v>391</v>
      </c>
      <c r="C72" s="51"/>
      <c r="D72" s="51"/>
      <c r="E72" s="51"/>
    </row>
    <row r="73" spans="1:5" x14ac:dyDescent="0.3">
      <c r="A73" s="53">
        <v>12020454</v>
      </c>
      <c r="B73" s="53" t="s">
        <v>734</v>
      </c>
      <c r="C73" s="51">
        <v>0</v>
      </c>
      <c r="D73" s="51">
        <v>0</v>
      </c>
      <c r="E73" s="51">
        <v>200000</v>
      </c>
    </row>
    <row r="74" spans="1:5" x14ac:dyDescent="0.3">
      <c r="A74" s="53">
        <v>12020459</v>
      </c>
      <c r="B74" s="53" t="s">
        <v>735</v>
      </c>
      <c r="C74" s="51"/>
      <c r="D74" s="51"/>
      <c r="E74" s="51">
        <v>100000</v>
      </c>
    </row>
    <row r="75" spans="1:5" x14ac:dyDescent="0.3">
      <c r="A75" s="53">
        <v>12020460</v>
      </c>
      <c r="B75" s="53" t="s">
        <v>736</v>
      </c>
      <c r="C75" s="51">
        <v>600000</v>
      </c>
      <c r="D75" s="51">
        <v>400000</v>
      </c>
      <c r="E75" s="51">
        <v>700000</v>
      </c>
    </row>
    <row r="76" spans="1:5" x14ac:dyDescent="0.3">
      <c r="A76" s="53">
        <v>12020463</v>
      </c>
      <c r="B76" s="53" t="s">
        <v>796</v>
      </c>
      <c r="C76" s="51">
        <v>2000000</v>
      </c>
      <c r="D76" s="51">
        <v>400000</v>
      </c>
      <c r="E76" s="51">
        <v>1300000</v>
      </c>
    </row>
    <row r="77" spans="1:5" x14ac:dyDescent="0.3">
      <c r="A77" s="53">
        <v>12020464</v>
      </c>
      <c r="B77" s="53" t="s">
        <v>797</v>
      </c>
      <c r="C77" s="51">
        <v>500000</v>
      </c>
      <c r="D77" s="51">
        <v>400000</v>
      </c>
      <c r="E77" s="51">
        <v>500000</v>
      </c>
    </row>
    <row r="78" spans="1:5" hidden="1" x14ac:dyDescent="0.3">
      <c r="A78" s="53">
        <v>12020465</v>
      </c>
      <c r="B78" s="53" t="s">
        <v>392</v>
      </c>
      <c r="C78" s="51"/>
      <c r="D78" s="51"/>
      <c r="E78" s="51"/>
    </row>
    <row r="79" spans="1:5" x14ac:dyDescent="0.3">
      <c r="A79" s="53">
        <v>12020466</v>
      </c>
      <c r="B79" s="53" t="s">
        <v>393</v>
      </c>
      <c r="C79" s="51">
        <v>1000000</v>
      </c>
      <c r="D79" s="51">
        <v>810000</v>
      </c>
      <c r="E79" s="51">
        <v>1100000</v>
      </c>
    </row>
    <row r="80" spans="1:5" x14ac:dyDescent="0.3">
      <c r="A80" s="53">
        <v>12020470</v>
      </c>
      <c r="B80" s="53" t="s">
        <v>394</v>
      </c>
      <c r="C80" s="51">
        <v>0</v>
      </c>
      <c r="D80" s="51">
        <v>0</v>
      </c>
      <c r="E80" s="51">
        <v>10000000</v>
      </c>
    </row>
    <row r="81" spans="1:5" x14ac:dyDescent="0.3">
      <c r="A81" s="53">
        <v>12020480</v>
      </c>
      <c r="B81" s="53" t="s">
        <v>395</v>
      </c>
      <c r="C81" s="51">
        <v>6000000</v>
      </c>
      <c r="D81" s="51">
        <v>6000000</v>
      </c>
      <c r="E81" s="51">
        <v>88618513.430000007</v>
      </c>
    </row>
    <row r="82" spans="1:5" s="1" customFormat="1" x14ac:dyDescent="0.3">
      <c r="A82" s="14">
        <v>12020500</v>
      </c>
      <c r="B82" s="14" t="s">
        <v>396</v>
      </c>
      <c r="C82" s="11">
        <f>C83</f>
        <v>0</v>
      </c>
      <c r="D82" s="11">
        <f t="shared" ref="D82:E82" si="9">D83</f>
        <v>0</v>
      </c>
      <c r="E82" s="11">
        <f t="shared" si="9"/>
        <v>0</v>
      </c>
    </row>
    <row r="83" spans="1:5" hidden="1" x14ac:dyDescent="0.3">
      <c r="A83" s="53">
        <v>12020501</v>
      </c>
      <c r="B83" s="53" t="s">
        <v>397</v>
      </c>
      <c r="C83" s="51"/>
      <c r="D83" s="51"/>
      <c r="E83" s="51"/>
    </row>
    <row r="84" spans="1:5" s="1" customFormat="1" x14ac:dyDescent="0.3">
      <c r="A84" s="14">
        <v>12020600</v>
      </c>
      <c r="B84" s="14" t="s">
        <v>398</v>
      </c>
      <c r="C84" s="11">
        <f>SUM(C85:C97)</f>
        <v>33000000</v>
      </c>
      <c r="D84" s="11">
        <f t="shared" ref="D84:E84" si="10">SUM(D85:D97)</f>
        <v>48000000</v>
      </c>
      <c r="E84" s="11">
        <f t="shared" si="10"/>
        <v>42010000</v>
      </c>
    </row>
    <row r="85" spans="1:5" hidden="1" x14ac:dyDescent="0.3">
      <c r="A85" s="53">
        <v>12020601</v>
      </c>
      <c r="B85" s="53" t="s">
        <v>399</v>
      </c>
      <c r="C85" s="51"/>
      <c r="D85" s="51"/>
      <c r="E85" s="51"/>
    </row>
    <row r="86" spans="1:5" hidden="1" x14ac:dyDescent="0.3">
      <c r="A86" s="53">
        <v>12020602</v>
      </c>
      <c r="B86" s="53" t="s">
        <v>400</v>
      </c>
      <c r="C86" s="51"/>
      <c r="D86" s="51"/>
      <c r="E86" s="51"/>
    </row>
    <row r="87" spans="1:5" hidden="1" x14ac:dyDescent="0.3">
      <c r="A87" s="53">
        <v>12020603</v>
      </c>
      <c r="B87" s="53" t="s">
        <v>401</v>
      </c>
      <c r="C87" s="51"/>
      <c r="D87" s="51"/>
      <c r="E87" s="51"/>
    </row>
    <row r="88" spans="1:5" x14ac:dyDescent="0.3">
      <c r="A88" s="53">
        <v>12020604</v>
      </c>
      <c r="B88" s="53" t="s">
        <v>402</v>
      </c>
      <c r="C88" s="51"/>
      <c r="D88" s="51"/>
      <c r="E88" s="51">
        <v>5000000</v>
      </c>
    </row>
    <row r="89" spans="1:5" hidden="1" x14ac:dyDescent="0.3">
      <c r="A89" s="53">
        <v>12020608</v>
      </c>
      <c r="B89" s="53" t="s">
        <v>403</v>
      </c>
      <c r="C89" s="51"/>
      <c r="D89" s="51"/>
      <c r="E89" s="51"/>
    </row>
    <row r="90" spans="1:5" hidden="1" x14ac:dyDescent="0.3">
      <c r="A90" s="53">
        <v>12020609</v>
      </c>
      <c r="B90" s="53" t="s">
        <v>404</v>
      </c>
      <c r="C90" s="51"/>
      <c r="D90" s="51"/>
      <c r="E90" s="51"/>
    </row>
    <row r="91" spans="1:5" x14ac:dyDescent="0.3">
      <c r="A91" s="53">
        <v>12020611</v>
      </c>
      <c r="B91" s="53" t="s">
        <v>799</v>
      </c>
      <c r="C91" s="51">
        <v>2000000</v>
      </c>
      <c r="D91" s="51">
        <v>0</v>
      </c>
      <c r="E91" s="51">
        <v>2000000</v>
      </c>
    </row>
    <row r="92" spans="1:5" x14ac:dyDescent="0.3">
      <c r="A92" s="53">
        <v>12020612</v>
      </c>
      <c r="B92" s="53" t="s">
        <v>405</v>
      </c>
      <c r="C92" s="51">
        <v>0</v>
      </c>
      <c r="D92" s="51"/>
      <c r="E92" s="51"/>
    </row>
    <row r="93" spans="1:5" x14ac:dyDescent="0.3">
      <c r="A93" s="53">
        <v>12020614</v>
      </c>
      <c r="B93" s="53" t="s">
        <v>406</v>
      </c>
      <c r="C93" s="51">
        <v>31000000</v>
      </c>
      <c r="D93" s="51">
        <v>48000000</v>
      </c>
      <c r="E93" s="51">
        <v>35000000</v>
      </c>
    </row>
    <row r="94" spans="1:5" x14ac:dyDescent="0.3">
      <c r="A94" s="53">
        <v>12020615</v>
      </c>
      <c r="B94" s="53" t="s">
        <v>407</v>
      </c>
      <c r="C94" s="51">
        <v>0</v>
      </c>
      <c r="D94" s="51"/>
      <c r="E94" s="51"/>
    </row>
    <row r="95" spans="1:5" x14ac:dyDescent="0.3">
      <c r="A95" s="53">
        <v>12020616</v>
      </c>
      <c r="B95" s="53" t="s">
        <v>408</v>
      </c>
      <c r="C95" s="51">
        <v>0</v>
      </c>
      <c r="D95" s="51"/>
      <c r="E95" s="51"/>
    </row>
    <row r="96" spans="1:5" x14ac:dyDescent="0.3">
      <c r="A96" s="53">
        <v>12020617</v>
      </c>
      <c r="B96" s="53" t="s">
        <v>409</v>
      </c>
      <c r="C96" s="51">
        <v>0</v>
      </c>
      <c r="D96" s="51"/>
      <c r="E96" s="51">
        <v>10000</v>
      </c>
    </row>
    <row r="97" spans="1:5" hidden="1" x14ac:dyDescent="0.3">
      <c r="A97" s="53">
        <v>12020618</v>
      </c>
      <c r="B97" s="53" t="s">
        <v>410</v>
      </c>
      <c r="C97" s="51"/>
      <c r="D97" s="51"/>
      <c r="E97" s="51"/>
    </row>
    <row r="98" spans="1:5" s="1" customFormat="1" x14ac:dyDescent="0.3">
      <c r="A98" s="14">
        <v>12020700</v>
      </c>
      <c r="B98" s="14" t="s">
        <v>411</v>
      </c>
      <c r="C98" s="11">
        <f>SUM(C99:C107)</f>
        <v>9000000</v>
      </c>
      <c r="D98" s="11">
        <f t="shared" ref="D98:E98" si="11">SUM(D99:D107)</f>
        <v>0</v>
      </c>
      <c r="E98" s="11">
        <f t="shared" si="11"/>
        <v>7000000</v>
      </c>
    </row>
    <row r="99" spans="1:5" hidden="1" x14ac:dyDescent="0.3">
      <c r="A99" s="53">
        <v>12020701</v>
      </c>
      <c r="B99" s="53" t="s">
        <v>412</v>
      </c>
      <c r="C99" s="51"/>
      <c r="D99" s="51"/>
      <c r="E99" s="51"/>
    </row>
    <row r="100" spans="1:5" hidden="1" x14ac:dyDescent="0.3">
      <c r="A100" s="53">
        <v>12020702</v>
      </c>
      <c r="B100" s="53" t="s">
        <v>413</v>
      </c>
      <c r="C100" s="51"/>
      <c r="D100" s="51"/>
      <c r="E100" s="51"/>
    </row>
    <row r="101" spans="1:5" x14ac:dyDescent="0.3">
      <c r="A101" s="53">
        <v>12020703</v>
      </c>
      <c r="B101" s="53" t="s">
        <v>414</v>
      </c>
      <c r="C101" s="51">
        <v>7000000</v>
      </c>
      <c r="D101" s="51">
        <v>0</v>
      </c>
      <c r="E101" s="51">
        <v>7000000</v>
      </c>
    </row>
    <row r="102" spans="1:5" hidden="1" x14ac:dyDescent="0.3">
      <c r="A102" s="53">
        <v>12020704</v>
      </c>
      <c r="B102" s="53" t="s">
        <v>415</v>
      </c>
      <c r="C102" s="51"/>
      <c r="D102" s="51"/>
      <c r="E102" s="51"/>
    </row>
    <row r="103" spans="1:5" hidden="1" x14ac:dyDescent="0.3">
      <c r="A103" s="53">
        <v>12020705</v>
      </c>
      <c r="B103" s="53" t="s">
        <v>416</v>
      </c>
      <c r="C103" s="51"/>
      <c r="D103" s="51"/>
      <c r="E103" s="51"/>
    </row>
    <row r="104" spans="1:5" hidden="1" x14ac:dyDescent="0.3">
      <c r="A104" s="53">
        <v>12020707</v>
      </c>
      <c r="B104" s="53" t="s">
        <v>417</v>
      </c>
      <c r="C104" s="51"/>
      <c r="D104" s="51"/>
      <c r="E104" s="51"/>
    </row>
    <row r="105" spans="1:5" x14ac:dyDescent="0.3">
      <c r="A105" s="53">
        <v>12020708</v>
      </c>
      <c r="B105" s="53" t="s">
        <v>418</v>
      </c>
      <c r="C105" s="51">
        <v>2000000</v>
      </c>
      <c r="D105" s="51">
        <v>0</v>
      </c>
      <c r="E105" s="51"/>
    </row>
    <row r="106" spans="1:5" hidden="1" x14ac:dyDescent="0.3">
      <c r="A106" s="53">
        <v>12020709</v>
      </c>
      <c r="B106" s="53" t="s">
        <v>419</v>
      </c>
      <c r="C106" s="51"/>
      <c r="D106" s="51"/>
      <c r="E106" s="51"/>
    </row>
    <row r="107" spans="1:5" hidden="1" x14ac:dyDescent="0.3">
      <c r="A107" s="53">
        <v>12020711</v>
      </c>
      <c r="B107" s="53" t="s">
        <v>420</v>
      </c>
      <c r="C107" s="51"/>
      <c r="D107" s="51"/>
      <c r="E107" s="51"/>
    </row>
    <row r="108" spans="1:5" s="1" customFormat="1" x14ac:dyDescent="0.3">
      <c r="A108" s="14">
        <v>12020800</v>
      </c>
      <c r="B108" s="14" t="s">
        <v>421</v>
      </c>
      <c r="C108" s="11">
        <f>SUM(C109:C111)</f>
        <v>0</v>
      </c>
      <c r="D108" s="11">
        <f t="shared" ref="D108:E108" si="12">SUM(D109:D111)</f>
        <v>0</v>
      </c>
      <c r="E108" s="11">
        <f t="shared" si="12"/>
        <v>0</v>
      </c>
    </row>
    <row r="109" spans="1:5" hidden="1" x14ac:dyDescent="0.3">
      <c r="A109" s="53">
        <v>12020801</v>
      </c>
      <c r="B109" s="53" t="s">
        <v>422</v>
      </c>
      <c r="C109" s="51"/>
      <c r="D109" s="51"/>
      <c r="E109" s="51"/>
    </row>
    <row r="110" spans="1:5" x14ac:dyDescent="0.3">
      <c r="A110" s="53">
        <v>12020803</v>
      </c>
      <c r="B110" s="53" t="s">
        <v>423</v>
      </c>
      <c r="C110" s="51">
        <v>0</v>
      </c>
      <c r="D110" s="51">
        <v>0</v>
      </c>
      <c r="E110" s="51">
        <v>0</v>
      </c>
    </row>
    <row r="111" spans="1:5" hidden="1" x14ac:dyDescent="0.3">
      <c r="A111" s="53">
        <v>12020804</v>
      </c>
      <c r="B111" s="53" t="s">
        <v>424</v>
      </c>
      <c r="C111" s="51"/>
      <c r="D111" s="51"/>
      <c r="E111" s="51"/>
    </row>
    <row r="112" spans="1:5" s="1" customFormat="1" x14ac:dyDescent="0.3">
      <c r="A112" s="14">
        <v>12020900</v>
      </c>
      <c r="B112" s="14" t="s">
        <v>425</v>
      </c>
      <c r="C112" s="11">
        <f>C113</f>
        <v>0</v>
      </c>
      <c r="D112" s="11">
        <f t="shared" ref="D112:E112" si="13">D113</f>
        <v>0</v>
      </c>
      <c r="E112" s="11">
        <f t="shared" si="13"/>
        <v>0</v>
      </c>
    </row>
    <row r="113" spans="1:5" x14ac:dyDescent="0.3">
      <c r="A113" s="53">
        <v>12020901</v>
      </c>
      <c r="B113" s="53" t="s">
        <v>426</v>
      </c>
      <c r="C113" s="51">
        <v>0</v>
      </c>
      <c r="D113" s="51">
        <v>0</v>
      </c>
      <c r="E113" s="51">
        <v>0</v>
      </c>
    </row>
    <row r="114" spans="1:5" s="1" customFormat="1" x14ac:dyDescent="0.3">
      <c r="A114" s="14">
        <v>12021000</v>
      </c>
      <c r="B114" s="14" t="s">
        <v>427</v>
      </c>
      <c r="C114" s="11">
        <f>C115</f>
        <v>0</v>
      </c>
      <c r="D114" s="11">
        <f t="shared" ref="D114:E114" si="14">D115</f>
        <v>0</v>
      </c>
      <c r="E114" s="11">
        <f t="shared" si="14"/>
        <v>0</v>
      </c>
    </row>
    <row r="115" spans="1:5" hidden="1" x14ac:dyDescent="0.3">
      <c r="A115" s="53">
        <v>12021004</v>
      </c>
      <c r="B115" s="53" t="s">
        <v>428</v>
      </c>
      <c r="C115" s="51"/>
      <c r="D115" s="51"/>
      <c r="E115" s="51"/>
    </row>
    <row r="116" spans="1:5" s="1" customFormat="1" x14ac:dyDescent="0.3">
      <c r="A116" s="14">
        <v>12021100</v>
      </c>
      <c r="B116" s="14" t="s">
        <v>429</v>
      </c>
      <c r="C116" s="11">
        <f>SUM(C117:C118)</f>
        <v>18000000</v>
      </c>
      <c r="D116" s="11">
        <f t="shared" ref="D116:E116" si="15">SUM(D117:D118)</f>
        <v>0</v>
      </c>
      <c r="E116" s="11">
        <f t="shared" si="15"/>
        <v>18000000</v>
      </c>
    </row>
    <row r="117" spans="1:5" x14ac:dyDescent="0.3">
      <c r="A117" s="53">
        <v>12021102</v>
      </c>
      <c r="B117" s="53" t="s">
        <v>430</v>
      </c>
      <c r="C117" s="51">
        <v>18000000</v>
      </c>
      <c r="D117" s="51">
        <v>0</v>
      </c>
      <c r="E117" s="51">
        <v>18000000</v>
      </c>
    </row>
    <row r="118" spans="1:5" hidden="1" x14ac:dyDescent="0.3">
      <c r="A118" s="53">
        <v>12021103</v>
      </c>
      <c r="B118" s="53" t="s">
        <v>431</v>
      </c>
      <c r="C118" s="51"/>
      <c r="D118" s="51"/>
      <c r="E118" s="51"/>
    </row>
    <row r="119" spans="1:5" s="1" customFormat="1" x14ac:dyDescent="0.3">
      <c r="A119" s="14">
        <v>12021200</v>
      </c>
      <c r="B119" s="14" t="s">
        <v>432</v>
      </c>
      <c r="C119" s="11">
        <f>C120</f>
        <v>0</v>
      </c>
      <c r="D119" s="11">
        <f t="shared" ref="D119:E119" si="16">D120</f>
        <v>0</v>
      </c>
      <c r="E119" s="11">
        <f t="shared" si="16"/>
        <v>0</v>
      </c>
    </row>
    <row r="120" spans="1:5" hidden="1" x14ac:dyDescent="0.3">
      <c r="A120" s="53">
        <v>12021210</v>
      </c>
      <c r="B120" s="53" t="s">
        <v>433</v>
      </c>
      <c r="C120" s="51"/>
      <c r="D120" s="51"/>
      <c r="E120" s="51"/>
    </row>
    <row r="121" spans="1:5" s="1" customFormat="1" x14ac:dyDescent="0.3">
      <c r="A121" s="14">
        <v>13000000</v>
      </c>
      <c r="B121" s="14" t="s">
        <v>434</v>
      </c>
      <c r="C121" s="11">
        <f>C122+C128</f>
        <v>0</v>
      </c>
      <c r="D121" s="16">
        <f t="shared" ref="D121:E121" si="17">D122+D128</f>
        <v>0</v>
      </c>
      <c r="E121" s="16">
        <f t="shared" si="17"/>
        <v>0</v>
      </c>
    </row>
    <row r="122" spans="1:5" s="1" customFormat="1" x14ac:dyDescent="0.3">
      <c r="A122" s="14">
        <v>13010000</v>
      </c>
      <c r="B122" s="14" t="s">
        <v>435</v>
      </c>
      <c r="C122" s="11">
        <f>C123+C126</f>
        <v>0</v>
      </c>
      <c r="D122" s="16">
        <f t="shared" ref="D122:E122" si="18">D123+D126</f>
        <v>0</v>
      </c>
      <c r="E122" s="16">
        <f t="shared" si="18"/>
        <v>0</v>
      </c>
    </row>
    <row r="123" spans="1:5" s="1" customFormat="1" x14ac:dyDescent="0.3">
      <c r="A123" s="14">
        <v>13010100</v>
      </c>
      <c r="B123" s="14" t="s">
        <v>436</v>
      </c>
      <c r="C123" s="11">
        <f>SUM(C124:C125)</f>
        <v>0</v>
      </c>
      <c r="D123" s="11">
        <f t="shared" ref="D123:E123" si="19">SUM(D124:D125)</f>
        <v>0</v>
      </c>
      <c r="E123" s="11">
        <f t="shared" si="19"/>
        <v>0</v>
      </c>
    </row>
    <row r="124" spans="1:5" hidden="1" x14ac:dyDescent="0.3">
      <c r="A124" s="53">
        <v>13010101</v>
      </c>
      <c r="B124" s="53" t="s">
        <v>437</v>
      </c>
      <c r="C124" s="51"/>
      <c r="D124" s="51"/>
      <c r="E124" s="51"/>
    </row>
    <row r="125" spans="1:5" hidden="1" x14ac:dyDescent="0.3">
      <c r="A125" s="53">
        <v>13010102</v>
      </c>
      <c r="B125" s="53" t="s">
        <v>438</v>
      </c>
      <c r="C125" s="51"/>
      <c r="D125" s="51"/>
      <c r="E125" s="51"/>
    </row>
    <row r="126" spans="1:5" s="1" customFormat="1" x14ac:dyDescent="0.3">
      <c r="A126" s="14">
        <v>13010200</v>
      </c>
      <c r="B126" s="14" t="s">
        <v>439</v>
      </c>
      <c r="C126" s="11">
        <f>C127</f>
        <v>0</v>
      </c>
      <c r="D126" s="11">
        <f t="shared" ref="D126:E126" si="20">D127</f>
        <v>0</v>
      </c>
      <c r="E126" s="11">
        <f t="shared" si="20"/>
        <v>0</v>
      </c>
    </row>
    <row r="127" spans="1:5" hidden="1" x14ac:dyDescent="0.3">
      <c r="A127" s="53">
        <v>13010202</v>
      </c>
      <c r="B127" s="53" t="s">
        <v>440</v>
      </c>
      <c r="C127" s="51"/>
      <c r="D127" s="51"/>
      <c r="E127" s="51"/>
    </row>
    <row r="128" spans="1:5" s="1" customFormat="1" x14ac:dyDescent="0.3">
      <c r="A128" s="14">
        <v>13020000</v>
      </c>
      <c r="B128" s="14" t="s">
        <v>730</v>
      </c>
      <c r="C128" s="11">
        <f>C129</f>
        <v>0</v>
      </c>
      <c r="D128" s="11">
        <f t="shared" ref="D128:E131" si="21">D129</f>
        <v>0</v>
      </c>
      <c r="E128" s="11">
        <f t="shared" si="21"/>
        <v>0</v>
      </c>
    </row>
    <row r="129" spans="1:5" s="1" customFormat="1" x14ac:dyDescent="0.3">
      <c r="A129" s="14">
        <v>13020100</v>
      </c>
      <c r="B129" s="14" t="s">
        <v>441</v>
      </c>
      <c r="C129" s="11">
        <f>C130</f>
        <v>0</v>
      </c>
      <c r="D129" s="11">
        <f t="shared" si="21"/>
        <v>0</v>
      </c>
      <c r="E129" s="11">
        <f t="shared" si="21"/>
        <v>0</v>
      </c>
    </row>
    <row r="130" spans="1:5" hidden="1" x14ac:dyDescent="0.3">
      <c r="A130" s="53">
        <v>13020106</v>
      </c>
      <c r="B130" s="53" t="s">
        <v>442</v>
      </c>
      <c r="C130" s="51"/>
      <c r="D130" s="51"/>
      <c r="E130" s="51"/>
    </row>
    <row r="131" spans="1:5" s="1" customFormat="1" x14ac:dyDescent="0.3">
      <c r="A131" s="14">
        <v>14020100</v>
      </c>
      <c r="B131" s="14" t="s">
        <v>546</v>
      </c>
      <c r="C131" s="11">
        <f>C132</f>
        <v>0</v>
      </c>
      <c r="D131" s="11">
        <f t="shared" si="21"/>
        <v>0</v>
      </c>
      <c r="E131" s="11">
        <f t="shared" si="21"/>
        <v>0</v>
      </c>
    </row>
    <row r="132" spans="1:5" x14ac:dyDescent="0.3">
      <c r="A132" s="53">
        <v>14020106</v>
      </c>
      <c r="B132" s="53" t="s">
        <v>442</v>
      </c>
      <c r="C132" s="51">
        <v>0</v>
      </c>
      <c r="D132" s="51"/>
      <c r="E132" s="51"/>
    </row>
    <row r="133" spans="1:5" hidden="1" x14ac:dyDescent="0.3"/>
    <row r="134" spans="1:5" hidden="1" x14ac:dyDescent="0.3"/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oVaVLZoDjcbhS4HqI81E4gMehWj2XEa/czJB7/cdkvOMmbhwxwijA0Ue0q9WaAo6uxMrw8lilGUI+kD+YEwJA==" saltValue="+/C7Flb4R9E8wwJhtnKXtw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60" firstPageNumber="3" orientation="landscape" r:id="rId1"/>
  <headerFooter>
    <oddFooter>&amp;C&amp;P</oddFooter>
  </headerFooter>
  <rowBreaks count="1" manualBreakCount="1"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B92" zoomScale="90" zoomScaleNormal="13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6" t="s">
        <v>445</v>
      </c>
      <c r="B1" s="76"/>
      <c r="C1" s="76"/>
      <c r="D1" s="76"/>
      <c r="E1" s="76"/>
    </row>
    <row r="2" spans="1:5" x14ac:dyDescent="0.3">
      <c r="A2" s="77" t="s">
        <v>746</v>
      </c>
      <c r="B2" s="77"/>
      <c r="C2" s="77"/>
      <c r="D2" s="77"/>
      <c r="E2" s="77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543</v>
      </c>
      <c r="D4" s="50" t="s">
        <v>544</v>
      </c>
      <c r="E4" s="50" t="s">
        <v>545</v>
      </c>
    </row>
    <row r="5" spans="1:5" x14ac:dyDescent="0.3">
      <c r="A5" s="6"/>
      <c r="B5" s="5" t="s">
        <v>2</v>
      </c>
      <c r="C5" s="11">
        <f>C6+C118</f>
        <v>8094742876.21</v>
      </c>
      <c r="D5" s="11">
        <f t="shared" ref="D5:E5" si="0">D6+D118</f>
        <v>5937791366.2600002</v>
      </c>
      <c r="E5" s="11">
        <f t="shared" si="0"/>
        <v>9340772242.2800007</v>
      </c>
    </row>
    <row r="6" spans="1:5" x14ac:dyDescent="0.3">
      <c r="A6" s="4">
        <v>2</v>
      </c>
      <c r="B6" s="5" t="s">
        <v>147</v>
      </c>
      <c r="C6" s="11">
        <f>C7+C25</f>
        <v>5854438672.21</v>
      </c>
      <c r="D6" s="11">
        <f>D7+D25</f>
        <v>4861665694.46</v>
      </c>
      <c r="E6" s="11">
        <f>E7+E25</f>
        <v>5657031705.0200005</v>
      </c>
    </row>
    <row r="7" spans="1:5" x14ac:dyDescent="0.3">
      <c r="A7" s="4">
        <v>21</v>
      </c>
      <c r="B7" s="5" t="s">
        <v>148</v>
      </c>
      <c r="C7" s="11">
        <f>C8+C13+C20</f>
        <v>4222290146.21</v>
      </c>
      <c r="D7" s="11">
        <f t="shared" ref="D7:E7" si="1">D8+D13+D20</f>
        <v>4168876661.21</v>
      </c>
      <c r="E7" s="11">
        <f t="shared" si="1"/>
        <v>4301012334.3299999</v>
      </c>
    </row>
    <row r="8" spans="1:5" x14ac:dyDescent="0.3">
      <c r="A8" s="4">
        <v>2101</v>
      </c>
      <c r="B8" s="5" t="s">
        <v>149</v>
      </c>
      <c r="C8" s="11">
        <f>C9</f>
        <v>2986937591</v>
      </c>
      <c r="D8" s="11">
        <f t="shared" ref="D8:E8" si="2">D9</f>
        <v>2943524106</v>
      </c>
      <c r="E8" s="11">
        <f t="shared" si="2"/>
        <v>2961412343.1199999</v>
      </c>
    </row>
    <row r="9" spans="1:5" x14ac:dyDescent="0.3">
      <c r="A9" s="4">
        <v>210101</v>
      </c>
      <c r="B9" s="5" t="s">
        <v>150</v>
      </c>
      <c r="C9" s="11">
        <f>SUM(C10:C12)</f>
        <v>2986937591</v>
      </c>
      <c r="D9" s="11">
        <f>SUM(D10:D12)</f>
        <v>2943524106</v>
      </c>
      <c r="E9" s="11">
        <f>SUM(E10:E12)</f>
        <v>2961412343.1199999</v>
      </c>
    </row>
    <row r="10" spans="1:5" x14ac:dyDescent="0.3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2909199696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2865786211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2883674448.1199999</v>
      </c>
    </row>
    <row r="11" spans="1:5" x14ac:dyDescent="0.3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77737895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77737895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77737895</v>
      </c>
    </row>
    <row r="13" spans="1:5" x14ac:dyDescent="0.3">
      <c r="A13" s="4">
        <v>2102</v>
      </c>
      <c r="B13" s="5" t="s">
        <v>153</v>
      </c>
      <c r="C13" s="11">
        <f>C14+C18</f>
        <v>91752564</v>
      </c>
      <c r="D13" s="11">
        <f>D14+D18</f>
        <v>91752564</v>
      </c>
      <c r="E13" s="11">
        <f>E14+E18</f>
        <v>36000000</v>
      </c>
    </row>
    <row r="14" spans="1:5" x14ac:dyDescent="0.3">
      <c r="A14" s="4">
        <v>210201</v>
      </c>
      <c r="B14" s="5" t="s">
        <v>154</v>
      </c>
      <c r="C14" s="11">
        <f>SUM(C15:C17)</f>
        <v>91752564</v>
      </c>
      <c r="D14" s="11">
        <f>SUM(D15:D17)</f>
        <v>91752564</v>
      </c>
      <c r="E14" s="11">
        <f>SUM(E15:E17)</f>
        <v>36000000</v>
      </c>
    </row>
    <row r="15" spans="1:5" x14ac:dyDescent="0.3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55752564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55752564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36000000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36000000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 x14ac:dyDescent="0.3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3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160</v>
      </c>
      <c r="C20" s="11">
        <f>SUM(C21:C23)</f>
        <v>1143599991.21</v>
      </c>
      <c r="D20" s="11">
        <f>SUM(D21:D23)</f>
        <v>1133599991.21</v>
      </c>
      <c r="E20" s="11">
        <f>SUM(E21:E23)</f>
        <v>1303599991.21</v>
      </c>
    </row>
    <row r="21" spans="1:5" x14ac:dyDescent="0.3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290000000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280000000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450000000</v>
      </c>
    </row>
    <row r="22" spans="1:5" x14ac:dyDescent="0.3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823329247.69000006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823329247.69000006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823329247.69000006</v>
      </c>
    </row>
    <row r="23" spans="1:5" x14ac:dyDescent="0.3">
      <c r="A23" s="6">
        <v>21030104</v>
      </c>
      <c r="B23" s="7" t="s">
        <v>522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30270743.519999996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30270743.519999996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30270743.519999996</v>
      </c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>
        <v>22</v>
      </c>
      <c r="B25" s="5" t="s">
        <v>163</v>
      </c>
      <c r="C25" s="11">
        <f>C26+C103+C107+C112</f>
        <v>1632148526</v>
      </c>
      <c r="D25" s="11">
        <f t="shared" ref="D25:E25" si="4">D26+D103+D107+D112</f>
        <v>692789033.25</v>
      </c>
      <c r="E25" s="11">
        <f t="shared" si="4"/>
        <v>1356019370.6900001</v>
      </c>
    </row>
    <row r="26" spans="1:5" x14ac:dyDescent="0.3">
      <c r="A26" s="4">
        <v>2202</v>
      </c>
      <c r="B26" s="5" t="s">
        <v>164</v>
      </c>
      <c r="C26" s="11">
        <f>C27+C32+C40+C54+C63+C66+C72+C81+C85+C88</f>
        <v>1182648526</v>
      </c>
      <c r="D26" s="11">
        <f t="shared" ref="D26:E26" si="5">D27+D32+D40+D54+D63+D66+D72+D81+D85+D88</f>
        <v>567208533.25</v>
      </c>
      <c r="E26" s="11">
        <f t="shared" si="5"/>
        <v>682565000</v>
      </c>
    </row>
    <row r="27" spans="1:5" x14ac:dyDescent="0.3">
      <c r="A27" s="4">
        <v>220201</v>
      </c>
      <c r="B27" s="5" t="s">
        <v>165</v>
      </c>
      <c r="C27" s="11">
        <f>SUM(C28:C31)</f>
        <v>54000000</v>
      </c>
      <c r="D27" s="11">
        <f t="shared" ref="D27:E27" si="6">SUM(D28:D31)</f>
        <v>36380000</v>
      </c>
      <c r="E27" s="11">
        <f t="shared" si="6"/>
        <v>33150000</v>
      </c>
    </row>
    <row r="28" spans="1:5" x14ac:dyDescent="0.3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 x14ac:dyDescent="0.3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53000000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35860000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30650000</v>
      </c>
    </row>
    <row r="30" spans="1:5" ht="30" x14ac:dyDescent="0.3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3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1000000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520000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2500000</v>
      </c>
    </row>
    <row r="32" spans="1:5" x14ac:dyDescent="0.3">
      <c r="A32" s="4">
        <v>220202</v>
      </c>
      <c r="B32" s="5" t="s">
        <v>170</v>
      </c>
      <c r="C32" s="11">
        <f>SUM(C33:C39)</f>
        <v>0</v>
      </c>
      <c r="D32" s="11">
        <f t="shared" ref="D32:E32" si="7">SUM(D33:D39)</f>
        <v>0</v>
      </c>
      <c r="E32" s="11">
        <f t="shared" si="7"/>
        <v>0</v>
      </c>
    </row>
    <row r="33" spans="1:5" x14ac:dyDescent="0.3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0</v>
      </c>
    </row>
    <row r="34" spans="1:5" x14ac:dyDescent="0.3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3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3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3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3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3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3">
      <c r="A40" s="4">
        <v>220203</v>
      </c>
      <c r="B40" s="5" t="s">
        <v>178</v>
      </c>
      <c r="C40" s="11">
        <f>SUM(C41:C53)</f>
        <v>295025526</v>
      </c>
      <c r="D40" s="11">
        <f t="shared" ref="D40:E40" si="8">SUM(D41:D53)</f>
        <v>127429500</v>
      </c>
      <c r="E40" s="11">
        <f t="shared" si="8"/>
        <v>30100000</v>
      </c>
    </row>
    <row r="41" spans="1:5" x14ac:dyDescent="0.3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15100000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7800000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10450000</v>
      </c>
    </row>
    <row r="42" spans="1:5" x14ac:dyDescent="0.3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3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3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3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1500000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2750000</v>
      </c>
    </row>
    <row r="46" spans="1:5" x14ac:dyDescent="0.3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3000000</v>
      </c>
    </row>
    <row r="47" spans="1:5" x14ac:dyDescent="0.3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28425526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21295000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13900000</v>
      </c>
    </row>
    <row r="48" spans="1:5" x14ac:dyDescent="0.3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3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3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3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250000000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98334500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 x14ac:dyDescent="0.3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3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3">
      <c r="A54" s="4">
        <v>220204</v>
      </c>
      <c r="B54" s="5" t="s">
        <v>192</v>
      </c>
      <c r="C54" s="11">
        <f>SUM(C55:C62)</f>
        <v>46423000</v>
      </c>
      <c r="D54" s="11">
        <f t="shared" ref="D54:E54" si="9">SUM(D55:D62)</f>
        <v>30503400</v>
      </c>
      <c r="E54" s="11">
        <f t="shared" si="9"/>
        <v>42715000</v>
      </c>
    </row>
    <row r="55" spans="1:5" x14ac:dyDescent="0.3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32073000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25153400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34485000</v>
      </c>
    </row>
    <row r="56" spans="1:5" x14ac:dyDescent="0.3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9850000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4650000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5980000</v>
      </c>
    </row>
    <row r="57" spans="1:5" ht="30" x14ac:dyDescent="0.3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3000000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1500000</v>
      </c>
    </row>
    <row r="58" spans="1:5" x14ac:dyDescent="0.3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3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1500000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700000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750000</v>
      </c>
    </row>
    <row r="60" spans="1:5" x14ac:dyDescent="0.3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3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3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3">
      <c r="A63" s="4">
        <v>220205</v>
      </c>
      <c r="B63" s="5" t="s">
        <v>967</v>
      </c>
      <c r="C63" s="11">
        <f>SUM(C64:C65)</f>
        <v>104000000</v>
      </c>
      <c r="D63" s="11">
        <f>SUM(D64:D65)</f>
        <v>0</v>
      </c>
      <c r="E63" s="11">
        <f>SUM(E64:E65)</f>
        <v>50000000</v>
      </c>
    </row>
    <row r="64" spans="1:5" x14ac:dyDescent="0.3">
      <c r="A64" s="6">
        <v>22020501</v>
      </c>
      <c r="B64" s="7" t="s">
        <v>201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104000000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30000000</v>
      </c>
    </row>
    <row r="65" spans="1:5" x14ac:dyDescent="0.3">
      <c r="A65" s="6">
        <v>22020502</v>
      </c>
      <c r="B65" s="7" t="s">
        <v>202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20000000</v>
      </c>
    </row>
    <row r="66" spans="1:5" x14ac:dyDescent="0.3">
      <c r="A66" s="4">
        <v>220206</v>
      </c>
      <c r="B66" s="5" t="s">
        <v>203</v>
      </c>
      <c r="C66" s="11">
        <f>SUM(C67:C71)</f>
        <v>345800000</v>
      </c>
      <c r="D66" s="11">
        <f t="shared" ref="D66:E66" si="10">SUM(D67:D71)</f>
        <v>306000000</v>
      </c>
      <c r="E66" s="11">
        <f t="shared" si="10"/>
        <v>98000000</v>
      </c>
    </row>
    <row r="67" spans="1:5" x14ac:dyDescent="0.3">
      <c r="A67" s="6">
        <v>22020601</v>
      </c>
      <c r="B67" s="7" t="s">
        <v>204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300000000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300000000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80000000</v>
      </c>
    </row>
    <row r="68" spans="1:5" x14ac:dyDescent="0.3">
      <c r="A68" s="6">
        <v>22020602</v>
      </c>
      <c r="B68" s="7" t="s">
        <v>520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3">
      <c r="A69" s="6">
        <v>22020603</v>
      </c>
      <c r="B69" s="7" t="s">
        <v>205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3">
      <c r="A70" s="6">
        <v>22020604</v>
      </c>
      <c r="B70" s="7" t="s">
        <v>206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14800000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3">
      <c r="A71" s="6">
        <v>22020605</v>
      </c>
      <c r="B71" s="7" t="s">
        <v>207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31000000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12000000</v>
      </c>
    </row>
    <row r="72" spans="1:5" ht="30" x14ac:dyDescent="0.3">
      <c r="A72" s="4">
        <v>220207</v>
      </c>
      <c r="B72" s="5" t="s">
        <v>208</v>
      </c>
      <c r="C72" s="11">
        <f>SUM(C73:C80)</f>
        <v>3600000</v>
      </c>
      <c r="D72" s="11">
        <f t="shared" ref="D72:E72" si="11">SUM(D73:D80)</f>
        <v>0</v>
      </c>
      <c r="E72" s="11">
        <f t="shared" si="11"/>
        <v>2800000</v>
      </c>
    </row>
    <row r="73" spans="1:5" x14ac:dyDescent="0.3">
      <c r="A73" s="6">
        <v>22020701</v>
      </c>
      <c r="B73" s="7" t="s">
        <v>209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3">
      <c r="A74" s="6">
        <v>22020702</v>
      </c>
      <c r="B74" s="7" t="s">
        <v>210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3">
      <c r="A75" s="6">
        <v>22020703</v>
      </c>
      <c r="B75" s="7" t="s">
        <v>211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3">
      <c r="A76" s="6">
        <v>22020707</v>
      </c>
      <c r="B76" s="7" t="s">
        <v>212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3">
      <c r="A77" s="6">
        <v>22020708</v>
      </c>
      <c r="B77" s="7" t="s">
        <v>213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3600000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1800000</v>
      </c>
    </row>
    <row r="78" spans="1:5" x14ac:dyDescent="0.3">
      <c r="A78" s="6">
        <v>22020709</v>
      </c>
      <c r="B78" s="7" t="s">
        <v>523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1000000</v>
      </c>
    </row>
    <row r="79" spans="1:5" x14ac:dyDescent="0.3">
      <c r="A79" s="6">
        <v>22020711</v>
      </c>
      <c r="B79" s="7" t="s">
        <v>524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3">
      <c r="A80" s="6">
        <v>22020712</v>
      </c>
      <c r="B80" s="7" t="s">
        <v>525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3">
      <c r="A81" s="4">
        <v>220208</v>
      </c>
      <c r="B81" s="5" t="s">
        <v>214</v>
      </c>
      <c r="C81" s="11">
        <f>SUM(C82:C84)</f>
        <v>28500000</v>
      </c>
      <c r="D81" s="11">
        <f t="shared" ref="D81:E81" si="12">SUM(D82:D84)</f>
        <v>1400000</v>
      </c>
      <c r="E81" s="11">
        <f t="shared" si="12"/>
        <v>11700000</v>
      </c>
    </row>
    <row r="82" spans="1:5" x14ac:dyDescent="0.3">
      <c r="A82" s="6">
        <v>22020801</v>
      </c>
      <c r="B82" s="7" t="s">
        <v>215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2500000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800000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5200000</v>
      </c>
    </row>
    <row r="83" spans="1:5" x14ac:dyDescent="0.3">
      <c r="A83" s="6">
        <v>22020802</v>
      </c>
      <c r="B83" s="7" t="s">
        <v>216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1000000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600000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500000</v>
      </c>
    </row>
    <row r="84" spans="1:5" x14ac:dyDescent="0.3">
      <c r="A84" s="6">
        <v>22020803</v>
      </c>
      <c r="B84" s="7" t="s">
        <v>217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25000000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6000000</v>
      </c>
    </row>
    <row r="85" spans="1:5" x14ac:dyDescent="0.3">
      <c r="A85" s="4">
        <v>220209</v>
      </c>
      <c r="B85" s="5" t="s">
        <v>218</v>
      </c>
      <c r="C85" s="11">
        <f>SUM(C86:C87)</f>
        <v>1000000</v>
      </c>
      <c r="D85" s="11">
        <f t="shared" ref="D85:E85" si="13">SUM(D86:D87)</f>
        <v>35633.25</v>
      </c>
      <c r="E85" s="11">
        <f t="shared" si="13"/>
        <v>500000</v>
      </c>
    </row>
    <row r="86" spans="1:5" x14ac:dyDescent="0.3">
      <c r="A86" s="6">
        <v>22020901</v>
      </c>
      <c r="B86" s="7" t="s">
        <v>521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1000000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35633.25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 x14ac:dyDescent="0.3">
      <c r="A87" s="6">
        <v>22020902</v>
      </c>
      <c r="B87" s="7" t="s">
        <v>219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3">
      <c r="A88" s="4">
        <v>220210</v>
      </c>
      <c r="B88" s="5" t="s">
        <v>220</v>
      </c>
      <c r="C88" s="11">
        <f>SUM(C89:C102)</f>
        <v>304300000</v>
      </c>
      <c r="D88" s="11">
        <f t="shared" ref="D88:E88" si="14">SUM(D89:D102)</f>
        <v>65460000</v>
      </c>
      <c r="E88" s="11">
        <f t="shared" si="14"/>
        <v>413600000</v>
      </c>
    </row>
    <row r="89" spans="1:5" x14ac:dyDescent="0.3">
      <c r="A89" s="6">
        <v>22021001</v>
      </c>
      <c r="B89" s="7" t="s">
        <v>221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14000000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11200000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12750000</v>
      </c>
    </row>
    <row r="90" spans="1:5" x14ac:dyDescent="0.3">
      <c r="A90" s="6">
        <v>22021002</v>
      </c>
      <c r="B90" s="7" t="s">
        <v>222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10000000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12500000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7500000</v>
      </c>
    </row>
    <row r="91" spans="1:5" x14ac:dyDescent="0.3">
      <c r="A91" s="6">
        <v>22021003</v>
      </c>
      <c r="B91" s="7" t="s">
        <v>223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3">
      <c r="A92" s="6">
        <v>22021004</v>
      </c>
      <c r="B92" s="7" t="s">
        <v>224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3">
      <c r="A93" s="6">
        <v>22021006</v>
      </c>
      <c r="B93" s="7" t="s">
        <v>225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3">
      <c r="A94" s="6">
        <v>22021007</v>
      </c>
      <c r="B94" s="7" t="s">
        <v>226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50300000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41760000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92350000</v>
      </c>
    </row>
    <row r="95" spans="1:5" x14ac:dyDescent="0.3">
      <c r="A95" s="6">
        <v>22021008</v>
      </c>
      <c r="B95" s="7" t="s">
        <v>227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3">
      <c r="A96" s="6">
        <v>22021009</v>
      </c>
      <c r="B96" s="7" t="s">
        <v>228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 x14ac:dyDescent="0.3">
      <c r="A97" s="6">
        <v>22021010</v>
      </c>
      <c r="B97" s="7" t="s">
        <v>229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3">
      <c r="A98" s="6">
        <v>22021014</v>
      </c>
      <c r="B98" s="7" t="s">
        <v>230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5000000</v>
      </c>
    </row>
    <row r="99" spans="1:5" x14ac:dyDescent="0.3">
      <c r="A99" s="6">
        <v>22021020</v>
      </c>
      <c r="B99" s="7" t="s">
        <v>231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30000000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10000000</v>
      </c>
    </row>
    <row r="100" spans="1:5" x14ac:dyDescent="0.3">
      <c r="A100" s="6">
        <v>22021050</v>
      </c>
      <c r="B100" s="7" t="s">
        <v>526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3">
      <c r="A101" s="6">
        <v>220210</v>
      </c>
      <c r="B101" s="7" t="s">
        <v>733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200000000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286000000</v>
      </c>
    </row>
    <row r="102" spans="1:5" x14ac:dyDescent="0.3">
      <c r="A102" s="6">
        <v>22021052</v>
      </c>
      <c r="B102" s="7" t="s">
        <v>232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 x14ac:dyDescent="0.3">
      <c r="A103" s="4">
        <v>2204</v>
      </c>
      <c r="B103" s="5" t="s">
        <v>233</v>
      </c>
      <c r="C103" s="11">
        <f>C104</f>
        <v>94000000</v>
      </c>
      <c r="D103" s="11">
        <f t="shared" ref="D103:E103" si="15">D104</f>
        <v>6000000</v>
      </c>
      <c r="E103" s="11">
        <f t="shared" si="15"/>
        <v>325454370.69</v>
      </c>
    </row>
    <row r="104" spans="1:5" x14ac:dyDescent="0.3">
      <c r="A104" s="4">
        <v>220401</v>
      </c>
      <c r="B104" s="5" t="s">
        <v>234</v>
      </c>
      <c r="C104" s="11">
        <f>SUM(C105:C106)</f>
        <v>94000000</v>
      </c>
      <c r="D104" s="11">
        <f t="shared" ref="D104:E104" si="16">SUM(D105:D106)</f>
        <v>6000000</v>
      </c>
      <c r="E104" s="11">
        <f t="shared" si="16"/>
        <v>325454370.69</v>
      </c>
    </row>
    <row r="105" spans="1:5" x14ac:dyDescent="0.3">
      <c r="A105" s="6">
        <v>22040105</v>
      </c>
      <c r="B105" s="7" t="s">
        <v>235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44000000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6000000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295454370.69</v>
      </c>
    </row>
    <row r="106" spans="1:5" x14ac:dyDescent="0.3">
      <c r="A106" s="6">
        <v>22040109</v>
      </c>
      <c r="B106" s="7" t="s">
        <v>236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50000000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0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30000000</v>
      </c>
    </row>
    <row r="107" spans="1:5" x14ac:dyDescent="0.3">
      <c r="A107" s="4">
        <v>2205</v>
      </c>
      <c r="B107" s="5" t="s">
        <v>527</v>
      </c>
      <c r="C107" s="12">
        <f>C108</f>
        <v>355500000</v>
      </c>
      <c r="D107" s="12">
        <f t="shared" ref="D107:E107" si="17">D108</f>
        <v>119580500</v>
      </c>
      <c r="E107" s="12">
        <f t="shared" si="17"/>
        <v>348000000</v>
      </c>
    </row>
    <row r="108" spans="1:5" x14ac:dyDescent="0.3">
      <c r="A108" s="4">
        <v>220501</v>
      </c>
      <c r="B108" s="5" t="s">
        <v>528</v>
      </c>
      <c r="C108" s="12">
        <f>SUM(C109:C111)</f>
        <v>355500000</v>
      </c>
      <c r="D108" s="12">
        <f t="shared" ref="D108:E108" si="18">SUM(D109:D111)</f>
        <v>119580500</v>
      </c>
      <c r="E108" s="12">
        <f t="shared" si="18"/>
        <v>348000000</v>
      </c>
    </row>
    <row r="109" spans="1:5" x14ac:dyDescent="0.3">
      <c r="A109" s="6">
        <v>22050105</v>
      </c>
      <c r="B109" s="7" t="s">
        <v>529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275500000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119580500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288000000</v>
      </c>
    </row>
    <row r="110" spans="1:5" x14ac:dyDescent="0.3">
      <c r="A110" s="6">
        <v>22050108</v>
      </c>
      <c r="B110" s="7" t="s">
        <v>530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50000000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60000000</v>
      </c>
    </row>
    <row r="111" spans="1:5" x14ac:dyDescent="0.3">
      <c r="A111" s="6">
        <v>22050110</v>
      </c>
      <c r="B111" s="7" t="s">
        <v>531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30000000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3">
      <c r="A112" s="4">
        <v>2206</v>
      </c>
      <c r="B112" s="5" t="s">
        <v>519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3">
      <c r="A113" s="4">
        <v>220603</v>
      </c>
      <c r="B113" s="5" t="s">
        <v>532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x14ac:dyDescent="0.3">
      <c r="A114" s="6">
        <v>22060301</v>
      </c>
      <c r="B114" s="7" t="s">
        <v>533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F.xi'!C94+'PHC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F.xi'!D94+'PHC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F.xi'!E94+'PHC OVERHEAD COST F.xi'!E95+'WATSAN OVERHEAD COST F.xi'!E95+'TRADITIONAL OVERHEAD COST F.xi'!E95</f>
        <v>0</v>
      </c>
    </row>
    <row r="115" spans="1:5" x14ac:dyDescent="0.3">
      <c r="A115" s="4">
        <v>220604</v>
      </c>
      <c r="B115" s="5" t="s">
        <v>534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3">
      <c r="A116" s="6">
        <v>22060401</v>
      </c>
      <c r="B116" s="7" t="s">
        <v>535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3">
      <c r="A117" s="6"/>
      <c r="B117" s="7"/>
      <c r="C117" s="10"/>
      <c r="D117" s="10"/>
      <c r="E117" s="10"/>
    </row>
    <row r="118" spans="1:5" x14ac:dyDescent="0.3">
      <c r="A118" s="4">
        <v>3</v>
      </c>
      <c r="B118" s="5" t="s">
        <v>237</v>
      </c>
      <c r="C118" s="11">
        <f>C119+C161+C171</f>
        <v>2240304204</v>
      </c>
      <c r="D118" s="11">
        <f t="shared" ref="D118:E118" si="22">D119+D161+D171</f>
        <v>1076125671.8</v>
      </c>
      <c r="E118" s="11">
        <f t="shared" si="22"/>
        <v>3683740537.2600002</v>
      </c>
    </row>
    <row r="119" spans="1:5" x14ac:dyDescent="0.3">
      <c r="A119" s="4">
        <v>32</v>
      </c>
      <c r="B119" s="5" t="s">
        <v>238</v>
      </c>
      <c r="C119" s="11">
        <f>C120</f>
        <v>2235304204</v>
      </c>
      <c r="D119" s="11">
        <f t="shared" ref="D119:E119" si="23">D120</f>
        <v>1071625671.8</v>
      </c>
      <c r="E119" s="11">
        <f t="shared" si="23"/>
        <v>3680740537.2600002</v>
      </c>
    </row>
    <row r="120" spans="1:5" ht="30" x14ac:dyDescent="0.3">
      <c r="A120" s="4">
        <v>3201</v>
      </c>
      <c r="B120" s="5" t="s">
        <v>239</v>
      </c>
      <c r="C120" s="11">
        <f>C121+C125+C138+C141+C143+C147+C151+C156</f>
        <v>2235304204</v>
      </c>
      <c r="D120" s="11">
        <f t="shared" ref="D120:E120" si="24">D121+D125+D138+D141+D143+D147+D151+D156</f>
        <v>1071625671.8</v>
      </c>
      <c r="E120" s="11">
        <f t="shared" si="24"/>
        <v>3680740537.2600002</v>
      </c>
    </row>
    <row r="121" spans="1:5" x14ac:dyDescent="0.3">
      <c r="A121" s="4">
        <v>320101</v>
      </c>
      <c r="B121" s="5" t="s">
        <v>240</v>
      </c>
      <c r="C121" s="11">
        <f>'SUMMARY OF CAPITAL EXP F.viii'!C5</f>
        <v>1095804204</v>
      </c>
      <c r="D121" s="11">
        <f>'SUMMARY OF CAPITAL EXP F.viii'!D5</f>
        <v>695435671.79999995</v>
      </c>
      <c r="E121" s="11">
        <f>'SUMMARY OF CAPITAL EXP F.viii'!E5</f>
        <v>1175155545.55</v>
      </c>
    </row>
    <row r="122" spans="1:5" hidden="1" x14ac:dyDescent="0.3">
      <c r="A122" s="6">
        <v>32010101</v>
      </c>
      <c r="B122" s="7" t="s">
        <v>241</v>
      </c>
      <c r="C122" s="10"/>
      <c r="D122" s="10"/>
      <c r="E122" s="10"/>
    </row>
    <row r="123" spans="1:5" hidden="1" x14ac:dyDescent="0.3">
      <c r="A123" s="6">
        <v>32010102</v>
      </c>
      <c r="B123" s="7" t="s">
        <v>242</v>
      </c>
      <c r="C123" s="10"/>
      <c r="D123" s="10"/>
      <c r="E123" s="10"/>
    </row>
    <row r="124" spans="1:5" hidden="1" x14ac:dyDescent="0.3">
      <c r="A124" s="6">
        <v>32010104</v>
      </c>
      <c r="B124" s="7" t="s">
        <v>243</v>
      </c>
      <c r="C124" s="10"/>
      <c r="D124" s="10"/>
      <c r="E124" s="10"/>
    </row>
    <row r="125" spans="1:5" x14ac:dyDescent="0.3">
      <c r="A125" s="4">
        <v>320102</v>
      </c>
      <c r="B125" s="5" t="s">
        <v>244</v>
      </c>
      <c r="C125" s="11">
        <f>'SUMMARY OF CAPITAL EXP F.viii'!C6</f>
        <v>22100000</v>
      </c>
      <c r="D125" s="11">
        <f>'SUMMARY OF CAPITAL EXP F.viii'!D6</f>
        <v>11640000</v>
      </c>
      <c r="E125" s="11">
        <f>'SUMMARY OF CAPITAL EXP F.viii'!E6</f>
        <v>1549384991.71</v>
      </c>
    </row>
    <row r="126" spans="1:5" hidden="1" x14ac:dyDescent="0.3">
      <c r="A126" s="6">
        <v>32010202</v>
      </c>
      <c r="B126" s="7" t="s">
        <v>245</v>
      </c>
      <c r="C126" s="10"/>
      <c r="D126" s="10"/>
      <c r="E126" s="10"/>
    </row>
    <row r="127" spans="1:5" hidden="1" x14ac:dyDescent="0.3">
      <c r="A127" s="6">
        <v>32010205</v>
      </c>
      <c r="B127" s="7" t="s">
        <v>246</v>
      </c>
      <c r="C127" s="10"/>
      <c r="D127" s="10"/>
      <c r="E127" s="10"/>
    </row>
    <row r="128" spans="1:5" hidden="1" x14ac:dyDescent="0.3">
      <c r="A128" s="6">
        <v>32010206</v>
      </c>
      <c r="B128" s="7" t="s">
        <v>247</v>
      </c>
      <c r="C128" s="10"/>
      <c r="D128" s="10"/>
      <c r="E128" s="10"/>
    </row>
    <row r="129" spans="1:5" hidden="1" x14ac:dyDescent="0.3">
      <c r="A129" s="6">
        <v>32010207</v>
      </c>
      <c r="B129" s="7" t="s">
        <v>248</v>
      </c>
      <c r="C129" s="10"/>
      <c r="D129" s="10"/>
      <c r="E129" s="10"/>
    </row>
    <row r="130" spans="1:5" hidden="1" x14ac:dyDescent="0.3">
      <c r="A130" s="6">
        <v>32010208</v>
      </c>
      <c r="B130" s="7" t="s">
        <v>249</v>
      </c>
      <c r="C130" s="10"/>
      <c r="D130" s="10"/>
      <c r="E130" s="10"/>
    </row>
    <row r="131" spans="1:5" hidden="1" x14ac:dyDescent="0.3">
      <c r="A131" s="6">
        <v>32010209</v>
      </c>
      <c r="B131" s="7" t="s">
        <v>250</v>
      </c>
      <c r="C131" s="10"/>
      <c r="D131" s="10"/>
      <c r="E131" s="10"/>
    </row>
    <row r="132" spans="1:5" hidden="1" x14ac:dyDescent="0.3">
      <c r="A132" s="6">
        <v>32010210</v>
      </c>
      <c r="B132" s="7" t="s">
        <v>251</v>
      </c>
      <c r="C132" s="10"/>
      <c r="D132" s="10"/>
      <c r="E132" s="10"/>
    </row>
    <row r="133" spans="1:5" ht="30" hidden="1" x14ac:dyDescent="0.3">
      <c r="A133" s="6">
        <v>32010211</v>
      </c>
      <c r="B133" s="7" t="s">
        <v>252</v>
      </c>
      <c r="C133" s="10"/>
      <c r="D133" s="10"/>
      <c r="E133" s="10"/>
    </row>
    <row r="134" spans="1:5" hidden="1" x14ac:dyDescent="0.3">
      <c r="A134" s="6">
        <v>32010212</v>
      </c>
      <c r="B134" s="7" t="s">
        <v>253</v>
      </c>
      <c r="C134" s="10"/>
      <c r="D134" s="10"/>
      <c r="E134" s="10"/>
    </row>
    <row r="135" spans="1:5" hidden="1" x14ac:dyDescent="0.3">
      <c r="A135" s="6">
        <v>32010213</v>
      </c>
      <c r="B135" s="7" t="s">
        <v>254</v>
      </c>
      <c r="C135" s="10"/>
      <c r="D135" s="10"/>
      <c r="E135" s="10"/>
    </row>
    <row r="136" spans="1:5" hidden="1" x14ac:dyDescent="0.3">
      <c r="A136" s="6">
        <v>32010214</v>
      </c>
      <c r="B136" s="7" t="s">
        <v>255</v>
      </c>
      <c r="C136" s="10"/>
      <c r="D136" s="10"/>
      <c r="E136" s="10"/>
    </row>
    <row r="137" spans="1:5" hidden="1" x14ac:dyDescent="0.3">
      <c r="A137" s="6">
        <v>32010215</v>
      </c>
      <c r="B137" s="7" t="s">
        <v>256</v>
      </c>
      <c r="C137" s="10"/>
      <c r="D137" s="10"/>
      <c r="E137" s="10"/>
    </row>
    <row r="138" spans="1:5" x14ac:dyDescent="0.3">
      <c r="A138" s="4">
        <v>320103</v>
      </c>
      <c r="B138" s="5" t="s">
        <v>257</v>
      </c>
      <c r="C138" s="11">
        <f>'SUMMARY OF CAPITAL EXP F.viii'!C7</f>
        <v>20000000</v>
      </c>
      <c r="D138" s="11">
        <f>'SUMMARY OF CAPITAL EXP F.viii'!D7</f>
        <v>0</v>
      </c>
      <c r="E138" s="11">
        <f>'SUMMARY OF CAPITAL EXP F.viii'!E7</f>
        <v>20000000</v>
      </c>
    </row>
    <row r="139" spans="1:5" hidden="1" x14ac:dyDescent="0.3">
      <c r="A139" s="6">
        <v>32010304</v>
      </c>
      <c r="B139" s="7" t="s">
        <v>258</v>
      </c>
      <c r="C139" s="10"/>
      <c r="D139" s="10"/>
      <c r="E139" s="10"/>
    </row>
    <row r="140" spans="1:5" hidden="1" x14ac:dyDescent="0.3">
      <c r="A140" s="6">
        <v>32010305</v>
      </c>
      <c r="B140" s="7" t="s">
        <v>259</v>
      </c>
      <c r="C140" s="10"/>
      <c r="D140" s="10"/>
      <c r="E140" s="10"/>
    </row>
    <row r="141" spans="1:5" x14ac:dyDescent="0.3">
      <c r="A141" s="4">
        <v>320104</v>
      </c>
      <c r="B141" s="5" t="s">
        <v>260</v>
      </c>
      <c r="C141" s="11">
        <f>'SUMMARY OF CAPITAL EXP F.viii'!C8</f>
        <v>256500000</v>
      </c>
      <c r="D141" s="11">
        <f>'SUMMARY OF CAPITAL EXP F.viii'!D8</f>
        <v>60850000</v>
      </c>
      <c r="E141" s="11">
        <f>'SUMMARY OF CAPITAL EXP F.viii'!E8</f>
        <v>126000000</v>
      </c>
    </row>
    <row r="142" spans="1:5" hidden="1" x14ac:dyDescent="0.3">
      <c r="A142" s="6">
        <v>32010405</v>
      </c>
      <c r="B142" s="7" t="s">
        <v>261</v>
      </c>
      <c r="C142" s="10"/>
      <c r="D142" s="10"/>
      <c r="E142" s="10"/>
    </row>
    <row r="143" spans="1:5" x14ac:dyDescent="0.3">
      <c r="A143" s="4">
        <v>320105</v>
      </c>
      <c r="B143" s="5" t="s">
        <v>262</v>
      </c>
      <c r="C143" s="11">
        <f>'SUMMARY OF CAPITAL EXP F.viii'!C9</f>
        <v>0</v>
      </c>
      <c r="D143" s="11">
        <f>'SUMMARY OF CAPITAL EXP F.viii'!D9</f>
        <v>0</v>
      </c>
      <c r="E143" s="11">
        <f>'SUMMARY OF CAPITAL EXP F.viii'!E9</f>
        <v>0</v>
      </c>
    </row>
    <row r="144" spans="1:5" hidden="1" x14ac:dyDescent="0.3">
      <c r="A144" s="6">
        <v>32010501</v>
      </c>
      <c r="B144" s="7" t="s">
        <v>263</v>
      </c>
      <c r="C144" s="10"/>
      <c r="D144" s="10"/>
      <c r="E144" s="10"/>
    </row>
    <row r="145" spans="1:5" hidden="1" x14ac:dyDescent="0.3">
      <c r="A145" s="6">
        <v>32010502</v>
      </c>
      <c r="B145" s="7" t="s">
        <v>264</v>
      </c>
      <c r="C145" s="10"/>
      <c r="D145" s="10"/>
      <c r="E145" s="10"/>
    </row>
    <row r="146" spans="1:5" hidden="1" x14ac:dyDescent="0.3">
      <c r="A146" s="6">
        <v>32010555</v>
      </c>
      <c r="B146" s="7" t="s">
        <v>265</v>
      </c>
      <c r="C146" s="10"/>
      <c r="D146" s="10"/>
      <c r="E146" s="10"/>
    </row>
    <row r="147" spans="1:5" x14ac:dyDescent="0.3">
      <c r="A147" s="4">
        <v>320106</v>
      </c>
      <c r="B147" s="5" t="s">
        <v>266</v>
      </c>
      <c r="C147" s="11">
        <f>'SUMMARY OF CAPITAL EXP F.viii'!C10</f>
        <v>25000000</v>
      </c>
      <c r="D147" s="11">
        <f>'SUMMARY OF CAPITAL EXP F.viii'!D10</f>
        <v>10000000</v>
      </c>
      <c r="E147" s="11">
        <f>'SUMMARY OF CAPITAL EXP F.viii'!E10</f>
        <v>10000000</v>
      </c>
    </row>
    <row r="148" spans="1:5" hidden="1" x14ac:dyDescent="0.3">
      <c r="A148" s="6">
        <v>32010601</v>
      </c>
      <c r="B148" s="7" t="s">
        <v>267</v>
      </c>
      <c r="C148" s="10"/>
      <c r="D148" s="10"/>
      <c r="E148" s="10"/>
    </row>
    <row r="149" spans="1:5" hidden="1" x14ac:dyDescent="0.3">
      <c r="A149" s="6">
        <v>32010602</v>
      </c>
      <c r="B149" s="7" t="s">
        <v>268</v>
      </c>
      <c r="C149" s="10"/>
      <c r="D149" s="10"/>
      <c r="E149" s="10"/>
    </row>
    <row r="150" spans="1:5" hidden="1" x14ac:dyDescent="0.3">
      <c r="A150" s="6">
        <v>32010603</v>
      </c>
      <c r="B150" s="7" t="s">
        <v>269</v>
      </c>
      <c r="C150" s="10"/>
      <c r="D150" s="10"/>
      <c r="E150" s="10"/>
    </row>
    <row r="151" spans="1:5" x14ac:dyDescent="0.3">
      <c r="A151" s="4">
        <v>320109</v>
      </c>
      <c r="B151" s="5" t="s">
        <v>270</v>
      </c>
      <c r="C151" s="11">
        <f>'SUMMARY OF CAPITAL EXP F.viii'!C11</f>
        <v>815900000</v>
      </c>
      <c r="D151" s="11">
        <f>'SUMMARY OF CAPITAL EXP F.viii'!D11</f>
        <v>293700000</v>
      </c>
      <c r="E151" s="11">
        <f>'SUMMARY OF CAPITAL EXP F.viii'!E11</f>
        <v>600200000</v>
      </c>
    </row>
    <row r="152" spans="1:5" hidden="1" x14ac:dyDescent="0.3">
      <c r="A152" s="6">
        <v>32010903</v>
      </c>
      <c r="B152" s="7" t="s">
        <v>271</v>
      </c>
      <c r="C152" s="10"/>
      <c r="D152" s="10"/>
      <c r="E152" s="10"/>
    </row>
    <row r="153" spans="1:5" hidden="1" x14ac:dyDescent="0.3">
      <c r="A153" s="6">
        <v>32010904</v>
      </c>
      <c r="B153" s="7" t="s">
        <v>272</v>
      </c>
      <c r="C153" s="10"/>
      <c r="D153" s="10"/>
      <c r="E153" s="10"/>
    </row>
    <row r="154" spans="1:5" hidden="1" x14ac:dyDescent="0.3">
      <c r="A154" s="6">
        <v>32010935</v>
      </c>
      <c r="B154" s="7" t="s">
        <v>273</v>
      </c>
      <c r="C154" s="10"/>
      <c r="D154" s="10"/>
      <c r="E154" s="10"/>
    </row>
    <row r="155" spans="1:5" hidden="1" x14ac:dyDescent="0.3">
      <c r="A155" s="6">
        <v>32010936</v>
      </c>
      <c r="B155" s="7" t="s">
        <v>274</v>
      </c>
      <c r="C155" s="10"/>
      <c r="D155" s="10"/>
      <c r="E155" s="10"/>
    </row>
    <row r="156" spans="1:5" x14ac:dyDescent="0.3">
      <c r="A156" s="4">
        <v>3202</v>
      </c>
      <c r="B156" s="5" t="s">
        <v>275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3">
      <c r="A157" s="4">
        <v>320201</v>
      </c>
      <c r="B157" s="5" t="s">
        <v>276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3">
      <c r="A158" s="6">
        <v>32020101</v>
      </c>
      <c r="B158" s="7" t="s">
        <v>277</v>
      </c>
      <c r="C158" s="10"/>
      <c r="D158" s="10"/>
      <c r="E158" s="10"/>
    </row>
    <row r="159" spans="1:5" ht="30" hidden="1" x14ac:dyDescent="0.3">
      <c r="A159" s="6">
        <v>32020102</v>
      </c>
      <c r="B159" s="7" t="s">
        <v>278</v>
      </c>
      <c r="C159" s="10"/>
      <c r="D159" s="10"/>
      <c r="E159" s="10"/>
    </row>
    <row r="160" spans="1:5" ht="30" hidden="1" x14ac:dyDescent="0.3">
      <c r="A160" s="6">
        <v>32020104</v>
      </c>
      <c r="B160" s="7" t="s">
        <v>279</v>
      </c>
      <c r="C160" s="10"/>
      <c r="D160" s="10"/>
      <c r="E160" s="10"/>
    </row>
    <row r="161" spans="1:5" x14ac:dyDescent="0.3">
      <c r="A161" s="4">
        <v>3203</v>
      </c>
      <c r="B161" s="5" t="s">
        <v>280</v>
      </c>
      <c r="C161" s="11">
        <f>C162</f>
        <v>5000000</v>
      </c>
      <c r="D161" s="11">
        <f t="shared" ref="D161:E161" si="26">D162</f>
        <v>4500000</v>
      </c>
      <c r="E161" s="11">
        <f t="shared" si="26"/>
        <v>3000000</v>
      </c>
    </row>
    <row r="162" spans="1:5" x14ac:dyDescent="0.3">
      <c r="A162" s="4">
        <v>320301</v>
      </c>
      <c r="B162" s="5" t="s">
        <v>280</v>
      </c>
      <c r="C162" s="11">
        <f>'SUMMARY OF CAPITAL EXP F.viii'!C13</f>
        <v>5000000</v>
      </c>
      <c r="D162" s="11">
        <f>'SUMMARY OF CAPITAL EXP F.viii'!D13</f>
        <v>4500000</v>
      </c>
      <c r="E162" s="11">
        <f>'SUMMARY OF CAPITAL EXP F.viii'!E13</f>
        <v>3000000</v>
      </c>
    </row>
    <row r="163" spans="1:5" hidden="1" x14ac:dyDescent="0.3">
      <c r="A163" s="6">
        <v>32030101</v>
      </c>
      <c r="B163" s="7" t="s">
        <v>281</v>
      </c>
      <c r="C163" s="10"/>
      <c r="D163" s="10"/>
      <c r="E163" s="10"/>
    </row>
    <row r="164" spans="1:5" hidden="1" x14ac:dyDescent="0.3">
      <c r="A164" s="6">
        <v>32030102</v>
      </c>
      <c r="B164" s="7" t="s">
        <v>282</v>
      </c>
      <c r="C164" s="10"/>
      <c r="D164" s="10"/>
      <c r="E164" s="10"/>
    </row>
    <row r="165" spans="1:5" hidden="1" x14ac:dyDescent="0.3">
      <c r="A165" s="6">
        <v>32030104</v>
      </c>
      <c r="B165" s="7" t="s">
        <v>283</v>
      </c>
      <c r="C165" s="10"/>
      <c r="D165" s="10"/>
      <c r="E165" s="10"/>
    </row>
    <row r="166" spans="1:5" hidden="1" x14ac:dyDescent="0.3">
      <c r="A166" s="6">
        <v>32030105</v>
      </c>
      <c r="B166" s="7" t="s">
        <v>284</v>
      </c>
      <c r="C166" s="10"/>
      <c r="D166" s="10"/>
      <c r="E166" s="10"/>
    </row>
    <row r="167" spans="1:5" hidden="1" x14ac:dyDescent="0.3">
      <c r="A167" s="6">
        <v>32030109</v>
      </c>
      <c r="B167" s="7" t="s">
        <v>285</v>
      </c>
      <c r="C167" s="10"/>
      <c r="D167" s="10"/>
      <c r="E167" s="10"/>
    </row>
    <row r="168" spans="1:5" hidden="1" x14ac:dyDescent="0.3">
      <c r="A168" s="6">
        <v>32030110</v>
      </c>
      <c r="B168" s="7" t="s">
        <v>286</v>
      </c>
      <c r="C168" s="10"/>
      <c r="D168" s="10"/>
      <c r="E168" s="10"/>
    </row>
    <row r="169" spans="1:5" hidden="1" x14ac:dyDescent="0.3">
      <c r="A169" s="6">
        <v>32030150</v>
      </c>
      <c r="B169" s="7" t="s">
        <v>287</v>
      </c>
      <c r="C169" s="10"/>
      <c r="D169" s="10"/>
      <c r="E169" s="10"/>
    </row>
    <row r="170" spans="1:5" hidden="1" x14ac:dyDescent="0.3">
      <c r="A170" s="6">
        <v>32030151</v>
      </c>
      <c r="B170" s="7" t="s">
        <v>288</v>
      </c>
      <c r="C170" s="10"/>
      <c r="D170" s="10"/>
      <c r="E170" s="10"/>
    </row>
    <row r="171" spans="1:5" x14ac:dyDescent="0.3">
      <c r="A171" s="4">
        <v>32011000</v>
      </c>
      <c r="B171" s="5" t="s">
        <v>536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3">
      <c r="A172" s="5"/>
      <c r="B172" s="5"/>
      <c r="C172" s="10"/>
      <c r="D172" s="10"/>
      <c r="E172" s="10"/>
    </row>
    <row r="173" spans="1:5" hidden="1" x14ac:dyDescent="0.3">
      <c r="A173" s="5"/>
      <c r="B173" s="5"/>
      <c r="C173" s="10"/>
      <c r="D173" s="10"/>
      <c r="E173" s="10"/>
    </row>
    <row r="174" spans="1:5" hidden="1" x14ac:dyDescent="0.3"/>
    <row r="175" spans="1:5" hidden="1" x14ac:dyDescent="0.3"/>
    <row r="176" spans="1:5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P+sO785oKzJkaV31T3QUrUSkSADsl1AKyAXXjhGcj9kZjiA6zxmvnj8jvTFchTB93PppDb3A7e2IwRADndcepQ==" saltValue="om2Fkugkfky0Zv6IolmH/Q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57" firstPageNumber="7" orientation="landscape" r:id="rId1"/>
  <headerFooter>
    <oddFooter>&amp;C&amp;P</oddFooter>
  </headerFooter>
  <rowBreaks count="2" manualBreakCount="2">
    <brk id="56" max="16383" man="1"/>
    <brk id="11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52" zoomScaleNormal="100" zoomScaleSheetLayoutView="52" workbookViewId="0">
      <selection sqref="A1:G1"/>
    </sheetView>
  </sheetViews>
  <sheetFormatPr defaultColWidth="8.81640625" defaultRowHeight="15" x14ac:dyDescent="0.3"/>
  <cols>
    <col min="1" max="1" width="17.81640625" style="1" customWidth="1"/>
    <col min="2" max="2" width="29.26953125" style="1" customWidth="1"/>
    <col min="3" max="5" width="29.7265625" style="1" bestFit="1" customWidth="1"/>
    <col min="6" max="6" width="28" style="1" bestFit="1" customWidth="1"/>
    <col min="7" max="7" width="29.7265625" style="1" bestFit="1" customWidth="1"/>
    <col min="8" max="16384" width="8.81640625" style="1"/>
  </cols>
  <sheetData>
    <row r="1" spans="1:7" x14ac:dyDescent="0.3">
      <c r="A1" s="76" t="s">
        <v>461</v>
      </c>
      <c r="B1" s="76"/>
      <c r="C1" s="76"/>
      <c r="D1" s="76"/>
      <c r="E1" s="76"/>
      <c r="F1" s="76"/>
      <c r="G1" s="76"/>
    </row>
    <row r="2" spans="1:7" x14ac:dyDescent="0.3">
      <c r="A2" s="77" t="s">
        <v>747</v>
      </c>
      <c r="B2" s="77"/>
      <c r="C2" s="77"/>
      <c r="D2" s="77"/>
      <c r="E2" s="77"/>
      <c r="F2" s="77"/>
      <c r="G2" s="77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5" x14ac:dyDescent="0.3">
      <c r="A4" s="54" t="s">
        <v>448</v>
      </c>
      <c r="B4" s="54" t="s">
        <v>449</v>
      </c>
      <c r="C4" s="55" t="s">
        <v>456</v>
      </c>
      <c r="D4" s="55" t="s">
        <v>457</v>
      </c>
      <c r="E4" s="55" t="s">
        <v>458</v>
      </c>
      <c r="F4" s="55" t="s">
        <v>459</v>
      </c>
      <c r="G4" s="55" t="s">
        <v>460</v>
      </c>
    </row>
    <row r="5" spans="1:7" ht="17.5" x14ac:dyDescent="0.3">
      <c r="A5" s="26" t="s">
        <v>513</v>
      </c>
      <c r="B5" s="17" t="s">
        <v>450</v>
      </c>
      <c r="C5" s="33">
        <f>'CHAIR PERSONNEL COST F.x'!E7+'SLT PERSONNEL COST F.x'!E7+'COUNCIL PERSONNEL COST F.x'!E7+'PMD PERSONNEL COST F.x'!E7</f>
        <v>183626871</v>
      </c>
      <c r="D5" s="33">
        <f>'CHAIR OVERHEAD COST F.xi'!E7+'SLT OVERHEAD COST F.xi'!E7+'COUNCIL OVERHEAD COST F.xi'!E7+'PMD OVERHEAD COST F.xi'!E7</f>
        <v>199850000</v>
      </c>
      <c r="E5" s="33">
        <f>C5+D5</f>
        <v>383476871</v>
      </c>
      <c r="F5" s="33">
        <f>'PMD CAPITAL EXP F.xii'!F6</f>
        <v>240500000</v>
      </c>
      <c r="G5" s="33">
        <f>E5+F5</f>
        <v>623976871</v>
      </c>
    </row>
    <row r="6" spans="1:7" ht="17.5" x14ac:dyDescent="0.3">
      <c r="A6" s="26" t="s">
        <v>514</v>
      </c>
      <c r="B6" s="17" t="s">
        <v>451</v>
      </c>
      <c r="C6" s="34">
        <f>'AGRIC PERSONNEL COST F.x'!E7+'FINANCE PERSONNEL COST F.x'!E7+'WORKS PERSONNEL COST F.x'!E7</f>
        <v>1596508480.5900002</v>
      </c>
      <c r="D6" s="34">
        <f>'AGRIC OVERHEAD COST F.xi'!E7+'FINANCE OVERHEAD COST F.xi'!E7+'WORKS OVERHEAD COST F.xi'!E7</f>
        <v>670154370.69000006</v>
      </c>
      <c r="E6" s="34">
        <f t="shared" ref="E6:E9" si="0">C6+D6</f>
        <v>2266662851.2800002</v>
      </c>
      <c r="F6" s="34">
        <f>'AGRIC CAPITAL EXP F.xii'!F6+'FINANCE CAPITAL EXP F.xii'!F6+'WORKS CAPITAL EXP F.xii'!F6</f>
        <v>2656634991.71</v>
      </c>
      <c r="G6" s="33">
        <f t="shared" ref="G6:G9" si="1">E6+F6</f>
        <v>4923297842.9899998</v>
      </c>
    </row>
    <row r="7" spans="1:7" ht="17.5" x14ac:dyDescent="0.3">
      <c r="A7" s="26" t="s">
        <v>515</v>
      </c>
      <c r="B7" s="17" t="s">
        <v>452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5" x14ac:dyDescent="0.3">
      <c r="A8" s="26" t="s">
        <v>516</v>
      </c>
      <c r="B8" s="17" t="s">
        <v>453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5" x14ac:dyDescent="0.3">
      <c r="A9" s="26" t="s">
        <v>517</v>
      </c>
      <c r="B9" s="17" t="s">
        <v>454</v>
      </c>
      <c r="C9" s="34">
        <f>'ESD PERSONNEL COST F.x'!E7+'PHC PERSONNEL COST F.x'!E7+'WATSAN PERSONNEL COST F.x'!E7+'TRADITIONAL PERSONNEL COST F.x'!E7</f>
        <v>2520876982.7399998</v>
      </c>
      <c r="D9" s="34">
        <f>'ESD OVERHEAD COST F.xi'!E7+'PHC OVERHEAD COST F.xi'!E7+'WATSAN OVERHEAD COST F.xi'!E7+'TRADITIONAL OVERHEAD COST F.xi'!E7</f>
        <v>486015000</v>
      </c>
      <c r="E9" s="34">
        <f t="shared" si="0"/>
        <v>3006891982.7399998</v>
      </c>
      <c r="F9" s="34">
        <f>'ESD CAPITAL EXP F.xii'!F6+'PHC CAPITAL EXP F.xii'!F6+'WATSAN CAPITAL EXP F.xii'!F6</f>
        <v>786605545.54999995</v>
      </c>
      <c r="G9" s="33">
        <f t="shared" si="1"/>
        <v>3793497528.29</v>
      </c>
    </row>
    <row r="10" spans="1:7" ht="17.5" hidden="1" x14ac:dyDescent="0.3">
      <c r="A10" s="19" t="s">
        <v>340</v>
      </c>
      <c r="B10" s="18" t="s">
        <v>340</v>
      </c>
      <c r="C10" s="34" t="s">
        <v>340</v>
      </c>
      <c r="D10" s="34" t="s">
        <v>340</v>
      </c>
      <c r="E10" s="34" t="s">
        <v>340</v>
      </c>
      <c r="F10" s="34" t="s">
        <v>340</v>
      </c>
      <c r="G10" s="34" t="s">
        <v>340</v>
      </c>
    </row>
    <row r="11" spans="1:7" ht="17.5" hidden="1" x14ac:dyDescent="0.3">
      <c r="A11" s="19" t="s">
        <v>340</v>
      </c>
      <c r="B11" s="18" t="s">
        <v>340</v>
      </c>
      <c r="C11" s="34" t="s">
        <v>340</v>
      </c>
      <c r="D11" s="34" t="s">
        <v>340</v>
      </c>
      <c r="E11" s="34" t="s">
        <v>340</v>
      </c>
      <c r="F11" s="34" t="s">
        <v>340</v>
      </c>
      <c r="G11" s="34" t="s">
        <v>340</v>
      </c>
    </row>
    <row r="12" spans="1:7" ht="17.5" hidden="1" x14ac:dyDescent="0.3">
      <c r="A12" s="19" t="s">
        <v>340</v>
      </c>
      <c r="B12" s="18" t="s">
        <v>340</v>
      </c>
      <c r="C12" s="34" t="s">
        <v>340</v>
      </c>
      <c r="D12" s="34" t="s">
        <v>340</v>
      </c>
      <c r="E12" s="34" t="s">
        <v>340</v>
      </c>
      <c r="F12" s="34" t="s">
        <v>340</v>
      </c>
      <c r="G12" s="34" t="s">
        <v>340</v>
      </c>
    </row>
    <row r="13" spans="1:7" ht="17.5" hidden="1" x14ac:dyDescent="0.3">
      <c r="A13" s="19" t="s">
        <v>340</v>
      </c>
      <c r="B13" s="18" t="s">
        <v>340</v>
      </c>
      <c r="C13" s="34" t="s">
        <v>340</v>
      </c>
      <c r="D13" s="34" t="s">
        <v>340</v>
      </c>
      <c r="E13" s="34" t="s">
        <v>340</v>
      </c>
      <c r="F13" s="34" t="s">
        <v>340</v>
      </c>
      <c r="G13" s="34" t="s">
        <v>340</v>
      </c>
    </row>
    <row r="14" spans="1:7" ht="17.5" hidden="1" x14ac:dyDescent="0.3">
      <c r="A14" s="19" t="s">
        <v>340</v>
      </c>
      <c r="B14" s="18" t="s">
        <v>340</v>
      </c>
      <c r="C14" s="34" t="s">
        <v>340</v>
      </c>
      <c r="D14" s="34" t="s">
        <v>340</v>
      </c>
      <c r="E14" s="34" t="s">
        <v>340</v>
      </c>
      <c r="F14" s="34" t="s">
        <v>340</v>
      </c>
      <c r="G14" s="34" t="s">
        <v>340</v>
      </c>
    </row>
    <row r="15" spans="1:7" ht="17.5" hidden="1" x14ac:dyDescent="0.3">
      <c r="A15" s="19" t="s">
        <v>340</v>
      </c>
      <c r="B15" s="18" t="s">
        <v>340</v>
      </c>
      <c r="C15" s="34" t="s">
        <v>340</v>
      </c>
      <c r="D15" s="34" t="s">
        <v>340</v>
      </c>
      <c r="E15" s="34" t="s">
        <v>340</v>
      </c>
      <c r="F15" s="34" t="s">
        <v>340</v>
      </c>
      <c r="G15" s="34" t="s">
        <v>340</v>
      </c>
    </row>
    <row r="16" spans="1:7" ht="17.5" hidden="1" x14ac:dyDescent="0.3">
      <c r="A16" s="19" t="s">
        <v>340</v>
      </c>
      <c r="B16" s="18" t="s">
        <v>340</v>
      </c>
      <c r="C16" s="34" t="s">
        <v>340</v>
      </c>
      <c r="D16" s="34" t="s">
        <v>340</v>
      </c>
      <c r="E16" s="34" t="s">
        <v>340</v>
      </c>
      <c r="F16" s="34" t="s">
        <v>340</v>
      </c>
      <c r="G16" s="34" t="s">
        <v>340</v>
      </c>
    </row>
    <row r="17" spans="1:7" ht="17.5" hidden="1" x14ac:dyDescent="0.3">
      <c r="A17" s="19" t="s">
        <v>340</v>
      </c>
      <c r="B17" s="18" t="s">
        <v>340</v>
      </c>
      <c r="C17" s="34" t="s">
        <v>340</v>
      </c>
      <c r="D17" s="34" t="s">
        <v>340</v>
      </c>
      <c r="E17" s="34" t="s">
        <v>340</v>
      </c>
      <c r="F17" s="34" t="s">
        <v>340</v>
      </c>
      <c r="G17" s="34" t="s">
        <v>340</v>
      </c>
    </row>
    <row r="18" spans="1:7" ht="17.5" hidden="1" x14ac:dyDescent="0.3">
      <c r="A18" s="19" t="s">
        <v>340</v>
      </c>
      <c r="B18" s="18" t="s">
        <v>340</v>
      </c>
      <c r="C18" s="34" t="s">
        <v>340</v>
      </c>
      <c r="D18" s="34" t="s">
        <v>340</v>
      </c>
      <c r="E18" s="34" t="s">
        <v>340</v>
      </c>
      <c r="F18" s="34" t="s">
        <v>340</v>
      </c>
      <c r="G18" s="34" t="s">
        <v>340</v>
      </c>
    </row>
    <row r="19" spans="1:7" ht="17.5" hidden="1" x14ac:dyDescent="0.3">
      <c r="A19" s="19" t="s">
        <v>340</v>
      </c>
      <c r="B19" s="18" t="s">
        <v>340</v>
      </c>
      <c r="C19" s="34" t="s">
        <v>340</v>
      </c>
      <c r="D19" s="34" t="s">
        <v>340</v>
      </c>
      <c r="E19" s="34" t="s">
        <v>340</v>
      </c>
      <c r="F19" s="34" t="s">
        <v>340</v>
      </c>
      <c r="G19" s="34" t="s">
        <v>340</v>
      </c>
    </row>
    <row r="20" spans="1:7" ht="17.5" hidden="1" x14ac:dyDescent="0.3">
      <c r="A20" s="19" t="s">
        <v>340</v>
      </c>
      <c r="B20" s="18" t="s">
        <v>340</v>
      </c>
      <c r="C20" s="34" t="s">
        <v>340</v>
      </c>
      <c r="D20" s="34" t="s">
        <v>340</v>
      </c>
      <c r="E20" s="34" t="s">
        <v>340</v>
      </c>
      <c r="F20" s="34" t="s">
        <v>340</v>
      </c>
      <c r="G20" s="34" t="s">
        <v>340</v>
      </c>
    </row>
    <row r="21" spans="1:7" ht="17.5" hidden="1" x14ac:dyDescent="0.3">
      <c r="A21" s="19" t="s">
        <v>340</v>
      </c>
      <c r="B21" s="18" t="s">
        <v>340</v>
      </c>
      <c r="C21" s="34" t="s">
        <v>340</v>
      </c>
      <c r="D21" s="34" t="s">
        <v>340</v>
      </c>
      <c r="E21" s="34" t="s">
        <v>340</v>
      </c>
      <c r="F21" s="34" t="s">
        <v>340</v>
      </c>
      <c r="G21" s="34" t="s">
        <v>340</v>
      </c>
    </row>
    <row r="22" spans="1:7" ht="17.5" hidden="1" x14ac:dyDescent="0.3">
      <c r="A22" s="19" t="s">
        <v>340</v>
      </c>
      <c r="B22" s="18" t="s">
        <v>340</v>
      </c>
      <c r="C22" s="34" t="s">
        <v>340</v>
      </c>
      <c r="D22" s="34" t="s">
        <v>340</v>
      </c>
      <c r="E22" s="34" t="s">
        <v>340</v>
      </c>
      <c r="F22" s="34" t="s">
        <v>340</v>
      </c>
      <c r="G22" s="34" t="s">
        <v>340</v>
      </c>
    </row>
    <row r="23" spans="1:7" ht="17.5" x14ac:dyDescent="0.3">
      <c r="A23" s="19" t="s">
        <v>340</v>
      </c>
      <c r="B23" s="18" t="s">
        <v>455</v>
      </c>
      <c r="C23" s="34">
        <f>SUM(C5:C22)</f>
        <v>4301012334.3299999</v>
      </c>
      <c r="D23" s="34">
        <f t="shared" ref="D23:G23" si="2">SUM(D5:D22)</f>
        <v>1356019370.6900001</v>
      </c>
      <c r="E23" s="34">
        <f t="shared" si="2"/>
        <v>5657031705.0200005</v>
      </c>
      <c r="F23" s="34">
        <f t="shared" si="2"/>
        <v>3683740537.2600002</v>
      </c>
      <c r="G23" s="34">
        <f t="shared" si="2"/>
        <v>9340772242.2799988</v>
      </c>
    </row>
    <row r="24" spans="1:7" hidden="1" x14ac:dyDescent="0.3"/>
    <row r="25" spans="1:7" hidden="1" x14ac:dyDescent="0.3"/>
    <row r="26" spans="1:7" hidden="1" x14ac:dyDescent="0.3"/>
    <row r="27" spans="1:7" hidden="1" x14ac:dyDescent="0.3"/>
    <row r="28" spans="1:7" hidden="1" x14ac:dyDescent="0.3"/>
    <row r="29" spans="1:7" hidden="1" x14ac:dyDescent="0.3"/>
    <row r="30" spans="1:7" hidden="1" x14ac:dyDescent="0.3"/>
    <row r="31" spans="1:7" hidden="1" x14ac:dyDescent="0.3"/>
    <row r="32" spans="1:7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HJmlqM3SyazePuAmMurovbCQRKfcwoOfck3dGjO+hOBJXvPvDwK5qucE3Og8o7uonv+BecuSkhDe21yXJGXQ9Q==" saltValue="anggabMrBaqbDBa7ZkmwiA==" spinCount="100000" sheet="1" objects="1" scenarios="1" formatColumns="0" formatRows="0" selectLockedCells="1"/>
  <mergeCells count="2">
    <mergeCell ref="A1:G1"/>
    <mergeCell ref="A2:G2"/>
  </mergeCells>
  <pageMargins left="0.511811023622047" right="0.511811023622047" top="0.74803149606299202" bottom="0.74803149606299202" header="0.31496062992126" footer="0.31496062992126"/>
  <pageSetup scale="65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6" t="s">
        <v>462</v>
      </c>
      <c r="B1" s="76"/>
      <c r="C1" s="76"/>
      <c r="D1" s="76"/>
      <c r="E1" s="76"/>
    </row>
    <row r="2" spans="1:5" ht="39.65" customHeight="1" x14ac:dyDescent="0.3">
      <c r="A2" s="78" t="s">
        <v>748</v>
      </c>
      <c r="B2" s="78"/>
      <c r="C2" s="78"/>
      <c r="D2" s="78"/>
      <c r="E2" s="78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463</v>
      </c>
      <c r="C4" s="50" t="s">
        <v>543</v>
      </c>
      <c r="D4" s="50" t="s">
        <v>544</v>
      </c>
      <c r="E4" s="50" t="s">
        <v>545</v>
      </c>
    </row>
    <row r="5" spans="1:5" x14ac:dyDescent="0.3">
      <c r="A5" s="25" t="s">
        <v>499</v>
      </c>
      <c r="B5" s="21" t="s">
        <v>464</v>
      </c>
      <c r="C5" s="11">
        <f>'CHAIR PERSONNEL COST F.x'!C7+'CHAIR OVERHEAD COST F.xi'!C7</f>
        <v>364513894</v>
      </c>
      <c r="D5" s="11">
        <f>'CHAIR PERSONNEL COST F.x'!D7+'CHAIR OVERHEAD COST F.xi'!D7</f>
        <v>352513894</v>
      </c>
      <c r="E5" s="11">
        <f>'CHAIR PERSONNEL COST F.x'!E7+'CHAIR OVERHEAD COST F.xi'!E7</f>
        <v>128269334</v>
      </c>
    </row>
    <row r="6" spans="1:5" x14ac:dyDescent="0.3">
      <c r="A6" s="25" t="s">
        <v>500</v>
      </c>
      <c r="B6" s="21" t="s">
        <v>465</v>
      </c>
      <c r="C6" s="11">
        <f>'SLT PERSONNEL COST F.x'!C7+'SLT OVERHEAD COST F.xi'!C7</f>
        <v>60879308</v>
      </c>
      <c r="D6" s="11">
        <f>'SLT PERSONNEL COST F.x'!D7+'SLT OVERHEAD COST F.xi'!D7</f>
        <v>57929308</v>
      </c>
      <c r="E6" s="11">
        <f>'SLT PERSONNEL COST F.x'!E7+'SLT OVERHEAD COST F.xi'!E7</f>
        <v>36257256</v>
      </c>
    </row>
    <row r="7" spans="1:5" x14ac:dyDescent="0.3">
      <c r="A7" s="25" t="s">
        <v>501</v>
      </c>
      <c r="B7" s="21" t="s">
        <v>466</v>
      </c>
      <c r="C7" s="11">
        <f>'COUNCIL PERSONNEL COST F.x'!C7+'COUNCIL OVERHEAD COST F.xi'!C7</f>
        <v>94947257</v>
      </c>
      <c r="D7" s="11">
        <f>'COUNCIL PERSONNEL COST F.x'!D7+'COUNCIL OVERHEAD COST F.xi'!D7</f>
        <v>90747257</v>
      </c>
      <c r="E7" s="11">
        <f>'COUNCIL PERSONNEL COST F.x'!E7+'COUNCIL OVERHEAD COST F.xi'!E7</f>
        <v>62961305</v>
      </c>
    </row>
    <row r="8" spans="1:5" x14ac:dyDescent="0.3">
      <c r="A8" s="25" t="s">
        <v>502</v>
      </c>
      <c r="B8" s="21" t="s">
        <v>688</v>
      </c>
      <c r="C8" s="11">
        <f>'PMD PERSONNEL COST F.x'!C7+'PMD OVERHEAD COST F.xi'!C7</f>
        <v>294198856</v>
      </c>
      <c r="D8" s="11">
        <f>'PMD PERSONNEL COST F.x'!D7+'PMD OVERHEAD COST F.xi'!D7</f>
        <v>127565441</v>
      </c>
      <c r="E8" s="11">
        <f>'PMD PERSONNEL COST F.x'!E7+'PMD OVERHEAD COST F.xi'!E7</f>
        <v>155988976</v>
      </c>
    </row>
    <row r="9" spans="1:5" x14ac:dyDescent="0.3">
      <c r="A9" s="25" t="s">
        <v>503</v>
      </c>
      <c r="B9" s="21" t="s">
        <v>467</v>
      </c>
      <c r="C9" s="11">
        <f>'AGRIC PERSONNEL COST F.x'!C7+'AGRIC OVERHEAD COST F.xi'!C7</f>
        <v>369480886</v>
      </c>
      <c r="D9" s="11">
        <f>'AGRIC PERSONNEL COST F.x'!D7+'AGRIC OVERHEAD COST F.xi'!D7</f>
        <v>208225386</v>
      </c>
      <c r="E9" s="11">
        <f>'AGRIC PERSONNEL COST F.x'!E7+'AGRIC OVERHEAD COST F.xi'!E7</f>
        <v>121054364.38</v>
      </c>
    </row>
    <row r="10" spans="1:5" x14ac:dyDescent="0.3">
      <c r="A10" s="25" t="s">
        <v>504</v>
      </c>
      <c r="B10" s="21" t="s">
        <v>468</v>
      </c>
      <c r="C10" s="11">
        <f>'FINANCE PERSONNEL COST F.x'!C7+'FINANCE OVERHEAD COST F.xi'!C7</f>
        <v>1476106539.21</v>
      </c>
      <c r="D10" s="11">
        <f>'FINANCE PERSONNEL COST F.x'!D7+'FINANCE OVERHEAD COST F.xi'!D7</f>
        <v>1252662102.46</v>
      </c>
      <c r="E10" s="11">
        <f>'FINANCE PERSONNEL COST F.x'!E7+'FINANCE OVERHEAD COST F.xi'!E7</f>
        <v>2062050882.9000001</v>
      </c>
    </row>
    <row r="11" spans="1:5" x14ac:dyDescent="0.3">
      <c r="A11" s="25" t="s">
        <v>505</v>
      </c>
      <c r="B11" s="21" t="s">
        <v>469</v>
      </c>
      <c r="C11" s="11">
        <f>'WORKS PERSONNEL COST F.x'!C7+'WORKS OVERHEAD COST F.xi'!C7</f>
        <v>120033106</v>
      </c>
      <c r="D11" s="11">
        <f>'WORKS PERSONNEL COST F.x'!D7+'WORKS OVERHEAD COST F.xi'!D7</f>
        <v>77513106</v>
      </c>
      <c r="E11" s="11">
        <f>'WORKS PERSONNEL COST F.x'!E7+'WORKS OVERHEAD COST F.xi'!E7</f>
        <v>83557604</v>
      </c>
    </row>
    <row r="12" spans="1:5" x14ac:dyDescent="0.3">
      <c r="A12" s="25" t="s">
        <v>506</v>
      </c>
      <c r="B12" s="21" t="s">
        <v>470</v>
      </c>
      <c r="C12" s="11">
        <f>'ESD PERSONNEL COST F.x'!C7+'ESD OVERHEAD COST F.xi'!C7</f>
        <v>2417530428</v>
      </c>
      <c r="D12" s="11">
        <f>'ESD PERSONNEL COST F.x'!D7+'ESD OVERHEAD COST F.xi'!D7</f>
        <v>2113150928</v>
      </c>
      <c r="E12" s="11">
        <f>'ESD PERSONNEL COST F.x'!E7+'ESD OVERHEAD COST F.xi'!E7</f>
        <v>2369406535.8099999</v>
      </c>
    </row>
    <row r="13" spans="1:5" x14ac:dyDescent="0.3">
      <c r="A13" s="25" t="s">
        <v>507</v>
      </c>
      <c r="B13" s="21" t="s">
        <v>699</v>
      </c>
      <c r="C13" s="11">
        <f>'PHC PERSONNEL COST F.x'!C7+'PHC OVERHEAD COST F.xi'!C7</f>
        <v>410459540</v>
      </c>
      <c r="D13" s="11">
        <f>'PHC PERSONNEL COST F.x'!D7+'PHC OVERHEAD COST F.xi'!D7</f>
        <v>396669940</v>
      </c>
      <c r="E13" s="11">
        <f>'PHC PERSONNEL COST F.x'!E7+'PHC OVERHEAD COST F.xi'!E7</f>
        <v>371199054.16000003</v>
      </c>
    </row>
    <row r="14" spans="1:5" x14ac:dyDescent="0.3">
      <c r="A14" s="25" t="s">
        <v>508</v>
      </c>
      <c r="B14" s="21" t="s">
        <v>471</v>
      </c>
      <c r="C14" s="11">
        <f>'WATSAN PERSONNEL COST F.x'!C7+'WATSAN OVERHEAD COST F.xi'!C7</f>
        <v>203646138</v>
      </c>
      <c r="D14" s="11">
        <f>'WATSAN PERSONNEL COST F.x'!D7+'WATSAN OVERHEAD COST F.xi'!D7</f>
        <v>144725612</v>
      </c>
      <c r="E14" s="11">
        <f>'WATSAN PERSONNEL COST F.x'!E7+'WATSAN OVERHEAD COST F.xi'!E7</f>
        <v>168340696.77000001</v>
      </c>
    </row>
    <row r="15" spans="1:5" x14ac:dyDescent="0.3">
      <c r="A15" s="25" t="s">
        <v>509</v>
      </c>
      <c r="B15" s="21" t="s">
        <v>472</v>
      </c>
      <c r="C15" s="11">
        <f>'TRADITIONAL PERSONNEL COST F.x'!C7+'TRADITIONAL OVERHEAD COST F.xi'!C7</f>
        <v>42642720</v>
      </c>
      <c r="D15" s="11">
        <f>'TRADITIONAL PERSONNEL COST F.x'!D7+'TRADITIONAL OVERHEAD COST F.xi'!D7</f>
        <v>39962720</v>
      </c>
      <c r="E15" s="11">
        <f>'TRADITIONAL PERSONNEL COST F.x'!E7+'TRADITIONAL OVERHEAD COST F.xi'!E7</f>
        <v>97945696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4"/>
      <c r="B21" s="5"/>
      <c r="C21" s="11"/>
      <c r="D21" s="11"/>
      <c r="E21" s="11"/>
    </row>
    <row r="22" spans="1:5" hidden="1" x14ac:dyDescent="0.3">
      <c r="A22" s="6"/>
      <c r="B22" s="7"/>
      <c r="C22" s="10"/>
      <c r="D22" s="10"/>
      <c r="E22" s="10"/>
    </row>
    <row r="23" spans="1:5" hidden="1" x14ac:dyDescent="0.3">
      <c r="A23" s="6"/>
      <c r="B23" s="7"/>
      <c r="C23" s="10"/>
      <c r="D23" s="10"/>
      <c r="E23" s="10"/>
    </row>
    <row r="24" spans="1:5" hidden="1" x14ac:dyDescent="0.3">
      <c r="A24" s="6"/>
      <c r="B24" s="7"/>
      <c r="C24" s="10"/>
      <c r="D24" s="10"/>
      <c r="E24" s="10"/>
    </row>
    <row r="25" spans="1:5" hidden="1" x14ac:dyDescent="0.3">
      <c r="A25" s="6"/>
      <c r="B25" s="7"/>
      <c r="C25" s="10"/>
      <c r="D25" s="10"/>
      <c r="E25" s="10"/>
    </row>
    <row r="26" spans="1:5" x14ac:dyDescent="0.3">
      <c r="A26" s="4"/>
      <c r="B26" s="5" t="s">
        <v>455</v>
      </c>
      <c r="C26" s="11">
        <f>SUM(C5:C25)</f>
        <v>5854438672.21</v>
      </c>
      <c r="D26" s="11">
        <f t="shared" ref="D26:E26" si="0">SUM(D5:D25)</f>
        <v>4861665694.46</v>
      </c>
      <c r="E26" s="11">
        <f t="shared" si="0"/>
        <v>5657031705.0200005</v>
      </c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qGQUtMTLEavhMPAM36bm0pwK70nOEt2mcyt9pfQ7qZFxeZd0WWVZDFgBzB0GiFcLrdGOmgKUZmfxLRTyfoCLbA==" saltValue="W5hRIwcjDI3Dd5eH7r7K0w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11" zoomScale="90" zoomScaleNormal="13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6" t="s">
        <v>473</v>
      </c>
      <c r="B1" s="76"/>
      <c r="C1" s="76"/>
      <c r="D1" s="76"/>
      <c r="E1" s="76"/>
    </row>
    <row r="2" spans="1:5" ht="28.15" customHeight="1" x14ac:dyDescent="0.3">
      <c r="A2" s="77" t="s">
        <v>749</v>
      </c>
      <c r="B2" s="77"/>
      <c r="C2" s="77"/>
      <c r="D2" s="77"/>
      <c r="E2" s="77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474</v>
      </c>
      <c r="C4" s="50" t="s">
        <v>543</v>
      </c>
      <c r="D4" s="50" t="s">
        <v>544</v>
      </c>
      <c r="E4" s="50" t="s">
        <v>545</v>
      </c>
    </row>
    <row r="5" spans="1:5" x14ac:dyDescent="0.3">
      <c r="A5" s="5"/>
      <c r="B5" s="23" t="s">
        <v>306</v>
      </c>
      <c r="C5" s="30">
        <f>C6+C11</f>
        <v>5854438672.21</v>
      </c>
      <c r="D5" s="30">
        <f t="shared" ref="D5:E5" si="0">D6+D11</f>
        <v>4861665694.46</v>
      </c>
      <c r="E5" s="30">
        <f t="shared" si="0"/>
        <v>5657031705.0200005</v>
      </c>
    </row>
    <row r="6" spans="1:5" x14ac:dyDescent="0.3">
      <c r="A6" s="24">
        <v>21</v>
      </c>
      <c r="B6" s="23" t="s">
        <v>446</v>
      </c>
      <c r="C6" s="31">
        <f>SUM(C7:C10)</f>
        <v>4222290146.21</v>
      </c>
      <c r="D6" s="31">
        <f t="shared" ref="D6:E6" si="1">SUM(D7:D10)</f>
        <v>4168876661.21</v>
      </c>
      <c r="E6" s="31">
        <f t="shared" si="1"/>
        <v>4301012334.3299999</v>
      </c>
    </row>
    <row r="7" spans="1:5" x14ac:dyDescent="0.3">
      <c r="A7" s="22">
        <v>21010100</v>
      </c>
      <c r="B7" s="21" t="s">
        <v>475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2986937591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2943524106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2961412343.1199999</v>
      </c>
    </row>
    <row r="8" spans="1:5" x14ac:dyDescent="0.3">
      <c r="A8" s="22">
        <v>21020100</v>
      </c>
      <c r="B8" s="21" t="s">
        <v>476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91752564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91752564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 x14ac:dyDescent="0.3">
      <c r="A9" s="22">
        <v>21020200</v>
      </c>
      <c r="B9" s="21" t="s">
        <v>477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478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1143599991.21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1133599991.21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1303599991.21</v>
      </c>
    </row>
    <row r="11" spans="1:5" x14ac:dyDescent="0.3">
      <c r="A11" s="24">
        <v>22</v>
      </c>
      <c r="B11" s="23" t="s">
        <v>479</v>
      </c>
      <c r="C11" s="31">
        <f>SUM(C12:C24)</f>
        <v>1632148526</v>
      </c>
      <c r="D11" s="31">
        <f t="shared" ref="D11:E11" si="2">SUM(D12:D24)</f>
        <v>692789033.25</v>
      </c>
      <c r="E11" s="31">
        <f t="shared" si="2"/>
        <v>1356019370.6900001</v>
      </c>
    </row>
    <row r="12" spans="1:5" x14ac:dyDescent="0.3">
      <c r="A12" s="22">
        <v>22020100</v>
      </c>
      <c r="B12" s="21" t="s">
        <v>480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54000000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36380000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33150000</v>
      </c>
    </row>
    <row r="13" spans="1:5" x14ac:dyDescent="0.3">
      <c r="A13" s="22">
        <v>22020200</v>
      </c>
      <c r="B13" s="21" t="s">
        <v>481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0</v>
      </c>
    </row>
    <row r="14" spans="1:5" x14ac:dyDescent="0.3">
      <c r="A14" s="22">
        <v>22020300</v>
      </c>
      <c r="B14" s="21" t="s">
        <v>482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295025526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127429500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30100000</v>
      </c>
    </row>
    <row r="15" spans="1:5" x14ac:dyDescent="0.3">
      <c r="A15" s="22">
        <v>22020400</v>
      </c>
      <c r="B15" s="21" t="s">
        <v>483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46423000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30503400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42715000</v>
      </c>
    </row>
    <row r="16" spans="1:5" x14ac:dyDescent="0.3">
      <c r="A16" s="22">
        <v>22020500</v>
      </c>
      <c r="B16" s="21" t="s">
        <v>484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104000000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50000000</v>
      </c>
    </row>
    <row r="17" spans="1:5" x14ac:dyDescent="0.3">
      <c r="A17" s="22">
        <v>22020600</v>
      </c>
      <c r="B17" s="21" t="s">
        <v>485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345800000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306000000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98000000</v>
      </c>
    </row>
    <row r="18" spans="1:5" x14ac:dyDescent="0.3">
      <c r="A18" s="22">
        <v>22020700</v>
      </c>
      <c r="B18" s="21" t="s">
        <v>486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3600000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2800000</v>
      </c>
    </row>
    <row r="19" spans="1:5" x14ac:dyDescent="0.3">
      <c r="A19" s="22">
        <v>22020800</v>
      </c>
      <c r="B19" s="21" t="s">
        <v>487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28500000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1400000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11700000</v>
      </c>
    </row>
    <row r="20" spans="1:5" x14ac:dyDescent="0.3">
      <c r="A20" s="22">
        <v>22020900</v>
      </c>
      <c r="B20" s="21" t="s">
        <v>488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1000000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35633.25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 x14ac:dyDescent="0.3">
      <c r="A21" s="22">
        <v>22021000</v>
      </c>
      <c r="B21" s="21" t="s">
        <v>489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304300000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65460000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413600000</v>
      </c>
    </row>
    <row r="22" spans="1:5" x14ac:dyDescent="0.3">
      <c r="A22" s="22">
        <v>22040000</v>
      </c>
      <c r="B22" s="21" t="s">
        <v>490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94000000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6000000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325454370.69</v>
      </c>
    </row>
    <row r="23" spans="1:5" x14ac:dyDescent="0.3">
      <c r="A23" s="35">
        <v>22050000</v>
      </c>
      <c r="B23" s="27" t="s">
        <v>518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355500000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119580500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348000000</v>
      </c>
    </row>
    <row r="24" spans="1:5" x14ac:dyDescent="0.3">
      <c r="A24" s="35">
        <v>22060000</v>
      </c>
      <c r="B24" s="27" t="s">
        <v>519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x14ac:dyDescent="0.3">
      <c r="A25" s="24" t="s">
        <v>340</v>
      </c>
      <c r="B25" s="23" t="s">
        <v>340</v>
      </c>
      <c r="C25" s="32" t="s">
        <v>340</v>
      </c>
      <c r="D25" s="32" t="s">
        <v>340</v>
      </c>
      <c r="E25" s="32" t="s">
        <v>340</v>
      </c>
    </row>
    <row r="26" spans="1:5" x14ac:dyDescent="0.3">
      <c r="A26" s="24" t="s">
        <v>340</v>
      </c>
      <c r="B26" s="23" t="s">
        <v>340</v>
      </c>
      <c r="C26" s="32" t="s">
        <v>340</v>
      </c>
      <c r="D26" s="32" t="s">
        <v>340</v>
      </c>
      <c r="E26" s="32" t="s">
        <v>340</v>
      </c>
    </row>
    <row r="27" spans="1:5" x14ac:dyDescent="0.3">
      <c r="A27" s="22" t="s">
        <v>340</v>
      </c>
      <c r="B27" s="23" t="s">
        <v>455</v>
      </c>
      <c r="C27" s="31">
        <f>C5</f>
        <v>5854438672.21</v>
      </c>
      <c r="D27" s="31">
        <f t="shared" ref="D27:E27" si="3">D5</f>
        <v>4861665694.46</v>
      </c>
      <c r="E27" s="31">
        <f t="shared" si="3"/>
        <v>5657031705.0200005</v>
      </c>
    </row>
    <row r="28" spans="1:5" hidden="1" x14ac:dyDescent="0.3">
      <c r="A28" s="4"/>
      <c r="B28" s="5"/>
      <c r="C28" s="11"/>
      <c r="D28" s="11"/>
      <c r="E28" s="11"/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QHMlBAyaXTpLM3IBXUXS7RGiawprmy77VcBc5Z7OzXCqdLd3kceatXC6LVruuIwWNgLsVP1U8OKpjFG7YkUh1g==" saltValue="RSo1hddpMnZiLOGENGnf3Q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4.26953125" style="1" bestFit="1" customWidth="1"/>
    <col min="6" max="16384" width="8.81640625" style="1"/>
  </cols>
  <sheetData>
    <row r="1" spans="1:5" x14ac:dyDescent="0.3">
      <c r="A1" s="76" t="s">
        <v>473</v>
      </c>
      <c r="B1" s="76"/>
      <c r="C1" s="76"/>
      <c r="D1" s="76"/>
      <c r="E1" s="76"/>
    </row>
    <row r="2" spans="1:5" ht="36.65" customHeight="1" x14ac:dyDescent="0.3">
      <c r="A2" s="78" t="s">
        <v>750</v>
      </c>
      <c r="B2" s="78"/>
      <c r="C2" s="78"/>
      <c r="D2" s="78"/>
      <c r="E2" s="78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474</v>
      </c>
      <c r="C4" s="50" t="s">
        <v>543</v>
      </c>
      <c r="D4" s="50" t="s">
        <v>544</v>
      </c>
      <c r="E4" s="50" t="s">
        <v>545</v>
      </c>
    </row>
    <row r="5" spans="1:5" x14ac:dyDescent="0.3">
      <c r="A5" s="20">
        <v>32010100</v>
      </c>
      <c r="B5" s="21" t="s">
        <v>491</v>
      </c>
      <c r="C5" s="28">
        <f>'PMD CAPITAL EXP F.xii'!D7+'AGRIC CAPITAL EXP F.xii'!D7+'FINANCE CAPITAL EXP F.xii'!D7+'WORKS CAPITAL EXP F.xii'!D7+'ESD CAPITAL EXP F.xii'!D7+'PHC CAPITAL EXP F.xii'!D7+'WATSAN CAPITAL EXP F.xii'!D7</f>
        <v>1095804204</v>
      </c>
      <c r="D5" s="28">
        <f>'PMD CAPITAL EXP F.xii'!E7+'AGRIC CAPITAL EXP F.xii'!E7+'FINANCE CAPITAL EXP F.xii'!E7+'WORKS CAPITAL EXP F.xii'!E7+'ESD CAPITAL EXP F.xii'!E7+'PHC CAPITAL EXP F.xii'!E7+'WATSAN CAPITAL EXP F.xii'!E7</f>
        <v>695435671.79999995</v>
      </c>
      <c r="E5" s="28">
        <f>'PMD CAPITAL EXP F.xii'!F7+'AGRIC CAPITAL EXP F.xii'!F7+'FINANCE CAPITAL EXP F.xii'!F7+'WORKS CAPITAL EXP F.xii'!F7+'ESD CAPITAL EXP F.xii'!F7+'PHC CAPITAL EXP F.xii'!F7+'WATSAN CAPITAL EXP F.xii'!F7</f>
        <v>1175155545.55</v>
      </c>
    </row>
    <row r="6" spans="1:5" x14ac:dyDescent="0.3">
      <c r="A6" s="20">
        <v>32010200</v>
      </c>
      <c r="B6" s="21" t="s">
        <v>547</v>
      </c>
      <c r="C6" s="28">
        <f>'PMD CAPITAL EXP F.xii'!D19+'AGRIC CAPITAL EXP F.xii'!D19+'FINANCE CAPITAL EXP F.xii'!D11+'WORKS CAPITAL EXP F.xii'!D46+'ESD CAPITAL EXP F.xii'!D34+'PHC CAPITAL EXP F.xii'!D31+'WATSAN CAPITAL EXP F.xii'!D29</f>
        <v>22100000</v>
      </c>
      <c r="D6" s="28">
        <f>'PMD CAPITAL EXP F.xii'!E19+'AGRIC CAPITAL EXP F.xii'!E19+'FINANCE CAPITAL EXP F.xii'!E11+'WORKS CAPITAL EXP F.xii'!E46+'ESD CAPITAL EXP F.xii'!E34+'PHC CAPITAL EXP F.xii'!E31+'WATSAN CAPITAL EXP F.xii'!E29</f>
        <v>11640000</v>
      </c>
      <c r="E6" s="28">
        <f>'PMD CAPITAL EXP F.xii'!F19+'AGRIC CAPITAL EXP F.xii'!F19+'FINANCE CAPITAL EXP F.xii'!F11+'WORKS CAPITAL EXP F.xii'!F46+'ESD CAPITAL EXP F.xii'!F34+'PHC CAPITAL EXP F.xii'!F31+'WATSAN CAPITAL EXP F.xii'!F29</f>
        <v>1549384991.71</v>
      </c>
    </row>
    <row r="7" spans="1:5" x14ac:dyDescent="0.3">
      <c r="A7" s="20">
        <v>32010300</v>
      </c>
      <c r="B7" s="21" t="s">
        <v>492</v>
      </c>
      <c r="C7" s="28">
        <f>'PMD CAPITAL EXP F.xii'!D26+'AGRIC CAPITAL EXP F.xii'!D30+'FINANCE CAPITAL EXP F.xii'!D16+'WORKS CAPITAL EXP F.xii'!D57+'ESD CAPITAL EXP F.xii'!D45+'PHC CAPITAL EXP F.xii'!D42+'WATSAN CAPITAL EXP F.xii'!D40</f>
        <v>20000000</v>
      </c>
      <c r="D7" s="28">
        <f>'PMD CAPITAL EXP F.xii'!E26+'AGRIC CAPITAL EXP F.xii'!E30+'FINANCE CAPITAL EXP F.xii'!E16+'WORKS CAPITAL EXP F.xii'!E57+'ESD CAPITAL EXP F.xii'!E45+'PHC CAPITAL EXP F.xii'!E42+'WATSAN CAPITAL EXP F.xii'!E40</f>
        <v>0</v>
      </c>
      <c r="E7" s="28">
        <f>'PMD CAPITAL EXP F.xii'!F26+'AGRIC CAPITAL EXP F.xii'!F30+'FINANCE CAPITAL EXP F.xii'!F16+'WORKS CAPITAL EXP F.xii'!F57+'ESD CAPITAL EXP F.xii'!F45+'PHC CAPITAL EXP F.xii'!F42+'WATSAN CAPITAL EXP F.xii'!F40</f>
        <v>20000000</v>
      </c>
    </row>
    <row r="8" spans="1:5" x14ac:dyDescent="0.3">
      <c r="A8" s="20">
        <v>32010400</v>
      </c>
      <c r="B8" s="21" t="s">
        <v>493</v>
      </c>
      <c r="C8" s="28">
        <f>'PMD CAPITAL EXP F.xii'!D32+'AGRIC CAPITAL EXP F.xii'!D36+'FINANCE CAPITAL EXP F.xii'!D22+'WORKS CAPITAL EXP F.xii'!D63+'ESD CAPITAL EXP F.xii'!D51+'PHC CAPITAL EXP F.xii'!D48+'WATSAN CAPITAL EXP F.xii'!D46</f>
        <v>256500000</v>
      </c>
      <c r="D8" s="28">
        <f>'PMD CAPITAL EXP F.xii'!E32+'AGRIC CAPITAL EXP F.xii'!E36+'FINANCE CAPITAL EXP F.xii'!E22+'WORKS CAPITAL EXP F.xii'!E63+'ESD CAPITAL EXP F.xii'!E51+'PHC CAPITAL EXP F.xii'!E48+'WATSAN CAPITAL EXP F.xii'!E46</f>
        <v>60850000</v>
      </c>
      <c r="E8" s="28">
        <f>'PMD CAPITAL EXP F.xii'!F32+'AGRIC CAPITAL EXP F.xii'!F36+'FINANCE CAPITAL EXP F.xii'!F22+'WORKS CAPITAL EXP F.xii'!F63+'ESD CAPITAL EXP F.xii'!F51+'PHC CAPITAL EXP F.xii'!F48+'WATSAN CAPITAL EXP F.xii'!F46</f>
        <v>126000000</v>
      </c>
    </row>
    <row r="9" spans="1:5" x14ac:dyDescent="0.3">
      <c r="A9" s="20">
        <v>32010500</v>
      </c>
      <c r="B9" s="21" t="s">
        <v>494</v>
      </c>
      <c r="C9" s="28">
        <f>'PMD CAPITAL EXP F.xii'!D38+'AGRIC CAPITAL EXP F.xii'!D42+'FINANCE CAPITAL EXP F.xii'!D28+'WORKS CAPITAL EXP F.xii'!D69+'ESD CAPITAL EXP F.xii'!D57+'PHC CAPITAL EXP F.xii'!D54+'WATSAN CAPITAL EXP F.xii'!D52</f>
        <v>0</v>
      </c>
      <c r="D9" s="28">
        <f>'PMD CAPITAL EXP F.xii'!E38+'AGRIC CAPITAL EXP F.xii'!E42+'FINANCE CAPITAL EXP F.xii'!E28+'WORKS CAPITAL EXP F.xii'!E69+'ESD CAPITAL EXP F.xii'!E57+'PHC CAPITAL EXP F.xii'!E54+'WATSAN CAPITAL EXP F.xii'!E52</f>
        <v>0</v>
      </c>
      <c r="E9" s="28">
        <f>'PMD CAPITAL EXP F.xii'!F38+'AGRIC CAPITAL EXP F.xii'!F42+'FINANCE CAPITAL EXP F.xii'!F28+'WORKS CAPITAL EXP F.xii'!F69+'ESD CAPITAL EXP F.xii'!F57+'PHC CAPITAL EXP F.xii'!F54+'WATSAN CAPITAL EXP F.xii'!F52</f>
        <v>0</v>
      </c>
    </row>
    <row r="10" spans="1:5" x14ac:dyDescent="0.3">
      <c r="A10" s="20">
        <v>32010600</v>
      </c>
      <c r="B10" s="21" t="s">
        <v>495</v>
      </c>
      <c r="C10" s="28">
        <f>'PMD CAPITAL EXP F.xii'!D45+'AGRIC CAPITAL EXP F.xii'!D51+'FINANCE CAPITAL EXP F.xii'!D37+'WORKS CAPITAL EXP F.xii'!D78+'ESD CAPITAL EXP F.xii'!D66+'PHC CAPITAL EXP F.xii'!D63+'WATSAN CAPITAL EXP F.xii'!D61</f>
        <v>25000000</v>
      </c>
      <c r="D10" s="28">
        <f>'PMD CAPITAL EXP F.xii'!E45+'AGRIC CAPITAL EXP F.xii'!E51+'FINANCE CAPITAL EXP F.xii'!E37+'WORKS CAPITAL EXP F.xii'!E78+'ESD CAPITAL EXP F.xii'!E66+'PHC CAPITAL EXP F.xii'!E63+'WATSAN CAPITAL EXP F.xii'!E61</f>
        <v>10000000</v>
      </c>
      <c r="E10" s="28">
        <f>'PMD CAPITAL EXP F.xii'!F45+'AGRIC CAPITAL EXP F.xii'!F51+'FINANCE CAPITAL EXP F.xii'!F37+'WORKS CAPITAL EXP F.xii'!F78+'ESD CAPITAL EXP F.xii'!F66+'PHC CAPITAL EXP F.xii'!F63+'WATSAN CAPITAL EXP F.xii'!F61</f>
        <v>10000000</v>
      </c>
    </row>
    <row r="11" spans="1:5" x14ac:dyDescent="0.3">
      <c r="A11" s="20">
        <v>32010900</v>
      </c>
      <c r="B11" s="21" t="s">
        <v>496</v>
      </c>
      <c r="C11" s="28">
        <f>'PMD CAPITAL EXP F.xii'!D50+'AGRIC CAPITAL EXP F.xii'!D58+'FINANCE CAPITAL EXP F.xii'!D44+'WORKS CAPITAL EXP F.xii'!D85+'ESD CAPITAL EXP F.xii'!D73+'PHC CAPITAL EXP F.xii'!D70+'WATSAN CAPITAL EXP F.xii'!D68</f>
        <v>815900000</v>
      </c>
      <c r="D11" s="28">
        <f>'PMD CAPITAL EXP F.xii'!E50+'AGRIC CAPITAL EXP F.xii'!E58+'FINANCE CAPITAL EXP F.xii'!E44+'WORKS CAPITAL EXP F.xii'!E85+'ESD CAPITAL EXP F.xii'!E73+'PHC CAPITAL EXP F.xii'!E70+'WATSAN CAPITAL EXP F.xii'!E68</f>
        <v>293700000</v>
      </c>
      <c r="E11" s="28">
        <f>'PMD CAPITAL EXP F.xii'!F50+'AGRIC CAPITAL EXP F.xii'!F58+'FINANCE CAPITAL EXP F.xii'!F44+'WORKS CAPITAL EXP F.xii'!F85+'ESD CAPITAL EXP F.xii'!F73+'PHC CAPITAL EXP F.xii'!F70+'WATSAN CAPITAL EXP F.xii'!F68</f>
        <v>600200000</v>
      </c>
    </row>
    <row r="12" spans="1:5" x14ac:dyDescent="0.3">
      <c r="A12" s="20">
        <v>32020100</v>
      </c>
      <c r="B12" s="21" t="s">
        <v>497</v>
      </c>
      <c r="C12" s="28">
        <f>'PMD CAPITAL EXP F.xii'!D62+'AGRIC CAPITAL EXP F.xii'!D78+'FINANCE CAPITAL EXP F.xii'!D56+'WORKS CAPITAL EXP F.xii'!D97+'ESD CAPITAL EXP F.xii'!D85+'PHC CAPITAL EXP F.xii'!D82+'WATSAN CAPITAL EXP F.xii'!D80</f>
        <v>0</v>
      </c>
      <c r="D12" s="28">
        <f>'PMD CAPITAL EXP F.xii'!E62+'AGRIC CAPITAL EXP F.xii'!E78+'FINANCE CAPITAL EXP F.xii'!E56+'WORKS CAPITAL EXP F.xii'!E97+'ESD CAPITAL EXP F.xii'!E85+'PHC CAPITAL EXP F.xii'!E82+'WATSAN CAPITAL EXP F.xii'!E80</f>
        <v>0</v>
      </c>
      <c r="E12" s="28">
        <f>'PMD CAPITAL EXP F.xii'!F62+'AGRIC CAPITAL EXP F.xii'!F78+'FINANCE CAPITAL EXP F.xii'!F56+'WORKS CAPITAL EXP F.xii'!F97+'ESD CAPITAL EXP F.xii'!F85+'PHC CAPITAL EXP F.xii'!F82+'WATSAN CAPITAL EXP F.xii'!F80</f>
        <v>200000000</v>
      </c>
    </row>
    <row r="13" spans="1:5" x14ac:dyDescent="0.3">
      <c r="A13" s="20">
        <v>32030100</v>
      </c>
      <c r="B13" s="21" t="s">
        <v>447</v>
      </c>
      <c r="C13" s="28">
        <f>'PMD CAPITAL EXP F.xii'!D71+'AGRIC CAPITAL EXP F.xii'!D85+'FINANCE CAPITAL EXP F.xii'!D63+'WORKS CAPITAL EXP F.xii'!D104+'ESD CAPITAL EXP F.xii'!D92+'PHC CAPITAL EXP F.xii'!D89+'WATSAN CAPITAL EXP F.xii'!D87</f>
        <v>5000000</v>
      </c>
      <c r="D13" s="28">
        <f>'PMD CAPITAL EXP F.xii'!E71+'AGRIC CAPITAL EXP F.xii'!E85+'FINANCE CAPITAL EXP F.xii'!E63+'WORKS CAPITAL EXP F.xii'!E104+'ESD CAPITAL EXP F.xii'!E92+'PHC CAPITAL EXP F.xii'!E89+'WATSAN CAPITAL EXP F.xii'!E87</f>
        <v>4500000</v>
      </c>
      <c r="E13" s="28">
        <f>'PMD CAPITAL EXP F.xii'!F71+'AGRIC CAPITAL EXP F.xii'!F85+'FINANCE CAPITAL EXP F.xii'!F63+'WORKS CAPITAL EXP F.xii'!F104+'ESD CAPITAL EXP F.xii'!F92+'PHC CAPITAL EXP F.xii'!F89+'WATSAN CAPITAL EXP F.xii'!F87</f>
        <v>3000000</v>
      </c>
    </row>
    <row r="14" spans="1:5" x14ac:dyDescent="0.3">
      <c r="A14" s="20">
        <v>32011000</v>
      </c>
      <c r="B14" s="21" t="s">
        <v>536</v>
      </c>
      <c r="C14" s="28">
        <f>'PMD CAPITAL EXP F.xii'!D77+'AGRIC CAPITAL EXP F.xii'!D91+'FINANCE CAPITAL EXP F.xii'!D69+'WORKS CAPITAL EXP F.xii'!D110+'ESD CAPITAL EXP F.xii'!D98+'PHC CAPITAL EXP F.xii'!D95+'WATSAN CAPITAL EXP F.xii'!D93</f>
        <v>0</v>
      </c>
      <c r="D14" s="28">
        <f>'PMD CAPITAL EXP F.xii'!E77+'AGRIC CAPITAL EXP F.xii'!E91+'FINANCE CAPITAL EXP F.xii'!E69+'WORKS CAPITAL EXP F.xii'!E110+'ESD CAPITAL EXP F.xii'!E98+'PHC CAPITAL EXP F.xii'!E95+'WATSAN CAPITAL EXP F.xii'!E93</f>
        <v>0</v>
      </c>
      <c r="E14" s="28">
        <f>'PMD CAPITAL EXP F.xii'!F77+'AGRIC CAPITAL EXP F.xii'!F91+'FINANCE CAPITAL EXP F.xii'!F69+'WORKS CAPITAL EXP F.xii'!F110+'ESD CAPITAL EXP F.xii'!F98+'PHC CAPITAL EXP F.xii'!F95+'WATSAN CAPITAL EXP F.xii'!F93</f>
        <v>0</v>
      </c>
    </row>
    <row r="15" spans="1:5" hidden="1" x14ac:dyDescent="0.3">
      <c r="A15" s="21" t="s">
        <v>340</v>
      </c>
      <c r="B15" s="21" t="s">
        <v>340</v>
      </c>
      <c r="C15" s="21"/>
      <c r="D15" s="21"/>
      <c r="E15" s="21"/>
    </row>
    <row r="16" spans="1:5" hidden="1" x14ac:dyDescent="0.3">
      <c r="A16" s="21" t="s">
        <v>340</v>
      </c>
      <c r="B16" s="21" t="s">
        <v>340</v>
      </c>
      <c r="C16" s="21"/>
      <c r="D16" s="21"/>
      <c r="E16" s="21"/>
    </row>
    <row r="17" spans="1:5" hidden="1" x14ac:dyDescent="0.3">
      <c r="A17" s="21" t="s">
        <v>340</v>
      </c>
      <c r="B17" s="21" t="s">
        <v>340</v>
      </c>
      <c r="C17" s="21"/>
      <c r="D17" s="21"/>
      <c r="E17" s="21"/>
    </row>
    <row r="18" spans="1:5" hidden="1" x14ac:dyDescent="0.3">
      <c r="A18" s="21" t="s">
        <v>340</v>
      </c>
      <c r="B18" s="21" t="s">
        <v>340</v>
      </c>
      <c r="C18" s="21"/>
      <c r="D18" s="21"/>
      <c r="E18" s="21"/>
    </row>
    <row r="19" spans="1:5" hidden="1" x14ac:dyDescent="0.3">
      <c r="A19" s="21" t="s">
        <v>340</v>
      </c>
      <c r="B19" s="21" t="s">
        <v>340</v>
      </c>
      <c r="C19" s="21"/>
      <c r="D19" s="21"/>
      <c r="E19" s="21"/>
    </row>
    <row r="20" spans="1:5" hidden="1" x14ac:dyDescent="0.3">
      <c r="A20" s="21" t="s">
        <v>340</v>
      </c>
      <c r="B20" s="21" t="s">
        <v>340</v>
      </c>
      <c r="C20" s="21"/>
      <c r="D20" s="21"/>
      <c r="E20" s="21"/>
    </row>
    <row r="21" spans="1:5" hidden="1" x14ac:dyDescent="0.3">
      <c r="A21" s="21" t="s">
        <v>340</v>
      </c>
      <c r="B21" s="21" t="s">
        <v>340</v>
      </c>
      <c r="C21" s="21"/>
      <c r="D21" s="21"/>
      <c r="E21" s="21"/>
    </row>
    <row r="22" spans="1:5" hidden="1" x14ac:dyDescent="0.3">
      <c r="A22" s="21" t="s">
        <v>340</v>
      </c>
      <c r="B22" s="21" t="s">
        <v>340</v>
      </c>
      <c r="C22" s="21"/>
      <c r="D22" s="21"/>
      <c r="E22" s="21"/>
    </row>
    <row r="23" spans="1:5" hidden="1" x14ac:dyDescent="0.3">
      <c r="A23" s="21" t="s">
        <v>340</v>
      </c>
      <c r="B23" s="21" t="s">
        <v>340</v>
      </c>
      <c r="C23" s="21"/>
      <c r="D23" s="21"/>
      <c r="E23" s="21"/>
    </row>
    <row r="24" spans="1:5" hidden="1" x14ac:dyDescent="0.3">
      <c r="A24" s="21" t="s">
        <v>340</v>
      </c>
      <c r="B24" s="21" t="s">
        <v>340</v>
      </c>
      <c r="C24" s="21"/>
      <c r="D24" s="21"/>
      <c r="E24" s="21"/>
    </row>
    <row r="25" spans="1:5" hidden="1" x14ac:dyDescent="0.3">
      <c r="A25" s="21" t="s">
        <v>340</v>
      </c>
      <c r="B25" s="21" t="s">
        <v>340</v>
      </c>
      <c r="C25" s="21"/>
      <c r="D25" s="21"/>
      <c r="E25" s="21"/>
    </row>
    <row r="26" spans="1:5" hidden="1" x14ac:dyDescent="0.3">
      <c r="A26" s="21" t="s">
        <v>340</v>
      </c>
      <c r="B26" s="21" t="s">
        <v>340</v>
      </c>
      <c r="C26" s="21"/>
      <c r="D26" s="21"/>
      <c r="E26" s="21"/>
    </row>
    <row r="27" spans="1:5" hidden="1" x14ac:dyDescent="0.3">
      <c r="A27" s="21" t="s">
        <v>340</v>
      </c>
      <c r="B27" s="21" t="s">
        <v>340</v>
      </c>
      <c r="C27" s="21"/>
      <c r="D27" s="21"/>
      <c r="E27" s="21"/>
    </row>
    <row r="28" spans="1:5" x14ac:dyDescent="0.3">
      <c r="A28" s="21" t="s">
        <v>340</v>
      </c>
      <c r="B28" s="23" t="s">
        <v>498</v>
      </c>
      <c r="C28" s="29">
        <f>SUM(C5:C27)</f>
        <v>2240304204</v>
      </c>
      <c r="D28" s="29">
        <f t="shared" ref="D28:E28" si="0">SUM(D5:D27)</f>
        <v>1076125671.8</v>
      </c>
      <c r="E28" s="29">
        <f t="shared" si="0"/>
        <v>3683740537.2600002</v>
      </c>
    </row>
    <row r="29" spans="1:5" hidden="1" x14ac:dyDescent="0.3">
      <c r="A29" s="4"/>
      <c r="B29" s="5"/>
      <c r="C29" s="11"/>
      <c r="D29" s="11"/>
      <c r="E29" s="11"/>
    </row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q6RgtHsTk2TtICDZGeDjvwuBRnfwJA4q9zdAEKjoGoF+7LG/4YJMb08T9Jhwrs8hopA7+oPtTVYsMt0SFbUEQ==" saltValue="DmW4/k1r8bCoGKKGXRdgWw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4.26953125" style="1" bestFit="1" customWidth="1"/>
    <col min="6" max="16384" width="8.81640625" style="1"/>
  </cols>
  <sheetData>
    <row r="1" spans="1:5" x14ac:dyDescent="0.3">
      <c r="A1" s="76" t="s">
        <v>510</v>
      </c>
      <c r="B1" s="76"/>
      <c r="C1" s="76"/>
      <c r="D1" s="76"/>
      <c r="E1" s="76"/>
    </row>
    <row r="2" spans="1:5" ht="39.65" customHeight="1" x14ac:dyDescent="0.3">
      <c r="A2" s="78" t="s">
        <v>751</v>
      </c>
      <c r="B2" s="78"/>
      <c r="C2" s="78"/>
      <c r="D2" s="78"/>
      <c r="E2" s="78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463</v>
      </c>
      <c r="C4" s="50" t="s">
        <v>543</v>
      </c>
      <c r="D4" s="50" t="s">
        <v>544</v>
      </c>
      <c r="E4" s="50" t="s">
        <v>545</v>
      </c>
    </row>
    <row r="5" spans="1:5" x14ac:dyDescent="0.3">
      <c r="A5" s="25" t="s">
        <v>499</v>
      </c>
      <c r="B5" s="27" t="s">
        <v>464</v>
      </c>
      <c r="C5" s="11">
        <v>0</v>
      </c>
      <c r="D5" s="11">
        <v>0</v>
      </c>
      <c r="E5" s="11">
        <v>0</v>
      </c>
    </row>
    <row r="6" spans="1:5" x14ac:dyDescent="0.3">
      <c r="A6" s="25" t="s">
        <v>500</v>
      </c>
      <c r="B6" s="27" t="s">
        <v>465</v>
      </c>
      <c r="C6" s="11">
        <v>0</v>
      </c>
      <c r="D6" s="11">
        <v>0</v>
      </c>
      <c r="E6" s="11">
        <v>0</v>
      </c>
    </row>
    <row r="7" spans="1:5" x14ac:dyDescent="0.3">
      <c r="A7" s="25" t="s">
        <v>501</v>
      </c>
      <c r="B7" s="27" t="s">
        <v>466</v>
      </c>
      <c r="C7" s="11">
        <v>0</v>
      </c>
      <c r="D7" s="11">
        <v>0</v>
      </c>
      <c r="E7" s="11">
        <v>0</v>
      </c>
    </row>
    <row r="8" spans="1:5" x14ac:dyDescent="0.3">
      <c r="A8" s="25" t="s">
        <v>502</v>
      </c>
      <c r="B8" s="21" t="s">
        <v>692</v>
      </c>
      <c r="C8" s="11">
        <f>'PMD CAPITAL EXP F.xii'!D6</f>
        <v>382000000</v>
      </c>
      <c r="D8" s="11">
        <f>'PMD CAPITAL EXP F.xii'!E6</f>
        <v>131100000</v>
      </c>
      <c r="E8" s="11">
        <f>'PMD CAPITAL EXP F.xii'!F6</f>
        <v>240500000</v>
      </c>
    </row>
    <row r="9" spans="1:5" x14ac:dyDescent="0.3">
      <c r="A9" s="25" t="s">
        <v>503</v>
      </c>
      <c r="B9" s="21" t="s">
        <v>467</v>
      </c>
      <c r="C9" s="11">
        <f>'AGRIC CAPITAL EXP F.xii'!D6</f>
        <v>745000000</v>
      </c>
      <c r="D9" s="11">
        <f>'AGRIC CAPITAL EXP F.xii'!E6</f>
        <v>298200000</v>
      </c>
      <c r="E9" s="11">
        <f>'AGRIC CAPITAL EXP F.xii'!F6</f>
        <v>591000000</v>
      </c>
    </row>
    <row r="10" spans="1:5" x14ac:dyDescent="0.3">
      <c r="A10" s="25" t="s">
        <v>504</v>
      </c>
      <c r="B10" s="21" t="s">
        <v>468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1520634991.71</v>
      </c>
    </row>
    <row r="11" spans="1:5" x14ac:dyDescent="0.3">
      <c r="A11" s="25" t="s">
        <v>505</v>
      </c>
      <c r="B11" s="21" t="s">
        <v>469</v>
      </c>
      <c r="C11" s="11">
        <f>'WORKS CAPITAL EXP F.xii'!D6</f>
        <v>465000000</v>
      </c>
      <c r="D11" s="11">
        <f>'WORKS CAPITAL EXP F.xii'!E6</f>
        <v>349100000</v>
      </c>
      <c r="E11" s="11">
        <f>'WORKS CAPITAL EXP F.xii'!F6</f>
        <v>545000000</v>
      </c>
    </row>
    <row r="12" spans="1:5" x14ac:dyDescent="0.3">
      <c r="A12" s="25" t="s">
        <v>506</v>
      </c>
      <c r="B12" s="21" t="s">
        <v>470</v>
      </c>
      <c r="C12" s="11">
        <f>'ESD CAPITAL EXP F.xii'!D6</f>
        <v>314500000</v>
      </c>
      <c r="D12" s="11">
        <f>'ESD CAPITAL EXP F.xii'!E6</f>
        <v>92250000</v>
      </c>
      <c r="E12" s="11">
        <f>'ESD CAPITAL EXP F.xii'!F6</f>
        <v>184750000</v>
      </c>
    </row>
    <row r="13" spans="1:5" x14ac:dyDescent="0.3">
      <c r="A13" s="25" t="s">
        <v>507</v>
      </c>
      <c r="B13" s="21" t="s">
        <v>699</v>
      </c>
      <c r="C13" s="11">
        <f>'PHC CAPITAL EXP F.xii'!D6</f>
        <v>221997458</v>
      </c>
      <c r="D13" s="11">
        <f>'PHC CAPITAL EXP F.xii'!E6</f>
        <v>112499122.8</v>
      </c>
      <c r="E13" s="11">
        <f>'PHC CAPITAL EXP F.xii'!F6</f>
        <v>461355545.55000001</v>
      </c>
    </row>
    <row r="14" spans="1:5" x14ac:dyDescent="0.3">
      <c r="A14" s="25" t="s">
        <v>508</v>
      </c>
      <c r="B14" s="21" t="s">
        <v>471</v>
      </c>
      <c r="C14" s="11">
        <f>'WATSAN CAPITAL EXP F.xii'!D6</f>
        <v>111806746</v>
      </c>
      <c r="D14" s="11">
        <f>'WATSAN CAPITAL EXP F.xii'!E6</f>
        <v>92976549</v>
      </c>
      <c r="E14" s="11">
        <f>'WATSAN CAPITAL EXP F.xii'!F6</f>
        <v>140500000</v>
      </c>
    </row>
    <row r="15" spans="1:5" x14ac:dyDescent="0.3">
      <c r="A15" s="25" t="s">
        <v>509</v>
      </c>
      <c r="B15" s="27" t="s">
        <v>472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4"/>
      <c r="B17" s="5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4"/>
      <c r="B19" s="5"/>
      <c r="C19" s="11"/>
      <c r="D19" s="11"/>
      <c r="E19" s="11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x14ac:dyDescent="0.3">
      <c r="A22" s="4"/>
      <c r="B22" s="5" t="s">
        <v>455</v>
      </c>
      <c r="C22" s="11">
        <f>SUM(C5:C21)</f>
        <v>2240304204</v>
      </c>
      <c r="D22" s="11">
        <f t="shared" ref="D22:E22" si="0">SUM(D5:D21)</f>
        <v>1076125671.8</v>
      </c>
      <c r="E22" s="11">
        <f t="shared" si="0"/>
        <v>3683740537.2600002</v>
      </c>
    </row>
    <row r="23" spans="1:5" hidden="1" x14ac:dyDescent="0.3">
      <c r="A23" s="4"/>
      <c r="B23" s="5"/>
      <c r="C23" s="11"/>
      <c r="D23" s="11"/>
      <c r="E23" s="11"/>
    </row>
    <row r="24" spans="1:5" hidden="1" x14ac:dyDescent="0.3"/>
    <row r="25" spans="1:5" hidden="1" x14ac:dyDescent="0.3"/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1REhR5yw16Wa9bab7jAwxYwjhatsoGzrtl2Jil5TnKyx9chrAmK96M4gyKVxZMW1IUOVMFbexDv6h4EjT8CLtg==" saltValue="nsBPelqv9dhjj9ZzJENU4Q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A6" zoomScale="90" zoomScaleNormal="12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752</v>
      </c>
      <c r="B3" s="78"/>
      <c r="C3" s="78"/>
      <c r="D3" s="78"/>
      <c r="E3" s="78"/>
    </row>
    <row r="4" spans="1:5" x14ac:dyDescent="0.3">
      <c r="A4" s="77" t="s">
        <v>689</v>
      </c>
      <c r="B4" s="77"/>
      <c r="C4" s="77"/>
      <c r="D4" s="77"/>
      <c r="E4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16713894</v>
      </c>
      <c r="D7" s="12">
        <f t="shared" ref="D7:E7" si="0">D8+D13+D20</f>
        <v>16713894</v>
      </c>
      <c r="E7" s="12">
        <f t="shared" si="0"/>
        <v>6869334</v>
      </c>
    </row>
    <row r="8" spans="1:5" s="1" customFormat="1" x14ac:dyDescent="0.3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3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6869334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6869334</v>
      </c>
      <c r="D12" s="41">
        <v>6869334</v>
      </c>
      <c r="E12" s="41">
        <v>6869334</v>
      </c>
    </row>
    <row r="13" spans="1:5" s="1" customFormat="1" x14ac:dyDescent="0.3">
      <c r="A13" s="3">
        <v>2102</v>
      </c>
      <c r="B13" s="3" t="s">
        <v>9</v>
      </c>
      <c r="C13" s="12">
        <f>C14+C18</f>
        <v>9844560</v>
      </c>
      <c r="D13" s="12">
        <f t="shared" ref="D13:E13" si="3">D14+D18</f>
        <v>9844560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9844560</v>
      </c>
      <c r="D14" s="12">
        <f t="shared" ref="D14:E14" si="4">SUM(D15:D17)</f>
        <v>9844560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9844560</v>
      </c>
      <c r="D15" s="41">
        <v>9844560</v>
      </c>
      <c r="E15" s="41">
        <v>0</v>
      </c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sLvIuSmCLbLxApmOCN+CHMmoF86X9yxV/D9wuO1pKpvijFYvB1T8eoWrQImdO1mcfCSdAI3g5z6FYErARMLSA==" saltValue="JyzlyUWsEIYoSX4Ug/OyF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52" zoomScale="90" zoomScaleNormal="12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753</v>
      </c>
      <c r="B4" s="78"/>
      <c r="C4" s="78"/>
      <c r="D4" s="78"/>
      <c r="E4" s="78"/>
    </row>
    <row r="5" spans="1:5" x14ac:dyDescent="0.3">
      <c r="A5" s="77" t="s">
        <v>689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347800000</v>
      </c>
      <c r="D7" s="12">
        <f t="shared" ref="D7:E7" si="0">D8+D84+D88+D93</f>
        <v>335800000</v>
      </c>
      <c r="E7" s="12">
        <f t="shared" si="0"/>
        <v>121400000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347800000</v>
      </c>
      <c r="D8" s="12">
        <f t="shared" ref="D8:E8" si="1">D9+D14+D22+D36+D45+D48+D54+D63+D67+D70</f>
        <v>335800000</v>
      </c>
      <c r="E8" s="12">
        <f t="shared" si="1"/>
        <v>121400000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12000000</v>
      </c>
      <c r="D9" s="12">
        <f t="shared" ref="D9:E9" si="2">SUM(D10:D13)</f>
        <v>8800000</v>
      </c>
      <c r="E9" s="12">
        <f t="shared" si="2"/>
        <v>5900000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12000000</v>
      </c>
      <c r="D11" s="41">
        <v>8800000</v>
      </c>
      <c r="E11" s="41">
        <v>5900000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3000000</v>
      </c>
      <c r="E36" s="12">
        <f t="shared" si="4"/>
        <v>2000000</v>
      </c>
    </row>
    <row r="37" spans="1:5" x14ac:dyDescent="0.3">
      <c r="A37" s="43">
        <v>22020401</v>
      </c>
      <c r="B37" s="44" t="s">
        <v>50</v>
      </c>
      <c r="C37" s="41">
        <v>3000000</v>
      </c>
      <c r="D37" s="41">
        <v>3000000</v>
      </c>
      <c r="E37" s="41">
        <v>2000000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20000000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x14ac:dyDescent="0.3">
      <c r="A47" s="43">
        <v>22020502</v>
      </c>
      <c r="B47" s="44" t="s">
        <v>60</v>
      </c>
      <c r="C47" s="41"/>
      <c r="D47" s="41"/>
      <c r="E47" s="41">
        <v>20000000</v>
      </c>
    </row>
    <row r="48" spans="1:5" s="1" customFormat="1" x14ac:dyDescent="0.3">
      <c r="A48" s="4">
        <v>220206</v>
      </c>
      <c r="B48" s="5" t="s">
        <v>61</v>
      </c>
      <c r="C48" s="12">
        <f>SUM(C49:C53)</f>
        <v>314800000</v>
      </c>
      <c r="D48" s="12">
        <f t="shared" ref="D48:E48" si="6">SUM(D49:D53)</f>
        <v>306000000</v>
      </c>
      <c r="E48" s="12">
        <f t="shared" si="6"/>
        <v>86000000</v>
      </c>
    </row>
    <row r="49" spans="1:5" x14ac:dyDescent="0.3">
      <c r="A49" s="43">
        <v>22020601</v>
      </c>
      <c r="B49" s="44" t="s">
        <v>62</v>
      </c>
      <c r="C49" s="41">
        <v>300000000</v>
      </c>
      <c r="D49" s="41">
        <v>300000000</v>
      </c>
      <c r="E49" s="41">
        <v>80000000</v>
      </c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x14ac:dyDescent="0.3">
      <c r="A52" s="43">
        <v>22020604</v>
      </c>
      <c r="B52" s="44" t="s">
        <v>65</v>
      </c>
      <c r="C52" s="41">
        <v>14800000</v>
      </c>
      <c r="D52" s="41">
        <v>6000000</v>
      </c>
      <c r="E52" s="41">
        <v>6000000</v>
      </c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18000000</v>
      </c>
      <c r="D70" s="12">
        <f t="shared" ref="D70:E70" si="10">SUM(D71:D83)</f>
        <v>18000000</v>
      </c>
      <c r="E70" s="12">
        <f t="shared" si="10"/>
        <v>7500000</v>
      </c>
    </row>
    <row r="71" spans="1:5" x14ac:dyDescent="0.3">
      <c r="A71" s="43">
        <v>22021001</v>
      </c>
      <c r="B71" s="44" t="s">
        <v>84</v>
      </c>
      <c r="C71" s="41">
        <v>3000000</v>
      </c>
      <c r="D71" s="41">
        <v>3000000</v>
      </c>
      <c r="E71" s="41">
        <v>2000000</v>
      </c>
    </row>
    <row r="72" spans="1:5" x14ac:dyDescent="0.3">
      <c r="A72" s="43">
        <v>22021002</v>
      </c>
      <c r="B72" s="44" t="s">
        <v>85</v>
      </c>
      <c r="C72" s="41">
        <v>5000000</v>
      </c>
      <c r="D72" s="41">
        <v>5000000</v>
      </c>
      <c r="E72" s="41">
        <v>2000000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10000000</v>
      </c>
      <c r="D76" s="41">
        <v>10000000</v>
      </c>
      <c r="E76" s="41">
        <v>3500000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tRuUDcN3sTJGu8swQqv2+CilyJ3pa12xD1qZVKbXUZDc4Ve3KRUJkIpQCEZABzvVn5LoC42vd1SU0LYPaKvGAg==" saltValue="IjZzdqdqktOCPnF3EtY93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18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A6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754</v>
      </c>
      <c r="B3" s="78"/>
      <c r="C3" s="78"/>
      <c r="D3" s="78"/>
      <c r="E3" s="78"/>
    </row>
    <row r="4" spans="1:5" x14ac:dyDescent="0.3">
      <c r="A4" s="77" t="s">
        <v>690</v>
      </c>
      <c r="B4" s="77"/>
      <c r="C4" s="77"/>
      <c r="D4" s="77"/>
      <c r="E4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53129308</v>
      </c>
      <c r="D7" s="12">
        <f t="shared" ref="D7:E7" si="0">D8+D13+D20</f>
        <v>53129308</v>
      </c>
      <c r="E7" s="12">
        <f t="shared" si="0"/>
        <v>32607256</v>
      </c>
    </row>
    <row r="8" spans="1:5" s="1" customFormat="1" x14ac:dyDescent="0.3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3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32607256</v>
      </c>
    </row>
    <row r="13" spans="1:5" s="1" customFormat="1" x14ac:dyDescent="0.3">
      <c r="A13" s="3">
        <v>2102</v>
      </c>
      <c r="B13" s="3" t="s">
        <v>9</v>
      </c>
      <c r="C13" s="12">
        <f>C14+C18</f>
        <v>20522052</v>
      </c>
      <c r="D13" s="12">
        <f t="shared" ref="D13:E13" si="3">D14+D18</f>
        <v>20522052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20522052</v>
      </c>
      <c r="D14" s="12">
        <f t="shared" ref="D14:E14" si="4">SUM(D15:D17)</f>
        <v>20522052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20522052</v>
      </c>
      <c r="D15" s="41">
        <v>20522052</v>
      </c>
      <c r="E15" s="41">
        <v>0</v>
      </c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XEzH2e0zbQ1lDKkHtcb8ajpUBN8kNC6zl1SZGzVhND3lBZigWBbTSFCFRRH4UCGyd+vLJ/xzPdFVaMMhANHrpA==" saltValue="B6WEm5mZpe7+RUT/w1/MS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36" zoomScale="90" zoomScaleNormal="13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755</v>
      </c>
      <c r="B4" s="78"/>
      <c r="C4" s="78"/>
      <c r="D4" s="78"/>
      <c r="E4" s="78"/>
    </row>
    <row r="5" spans="1:5" x14ac:dyDescent="0.3">
      <c r="A5" s="77" t="s">
        <v>690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7750000</v>
      </c>
      <c r="D7" s="12">
        <f t="shared" ref="D7:E7" si="0">D8+D84+D88+D93</f>
        <v>4800000</v>
      </c>
      <c r="E7" s="12">
        <f t="shared" si="0"/>
        <v>3650000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7750000</v>
      </c>
      <c r="D8" s="12">
        <f t="shared" ref="D8:E8" si="1">D9+D14+D22+D36+D45+D48+D54+D63+D67+D70</f>
        <v>4800000</v>
      </c>
      <c r="E8" s="12">
        <f t="shared" si="1"/>
        <v>3650000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2000000</v>
      </c>
      <c r="E9" s="12">
        <f t="shared" si="2"/>
        <v>1300000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3000000</v>
      </c>
      <c r="D11" s="41">
        <v>2000000</v>
      </c>
      <c r="E11" s="41">
        <v>1300000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2750000</v>
      </c>
      <c r="D36" s="12">
        <f t="shared" ref="D36:E36" si="4">SUM(D37:D44)</f>
        <v>1200000</v>
      </c>
      <c r="E36" s="12">
        <f t="shared" si="4"/>
        <v>1350000</v>
      </c>
    </row>
    <row r="37" spans="1:5" x14ac:dyDescent="0.3">
      <c r="A37" s="43">
        <v>22020401</v>
      </c>
      <c r="B37" s="44" t="s">
        <v>50</v>
      </c>
      <c r="C37" s="41">
        <v>2500000</v>
      </c>
      <c r="D37" s="41">
        <v>1200000</v>
      </c>
      <c r="E37" s="41">
        <v>1200000</v>
      </c>
    </row>
    <row r="38" spans="1:5" x14ac:dyDescent="0.3">
      <c r="A38" s="43">
        <v>22020402</v>
      </c>
      <c r="B38" s="44" t="s">
        <v>51</v>
      </c>
      <c r="C38" s="41">
        <v>250000</v>
      </c>
      <c r="D38" s="41">
        <v>0</v>
      </c>
      <c r="E38" s="41">
        <v>150000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1600000</v>
      </c>
      <c r="E70" s="12">
        <f t="shared" si="10"/>
        <v>1000000</v>
      </c>
    </row>
    <row r="71" spans="1:5" x14ac:dyDescent="0.3">
      <c r="A71" s="43">
        <v>22021001</v>
      </c>
      <c r="B71" s="44" t="s">
        <v>84</v>
      </c>
      <c r="C71" s="41">
        <v>1000000</v>
      </c>
      <c r="D71" s="41">
        <v>600000</v>
      </c>
      <c r="E71" s="41">
        <v>500000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1000000</v>
      </c>
      <c r="D76" s="41">
        <v>1000000</v>
      </c>
      <c r="E76" s="41">
        <v>500000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xnZmHELxt3C1TcCB4h0OF09MsYcE9px4skHCUioUA9z15UPo0lWKUG0qk5yBJbcfnOcD7KnWrj7Pf8rV/OoGQg==" saltValue="3bnykoPrT72GfR2wIVxgc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22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A2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756</v>
      </c>
      <c r="B3" s="78"/>
      <c r="C3" s="78"/>
      <c r="D3" s="78"/>
      <c r="E3" s="78"/>
    </row>
    <row r="4" spans="1:5" x14ac:dyDescent="0.3">
      <c r="A4" s="77" t="s">
        <v>691</v>
      </c>
      <c r="B4" s="77"/>
      <c r="C4" s="77"/>
      <c r="D4" s="77"/>
      <c r="E4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63647257</v>
      </c>
      <c r="D7" s="12">
        <f t="shared" ref="D7:E7" si="0">D8+D13+D20</f>
        <v>63647257</v>
      </c>
      <c r="E7" s="12">
        <f t="shared" si="0"/>
        <v>38261305</v>
      </c>
    </row>
    <row r="8" spans="1:5" s="1" customFormat="1" x14ac:dyDescent="0.3">
      <c r="A8" s="3">
        <v>2101</v>
      </c>
      <c r="B8" s="3" t="s">
        <v>5</v>
      </c>
      <c r="C8" s="12">
        <f>C9</f>
        <v>38261305</v>
      </c>
      <c r="D8" s="12">
        <f t="shared" ref="D8:E8" si="1">D9</f>
        <v>38261305</v>
      </c>
      <c r="E8" s="12">
        <f t="shared" si="1"/>
        <v>38261305</v>
      </c>
    </row>
    <row r="9" spans="1:5" s="1" customFormat="1" x14ac:dyDescent="0.3">
      <c r="A9" s="3">
        <v>210101</v>
      </c>
      <c r="B9" s="3" t="s">
        <v>6</v>
      </c>
      <c r="C9" s="12">
        <f>SUM(C10:C12)</f>
        <v>38261305</v>
      </c>
      <c r="D9" s="12">
        <f t="shared" ref="D9:E9" si="2">SUM(D10:D12)</f>
        <v>38261305</v>
      </c>
      <c r="E9" s="12">
        <f t="shared" si="2"/>
        <v>38261305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38261305</v>
      </c>
      <c r="D12" s="41">
        <v>38261305</v>
      </c>
      <c r="E12" s="41">
        <v>38261305</v>
      </c>
    </row>
    <row r="13" spans="1:5" s="1" customFormat="1" x14ac:dyDescent="0.3">
      <c r="A13" s="3">
        <v>2102</v>
      </c>
      <c r="B13" s="3" t="s">
        <v>9</v>
      </c>
      <c r="C13" s="12">
        <f>C14+C18</f>
        <v>25385952</v>
      </c>
      <c r="D13" s="12">
        <f t="shared" ref="D13:E13" si="3">D14+D18</f>
        <v>25385952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25385952</v>
      </c>
      <c r="D14" s="12">
        <f t="shared" ref="D14:E14" si="4">SUM(D15:D17)</f>
        <v>25385952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25385952</v>
      </c>
      <c r="D15" s="41">
        <v>25385952</v>
      </c>
      <c r="E15" s="41">
        <v>0</v>
      </c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p399C1Pyn6TM34gOcRWm6YLV706OSWNwXYoAF2ERUV1U1r+YB31gy5aHlhpPOnzoHU+StcbzdxRoTWb3Lpj+4w==" saltValue="aXk6iI9VyhamZBO+5FHya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zoomScale="90" zoomScaleNormal="12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757</v>
      </c>
      <c r="B4" s="78"/>
      <c r="C4" s="78"/>
      <c r="D4" s="78"/>
      <c r="E4" s="78"/>
    </row>
    <row r="5" spans="1:5" x14ac:dyDescent="0.3">
      <c r="A5" s="77" t="s">
        <v>691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31300000</v>
      </c>
      <c r="D7" s="12">
        <f t="shared" ref="D7:E7" si="0">D8+D84+D88+D93</f>
        <v>27100000</v>
      </c>
      <c r="E7" s="12">
        <f t="shared" si="0"/>
        <v>24700000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31300000</v>
      </c>
      <c r="D8" s="12">
        <f t="shared" ref="D8:E8" si="1">D9+D14+D22+D36+D45+D48+D54+D63+D67+D70</f>
        <v>27100000</v>
      </c>
      <c r="E8" s="12">
        <f t="shared" si="1"/>
        <v>24700000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4000000</v>
      </c>
      <c r="E9" s="12">
        <f t="shared" si="2"/>
        <v>5000000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5000000</v>
      </c>
      <c r="D11" s="41">
        <v>4000000</v>
      </c>
      <c r="E11" s="41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800000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41">
        <v>800000</v>
      </c>
      <c r="D23" s="41">
        <v>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6500000</v>
      </c>
      <c r="D36" s="12">
        <f t="shared" ref="D36:E36" si="4">SUM(D37:D44)</f>
        <v>4700000</v>
      </c>
      <c r="E36" s="12">
        <f t="shared" si="4"/>
        <v>4500000</v>
      </c>
    </row>
    <row r="37" spans="1:5" x14ac:dyDescent="0.3">
      <c r="A37" s="43">
        <v>22020401</v>
      </c>
      <c r="B37" s="44" t="s">
        <v>50</v>
      </c>
      <c r="C37" s="41">
        <v>5000000</v>
      </c>
      <c r="D37" s="41">
        <v>3500000</v>
      </c>
      <c r="E37" s="41">
        <v>2500000</v>
      </c>
    </row>
    <row r="38" spans="1:5" x14ac:dyDescent="0.3">
      <c r="A38" s="43">
        <v>22020402</v>
      </c>
      <c r="B38" s="44" t="s">
        <v>51</v>
      </c>
      <c r="C38" s="41">
        <v>1500000</v>
      </c>
      <c r="D38" s="41">
        <v>1200000</v>
      </c>
      <c r="E38" s="41">
        <v>2000000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2200000</v>
      </c>
    </row>
    <row r="64" spans="1:5" x14ac:dyDescent="0.3">
      <c r="A64" s="43">
        <v>22020801</v>
      </c>
      <c r="B64" s="44" t="s">
        <v>77</v>
      </c>
      <c r="C64" s="41">
        <v>0</v>
      </c>
      <c r="D64" s="41"/>
      <c r="E64" s="41">
        <v>2200000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19000000</v>
      </c>
      <c r="D70" s="12">
        <f t="shared" ref="D70:E70" si="10">SUM(D71:D83)</f>
        <v>18400000</v>
      </c>
      <c r="E70" s="12">
        <f t="shared" si="10"/>
        <v>12000000</v>
      </c>
    </row>
    <row r="71" spans="1:5" x14ac:dyDescent="0.3">
      <c r="A71" s="43">
        <v>22021001</v>
      </c>
      <c r="B71" s="44" t="s">
        <v>84</v>
      </c>
      <c r="C71" s="41">
        <v>4000000</v>
      </c>
      <c r="D71" s="41">
        <v>4000000</v>
      </c>
      <c r="E71" s="41">
        <v>3000000</v>
      </c>
    </row>
    <row r="72" spans="1:5" x14ac:dyDescent="0.3">
      <c r="A72" s="43">
        <v>22021002</v>
      </c>
      <c r="B72" s="44" t="s">
        <v>85</v>
      </c>
      <c r="C72" s="41">
        <v>5000000</v>
      </c>
      <c r="D72" s="41">
        <v>7500000</v>
      </c>
      <c r="E72" s="41">
        <v>4500000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10000000</v>
      </c>
      <c r="D76" s="41">
        <v>6900000</v>
      </c>
      <c r="E76" s="41">
        <v>4500000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OG4dkbyijxCNNO7CMqhE5Gcrr+kBUItupMq+gw6kvjE+TBJX7nufqgaoO0X2weiqwCCw4/ikS2pDH+wSVVYiOg==" saltValue="hH9OfdfvTeF9doMnVXYuo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26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topLeftCell="A6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758</v>
      </c>
      <c r="B3" s="78"/>
      <c r="C3" s="78"/>
      <c r="D3" s="78"/>
      <c r="E3" s="78"/>
    </row>
    <row r="4" spans="1:5" x14ac:dyDescent="0.3">
      <c r="A4" s="77" t="s">
        <v>693</v>
      </c>
      <c r="B4" s="77"/>
      <c r="C4" s="77"/>
      <c r="D4" s="77"/>
      <c r="E4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145698856</v>
      </c>
      <c r="D7" s="12">
        <f t="shared" ref="D7:E7" si="0">D8+D13+D20</f>
        <v>118965441</v>
      </c>
      <c r="E7" s="12">
        <f t="shared" si="0"/>
        <v>105888976</v>
      </c>
    </row>
    <row r="8" spans="1:5" s="1" customFormat="1" x14ac:dyDescent="0.3">
      <c r="A8" s="3">
        <v>2101</v>
      </c>
      <c r="B8" s="3" t="s">
        <v>5</v>
      </c>
      <c r="C8" s="12">
        <f>C9</f>
        <v>145698856</v>
      </c>
      <c r="D8" s="12">
        <f t="shared" ref="D8:E8" si="1">D9</f>
        <v>118965441</v>
      </c>
      <c r="E8" s="12">
        <f t="shared" si="1"/>
        <v>105888976</v>
      </c>
    </row>
    <row r="9" spans="1:5" s="1" customFormat="1" x14ac:dyDescent="0.3">
      <c r="A9" s="3">
        <v>210101</v>
      </c>
      <c r="B9" s="3" t="s">
        <v>6</v>
      </c>
      <c r="C9" s="12">
        <f>SUM(C10:C12)</f>
        <v>145698856</v>
      </c>
      <c r="D9" s="12">
        <f t="shared" ref="D9:E9" si="2">SUM(D10:D12)</f>
        <v>118965441</v>
      </c>
      <c r="E9" s="12">
        <f t="shared" si="2"/>
        <v>105888976</v>
      </c>
    </row>
    <row r="10" spans="1:5" x14ac:dyDescent="0.3">
      <c r="A10" s="59">
        <v>21010101</v>
      </c>
      <c r="B10" s="48" t="s">
        <v>5</v>
      </c>
      <c r="C10" s="41">
        <v>145698856</v>
      </c>
      <c r="D10" s="41">
        <v>118965441</v>
      </c>
      <c r="E10" s="41">
        <v>105888976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wOjygli3rQOLy+W0ONb9Fe22RAY5Vg5Jppps6L4Nf6E4Zqnu57Vd+1uQWIT0Hk73Zykw1btp+NBuba8ajG8pw==" saltValue="BRyfS948IE7CEIR2eAr97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topLeftCell="A14" zoomScale="90" zoomScaleNormal="120" zoomScaleSheetLayoutView="90" workbookViewId="0">
      <selection activeCell="A71" sqref="A7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759</v>
      </c>
      <c r="B4" s="78"/>
      <c r="C4" s="78"/>
      <c r="D4" s="78"/>
      <c r="E4" s="78"/>
    </row>
    <row r="5" spans="1:5" x14ac:dyDescent="0.3">
      <c r="A5" s="77" t="s">
        <v>693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148500000</v>
      </c>
      <c r="D7" s="12">
        <f t="shared" ref="D7:E7" si="0">D8+D84+D88+D93</f>
        <v>8600000</v>
      </c>
      <c r="E7" s="12">
        <f t="shared" si="0"/>
        <v>50100000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148500000</v>
      </c>
      <c r="D8" s="12">
        <f t="shared" ref="D8:E8" si="1">D9+D14+D22+D36+D45+D48+D54+D63+D67+D70</f>
        <v>8600000</v>
      </c>
      <c r="E8" s="12">
        <f t="shared" si="1"/>
        <v>50100000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4400000</v>
      </c>
      <c r="E9" s="12">
        <f t="shared" si="2"/>
        <v>2400000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5000000</v>
      </c>
      <c r="D11" s="41">
        <v>4400000</v>
      </c>
      <c r="E11" s="41">
        <v>2400000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x14ac:dyDescent="0.3">
      <c r="A13" s="43">
        <v>22020104</v>
      </c>
      <c r="B13" s="44" t="s">
        <v>26</v>
      </c>
      <c r="C13" s="41"/>
      <c r="D13" s="41"/>
      <c r="E13" s="41">
        <v>0</v>
      </c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2500000</v>
      </c>
      <c r="D22" s="12">
        <f t="shared" ref="D22:E22" si="3">SUM(D23:D35)</f>
        <v>1200000</v>
      </c>
      <c r="E22" s="12">
        <f t="shared" si="3"/>
        <v>1200000</v>
      </c>
    </row>
    <row r="23" spans="1:5" x14ac:dyDescent="0.3">
      <c r="A23" s="43">
        <v>22020301</v>
      </c>
      <c r="B23" s="44" t="s">
        <v>36</v>
      </c>
      <c r="C23" s="41">
        <v>2500000</v>
      </c>
      <c r="D23" s="41">
        <v>1200000</v>
      </c>
      <c r="E23" s="41">
        <v>1200000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3000000</v>
      </c>
      <c r="E36" s="12">
        <f t="shared" si="4"/>
        <v>3000000</v>
      </c>
    </row>
    <row r="37" spans="1:5" x14ac:dyDescent="0.3">
      <c r="A37" s="43">
        <v>22020401</v>
      </c>
      <c r="B37" s="44" t="s">
        <v>50</v>
      </c>
      <c r="C37" s="41">
        <v>4500000</v>
      </c>
      <c r="D37" s="41">
        <v>3000000</v>
      </c>
      <c r="E37" s="41">
        <v>2000000</v>
      </c>
    </row>
    <row r="38" spans="1:5" x14ac:dyDescent="0.3">
      <c r="A38" s="43">
        <v>22020402</v>
      </c>
      <c r="B38" s="44" t="s">
        <v>51</v>
      </c>
      <c r="C38" s="41">
        <v>2500000</v>
      </c>
      <c r="D38" s="41">
        <v>0</v>
      </c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104000000</v>
      </c>
      <c r="D45" s="12">
        <f t="shared" ref="D45:E45" si="5">SUM(D46:D47)</f>
        <v>0</v>
      </c>
      <c r="E45" s="12">
        <f t="shared" si="5"/>
        <v>30000000</v>
      </c>
    </row>
    <row r="46" spans="1:5" x14ac:dyDescent="0.3">
      <c r="A46" s="43">
        <v>22020501</v>
      </c>
      <c r="B46" s="44" t="s">
        <v>59</v>
      </c>
      <c r="C46" s="41">
        <v>104000000</v>
      </c>
      <c r="D46" s="41">
        <v>0</v>
      </c>
      <c r="E46" s="41">
        <v>30000000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30000000</v>
      </c>
      <c r="D70" s="12">
        <f t="shared" ref="D70:E70" si="10">SUM(D71:D83)</f>
        <v>0</v>
      </c>
      <c r="E70" s="12">
        <f t="shared" si="10"/>
        <v>13500000</v>
      </c>
    </row>
    <row r="71" spans="1:5" x14ac:dyDescent="0.3">
      <c r="A71" s="43">
        <v>22021001</v>
      </c>
      <c r="B71" s="44" t="s">
        <v>84</v>
      </c>
      <c r="C71" s="41"/>
      <c r="D71" s="41"/>
      <c r="E71" s="41">
        <v>500000</v>
      </c>
    </row>
    <row r="72" spans="1:5" x14ac:dyDescent="0.3">
      <c r="A72" s="43">
        <v>22021002</v>
      </c>
      <c r="B72" s="44" t="s">
        <v>85</v>
      </c>
      <c r="C72" s="41"/>
      <c r="D72" s="41"/>
      <c r="E72" s="41">
        <v>1000000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0</v>
      </c>
      <c r="D76" s="41">
        <v>0</v>
      </c>
      <c r="E76" s="41">
        <v>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x14ac:dyDescent="0.3">
      <c r="A81" s="43">
        <v>22021020</v>
      </c>
      <c r="B81" s="44" t="s">
        <v>94</v>
      </c>
      <c r="C81" s="41">
        <v>30000000</v>
      </c>
      <c r="D81" s="41">
        <v>0</v>
      </c>
      <c r="E81" s="41">
        <v>10000000</v>
      </c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0HQtk06cbayZ4hnoSk4jN2WnsLUV1r9QtOFQ/+jicRIM0Fl6WIZ2307NOSBdOcAZf5wBztf0sQy2E7uNNwYrA==" saltValue="TCXcHpYtQ2HT48j7OpCHD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30" orientation="landscape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topLeftCell="A4" zoomScale="60" zoomScaleNormal="110" workbookViewId="0">
      <selection activeCell="A41" sqref="A41:XFD41"/>
    </sheetView>
  </sheetViews>
  <sheetFormatPr defaultColWidth="8.81640625" defaultRowHeight="15" x14ac:dyDescent="0.3"/>
  <cols>
    <col min="1" max="1" width="21" style="49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6" t="s">
        <v>143</v>
      </c>
      <c r="B1" s="76"/>
      <c r="C1" s="76"/>
      <c r="D1" s="76"/>
      <c r="E1" s="76"/>
    </row>
    <row r="2" spans="1:6" x14ac:dyDescent="0.3">
      <c r="A2" s="77" t="s">
        <v>760</v>
      </c>
      <c r="B2" s="77"/>
      <c r="C2" s="77"/>
      <c r="D2" s="77"/>
      <c r="E2" s="77"/>
    </row>
    <row r="3" spans="1:6" x14ac:dyDescent="0.3">
      <c r="A3" s="77" t="s">
        <v>693</v>
      </c>
      <c r="B3" s="77"/>
      <c r="C3" s="77"/>
      <c r="D3" s="77"/>
      <c r="E3" s="77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543</v>
      </c>
      <c r="E5" s="50" t="s">
        <v>544</v>
      </c>
      <c r="F5" s="50" t="s">
        <v>545</v>
      </c>
    </row>
    <row r="6" spans="1:6" s="1" customFormat="1" x14ac:dyDescent="0.3">
      <c r="A6" s="8" t="s">
        <v>548</v>
      </c>
      <c r="B6" s="4">
        <v>3</v>
      </c>
      <c r="C6" s="5" t="s">
        <v>113</v>
      </c>
      <c r="D6" s="11">
        <f>D7+D19+D26+D32+D38+D45+D50+D62+D71+D77</f>
        <v>382000000</v>
      </c>
      <c r="E6" s="11">
        <f>E7+E19+E26+E32+E38+E45+E50+E62+E71+E77</f>
        <v>131100000</v>
      </c>
      <c r="F6" s="11">
        <f>F7+F19+F26+F32+F38+F45+F50+F62+F71+F77</f>
        <v>240500000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SUM(D8:D18)</f>
        <v>102000000</v>
      </c>
      <c r="E7" s="11">
        <f>SUM(E8:E18)</f>
        <v>60250000</v>
      </c>
      <c r="F7" s="11">
        <f>SUM(F8:F18)</f>
        <v>117500000</v>
      </c>
    </row>
    <row r="8" spans="1:6" hidden="1" x14ac:dyDescent="0.3">
      <c r="A8" s="42"/>
      <c r="B8" s="43">
        <v>32010101</v>
      </c>
      <c r="C8" s="44"/>
      <c r="D8" s="45"/>
      <c r="E8" s="45"/>
      <c r="F8" s="45"/>
    </row>
    <row r="9" spans="1:6" ht="30" x14ac:dyDescent="0.3">
      <c r="A9" s="67">
        <v>13250000000001</v>
      </c>
      <c r="B9" s="43"/>
      <c r="C9" s="44" t="s">
        <v>897</v>
      </c>
      <c r="D9" s="45">
        <v>25000000</v>
      </c>
      <c r="E9" s="45">
        <v>21250000</v>
      </c>
      <c r="F9" s="45">
        <v>0</v>
      </c>
    </row>
    <row r="10" spans="1:6" ht="30" x14ac:dyDescent="0.3">
      <c r="A10" s="67">
        <v>13250000000001</v>
      </c>
      <c r="B10" s="43"/>
      <c r="C10" s="44" t="s">
        <v>898</v>
      </c>
      <c r="D10" s="45">
        <v>0</v>
      </c>
      <c r="E10" s="45">
        <v>0</v>
      </c>
      <c r="F10" s="45">
        <v>12500000</v>
      </c>
    </row>
    <row r="11" spans="1:6" ht="30" x14ac:dyDescent="0.3">
      <c r="A11" s="67">
        <v>13250000000001</v>
      </c>
      <c r="B11" s="43"/>
      <c r="C11" s="44" t="s">
        <v>800</v>
      </c>
      <c r="D11" s="45">
        <v>20000000</v>
      </c>
      <c r="E11" s="45">
        <v>0</v>
      </c>
      <c r="F11" s="45">
        <v>30000000</v>
      </c>
    </row>
    <row r="12" spans="1:6" ht="30" x14ac:dyDescent="0.3">
      <c r="A12" s="67">
        <v>13250000000001</v>
      </c>
      <c r="B12" s="43"/>
      <c r="C12" s="44" t="s">
        <v>801</v>
      </c>
      <c r="D12" s="45">
        <v>17000000</v>
      </c>
      <c r="E12" s="45">
        <v>0</v>
      </c>
      <c r="F12" s="45">
        <v>15000000</v>
      </c>
    </row>
    <row r="13" spans="1:6" ht="30" x14ac:dyDescent="0.3">
      <c r="A13" s="67">
        <v>13250000000001</v>
      </c>
      <c r="B13" s="43"/>
      <c r="C13" s="44" t="s">
        <v>899</v>
      </c>
      <c r="D13" s="45">
        <v>40000000</v>
      </c>
      <c r="E13" s="45">
        <v>39000000</v>
      </c>
      <c r="F13" s="45">
        <v>0</v>
      </c>
    </row>
    <row r="14" spans="1:6" ht="30" x14ac:dyDescent="0.3">
      <c r="A14" s="67">
        <v>13250000000001</v>
      </c>
      <c r="B14" s="43"/>
      <c r="C14" s="44" t="s">
        <v>900</v>
      </c>
      <c r="D14" s="45"/>
      <c r="E14" s="45"/>
      <c r="F14" s="45">
        <v>60000000</v>
      </c>
    </row>
    <row r="15" spans="1:6" hidden="1" x14ac:dyDescent="0.3">
      <c r="A15" s="67"/>
      <c r="B15" s="43"/>
      <c r="C15" s="44"/>
      <c r="D15" s="45"/>
      <c r="E15" s="45"/>
      <c r="F15" s="45"/>
    </row>
    <row r="16" spans="1:6" hidden="1" x14ac:dyDescent="0.3">
      <c r="A16" s="67"/>
      <c r="B16" s="43"/>
      <c r="C16" s="44"/>
      <c r="D16" s="45"/>
      <c r="E16" s="45"/>
      <c r="F16" s="45"/>
    </row>
    <row r="17" spans="1:6" hidden="1" x14ac:dyDescent="0.3">
      <c r="A17" s="5"/>
      <c r="B17" s="43"/>
      <c r="C17" s="44"/>
      <c r="D17" s="45"/>
      <c r="E17" s="45"/>
      <c r="F17" s="45"/>
    </row>
    <row r="18" spans="1:6" hidden="1" x14ac:dyDescent="0.3">
      <c r="A18" s="67"/>
      <c r="B18" s="43"/>
      <c r="C18" s="44"/>
      <c r="D18" s="45"/>
      <c r="E18" s="45"/>
      <c r="F18" s="45"/>
    </row>
    <row r="19" spans="1:6" s="1" customFormat="1" x14ac:dyDescent="0.3">
      <c r="A19" s="5"/>
      <c r="B19" s="4">
        <v>32010200</v>
      </c>
      <c r="C19" s="5" t="s">
        <v>116</v>
      </c>
      <c r="D19" s="11">
        <f>SUM(D20:D25)</f>
        <v>0</v>
      </c>
      <c r="E19" s="11">
        <f>SUM(E20:E25)</f>
        <v>0</v>
      </c>
      <c r="F19" s="11">
        <f>SUM(F20:F25)</f>
        <v>0</v>
      </c>
    </row>
    <row r="20" spans="1:6" hidden="1" x14ac:dyDescent="0.3">
      <c r="A20" s="42"/>
      <c r="B20" s="43">
        <v>32010202</v>
      </c>
      <c r="C20" s="44" t="s">
        <v>117</v>
      </c>
      <c r="D20" s="45"/>
      <c r="E20" s="45"/>
      <c r="F20" s="45"/>
    </row>
    <row r="21" spans="1:6" hidden="1" x14ac:dyDescent="0.3">
      <c r="A21" s="46"/>
      <c r="B21" s="43"/>
      <c r="C21" s="44"/>
      <c r="D21" s="45"/>
      <c r="E21" s="45"/>
      <c r="F21" s="45"/>
    </row>
    <row r="22" spans="1:6" hidden="1" x14ac:dyDescent="0.3">
      <c r="A22" s="46"/>
      <c r="B22" s="47"/>
      <c r="C22" s="44"/>
      <c r="D22" s="45"/>
      <c r="E22" s="45"/>
      <c r="F22" s="45"/>
    </row>
    <row r="23" spans="1:6" hidden="1" x14ac:dyDescent="0.3">
      <c r="A23" s="46"/>
      <c r="B23" s="47"/>
      <c r="C23" s="44"/>
      <c r="D23" s="45"/>
      <c r="E23" s="45"/>
      <c r="F23" s="45"/>
    </row>
    <row r="24" spans="1:6" hidden="1" x14ac:dyDescent="0.3">
      <c r="A24" s="46"/>
      <c r="B24" s="47"/>
      <c r="C24" s="44"/>
      <c r="D24" s="45"/>
      <c r="E24" s="45"/>
      <c r="F24" s="45"/>
    </row>
    <row r="25" spans="1:6" hidden="1" x14ac:dyDescent="0.3">
      <c r="A25" s="46"/>
      <c r="B25" s="47"/>
      <c r="C25" s="44"/>
      <c r="D25" s="45"/>
      <c r="E25" s="45"/>
      <c r="F25" s="45"/>
    </row>
    <row r="26" spans="1:6" s="1" customFormat="1" x14ac:dyDescent="0.3">
      <c r="A26" s="5"/>
      <c r="B26" s="4">
        <v>320103</v>
      </c>
      <c r="C26" s="5" t="s">
        <v>118</v>
      </c>
      <c r="D26" s="11">
        <f>SUM(D27:D31)</f>
        <v>0</v>
      </c>
      <c r="E26" s="11">
        <f t="shared" ref="E26:F26" si="0">SUM(E27:E31)</f>
        <v>0</v>
      </c>
      <c r="F26" s="11">
        <f t="shared" si="0"/>
        <v>0</v>
      </c>
    </row>
    <row r="27" spans="1:6" hidden="1" x14ac:dyDescent="0.3">
      <c r="A27" s="42" t="s">
        <v>564</v>
      </c>
      <c r="B27" s="43">
        <v>32010301</v>
      </c>
      <c r="C27" s="44" t="s">
        <v>119</v>
      </c>
      <c r="D27" s="45"/>
      <c r="E27" s="45"/>
      <c r="F27" s="45"/>
    </row>
    <row r="28" spans="1:6" hidden="1" x14ac:dyDescent="0.3">
      <c r="A28" s="44"/>
      <c r="B28" s="43"/>
      <c r="C28" s="44"/>
      <c r="D28" s="45"/>
      <c r="E28" s="45"/>
      <c r="F28" s="45"/>
    </row>
    <row r="29" spans="1:6" hidden="1" x14ac:dyDescent="0.3">
      <c r="A29" s="44"/>
      <c r="B29" s="43"/>
      <c r="C29" s="44"/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s="1" customFormat="1" x14ac:dyDescent="0.3">
      <c r="A32" s="5"/>
      <c r="B32" s="4">
        <v>32010400</v>
      </c>
      <c r="C32" s="5" t="s">
        <v>120</v>
      </c>
      <c r="D32" s="11">
        <f>SUM(D33:D37)</f>
        <v>255000000</v>
      </c>
      <c r="E32" s="11">
        <f t="shared" ref="E32:F32" si="1">SUM(E33:E37)</f>
        <v>60850000</v>
      </c>
      <c r="F32" s="11">
        <f t="shared" si="1"/>
        <v>113000000</v>
      </c>
    </row>
    <row r="33" spans="1:6" ht="30" x14ac:dyDescent="0.3">
      <c r="A33" s="68">
        <v>13250000000007</v>
      </c>
      <c r="B33" s="43">
        <v>32010405</v>
      </c>
      <c r="C33" s="44" t="s">
        <v>966</v>
      </c>
      <c r="D33" s="45">
        <v>230000000</v>
      </c>
      <c r="E33" s="45">
        <v>36000000</v>
      </c>
      <c r="F33" s="45">
        <v>100000000</v>
      </c>
    </row>
    <row r="34" spans="1:6" hidden="1" x14ac:dyDescent="0.3">
      <c r="A34" s="42"/>
      <c r="B34" s="43">
        <v>32010406</v>
      </c>
      <c r="C34" s="44" t="s">
        <v>802</v>
      </c>
      <c r="D34" s="45"/>
      <c r="E34" s="45"/>
      <c r="F34" s="45"/>
    </row>
    <row r="35" spans="1:6" x14ac:dyDescent="0.3">
      <c r="A35" s="42"/>
      <c r="B35" s="43">
        <v>32010407</v>
      </c>
      <c r="C35" s="44" t="s">
        <v>803</v>
      </c>
      <c r="D35" s="45">
        <v>25000000</v>
      </c>
      <c r="E35" s="45">
        <v>24850000</v>
      </c>
      <c r="F35" s="45">
        <v>13000000</v>
      </c>
    </row>
    <row r="36" spans="1:6" hidden="1" x14ac:dyDescent="0.3">
      <c r="A36" s="42"/>
      <c r="B36" s="43"/>
      <c r="C36" s="44"/>
      <c r="D36" s="45"/>
      <c r="E36" s="45"/>
      <c r="F36" s="45"/>
    </row>
    <row r="37" spans="1:6" hidden="1" x14ac:dyDescent="0.3">
      <c r="A37" s="44"/>
      <c r="B37" s="43"/>
      <c r="C37" s="44"/>
      <c r="D37" s="45"/>
      <c r="E37" s="45"/>
      <c r="F37" s="45"/>
    </row>
    <row r="38" spans="1:6" s="1" customFormat="1" x14ac:dyDescent="0.3">
      <c r="A38" s="5"/>
      <c r="B38" s="4">
        <v>320105</v>
      </c>
      <c r="C38" s="5" t="s">
        <v>125</v>
      </c>
      <c r="D38" s="11">
        <f>SUM(D39:D44)</f>
        <v>0</v>
      </c>
      <c r="E38" s="11">
        <f>SUM(E39:E44)</f>
        <v>0</v>
      </c>
      <c r="F38" s="11">
        <f>SUM(F39:F44)</f>
        <v>0</v>
      </c>
    </row>
    <row r="39" spans="1:6" hidden="1" x14ac:dyDescent="0.3">
      <c r="A39" s="42" t="s">
        <v>565</v>
      </c>
      <c r="B39" s="43">
        <v>32010501</v>
      </c>
      <c r="C39" s="44" t="s">
        <v>263</v>
      </c>
      <c r="D39" s="45"/>
      <c r="E39" s="45"/>
      <c r="F39" s="45"/>
    </row>
    <row r="40" spans="1:6" hidden="1" x14ac:dyDescent="0.3">
      <c r="A40" s="44"/>
      <c r="B40" s="43">
        <v>32010502</v>
      </c>
      <c r="C40" s="44" t="s">
        <v>264</v>
      </c>
      <c r="D40" s="45"/>
      <c r="E40" s="45"/>
      <c r="F40" s="45"/>
    </row>
    <row r="41" spans="1:6" hidden="1" x14ac:dyDescent="0.3">
      <c r="A41" s="44"/>
      <c r="B41" s="43">
        <v>32010503</v>
      </c>
      <c r="C41" s="44" t="s">
        <v>737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6"/>
      <c r="B43" s="47"/>
      <c r="C43" s="46"/>
      <c r="D43" s="45"/>
      <c r="E43" s="45"/>
      <c r="F43" s="45"/>
    </row>
    <row r="44" spans="1:6" hidden="1" x14ac:dyDescent="0.3">
      <c r="A44" s="46"/>
      <c r="B44" s="47"/>
      <c r="C44" s="46"/>
      <c r="D44" s="45"/>
      <c r="E44" s="45"/>
      <c r="F44" s="45"/>
    </row>
    <row r="45" spans="1:6" s="1" customFormat="1" x14ac:dyDescent="0.3">
      <c r="A45" s="5"/>
      <c r="B45" s="4">
        <v>320106</v>
      </c>
      <c r="C45" s="5" t="s">
        <v>127</v>
      </c>
      <c r="D45" s="11">
        <f>SUM(D46:D49)</f>
        <v>25000000</v>
      </c>
      <c r="E45" s="11">
        <f>SUM(E46:E49)</f>
        <v>10000000</v>
      </c>
      <c r="F45" s="11">
        <f>SUM(F46:F49)</f>
        <v>10000000</v>
      </c>
    </row>
    <row r="46" spans="1:6" x14ac:dyDescent="0.3">
      <c r="A46" s="42"/>
      <c r="B46" s="43">
        <v>32010601</v>
      </c>
      <c r="C46" s="44" t="s">
        <v>804</v>
      </c>
      <c r="D46" s="45">
        <v>25000000</v>
      </c>
      <c r="E46" s="45">
        <v>10000000</v>
      </c>
      <c r="F46" s="45">
        <v>10000000</v>
      </c>
    </row>
    <row r="47" spans="1:6" hidden="1" x14ac:dyDescent="0.3">
      <c r="A47" s="42"/>
      <c r="B47" s="43"/>
      <c r="C47" s="44"/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4"/>
      <c r="B49" s="43"/>
      <c r="C49" s="44"/>
      <c r="D49" s="45"/>
      <c r="E49" s="45"/>
      <c r="F49" s="45"/>
    </row>
    <row r="50" spans="1:6" s="1" customFormat="1" x14ac:dyDescent="0.3">
      <c r="A50" s="5"/>
      <c r="B50" s="4">
        <v>320109</v>
      </c>
      <c r="C50" s="5" t="s">
        <v>130</v>
      </c>
      <c r="D50" s="11">
        <f>SUM(D51:D61)</f>
        <v>0</v>
      </c>
      <c r="E50" s="11">
        <f t="shared" ref="E50:F50" si="2">SUM(E51:E61)</f>
        <v>0</v>
      </c>
      <c r="F50" s="11">
        <f t="shared" si="2"/>
        <v>0</v>
      </c>
    </row>
    <row r="51" spans="1:6" hidden="1" x14ac:dyDescent="0.3">
      <c r="A51" s="42" t="s">
        <v>566</v>
      </c>
      <c r="B51" s="43">
        <v>32010903</v>
      </c>
      <c r="C51" s="44" t="s">
        <v>131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2" t="s">
        <v>567</v>
      </c>
      <c r="B53" s="43">
        <v>32010904</v>
      </c>
      <c r="C53" s="44" t="s">
        <v>132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2" t="s">
        <v>568</v>
      </c>
      <c r="B55" s="43">
        <v>32010935</v>
      </c>
      <c r="C55" s="44" t="s">
        <v>133</v>
      </c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569</v>
      </c>
      <c r="B59" s="43">
        <v>32010936</v>
      </c>
      <c r="C59" s="44" t="s">
        <v>134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s="1" customFormat="1" x14ac:dyDescent="0.3">
      <c r="A62" s="5"/>
      <c r="B62" s="4">
        <v>320201</v>
      </c>
      <c r="C62" s="5" t="s">
        <v>146</v>
      </c>
      <c r="D62" s="11">
        <f>SUM(D63:D70)</f>
        <v>0</v>
      </c>
      <c r="E62" s="11">
        <f>SUM(E63:E70)</f>
        <v>0</v>
      </c>
      <c r="F62" s="11">
        <f>SUM(F63:F70)</f>
        <v>0</v>
      </c>
    </row>
    <row r="63" spans="1:6" hidden="1" x14ac:dyDescent="0.3">
      <c r="A63" s="42" t="s">
        <v>570</v>
      </c>
      <c r="B63" s="43">
        <v>32020101</v>
      </c>
      <c r="C63" s="44" t="s">
        <v>135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571</v>
      </c>
      <c r="B65" s="43">
        <v>32020102</v>
      </c>
      <c r="C65" s="44" t="s">
        <v>136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2" t="s">
        <v>572</v>
      </c>
      <c r="B67" s="43">
        <v>32020104</v>
      </c>
      <c r="C67" s="44" t="s">
        <v>137</v>
      </c>
      <c r="D67" s="45"/>
      <c r="E67" s="45"/>
      <c r="F67" s="45"/>
    </row>
    <row r="68" spans="1:6" hidden="1" x14ac:dyDescent="0.3">
      <c r="A68" s="42"/>
      <c r="B68" s="43"/>
      <c r="C68" s="44"/>
      <c r="D68" s="45"/>
      <c r="E68" s="45"/>
      <c r="F68" s="45"/>
    </row>
    <row r="69" spans="1:6" hidden="1" x14ac:dyDescent="0.3">
      <c r="A69" s="42"/>
      <c r="B69" s="43"/>
      <c r="C69" s="44"/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s="1" customFormat="1" x14ac:dyDescent="0.3">
      <c r="A71" s="5"/>
      <c r="B71" s="4">
        <v>320301</v>
      </c>
      <c r="C71" s="5" t="s">
        <v>138</v>
      </c>
      <c r="D71" s="11">
        <f>SUM(D72:D76)</f>
        <v>0</v>
      </c>
      <c r="E71" s="11">
        <f t="shared" ref="E71:F71" si="3">SUM(E72:E76)</f>
        <v>0</v>
      </c>
      <c r="F71" s="11">
        <f t="shared" si="3"/>
        <v>0</v>
      </c>
    </row>
    <row r="72" spans="1:6" hidden="1" x14ac:dyDescent="0.3">
      <c r="A72" s="42" t="s">
        <v>573</v>
      </c>
      <c r="B72" s="43">
        <v>32030101</v>
      </c>
      <c r="C72" s="44" t="s">
        <v>139</v>
      </c>
      <c r="D72" s="45"/>
      <c r="E72" s="45"/>
      <c r="F72" s="45"/>
    </row>
    <row r="73" spans="1:6" hidden="1" x14ac:dyDescent="0.3">
      <c r="A73" s="42" t="s">
        <v>574</v>
      </c>
      <c r="B73" s="43">
        <v>32030109</v>
      </c>
      <c r="C73" s="44" t="s">
        <v>140</v>
      </c>
      <c r="D73" s="45"/>
      <c r="E73" s="45"/>
      <c r="F73" s="45"/>
    </row>
    <row r="74" spans="1:6" hidden="1" x14ac:dyDescent="0.3">
      <c r="A74" s="42" t="s">
        <v>575</v>
      </c>
      <c r="B74" s="43">
        <v>32030110</v>
      </c>
      <c r="C74" s="44" t="s">
        <v>141</v>
      </c>
      <c r="D74" s="45"/>
      <c r="E74" s="45"/>
      <c r="F74" s="45"/>
    </row>
    <row r="75" spans="1:6" hidden="1" x14ac:dyDescent="0.3">
      <c r="A75" s="46"/>
      <c r="B75" s="47"/>
      <c r="C75" s="46"/>
      <c r="D75" s="45"/>
      <c r="E75" s="45"/>
      <c r="F75" s="45"/>
    </row>
    <row r="76" spans="1:6" hidden="1" x14ac:dyDescent="0.3">
      <c r="A76" s="46"/>
      <c r="B76" s="47"/>
      <c r="C76" s="46"/>
      <c r="D76" s="45"/>
      <c r="E76" s="45"/>
      <c r="F76" s="45"/>
    </row>
    <row r="77" spans="1:6" s="1" customFormat="1" x14ac:dyDescent="0.3">
      <c r="A77" s="5"/>
      <c r="B77" s="4">
        <v>32011000</v>
      </c>
      <c r="C77" s="5" t="s">
        <v>142</v>
      </c>
      <c r="D77" s="11">
        <f>SUM(D78:D79)</f>
        <v>0</v>
      </c>
      <c r="E77" s="11">
        <f t="shared" ref="E77:F77" si="4">SUM(E78:E79)</f>
        <v>0</v>
      </c>
      <c r="F77" s="11">
        <f t="shared" si="4"/>
        <v>0</v>
      </c>
    </row>
    <row r="78" spans="1:6" hidden="1" x14ac:dyDescent="0.3">
      <c r="A78" s="42" t="s">
        <v>576</v>
      </c>
      <c r="B78" s="46"/>
      <c r="C78" s="46"/>
      <c r="D78" s="45"/>
      <c r="E78" s="45"/>
      <c r="F78" s="45"/>
    </row>
    <row r="79" spans="1:6" hidden="1" x14ac:dyDescent="0.3">
      <c r="A79" s="46"/>
      <c r="B79" s="46"/>
      <c r="C79" s="46"/>
      <c r="D79" s="45"/>
      <c r="E79" s="45"/>
      <c r="F79" s="45"/>
    </row>
    <row r="80" spans="1:6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5w0v95fT8qUUeHMS8Vji+eJ3p6+2PERo2ulYsbs5+TZRi++EvhnT+J1V7Cx6LcMBbVgH/WbC5tYsVPIn8hbyJA==" saltValue="iDwylp7l/NmDcMH1qKxzN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66" firstPageNumber="33" orientation="landscape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761</v>
      </c>
      <c r="B3" s="78"/>
      <c r="C3" s="78"/>
      <c r="D3" s="78"/>
      <c r="E3" s="78"/>
    </row>
    <row r="4" spans="1:5" x14ac:dyDescent="0.3">
      <c r="A4" s="77" t="s">
        <v>694</v>
      </c>
      <c r="B4" s="77"/>
      <c r="C4" s="77"/>
      <c r="D4" s="77"/>
      <c r="E4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100980886</v>
      </c>
      <c r="D7" s="12">
        <f t="shared" ref="D7:E7" si="0">D8+D13+D20</f>
        <v>100980886</v>
      </c>
      <c r="E7" s="12">
        <f t="shared" si="0"/>
        <v>107604364.38</v>
      </c>
    </row>
    <row r="8" spans="1:5" s="1" customFormat="1" x14ac:dyDescent="0.3">
      <c r="A8" s="3">
        <v>2101</v>
      </c>
      <c r="B8" s="3" t="s">
        <v>5</v>
      </c>
      <c r="C8" s="12">
        <f>C9</f>
        <v>100980886</v>
      </c>
      <c r="D8" s="12">
        <f t="shared" ref="D8:E8" si="1">D9</f>
        <v>100980886</v>
      </c>
      <c r="E8" s="12">
        <f t="shared" si="1"/>
        <v>107604364.38</v>
      </c>
    </row>
    <row r="9" spans="1:5" s="1" customFormat="1" x14ac:dyDescent="0.3">
      <c r="A9" s="3">
        <v>210101</v>
      </c>
      <c r="B9" s="3" t="s">
        <v>6</v>
      </c>
      <c r="C9" s="12">
        <f>SUM(C10:C12)</f>
        <v>100980886</v>
      </c>
      <c r="D9" s="12">
        <f t="shared" ref="D9:E9" si="2">SUM(D10:D12)</f>
        <v>100980886</v>
      </c>
      <c r="E9" s="12">
        <f t="shared" si="2"/>
        <v>107604364.38</v>
      </c>
    </row>
    <row r="10" spans="1:5" x14ac:dyDescent="0.3">
      <c r="A10" s="59">
        <v>21010101</v>
      </c>
      <c r="B10" s="48" t="s">
        <v>5</v>
      </c>
      <c r="C10" s="41">
        <v>100980886</v>
      </c>
      <c r="D10" s="41">
        <v>100980886</v>
      </c>
      <c r="E10" s="41">
        <v>107604364.38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h40XjfTwxtr7FZMtBPRAQCcXtnCCW4GWQ0o1Dc5LJ+lycTCb3GQwUnGCf0GNwIdzjtJ0lurWwu6yFJQsGykqiQ==" saltValue="dPc1Cn3aUE5VP9SGwIeeW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A22" zoomScale="90" zoomScaleNormal="14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762</v>
      </c>
      <c r="B4" s="78"/>
      <c r="C4" s="78"/>
      <c r="D4" s="78"/>
      <c r="E4" s="78"/>
    </row>
    <row r="5" spans="1:5" x14ac:dyDescent="0.3">
      <c r="A5" s="77" t="s">
        <v>694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268500000</v>
      </c>
      <c r="D7" s="12">
        <f t="shared" ref="D7:E7" si="0">D8+D84+D88+D93</f>
        <v>107244500</v>
      </c>
      <c r="E7" s="12">
        <f t="shared" si="0"/>
        <v>13450000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266500000</v>
      </c>
      <c r="D8" s="12">
        <f t="shared" ref="D8:E8" si="1">D9+D14+D22+D36+D45+D48+D54+D63+D67+D70</f>
        <v>107244500</v>
      </c>
      <c r="E8" s="12">
        <f t="shared" si="1"/>
        <v>12950000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580000</v>
      </c>
      <c r="E9" s="12">
        <f t="shared" si="2"/>
        <v>1000000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1000000</v>
      </c>
      <c r="D11" s="41">
        <v>580000</v>
      </c>
      <c r="E11" s="41">
        <v>1000000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256500000</v>
      </c>
      <c r="D22" s="12">
        <f t="shared" ref="D22:E22" si="3">SUM(D23:D35)</f>
        <v>102134500</v>
      </c>
      <c r="E22" s="12">
        <f t="shared" si="3"/>
        <v>7500000</v>
      </c>
    </row>
    <row r="23" spans="1:5" x14ac:dyDescent="0.3">
      <c r="A23" s="43">
        <v>22020301</v>
      </c>
      <c r="B23" s="44" t="s">
        <v>36</v>
      </c>
      <c r="C23" s="41">
        <v>0</v>
      </c>
      <c r="D23" s="41"/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6500000</v>
      </c>
      <c r="D29" s="41">
        <v>3800000</v>
      </c>
      <c r="E29" s="41">
        <v>7000000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x14ac:dyDescent="0.3">
      <c r="A33" s="43">
        <v>22020311</v>
      </c>
      <c r="B33" s="44" t="s">
        <v>46</v>
      </c>
      <c r="C33" s="41">
        <v>250000000</v>
      </c>
      <c r="D33" s="41">
        <v>98334500</v>
      </c>
      <c r="E33" s="41">
        <v>0</v>
      </c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1230000</v>
      </c>
      <c r="E36" s="12">
        <f t="shared" si="4"/>
        <v>1700000</v>
      </c>
    </row>
    <row r="37" spans="1:5" x14ac:dyDescent="0.3">
      <c r="A37" s="43">
        <v>22020401</v>
      </c>
      <c r="B37" s="44" t="s">
        <v>50</v>
      </c>
      <c r="C37" s="41">
        <v>2500000</v>
      </c>
      <c r="D37" s="41">
        <v>1230000</v>
      </c>
      <c r="E37" s="41">
        <v>1000000</v>
      </c>
    </row>
    <row r="38" spans="1:5" x14ac:dyDescent="0.3">
      <c r="A38" s="43">
        <v>22020402</v>
      </c>
      <c r="B38" s="44" t="s">
        <v>51</v>
      </c>
      <c r="C38" s="41">
        <v>1500000</v>
      </c>
      <c r="D38" s="41">
        <v>0</v>
      </c>
      <c r="E38" s="41">
        <v>700000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5000000</v>
      </c>
      <c r="D70" s="12">
        <f t="shared" ref="D70:E70" si="10">SUM(D71:D83)</f>
        <v>3300000</v>
      </c>
      <c r="E70" s="12">
        <f t="shared" si="10"/>
        <v>2750000</v>
      </c>
    </row>
    <row r="71" spans="1:5" x14ac:dyDescent="0.3">
      <c r="A71" s="43">
        <v>22021001</v>
      </c>
      <c r="B71" s="44" t="s">
        <v>84</v>
      </c>
      <c r="C71" s="41">
        <v>1500000</v>
      </c>
      <c r="D71" s="41">
        <v>1000000</v>
      </c>
      <c r="E71" s="41">
        <v>750000</v>
      </c>
    </row>
    <row r="72" spans="1:5" x14ac:dyDescent="0.3">
      <c r="A72" s="43">
        <v>22021002</v>
      </c>
      <c r="B72" s="44" t="s">
        <v>85</v>
      </c>
      <c r="C72" s="41">
        <v>0</v>
      </c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3500000</v>
      </c>
      <c r="D76" s="41">
        <v>2300000</v>
      </c>
      <c r="E76" s="41">
        <v>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2000000</v>
      </c>
      <c r="D84" s="12">
        <f t="shared" ref="D84:E84" si="11">D85</f>
        <v>0</v>
      </c>
      <c r="E84" s="12">
        <f t="shared" si="11"/>
        <v>500000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2000000</v>
      </c>
      <c r="D85" s="12">
        <f>SUM(D86:D87)</f>
        <v>0</v>
      </c>
      <c r="E85" s="12">
        <f>SUM(E86:E87)</f>
        <v>500000</v>
      </c>
    </row>
    <row r="86" spans="1:5" x14ac:dyDescent="0.3">
      <c r="A86" s="43">
        <v>22040105</v>
      </c>
      <c r="B86" s="44" t="s">
        <v>805</v>
      </c>
      <c r="C86" s="41">
        <v>2000000</v>
      </c>
      <c r="D86" s="41">
        <v>0</v>
      </c>
      <c r="E86" s="41">
        <v>500000</v>
      </c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GKmt9G+V1ex1yaXThCkiPTtgJefuivZdT3BpvyG0QMKmjgNZBvljvv/AGfMSdwjxpiyfDbqOYUGgq4hH7LGyw==" saltValue="DwcQzf3XNUw3zHaQ7qVHh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36" orientation="landscape" r:id="rId1"/>
  <headerFoot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zoomScale="60" zoomScaleNormal="130" workbookViewId="0">
      <selection sqref="A1:E1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6" t="s">
        <v>143</v>
      </c>
      <c r="B1" s="76"/>
      <c r="C1" s="76"/>
      <c r="D1" s="76"/>
      <c r="E1" s="76"/>
    </row>
    <row r="2" spans="1:6" x14ac:dyDescent="0.3">
      <c r="A2" s="77" t="s">
        <v>763</v>
      </c>
      <c r="B2" s="77"/>
      <c r="C2" s="77"/>
      <c r="D2" s="77"/>
      <c r="E2" s="77"/>
    </row>
    <row r="3" spans="1:6" x14ac:dyDescent="0.3">
      <c r="A3" s="77" t="s">
        <v>694</v>
      </c>
      <c r="B3" s="77"/>
      <c r="C3" s="77"/>
      <c r="D3" s="77"/>
      <c r="E3" s="77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543</v>
      </c>
      <c r="E5" s="50" t="s">
        <v>544</v>
      </c>
      <c r="F5" s="50" t="s">
        <v>545</v>
      </c>
    </row>
    <row r="6" spans="1:6" s="1" customFormat="1" x14ac:dyDescent="0.3">
      <c r="A6" s="8" t="s">
        <v>549</v>
      </c>
      <c r="B6" s="4">
        <v>3</v>
      </c>
      <c r="C6" s="5" t="s">
        <v>113</v>
      </c>
      <c r="D6" s="11">
        <f>D7+D19+D30+D36+D42+D51+D58+D78+D85+D91</f>
        <v>745000000</v>
      </c>
      <c r="E6" s="11">
        <f>E7+E19+E30+E36+E42+E51+E58+E78+E85+E91</f>
        <v>298200000</v>
      </c>
      <c r="F6" s="11">
        <f>F7+F19+F30+F36+F42+F51+F58+F78+F85+F91</f>
        <v>591000000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SUM(D9:D18)</f>
        <v>0</v>
      </c>
      <c r="E7" s="11">
        <f t="shared" ref="E7:F7" si="0">SUM(E9:E18)</f>
        <v>0</v>
      </c>
      <c r="F7" s="11">
        <f t="shared" si="0"/>
        <v>15000000</v>
      </c>
    </row>
    <row r="8" spans="1:6" s="1" customFormat="1" ht="30" x14ac:dyDescent="0.3">
      <c r="A8" s="5"/>
      <c r="B8" s="43">
        <v>32010101</v>
      </c>
      <c r="C8" s="44" t="s">
        <v>806</v>
      </c>
      <c r="D8" s="45">
        <v>15000000</v>
      </c>
      <c r="E8" s="45">
        <v>4500000</v>
      </c>
      <c r="F8" s="45">
        <v>0</v>
      </c>
    </row>
    <row r="9" spans="1:6" ht="30" x14ac:dyDescent="0.3">
      <c r="A9" s="42"/>
      <c r="B9" s="43">
        <v>32010101</v>
      </c>
      <c r="C9" s="44" t="s">
        <v>806</v>
      </c>
      <c r="D9" s="45">
        <v>0</v>
      </c>
      <c r="E9" s="45">
        <v>0</v>
      </c>
      <c r="F9" s="45">
        <v>5000000</v>
      </c>
    </row>
    <row r="10" spans="1:6" ht="30" x14ac:dyDescent="0.3">
      <c r="A10" s="42"/>
      <c r="B10" s="43">
        <v>32010101</v>
      </c>
      <c r="C10" s="44" t="s">
        <v>901</v>
      </c>
      <c r="D10" s="45">
        <v>0</v>
      </c>
      <c r="E10" s="45">
        <v>0</v>
      </c>
      <c r="F10" s="45">
        <v>10000000</v>
      </c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s="1" customFormat="1" x14ac:dyDescent="0.3">
      <c r="A19" s="5"/>
      <c r="B19" s="4">
        <v>32010200</v>
      </c>
      <c r="C19" s="5" t="s">
        <v>116</v>
      </c>
      <c r="D19" s="11">
        <f>SUM(D20:D29)</f>
        <v>0</v>
      </c>
      <c r="E19" s="11">
        <f t="shared" ref="E19:F19" si="1">SUM(E20:E29)</f>
        <v>0</v>
      </c>
      <c r="F19" s="11">
        <f t="shared" si="1"/>
        <v>0</v>
      </c>
    </row>
    <row r="20" spans="1:6" x14ac:dyDescent="0.3">
      <c r="A20" s="42" t="s">
        <v>550</v>
      </c>
      <c r="B20" s="43">
        <v>32010202</v>
      </c>
      <c r="C20" s="44" t="s">
        <v>117</v>
      </c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hidden="1" x14ac:dyDescent="0.3">
      <c r="A29" s="46"/>
      <c r="B29" s="47"/>
      <c r="C29" s="46"/>
      <c r="D29" s="45"/>
      <c r="E29" s="45"/>
      <c r="F29" s="45"/>
    </row>
    <row r="30" spans="1:6" s="1" customFormat="1" x14ac:dyDescent="0.3">
      <c r="A30" s="5"/>
      <c r="B30" s="4">
        <v>320103</v>
      </c>
      <c r="C30" s="5" t="s">
        <v>118</v>
      </c>
      <c r="D30" s="11">
        <f>SUM(D31:D35)</f>
        <v>0</v>
      </c>
      <c r="E30" s="11">
        <f t="shared" ref="E30:F30" si="2">SUM(E31:E35)</f>
        <v>0</v>
      </c>
      <c r="F30" s="11">
        <f t="shared" si="2"/>
        <v>0</v>
      </c>
    </row>
    <row r="31" spans="1:6" x14ac:dyDescent="0.3">
      <c r="A31" s="42" t="s">
        <v>577</v>
      </c>
      <c r="B31" s="43">
        <v>32010301</v>
      </c>
      <c r="C31" s="44" t="s">
        <v>119</v>
      </c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4"/>
      <c r="B34" s="43"/>
      <c r="C34" s="44"/>
      <c r="D34" s="45"/>
      <c r="E34" s="45"/>
      <c r="F34" s="45"/>
    </row>
    <row r="35" spans="1:6" hidden="1" x14ac:dyDescent="0.3">
      <c r="A35" s="44"/>
      <c r="B35" s="43"/>
      <c r="C35" s="44"/>
      <c r="D35" s="45"/>
      <c r="E35" s="45"/>
      <c r="F35" s="45"/>
    </row>
    <row r="36" spans="1:6" s="1" customFormat="1" x14ac:dyDescent="0.3">
      <c r="A36" s="5"/>
      <c r="B36" s="4">
        <v>32010400</v>
      </c>
      <c r="C36" s="5" t="s">
        <v>120</v>
      </c>
      <c r="D36" s="11">
        <f>SUM(D37:D41)</f>
        <v>0</v>
      </c>
      <c r="E36" s="11">
        <f t="shared" ref="E36:F36" si="3">SUM(E37:E41)</f>
        <v>0</v>
      </c>
      <c r="F36" s="11">
        <f t="shared" si="3"/>
        <v>0</v>
      </c>
    </row>
    <row r="37" spans="1:6" hidden="1" x14ac:dyDescent="0.3">
      <c r="A37" s="42" t="s">
        <v>578</v>
      </c>
      <c r="B37" s="43">
        <v>32010405</v>
      </c>
      <c r="C37" s="44" t="s">
        <v>121</v>
      </c>
      <c r="D37" s="45"/>
      <c r="E37" s="45"/>
      <c r="F37" s="45"/>
    </row>
    <row r="38" spans="1:6" hidden="1" x14ac:dyDescent="0.3">
      <c r="A38" s="42" t="s">
        <v>579</v>
      </c>
      <c r="B38" s="43">
        <v>32010406</v>
      </c>
      <c r="C38" s="44" t="s">
        <v>122</v>
      </c>
      <c r="D38" s="45"/>
      <c r="E38" s="45"/>
      <c r="F38" s="45"/>
    </row>
    <row r="39" spans="1:6" hidden="1" x14ac:dyDescent="0.3">
      <c r="A39" s="42" t="s">
        <v>580</v>
      </c>
      <c r="B39" s="43">
        <v>32010407</v>
      </c>
      <c r="C39" s="44" t="s">
        <v>123</v>
      </c>
      <c r="D39" s="45"/>
      <c r="E39" s="45"/>
      <c r="F39" s="45"/>
    </row>
    <row r="40" spans="1:6" hidden="1" x14ac:dyDescent="0.3">
      <c r="A40" s="42" t="s">
        <v>581</v>
      </c>
      <c r="B40" s="43">
        <v>32010408</v>
      </c>
      <c r="C40" s="44" t="s">
        <v>124</v>
      </c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s="1" customFormat="1" x14ac:dyDescent="0.3">
      <c r="A42" s="5"/>
      <c r="B42" s="4">
        <v>320105</v>
      </c>
      <c r="C42" s="5" t="s">
        <v>125</v>
      </c>
      <c r="D42" s="11">
        <f>SUM(D43:D50)</f>
        <v>0</v>
      </c>
      <c r="E42" s="11">
        <f t="shared" ref="E42:F42" si="4">SUM(E43:E50)</f>
        <v>0</v>
      </c>
      <c r="F42" s="11">
        <f t="shared" si="4"/>
        <v>0</v>
      </c>
    </row>
    <row r="43" spans="1:6" hidden="1" x14ac:dyDescent="0.3">
      <c r="A43" s="42" t="s">
        <v>582</v>
      </c>
      <c r="B43" s="43">
        <v>32010501</v>
      </c>
      <c r="C43" s="44" t="s">
        <v>126</v>
      </c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hidden="1" x14ac:dyDescent="0.3">
      <c r="A49" s="46"/>
      <c r="B49" s="47"/>
      <c r="C49" s="46"/>
      <c r="D49" s="45"/>
      <c r="E49" s="45"/>
      <c r="F49" s="45"/>
    </row>
    <row r="50" spans="1:6" hidden="1" x14ac:dyDescent="0.3">
      <c r="A50" s="46"/>
      <c r="B50" s="47"/>
      <c r="C50" s="46"/>
      <c r="D50" s="45"/>
      <c r="E50" s="45"/>
      <c r="F50" s="45"/>
    </row>
    <row r="51" spans="1:6" s="1" customFormat="1" x14ac:dyDescent="0.3">
      <c r="A51" s="5"/>
      <c r="B51" s="4">
        <v>320106</v>
      </c>
      <c r="C51" s="5" t="s">
        <v>127</v>
      </c>
      <c r="D51" s="11">
        <f>SUM(D52:D57)</f>
        <v>0</v>
      </c>
      <c r="E51" s="11">
        <f t="shared" ref="E51:F51" si="5">SUM(E52:E57)</f>
        <v>0</v>
      </c>
      <c r="F51" s="11">
        <f t="shared" si="5"/>
        <v>0</v>
      </c>
    </row>
    <row r="52" spans="1:6" hidden="1" x14ac:dyDescent="0.3">
      <c r="A52" s="42" t="s">
        <v>583</v>
      </c>
      <c r="B52" s="43">
        <v>32010601</v>
      </c>
      <c r="C52" s="44" t="s">
        <v>128</v>
      </c>
      <c r="D52" s="45"/>
      <c r="E52" s="45"/>
      <c r="F52" s="45"/>
    </row>
    <row r="53" spans="1:6" hidden="1" x14ac:dyDescent="0.3">
      <c r="A53" s="42" t="s">
        <v>584</v>
      </c>
      <c r="B53" s="43">
        <v>32010602</v>
      </c>
      <c r="C53" s="44" t="s">
        <v>129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s="1" customFormat="1" x14ac:dyDescent="0.3">
      <c r="A58" s="5"/>
      <c r="B58" s="4">
        <v>320109</v>
      </c>
      <c r="C58" s="5" t="s">
        <v>130</v>
      </c>
      <c r="D58" s="11">
        <f>SUM(D59:D77)</f>
        <v>740000000</v>
      </c>
      <c r="E58" s="11">
        <f>SUM(E59:E77)</f>
        <v>293700000</v>
      </c>
      <c r="F58" s="11">
        <f>SUM(F59:F77)</f>
        <v>573000000</v>
      </c>
    </row>
    <row r="59" spans="1:6" x14ac:dyDescent="0.3">
      <c r="A59" s="42" t="s">
        <v>585</v>
      </c>
      <c r="B59" s="43">
        <v>32010903</v>
      </c>
      <c r="C59" s="44" t="s">
        <v>131</v>
      </c>
      <c r="D59" s="45"/>
      <c r="E59" s="45"/>
      <c r="F59" s="45"/>
    </row>
    <row r="60" spans="1:6" x14ac:dyDescent="0.3">
      <c r="A60" s="44"/>
      <c r="B60" s="43"/>
      <c r="C60" s="44" t="s">
        <v>813</v>
      </c>
      <c r="D60" s="45">
        <v>20000000</v>
      </c>
      <c r="E60" s="45">
        <v>8200000</v>
      </c>
      <c r="F60" s="45">
        <v>10000000</v>
      </c>
    </row>
    <row r="61" spans="1:6" x14ac:dyDescent="0.3">
      <c r="A61" s="42" t="s">
        <v>586</v>
      </c>
      <c r="B61" s="43">
        <v>32010904</v>
      </c>
      <c r="C61" s="44" t="s">
        <v>132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x14ac:dyDescent="0.3">
      <c r="A63" s="42" t="s">
        <v>587</v>
      </c>
      <c r="B63" s="43">
        <v>32010935</v>
      </c>
      <c r="C63" s="44" t="s">
        <v>133</v>
      </c>
      <c r="D63" s="45"/>
      <c r="E63" s="45"/>
      <c r="F63" s="45"/>
    </row>
    <row r="64" spans="1:6" x14ac:dyDescent="0.3">
      <c r="A64" s="42" t="s">
        <v>741</v>
      </c>
      <c r="B64" s="43">
        <v>32010935</v>
      </c>
      <c r="C64" s="44" t="s">
        <v>807</v>
      </c>
      <c r="D64" s="45">
        <v>250000000</v>
      </c>
      <c r="E64" s="45">
        <v>249500000</v>
      </c>
      <c r="F64" s="45">
        <v>300000000</v>
      </c>
    </row>
    <row r="65" spans="1:6" x14ac:dyDescent="0.3">
      <c r="A65" s="42" t="s">
        <v>741</v>
      </c>
      <c r="B65" s="43"/>
      <c r="C65" s="44" t="s">
        <v>808</v>
      </c>
      <c r="D65" s="45">
        <v>150000000</v>
      </c>
      <c r="E65" s="45">
        <v>36000000</v>
      </c>
      <c r="F65" s="45">
        <v>50000000</v>
      </c>
    </row>
    <row r="66" spans="1:6" x14ac:dyDescent="0.3">
      <c r="A66" s="42" t="s">
        <v>741</v>
      </c>
      <c r="B66" s="43"/>
      <c r="C66" s="44" t="s">
        <v>809</v>
      </c>
      <c r="D66" s="45">
        <v>70000000</v>
      </c>
      <c r="E66" s="45">
        <v>0</v>
      </c>
      <c r="F66" s="45">
        <v>10000000</v>
      </c>
    </row>
    <row r="67" spans="1:6" x14ac:dyDescent="0.3">
      <c r="A67" s="42" t="s">
        <v>741</v>
      </c>
      <c r="B67" s="43"/>
      <c r="C67" s="44" t="s">
        <v>810</v>
      </c>
      <c r="D67" s="45">
        <v>250000000</v>
      </c>
      <c r="E67" s="45">
        <v>0</v>
      </c>
      <c r="F67" s="45">
        <v>0</v>
      </c>
    </row>
    <row r="68" spans="1:6" x14ac:dyDescent="0.3">
      <c r="A68" s="42" t="s">
        <v>741</v>
      </c>
      <c r="B68" s="43"/>
      <c r="C68" s="44" t="s">
        <v>811</v>
      </c>
      <c r="D68" s="45">
        <v>0</v>
      </c>
      <c r="E68" s="45">
        <v>0</v>
      </c>
      <c r="F68" s="45">
        <v>3000000</v>
      </c>
    </row>
    <row r="69" spans="1:6" x14ac:dyDescent="0.3">
      <c r="A69" s="42" t="s">
        <v>741</v>
      </c>
      <c r="B69" s="43"/>
      <c r="C69" s="44" t="s">
        <v>812</v>
      </c>
      <c r="D69" s="45">
        <v>0</v>
      </c>
      <c r="E69" s="45">
        <v>0</v>
      </c>
      <c r="F69" s="45">
        <v>200000000</v>
      </c>
    </row>
    <row r="70" spans="1:6" hidden="1" x14ac:dyDescent="0.3">
      <c r="A70" s="42" t="s">
        <v>741</v>
      </c>
      <c r="B70" s="43"/>
      <c r="C70" s="44"/>
      <c r="D70" s="45"/>
      <c r="E70" s="45"/>
      <c r="F70" s="45"/>
    </row>
    <row r="71" spans="1:6" hidden="1" x14ac:dyDescent="0.3">
      <c r="A71" s="42"/>
      <c r="B71" s="43">
        <v>32010936</v>
      </c>
      <c r="C71" s="44" t="s">
        <v>742</v>
      </c>
      <c r="D71" s="45"/>
      <c r="E71" s="45"/>
      <c r="F71" s="45"/>
    </row>
    <row r="72" spans="1:6" hidden="1" x14ac:dyDescent="0.3">
      <c r="A72" s="42"/>
      <c r="B72" s="43"/>
      <c r="C72" s="44"/>
      <c r="D72" s="45"/>
      <c r="E72" s="45"/>
      <c r="F72" s="45"/>
    </row>
    <row r="73" spans="1:6" hidden="1" x14ac:dyDescent="0.3">
      <c r="A73" s="42"/>
      <c r="B73" s="43"/>
      <c r="C73" s="44"/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hidden="1" x14ac:dyDescent="0.3">
      <c r="A75" s="42" t="s">
        <v>588</v>
      </c>
      <c r="B75" s="43">
        <v>32010936</v>
      </c>
      <c r="C75" s="44" t="s">
        <v>134</v>
      </c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s="1" customFormat="1" x14ac:dyDescent="0.3">
      <c r="A78" s="5"/>
      <c r="B78" s="4">
        <v>320201</v>
      </c>
      <c r="C78" s="5" t="s">
        <v>146</v>
      </c>
      <c r="D78" s="11">
        <f>SUM(D79:D84)</f>
        <v>0</v>
      </c>
      <c r="E78" s="11">
        <f t="shared" ref="E78:F78" si="6">SUM(E79:E84)</f>
        <v>0</v>
      </c>
      <c r="F78" s="11">
        <f t="shared" si="6"/>
        <v>0</v>
      </c>
    </row>
    <row r="79" spans="1:6" hidden="1" x14ac:dyDescent="0.3">
      <c r="A79" s="42" t="s">
        <v>589</v>
      </c>
      <c r="B79" s="43">
        <v>32020101</v>
      </c>
      <c r="C79" s="44" t="s">
        <v>135</v>
      </c>
      <c r="D79" s="45"/>
      <c r="E79" s="45"/>
      <c r="F79" s="45"/>
    </row>
    <row r="80" spans="1:6" hidden="1" x14ac:dyDescent="0.3">
      <c r="A80" s="44"/>
      <c r="B80" s="43"/>
      <c r="C80" s="44"/>
      <c r="D80" s="45"/>
      <c r="E80" s="45"/>
      <c r="F80" s="45"/>
    </row>
    <row r="81" spans="1:6" hidden="1" x14ac:dyDescent="0.3">
      <c r="A81" s="42" t="s">
        <v>590</v>
      </c>
      <c r="B81" s="43">
        <v>32020102</v>
      </c>
      <c r="C81" s="44" t="s">
        <v>136</v>
      </c>
      <c r="D81" s="45"/>
      <c r="E81" s="45"/>
      <c r="F81" s="45"/>
    </row>
    <row r="82" spans="1:6" hidden="1" x14ac:dyDescent="0.3">
      <c r="A82" s="44"/>
      <c r="B82" s="43"/>
      <c r="C82" s="44"/>
      <c r="D82" s="45"/>
      <c r="E82" s="45"/>
      <c r="F82" s="45"/>
    </row>
    <row r="83" spans="1:6" hidden="1" x14ac:dyDescent="0.3">
      <c r="A83" s="42" t="s">
        <v>591</v>
      </c>
      <c r="B83" s="43">
        <v>32020104</v>
      </c>
      <c r="C83" s="44" t="s">
        <v>137</v>
      </c>
      <c r="D83" s="45"/>
      <c r="E83" s="45"/>
      <c r="F83" s="45"/>
    </row>
    <row r="84" spans="1:6" hidden="1" x14ac:dyDescent="0.3">
      <c r="A84" s="44"/>
      <c r="B84" s="43"/>
      <c r="C84" s="44"/>
      <c r="D84" s="45"/>
      <c r="E84" s="45"/>
      <c r="F84" s="45"/>
    </row>
    <row r="85" spans="1:6" s="1" customFormat="1" x14ac:dyDescent="0.3">
      <c r="A85" s="5"/>
      <c r="B85" s="4">
        <v>320301</v>
      </c>
      <c r="C85" s="5" t="s">
        <v>138</v>
      </c>
      <c r="D85" s="11">
        <f>SUM(D86:D90)</f>
        <v>5000000</v>
      </c>
      <c r="E85" s="11">
        <f t="shared" ref="E85:F85" si="7">SUM(E86:E90)</f>
        <v>4500000</v>
      </c>
      <c r="F85" s="11">
        <f t="shared" si="7"/>
        <v>3000000</v>
      </c>
    </row>
    <row r="86" spans="1:6" x14ac:dyDescent="0.3">
      <c r="A86" s="42" t="s">
        <v>592</v>
      </c>
      <c r="B86" s="43">
        <v>32030101</v>
      </c>
      <c r="C86" s="44" t="s">
        <v>139</v>
      </c>
      <c r="D86" s="45"/>
      <c r="E86" s="45"/>
      <c r="F86" s="45"/>
    </row>
    <row r="87" spans="1:6" x14ac:dyDescent="0.3">
      <c r="A87" s="42" t="s">
        <v>593</v>
      </c>
      <c r="B87" s="43">
        <v>32030109</v>
      </c>
      <c r="C87" s="44" t="s">
        <v>140</v>
      </c>
      <c r="D87" s="45"/>
      <c r="E87" s="45"/>
      <c r="F87" s="45"/>
    </row>
    <row r="88" spans="1:6" x14ac:dyDescent="0.3">
      <c r="A88" s="42" t="s">
        <v>594</v>
      </c>
      <c r="B88" s="43">
        <v>32030110</v>
      </c>
      <c r="C88" s="44" t="s">
        <v>141</v>
      </c>
      <c r="D88" s="45">
        <v>5000000</v>
      </c>
      <c r="E88" s="45">
        <v>4500000</v>
      </c>
      <c r="F88" s="45">
        <v>3000000</v>
      </c>
    </row>
    <row r="89" spans="1:6" hidden="1" x14ac:dyDescent="0.3">
      <c r="A89" s="46"/>
      <c r="B89" s="47"/>
      <c r="C89" s="46"/>
      <c r="D89" s="45"/>
      <c r="E89" s="45"/>
      <c r="F89" s="45"/>
    </row>
    <row r="90" spans="1:6" hidden="1" x14ac:dyDescent="0.3">
      <c r="A90" s="46"/>
      <c r="B90" s="47"/>
      <c r="C90" s="46"/>
      <c r="D90" s="45"/>
      <c r="E90" s="45"/>
      <c r="F90" s="45"/>
    </row>
    <row r="91" spans="1:6" s="1" customFormat="1" x14ac:dyDescent="0.3">
      <c r="A91" s="5"/>
      <c r="B91" s="4">
        <v>32011000</v>
      </c>
      <c r="C91" s="5" t="s">
        <v>142</v>
      </c>
      <c r="D91" s="11">
        <f>SUM(D92:D93)</f>
        <v>0</v>
      </c>
      <c r="E91" s="11">
        <f>SUM(E92:E93)</f>
        <v>0</v>
      </c>
      <c r="F91" s="11">
        <f>SUM(F92:F93)</f>
        <v>0</v>
      </c>
    </row>
    <row r="92" spans="1:6" hidden="1" x14ac:dyDescent="0.3">
      <c r="A92" s="42" t="s">
        <v>595</v>
      </c>
      <c r="B92" s="46"/>
      <c r="C92" s="46"/>
      <c r="D92" s="45"/>
      <c r="E92" s="45"/>
      <c r="F92" s="45"/>
    </row>
    <row r="93" spans="1:6" hidden="1" x14ac:dyDescent="0.3">
      <c r="A93" s="46"/>
      <c r="B93" s="46"/>
      <c r="C93" s="46"/>
      <c r="D93" s="45"/>
      <c r="E93" s="45"/>
      <c r="F93" s="45"/>
    </row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1PJNtMgK4GvP+XHmRM9GhVjK9pwMYrYTm5kHFs3BUB+lXTuDKViUtOzdXENDTl3iI1/XUl0KnLF8gs6rw88vWg==" saltValue="BXZA3sO6OreOMJ8kxIkdS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65" firstPageNumber="39" orientation="landscape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topLeftCell="B4" zoomScale="90" zoomScaleNormal="120" zoomScaleSheetLayoutView="90" workbookViewId="0">
      <selection activeCell="B302" sqref="B30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764</v>
      </c>
      <c r="B3" s="78"/>
      <c r="C3" s="78"/>
      <c r="D3" s="78"/>
      <c r="E3" s="78"/>
    </row>
    <row r="4" spans="1:5" x14ac:dyDescent="0.3">
      <c r="A4" s="77" t="s">
        <v>695</v>
      </c>
      <c r="B4" s="77"/>
      <c r="C4" s="77"/>
      <c r="D4" s="77"/>
      <c r="E4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39">
        <f>C8+C13+C20</f>
        <v>1246606539.21</v>
      </c>
      <c r="D7" s="39">
        <f t="shared" ref="D7:E7" si="0">D8+D13+D20</f>
        <v>1238926469.21</v>
      </c>
      <c r="E7" s="39">
        <f t="shared" si="0"/>
        <v>1412596512.21</v>
      </c>
    </row>
    <row r="8" spans="1:5" s="1" customFormat="1" x14ac:dyDescent="0.3">
      <c r="A8" s="3">
        <v>2101</v>
      </c>
      <c r="B8" s="3" t="s">
        <v>5</v>
      </c>
      <c r="C8" s="39">
        <f>C9</f>
        <v>103006548</v>
      </c>
      <c r="D8" s="39">
        <f t="shared" ref="D8:E8" si="1">D9</f>
        <v>105326478</v>
      </c>
      <c r="E8" s="39">
        <f t="shared" si="1"/>
        <v>108996521</v>
      </c>
    </row>
    <row r="9" spans="1:5" s="1" customFormat="1" x14ac:dyDescent="0.3">
      <c r="A9" s="3">
        <v>210101</v>
      </c>
      <c r="B9" s="3" t="s">
        <v>6</v>
      </c>
      <c r="C9" s="39">
        <f>SUM(C10:C12)</f>
        <v>103006548</v>
      </c>
      <c r="D9" s="39">
        <f t="shared" ref="D9:E9" si="2">SUM(D10:D12)</f>
        <v>105326478</v>
      </c>
      <c r="E9" s="39">
        <f t="shared" si="2"/>
        <v>108996521</v>
      </c>
    </row>
    <row r="10" spans="1:5" x14ac:dyDescent="0.3">
      <c r="A10" s="59">
        <v>21010101</v>
      </c>
      <c r="B10" s="48" t="s">
        <v>5</v>
      </c>
      <c r="C10" s="41">
        <v>103006548</v>
      </c>
      <c r="D10" s="41">
        <v>105326478</v>
      </c>
      <c r="E10" s="41">
        <v>108996521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39">
        <f>C21+C22+C27</f>
        <v>1143599991.21</v>
      </c>
      <c r="D20" s="39">
        <f t="shared" ref="D20:E20" si="6">D21+D22+D27</f>
        <v>1133599991.21</v>
      </c>
      <c r="E20" s="39">
        <f t="shared" si="6"/>
        <v>1303599991.21</v>
      </c>
    </row>
    <row r="21" spans="1:5" x14ac:dyDescent="0.3">
      <c r="A21" s="59">
        <v>21030101</v>
      </c>
      <c r="B21" s="48" t="s">
        <v>17</v>
      </c>
      <c r="C21" s="41">
        <v>290000000</v>
      </c>
      <c r="D21" s="41">
        <v>280000000</v>
      </c>
      <c r="E21" s="41">
        <v>450000000</v>
      </c>
    </row>
    <row r="22" spans="1:5" s="1" customFormat="1" x14ac:dyDescent="0.3">
      <c r="A22" s="56">
        <v>21030102</v>
      </c>
      <c r="B22" s="57" t="s">
        <v>18</v>
      </c>
      <c r="C22" s="40">
        <f>SUM(C23:C26)</f>
        <v>823329247.69000006</v>
      </c>
      <c r="D22" s="40">
        <f t="shared" ref="D22:E22" si="7">SUM(D23:D26)</f>
        <v>823329247.69000006</v>
      </c>
      <c r="E22" s="40">
        <f t="shared" si="7"/>
        <v>823329247.69000006</v>
      </c>
    </row>
    <row r="23" spans="1:5" x14ac:dyDescent="0.3">
      <c r="A23" s="59">
        <v>21030102</v>
      </c>
      <c r="B23" s="48" t="s">
        <v>537</v>
      </c>
      <c r="C23" s="41">
        <v>160030793</v>
      </c>
      <c r="D23" s="41">
        <v>160030793</v>
      </c>
      <c r="E23" s="41">
        <v>160030793</v>
      </c>
    </row>
    <row r="24" spans="1:5" x14ac:dyDescent="0.3">
      <c r="A24" s="59">
        <v>21030102</v>
      </c>
      <c r="B24" s="48" t="s">
        <v>538</v>
      </c>
      <c r="C24" s="41">
        <v>294030359.83999997</v>
      </c>
      <c r="D24" s="41">
        <v>294030359.83999997</v>
      </c>
      <c r="E24" s="41">
        <v>294030359.83999997</v>
      </c>
    </row>
    <row r="25" spans="1:5" x14ac:dyDescent="0.3">
      <c r="A25" s="59">
        <v>21030102</v>
      </c>
      <c r="B25" s="48" t="s">
        <v>539</v>
      </c>
      <c r="C25" s="41">
        <v>369268094.85000002</v>
      </c>
      <c r="D25" s="41">
        <v>369268094.85000002</v>
      </c>
      <c r="E25" s="41">
        <v>369268094.85000002</v>
      </c>
    </row>
    <row r="26" spans="1:5" x14ac:dyDescent="0.3">
      <c r="A26" s="59">
        <v>21030102</v>
      </c>
      <c r="B26" s="48" t="s">
        <v>540</v>
      </c>
      <c r="C26" s="41"/>
      <c r="D26" s="41"/>
      <c r="E26" s="41">
        <v>0</v>
      </c>
    </row>
    <row r="27" spans="1:5" s="1" customFormat="1" x14ac:dyDescent="0.3">
      <c r="A27" s="63">
        <v>21030104</v>
      </c>
      <c r="B27" s="64" t="s">
        <v>19</v>
      </c>
      <c r="C27" s="39">
        <f t="shared" ref="C27:D27" si="8">SUM(C28:C30)</f>
        <v>30270743.519999996</v>
      </c>
      <c r="D27" s="39">
        <f t="shared" si="8"/>
        <v>30270743.519999996</v>
      </c>
      <c r="E27" s="39">
        <f>SUM(E28:E30)</f>
        <v>30270743.519999996</v>
      </c>
    </row>
    <row r="28" spans="1:5" x14ac:dyDescent="0.3">
      <c r="A28" s="59">
        <v>21030104</v>
      </c>
      <c r="B28" s="48" t="s">
        <v>704</v>
      </c>
      <c r="C28" s="41">
        <v>10668719.529999999</v>
      </c>
      <c r="D28" s="41">
        <v>10668719.529999999</v>
      </c>
      <c r="E28" s="41">
        <v>10668719.529999999</v>
      </c>
    </row>
    <row r="29" spans="1:5" x14ac:dyDescent="0.3">
      <c r="A29" s="59">
        <v>21030104</v>
      </c>
      <c r="B29" s="48" t="s">
        <v>703</v>
      </c>
      <c r="C29" s="41">
        <v>19602023.989999998</v>
      </c>
      <c r="D29" s="41">
        <v>19602023.989999998</v>
      </c>
      <c r="E29" s="41">
        <v>19602023.989999998</v>
      </c>
    </row>
    <row r="30" spans="1:5" hidden="1" x14ac:dyDescent="0.3">
      <c r="A30" s="59"/>
      <c r="B30" s="48"/>
      <c r="C30" s="41"/>
      <c r="D30" s="41"/>
      <c r="E30" s="41"/>
    </row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ZRDWVuUmeZxEfTy4nRWarVK5Tt/Zc7/Jav0TtoD97I5OFpcUhggtvV6UM1xDlE0c0bOE+tL5bNnh91q/RAS9g==" saltValue="CexWzktaCHlAcebCMJ0dQ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G300"/>
  <sheetViews>
    <sheetView view="pageBreakPreview" topLeftCell="A85" zoomScale="90" zoomScaleNormal="120" zoomScaleSheetLayoutView="90" workbookViewId="0">
      <selection activeCell="B107" sqref="B10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6" width="8.81640625" style="49"/>
    <col min="7" max="7" width="20.81640625" style="49" customWidth="1"/>
    <col min="8" max="16384" width="8.81640625" style="49"/>
  </cols>
  <sheetData>
    <row r="3" spans="1:7" x14ac:dyDescent="0.3">
      <c r="A3" s="76" t="s">
        <v>512</v>
      </c>
      <c r="B3" s="76"/>
      <c r="C3" s="76"/>
      <c r="D3" s="76"/>
      <c r="E3" s="76"/>
    </row>
    <row r="4" spans="1:7" ht="28.9" customHeight="1" x14ac:dyDescent="0.3">
      <c r="A4" s="78" t="s">
        <v>765</v>
      </c>
      <c r="B4" s="78"/>
      <c r="C4" s="78"/>
      <c r="D4" s="78"/>
      <c r="E4" s="78"/>
    </row>
    <row r="5" spans="1:7" x14ac:dyDescent="0.3">
      <c r="A5" s="77" t="s">
        <v>695</v>
      </c>
      <c r="B5" s="77"/>
      <c r="C5" s="77"/>
      <c r="D5" s="77"/>
      <c r="E5" s="77"/>
    </row>
    <row r="6" spans="1:7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7" s="1" customFormat="1" x14ac:dyDescent="0.3">
      <c r="A7" s="4">
        <v>2</v>
      </c>
      <c r="B7" s="5" t="s">
        <v>20</v>
      </c>
      <c r="C7" s="12">
        <f>C8+C85+C89+C94</f>
        <v>229500000</v>
      </c>
      <c r="D7" s="12">
        <f>D8+D85+D89+D94</f>
        <v>13735633.25</v>
      </c>
      <c r="E7" s="12">
        <f>E8+E85+E89+E94</f>
        <v>649454370.69000006</v>
      </c>
    </row>
    <row r="8" spans="1:7" s="1" customFormat="1" x14ac:dyDescent="0.3">
      <c r="A8" s="4">
        <v>2202</v>
      </c>
      <c r="B8" s="5" t="s">
        <v>21</v>
      </c>
      <c r="C8" s="12">
        <f>C9+C14+C22+C36+C45+C48+C54+C63+C67+C70</f>
        <v>229500000</v>
      </c>
      <c r="D8" s="12">
        <f t="shared" ref="D8:E8" si="0">D9+D14+D22+D36+D45+D48+D54+D63+D67+D70</f>
        <v>13735633.25</v>
      </c>
      <c r="E8" s="12">
        <f t="shared" si="0"/>
        <v>349500000</v>
      </c>
      <c r="G8" s="73"/>
    </row>
    <row r="9" spans="1:7" s="1" customFormat="1" x14ac:dyDescent="0.3">
      <c r="A9" s="4">
        <v>220201</v>
      </c>
      <c r="B9" s="5" t="s">
        <v>22</v>
      </c>
      <c r="C9" s="12">
        <f>SUM(C10:C13)</f>
        <v>17000000</v>
      </c>
      <c r="D9" s="12">
        <f t="shared" ref="D9:E9" si="1">SUM(D10:D13)</f>
        <v>8000000</v>
      </c>
      <c r="E9" s="12">
        <f t="shared" si="1"/>
        <v>10000000</v>
      </c>
      <c r="G9" s="72"/>
    </row>
    <row r="10" spans="1:7" hidden="1" x14ac:dyDescent="0.3">
      <c r="A10" s="43">
        <v>22020101</v>
      </c>
      <c r="B10" s="44" t="s">
        <v>23</v>
      </c>
      <c r="C10" s="41"/>
      <c r="D10" s="41"/>
      <c r="E10" s="41"/>
    </row>
    <row r="11" spans="1:7" x14ac:dyDescent="0.3">
      <c r="A11" s="43">
        <v>22020102</v>
      </c>
      <c r="B11" s="44" t="s">
        <v>24</v>
      </c>
      <c r="C11" s="41">
        <v>17000000</v>
      </c>
      <c r="D11" s="41">
        <v>8000000</v>
      </c>
      <c r="E11" s="41">
        <v>10000000</v>
      </c>
    </row>
    <row r="12" spans="1:7" hidden="1" x14ac:dyDescent="0.3">
      <c r="A12" s="43">
        <v>22020103</v>
      </c>
      <c r="B12" s="44" t="s">
        <v>25</v>
      </c>
      <c r="C12" s="41"/>
      <c r="D12" s="41"/>
      <c r="E12" s="41"/>
    </row>
    <row r="13" spans="1:7" hidden="1" x14ac:dyDescent="0.3">
      <c r="A13" s="43">
        <v>22020104</v>
      </c>
      <c r="B13" s="44" t="s">
        <v>26</v>
      </c>
      <c r="C13" s="41"/>
      <c r="D13" s="41"/>
      <c r="E13" s="41"/>
    </row>
    <row r="14" spans="1:7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7" hidden="1" x14ac:dyDescent="0.3">
      <c r="A15" s="43">
        <v>22020201</v>
      </c>
      <c r="B15" s="44" t="s">
        <v>28</v>
      </c>
      <c r="C15" s="41"/>
      <c r="D15" s="41"/>
      <c r="E15" s="41"/>
    </row>
    <row r="16" spans="1:7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6500000</v>
      </c>
      <c r="D22" s="12">
        <f t="shared" ref="D22:E22" si="2">SUM(D23:D35)</f>
        <v>2400000</v>
      </c>
      <c r="E22" s="12">
        <f t="shared" si="2"/>
        <v>10000000</v>
      </c>
    </row>
    <row r="23" spans="1:5" x14ac:dyDescent="0.3">
      <c r="A23" s="43">
        <v>22020301</v>
      </c>
      <c r="B23" s="44" t="s">
        <v>36</v>
      </c>
      <c r="C23" s="41">
        <v>6500000</v>
      </c>
      <c r="D23" s="41">
        <v>2400000</v>
      </c>
      <c r="E23" s="41">
        <v>5000000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0</v>
      </c>
      <c r="D27" s="41">
        <v>0</v>
      </c>
      <c r="E27" s="41">
        <v>2000000</v>
      </c>
    </row>
    <row r="28" spans="1:5" x14ac:dyDescent="0.3">
      <c r="A28" s="43">
        <v>22020306</v>
      </c>
      <c r="B28" s="44" t="s">
        <v>41</v>
      </c>
      <c r="C28" s="41">
        <v>0</v>
      </c>
      <c r="D28" s="41">
        <v>0</v>
      </c>
      <c r="E28" s="41">
        <v>3000000</v>
      </c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500000</v>
      </c>
      <c r="D36" s="12">
        <f t="shared" ref="D36:E36" si="3">SUM(D37:D44)</f>
        <v>400000</v>
      </c>
      <c r="E36" s="12">
        <f t="shared" si="3"/>
        <v>20000000</v>
      </c>
    </row>
    <row r="37" spans="1:5" x14ac:dyDescent="0.3">
      <c r="A37" s="43">
        <v>22020401</v>
      </c>
      <c r="B37" s="44" t="s">
        <v>50</v>
      </c>
      <c r="C37" s="41">
        <v>500000</v>
      </c>
      <c r="D37" s="41">
        <v>400000</v>
      </c>
      <c r="E37" s="41">
        <v>20000000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1000000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x14ac:dyDescent="0.3">
      <c r="A60" s="43">
        <v>22020709</v>
      </c>
      <c r="B60" s="44" t="s">
        <v>73</v>
      </c>
      <c r="C60" s="41">
        <v>0</v>
      </c>
      <c r="D60" s="41">
        <v>0</v>
      </c>
      <c r="E60" s="41">
        <v>1000000</v>
      </c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2000000</v>
      </c>
    </row>
    <row r="64" spans="1:5" x14ac:dyDescent="0.3">
      <c r="A64" s="43">
        <v>22020801</v>
      </c>
      <c r="B64" s="44" t="s">
        <v>77</v>
      </c>
      <c r="C64" s="41">
        <v>0</v>
      </c>
      <c r="D64" s="41">
        <v>0</v>
      </c>
      <c r="E64" s="41">
        <v>2000000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1000000</v>
      </c>
      <c r="D67" s="12">
        <f t="shared" ref="D67:E67" si="8">SUM(D68:D69)</f>
        <v>35633.25</v>
      </c>
      <c r="E67" s="12">
        <f t="shared" si="8"/>
        <v>500000</v>
      </c>
    </row>
    <row r="68" spans="1:5" x14ac:dyDescent="0.3">
      <c r="A68" s="43">
        <v>22020901</v>
      </c>
      <c r="B68" s="44" t="s">
        <v>81</v>
      </c>
      <c r="C68" s="41">
        <v>1000000</v>
      </c>
      <c r="D68" s="41">
        <v>35633.25</v>
      </c>
      <c r="E68" s="41">
        <v>500000</v>
      </c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SUM(C71:C84)</f>
        <v>204500000</v>
      </c>
      <c r="D70" s="12">
        <f t="shared" ref="D70:E70" si="9">SUM(D71:D84)</f>
        <v>2900000</v>
      </c>
      <c r="E70" s="12">
        <f t="shared" si="9"/>
        <v>306000000</v>
      </c>
    </row>
    <row r="71" spans="1:5" x14ac:dyDescent="0.3">
      <c r="A71" s="43">
        <v>22021001</v>
      </c>
      <c r="B71" s="44" t="s">
        <v>84</v>
      </c>
      <c r="C71" s="41">
        <v>2500000</v>
      </c>
      <c r="D71" s="41">
        <v>1100000</v>
      </c>
      <c r="E71" s="41">
        <v>5000000</v>
      </c>
    </row>
    <row r="72" spans="1:5" x14ac:dyDescent="0.3">
      <c r="A72" s="43">
        <v>22021002</v>
      </c>
      <c r="B72" s="44" t="s">
        <v>85</v>
      </c>
      <c r="C72" s="41">
        <v>0</v>
      </c>
      <c r="D72" s="41"/>
      <c r="E72" s="41"/>
    </row>
    <row r="73" spans="1:5" x14ac:dyDescent="0.3">
      <c r="A73" s="43">
        <v>22021003</v>
      </c>
      <c r="B73" s="44" t="s">
        <v>86</v>
      </c>
      <c r="C73" s="41">
        <v>0</v>
      </c>
      <c r="D73" s="41"/>
      <c r="E73" s="41"/>
    </row>
    <row r="74" spans="1:5" x14ac:dyDescent="0.3">
      <c r="A74" s="43">
        <v>22021004</v>
      </c>
      <c r="B74" s="44" t="s">
        <v>87</v>
      </c>
      <c r="C74" s="41">
        <v>0</v>
      </c>
      <c r="D74" s="41"/>
      <c r="E74" s="41"/>
    </row>
    <row r="75" spans="1:5" x14ac:dyDescent="0.3">
      <c r="A75" s="43">
        <v>22021006</v>
      </c>
      <c r="B75" s="44" t="s">
        <v>88</v>
      </c>
      <c r="C75" s="41">
        <v>0</v>
      </c>
      <c r="D75" s="41"/>
      <c r="E75" s="41"/>
    </row>
    <row r="76" spans="1:5" x14ac:dyDescent="0.3">
      <c r="A76" s="43">
        <v>22021007</v>
      </c>
      <c r="B76" s="44" t="s">
        <v>89</v>
      </c>
      <c r="C76" s="41">
        <v>2000000</v>
      </c>
      <c r="D76" s="41">
        <v>1800000</v>
      </c>
      <c r="E76" s="41">
        <v>10000000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x14ac:dyDescent="0.3">
      <c r="A80" s="43">
        <v>22021014</v>
      </c>
      <c r="B80" s="44" t="s">
        <v>93</v>
      </c>
      <c r="C80" s="41">
        <v>0</v>
      </c>
      <c r="D80" s="41">
        <v>0</v>
      </c>
      <c r="E80" s="41">
        <v>5000000</v>
      </c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</v>
      </c>
      <c r="B83" s="44" t="s">
        <v>726</v>
      </c>
      <c r="C83" s="74">
        <v>200000000</v>
      </c>
      <c r="D83" s="75">
        <v>0</v>
      </c>
      <c r="E83" s="74">
        <v>286000000</v>
      </c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0</v>
      </c>
      <c r="D85" s="12">
        <f t="shared" ref="D85:E85" si="10">D86</f>
        <v>0</v>
      </c>
      <c r="E85" s="12">
        <f t="shared" si="10"/>
        <v>279954370.69</v>
      </c>
    </row>
    <row r="86" spans="1:5" s="1" customFormat="1" x14ac:dyDescent="0.3">
      <c r="A86" s="4">
        <v>220401</v>
      </c>
      <c r="B86" s="5" t="s">
        <v>98</v>
      </c>
      <c r="C86" s="12">
        <f>C87+C88</f>
        <v>0</v>
      </c>
      <c r="D86" s="12">
        <f>D87+D88</f>
        <v>0</v>
      </c>
      <c r="E86" s="12">
        <f>E87+E88</f>
        <v>279954370.69</v>
      </c>
    </row>
    <row r="87" spans="1:5" s="38" customFormat="1" x14ac:dyDescent="0.3">
      <c r="A87" s="6">
        <v>22040105</v>
      </c>
      <c r="B87" s="7" t="s">
        <v>99</v>
      </c>
      <c r="C87" s="37">
        <f>SUM(C108:C131)</f>
        <v>0</v>
      </c>
      <c r="D87" s="37">
        <f>SUM(D108:D131)</f>
        <v>0</v>
      </c>
      <c r="E87" s="37">
        <f>SUM(E108:E131)</f>
        <v>279954370.69</v>
      </c>
    </row>
    <row r="88" spans="1:5" hidden="1" x14ac:dyDescent="0.3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20000000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20000000</v>
      </c>
    </row>
    <row r="91" spans="1:5" x14ac:dyDescent="0.3">
      <c r="A91" s="43">
        <v>22060401</v>
      </c>
      <c r="B91" s="44" t="s">
        <v>896</v>
      </c>
      <c r="C91" s="41"/>
      <c r="D91" s="41"/>
      <c r="E91" s="41">
        <v>20000000</v>
      </c>
    </row>
    <row r="92" spans="1:5" hidden="1" x14ac:dyDescent="0.3">
      <c r="A92" s="43">
        <v>22050108</v>
      </c>
      <c r="B92" s="44" t="s">
        <v>104</v>
      </c>
      <c r="C92" s="41"/>
      <c r="D92" s="41"/>
      <c r="E92" s="41"/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3">
      <c r="A98" s="43"/>
      <c r="B98" s="44"/>
      <c r="C98" s="41"/>
      <c r="D98" s="41"/>
      <c r="E98" s="41"/>
    </row>
    <row r="99" spans="1:5" hidden="1" x14ac:dyDescent="0.3">
      <c r="A99" s="48"/>
      <c r="B99" s="48"/>
      <c r="C99" s="41"/>
      <c r="D99" s="41"/>
      <c r="E99" s="41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>
      <c r="A104" s="76" t="s">
        <v>724</v>
      </c>
      <c r="B104" s="76"/>
      <c r="C104" s="76"/>
      <c r="D104" s="76"/>
      <c r="E104" s="76"/>
    </row>
    <row r="105" spans="1:5" hidden="1" x14ac:dyDescent="0.3">
      <c r="A105" s="78" t="s">
        <v>766</v>
      </c>
      <c r="B105" s="78"/>
      <c r="C105" s="78"/>
      <c r="D105" s="78"/>
      <c r="E105" s="78"/>
    </row>
    <row r="106" spans="1:5" hidden="1" x14ac:dyDescent="0.3">
      <c r="A106" s="77" t="s">
        <v>695</v>
      </c>
      <c r="B106" s="77"/>
      <c r="C106" s="77"/>
      <c r="D106" s="77"/>
      <c r="E106" s="77"/>
    </row>
    <row r="107" spans="1:5" ht="45" x14ac:dyDescent="0.3">
      <c r="A107" s="58" t="s">
        <v>723</v>
      </c>
      <c r="B107" s="58" t="s">
        <v>1</v>
      </c>
      <c r="C107" s="50" t="s">
        <v>543</v>
      </c>
      <c r="D107" s="50" t="s">
        <v>544</v>
      </c>
      <c r="E107" s="50" t="s">
        <v>545</v>
      </c>
    </row>
    <row r="108" spans="1:5" x14ac:dyDescent="0.3">
      <c r="A108" s="60" t="s">
        <v>705</v>
      </c>
      <c r="B108" s="44" t="s">
        <v>814</v>
      </c>
      <c r="C108" s="41">
        <v>0</v>
      </c>
      <c r="D108" s="41">
        <v>0</v>
      </c>
      <c r="E108" s="41">
        <v>24323530.199999999</v>
      </c>
    </row>
    <row r="109" spans="1:5" x14ac:dyDescent="0.3">
      <c r="A109" s="60" t="s">
        <v>706</v>
      </c>
      <c r="B109" s="44" t="s">
        <v>541</v>
      </c>
      <c r="C109" s="41">
        <v>0</v>
      </c>
      <c r="D109" s="41">
        <v>0</v>
      </c>
      <c r="E109" s="41">
        <v>18410446.68</v>
      </c>
    </row>
    <row r="110" spans="1:5" x14ac:dyDescent="0.3">
      <c r="A110" s="60" t="s">
        <v>707</v>
      </c>
      <c r="B110" s="44" t="s">
        <v>815</v>
      </c>
      <c r="C110" s="41">
        <v>0</v>
      </c>
      <c r="D110" s="41">
        <v>0</v>
      </c>
      <c r="E110" s="41">
        <v>0</v>
      </c>
    </row>
    <row r="111" spans="1:5" x14ac:dyDescent="0.3">
      <c r="A111" s="60" t="s">
        <v>708</v>
      </c>
      <c r="B111" s="44" t="s">
        <v>816</v>
      </c>
      <c r="C111" s="41">
        <v>0</v>
      </c>
      <c r="D111" s="41">
        <v>0</v>
      </c>
      <c r="E111" s="41">
        <v>120000</v>
      </c>
    </row>
    <row r="112" spans="1:5" x14ac:dyDescent="0.3">
      <c r="A112" s="60" t="s">
        <v>709</v>
      </c>
      <c r="B112" s="44" t="s">
        <v>817</v>
      </c>
      <c r="C112" s="41">
        <v>0</v>
      </c>
      <c r="D112" s="41">
        <v>0</v>
      </c>
      <c r="E112" s="41">
        <v>360000</v>
      </c>
    </row>
    <row r="113" spans="1:5" x14ac:dyDescent="0.3">
      <c r="A113" s="60" t="s">
        <v>710</v>
      </c>
      <c r="B113" s="44" t="s">
        <v>818</v>
      </c>
      <c r="C113" s="41">
        <v>0</v>
      </c>
      <c r="D113" s="41">
        <v>0</v>
      </c>
      <c r="E113" s="41">
        <v>1395842.4</v>
      </c>
    </row>
    <row r="114" spans="1:5" x14ac:dyDescent="0.3">
      <c r="A114" s="60" t="s">
        <v>711</v>
      </c>
      <c r="B114" s="44" t="s">
        <v>819</v>
      </c>
      <c r="C114" s="41">
        <v>0</v>
      </c>
      <c r="D114" s="41">
        <v>0</v>
      </c>
      <c r="E114" s="41">
        <v>12418536.6</v>
      </c>
    </row>
    <row r="115" spans="1:5" x14ac:dyDescent="0.3">
      <c r="A115" s="60" t="s">
        <v>712</v>
      </c>
      <c r="B115" s="44" t="s">
        <v>820</v>
      </c>
      <c r="C115" s="41">
        <v>0</v>
      </c>
      <c r="D115" s="41">
        <v>0</v>
      </c>
      <c r="E115" s="41">
        <v>180000000</v>
      </c>
    </row>
    <row r="116" spans="1:5" x14ac:dyDescent="0.3">
      <c r="A116" s="60" t="s">
        <v>713</v>
      </c>
      <c r="B116" s="44" t="s">
        <v>821</v>
      </c>
      <c r="C116" s="41">
        <v>0</v>
      </c>
      <c r="D116" s="41">
        <v>0</v>
      </c>
      <c r="E116" s="69">
        <v>2171276.4</v>
      </c>
    </row>
    <row r="117" spans="1:5" x14ac:dyDescent="0.3">
      <c r="A117" s="60" t="s">
        <v>714</v>
      </c>
      <c r="B117" s="44" t="s">
        <v>822</v>
      </c>
      <c r="C117" s="41">
        <v>0</v>
      </c>
      <c r="D117" s="41">
        <v>0</v>
      </c>
      <c r="E117" s="41">
        <v>15000000</v>
      </c>
    </row>
    <row r="118" spans="1:5" x14ac:dyDescent="0.3">
      <c r="A118" s="60" t="s">
        <v>715</v>
      </c>
      <c r="B118" s="44" t="s">
        <v>823</v>
      </c>
      <c r="C118" s="41">
        <v>0</v>
      </c>
      <c r="D118" s="41">
        <v>0</v>
      </c>
      <c r="E118" s="41">
        <v>2004705.96</v>
      </c>
    </row>
    <row r="119" spans="1:5" x14ac:dyDescent="0.3">
      <c r="A119" s="60" t="s">
        <v>716</v>
      </c>
      <c r="B119" s="44" t="s">
        <v>824</v>
      </c>
      <c r="C119" s="41">
        <v>0</v>
      </c>
      <c r="D119" s="41">
        <v>0</v>
      </c>
      <c r="E119" s="41">
        <v>15500000</v>
      </c>
    </row>
    <row r="120" spans="1:5" x14ac:dyDescent="0.3">
      <c r="A120" s="60" t="s">
        <v>717</v>
      </c>
      <c r="B120" s="44" t="s">
        <v>825</v>
      </c>
      <c r="C120" s="41">
        <v>0</v>
      </c>
      <c r="D120" s="41">
        <v>0</v>
      </c>
      <c r="E120" s="41">
        <v>5482106.7599999998</v>
      </c>
    </row>
    <row r="121" spans="1:5" x14ac:dyDescent="0.3">
      <c r="A121" s="60" t="s">
        <v>718</v>
      </c>
      <c r="B121" s="44" t="s">
        <v>826</v>
      </c>
      <c r="C121" s="41">
        <v>0</v>
      </c>
      <c r="D121" s="41">
        <v>0</v>
      </c>
      <c r="E121" s="41">
        <v>2482043.4500000002</v>
      </c>
    </row>
    <row r="122" spans="1:5" x14ac:dyDescent="0.3">
      <c r="A122" s="60" t="s">
        <v>719</v>
      </c>
      <c r="B122" s="44" t="s">
        <v>827</v>
      </c>
      <c r="C122" s="41">
        <v>0</v>
      </c>
      <c r="D122" s="41">
        <v>0</v>
      </c>
      <c r="E122" s="41">
        <v>0</v>
      </c>
    </row>
    <row r="123" spans="1:5" x14ac:dyDescent="0.3">
      <c r="A123" s="60" t="s">
        <v>720</v>
      </c>
      <c r="B123" s="44" t="s">
        <v>828</v>
      </c>
      <c r="C123" s="41">
        <v>0</v>
      </c>
      <c r="D123" s="41">
        <v>0</v>
      </c>
      <c r="E123" s="41">
        <v>70588.2</v>
      </c>
    </row>
    <row r="124" spans="1:5" x14ac:dyDescent="0.3">
      <c r="A124" s="60" t="s">
        <v>721</v>
      </c>
      <c r="B124" s="44" t="s">
        <v>829</v>
      </c>
      <c r="C124" s="41">
        <v>0</v>
      </c>
      <c r="D124" s="41">
        <v>0</v>
      </c>
      <c r="E124" s="41">
        <v>60000</v>
      </c>
    </row>
    <row r="125" spans="1:5" x14ac:dyDescent="0.3">
      <c r="A125" s="60" t="s">
        <v>722</v>
      </c>
      <c r="B125" s="44" t="s">
        <v>830</v>
      </c>
      <c r="C125" s="41">
        <v>0</v>
      </c>
      <c r="D125" s="41">
        <v>0</v>
      </c>
      <c r="E125" s="41">
        <v>120000</v>
      </c>
    </row>
    <row r="126" spans="1:5" x14ac:dyDescent="0.3">
      <c r="A126" s="60" t="s">
        <v>725</v>
      </c>
      <c r="B126" s="44" t="s">
        <v>831</v>
      </c>
      <c r="C126" s="41">
        <v>0</v>
      </c>
      <c r="D126" s="41">
        <v>0</v>
      </c>
      <c r="E126" s="41">
        <v>35294.04</v>
      </c>
    </row>
    <row r="127" spans="1:5" hidden="1" x14ac:dyDescent="0.3">
      <c r="A127" s="60"/>
      <c r="B127" s="44"/>
      <c r="C127" s="41"/>
      <c r="D127" s="41"/>
      <c r="E127" s="41"/>
    </row>
    <row r="128" spans="1:5" hidden="1" x14ac:dyDescent="0.3">
      <c r="A128" s="60"/>
      <c r="B128" s="44"/>
      <c r="C128" s="41"/>
      <c r="D128" s="41"/>
      <c r="E128" s="41"/>
    </row>
    <row r="129" spans="1:5" hidden="1" x14ac:dyDescent="0.3">
      <c r="A129" s="60"/>
      <c r="B129" s="44"/>
      <c r="C129" s="41"/>
      <c r="D129" s="41"/>
      <c r="E129" s="41"/>
    </row>
    <row r="130" spans="1:5" hidden="1" x14ac:dyDescent="0.3">
      <c r="A130" s="60"/>
      <c r="B130" s="44"/>
      <c r="C130" s="41"/>
      <c r="D130" s="41"/>
      <c r="E130" s="69"/>
    </row>
    <row r="131" spans="1:5" hidden="1" x14ac:dyDescent="0.3">
      <c r="A131" s="60"/>
      <c r="B131" s="44"/>
      <c r="C131" s="41"/>
      <c r="D131" s="41"/>
      <c r="E131" s="41"/>
    </row>
    <row r="132" spans="1:5" hidden="1" x14ac:dyDescent="0.3">
      <c r="E132" s="69"/>
    </row>
    <row r="133" spans="1:5" hidden="1" x14ac:dyDescent="0.3"/>
    <row r="134" spans="1:5" hidden="1" x14ac:dyDescent="0.3"/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QqJTqHOS2BoHLWxbwVwN77VLpeOJEI0BGugIM7E5UaC15RSTx1+gQZTKvHm4yDsXMqPZXNAEO7bvR6XxiSU0KQ==" saltValue="Kzm2avKHeDm7Fj0CrnvAag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honeticPr fontId="14" type="noConversion"/>
  <pageMargins left="0.511811023622047" right="0.511811023622047" top="0.74803149606299202" bottom="0.74803149606299202" header="0.31496062992126" footer="0.31496062992126"/>
  <pageSetup scale="56" orientation="landscape" r:id="rId1"/>
  <headerFooter>
    <oddFooter>&amp;C&amp;P</oddFooter>
  </headerFooter>
  <rowBreaks count="1" manualBreakCount="1">
    <brk id="11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zoomScale="60" zoomScaleNormal="120" workbookViewId="0">
      <selection sqref="A1:F1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4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6" t="s">
        <v>143</v>
      </c>
      <c r="B1" s="76"/>
      <c r="C1" s="76"/>
      <c r="D1" s="76"/>
      <c r="E1" s="76"/>
      <c r="F1" s="76"/>
    </row>
    <row r="2" spans="1:6" x14ac:dyDescent="0.3">
      <c r="A2" s="77" t="s">
        <v>767</v>
      </c>
      <c r="B2" s="77"/>
      <c r="C2" s="77"/>
      <c r="D2" s="77"/>
      <c r="E2" s="77"/>
      <c r="F2" s="77"/>
    </row>
    <row r="3" spans="1:6" x14ac:dyDescent="0.3">
      <c r="A3" s="77" t="s">
        <v>695</v>
      </c>
      <c r="B3" s="77"/>
      <c r="C3" s="77"/>
      <c r="D3" s="77"/>
      <c r="E3" s="77"/>
      <c r="F3" s="77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543</v>
      </c>
      <c r="E5" s="50" t="s">
        <v>544</v>
      </c>
      <c r="F5" s="50" t="s">
        <v>545</v>
      </c>
    </row>
    <row r="6" spans="1:6" s="1" customFormat="1" x14ac:dyDescent="0.3">
      <c r="A6" s="8" t="s">
        <v>551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1520634991.71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3">
      <c r="A8" s="42" t="s">
        <v>552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2"/>
      <c r="B9" s="43"/>
      <c r="C9" s="44" t="s">
        <v>727</v>
      </c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s="1" customFormat="1" x14ac:dyDescent="0.3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1520634991.71</v>
      </c>
    </row>
    <row r="12" spans="1:6" hidden="1" x14ac:dyDescent="0.3">
      <c r="A12" s="42" t="s">
        <v>553</v>
      </c>
      <c r="B12" s="43">
        <v>32010202</v>
      </c>
      <c r="C12" s="44" t="s">
        <v>117</v>
      </c>
      <c r="D12" s="45"/>
      <c r="E12" s="45"/>
      <c r="F12" s="45"/>
    </row>
    <row r="13" spans="1:6" x14ac:dyDescent="0.3">
      <c r="A13" s="42" t="s">
        <v>596</v>
      </c>
      <c r="B13" s="43">
        <v>32010220</v>
      </c>
      <c r="C13" s="44" t="s">
        <v>542</v>
      </c>
      <c r="D13" s="45"/>
      <c r="E13" s="45"/>
      <c r="F13" s="45">
        <v>400000000</v>
      </c>
    </row>
    <row r="14" spans="1:6" s="1" customFormat="1" x14ac:dyDescent="0.3">
      <c r="A14" s="65" t="s">
        <v>597</v>
      </c>
      <c r="B14" s="6">
        <v>32010221</v>
      </c>
      <c r="C14" s="7" t="s">
        <v>702</v>
      </c>
      <c r="D14" s="66">
        <f>SUM(D78:D98)</f>
        <v>0</v>
      </c>
      <c r="E14" s="66">
        <f>SUM(E78:E98)</f>
        <v>0</v>
      </c>
      <c r="F14" s="66">
        <f>SUM(F78:F98)</f>
        <v>1120634991.71</v>
      </c>
    </row>
    <row r="15" spans="1:6" hidden="1" x14ac:dyDescent="0.3">
      <c r="A15" s="48"/>
      <c r="B15" s="48"/>
      <c r="C15" s="48"/>
      <c r="D15" s="48"/>
      <c r="E15" s="48"/>
      <c r="F15" s="48"/>
    </row>
    <row r="16" spans="1:6" s="1" customFormat="1" x14ac:dyDescent="0.3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x14ac:dyDescent="0.3">
      <c r="A17" s="42" t="s">
        <v>598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hidden="1" x14ac:dyDescent="0.3">
      <c r="A21" s="44"/>
      <c r="B21" s="43"/>
      <c r="C21" s="44"/>
      <c r="D21" s="45"/>
      <c r="E21" s="45"/>
      <c r="F21" s="45"/>
    </row>
    <row r="22" spans="1:6" s="1" customFormat="1" x14ac:dyDescent="0.3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3">
      <c r="A23" s="42" t="s">
        <v>599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3">
      <c r="A24" s="42" t="s">
        <v>600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3">
      <c r="A25" s="42" t="s">
        <v>601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3">
      <c r="A26" s="42" t="s">
        <v>602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3">
      <c r="A27" s="44"/>
      <c r="B27" s="43"/>
      <c r="C27" s="44"/>
      <c r="D27" s="45"/>
      <c r="E27" s="45"/>
      <c r="F27" s="45"/>
    </row>
    <row r="28" spans="1:6" s="1" customFormat="1" x14ac:dyDescent="0.3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3">
      <c r="A29" s="42" t="s">
        <v>603</v>
      </c>
      <c r="B29" s="43">
        <v>32010501</v>
      </c>
      <c r="C29" s="44"/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hidden="1" x14ac:dyDescent="0.3">
      <c r="A35" s="46"/>
      <c r="B35" s="47"/>
      <c r="C35" s="46"/>
      <c r="D35" s="45"/>
      <c r="E35" s="45"/>
      <c r="F35" s="45"/>
    </row>
    <row r="36" spans="1:6" hidden="1" x14ac:dyDescent="0.3">
      <c r="A36" s="46"/>
      <c r="B36" s="47"/>
      <c r="C36" s="46"/>
      <c r="D36" s="45"/>
      <c r="E36" s="45"/>
      <c r="F36" s="45"/>
    </row>
    <row r="37" spans="1:6" s="1" customFormat="1" x14ac:dyDescent="0.3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3">
      <c r="A38" s="42" t="s">
        <v>604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3">
      <c r="A39" s="42" t="s">
        <v>605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s="1" customFormat="1" x14ac:dyDescent="0.3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3">
      <c r="A45" s="42" t="s">
        <v>606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2" t="s">
        <v>607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2" t="s">
        <v>608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2" t="s">
        <v>609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0</v>
      </c>
    </row>
    <row r="57" spans="1:6" hidden="1" x14ac:dyDescent="0.3">
      <c r="A57" s="42" t="s">
        <v>610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611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612</v>
      </c>
      <c r="B61" s="43">
        <v>32020104</v>
      </c>
      <c r="C61" s="44" t="s">
        <v>137</v>
      </c>
      <c r="D61" s="45"/>
      <c r="E61" s="45"/>
      <c r="F61" s="45"/>
    </row>
    <row r="62" spans="1:6" x14ac:dyDescent="0.3">
      <c r="A62" s="44"/>
      <c r="B62" s="43"/>
      <c r="C62" s="44"/>
      <c r="D62" s="45">
        <v>0</v>
      </c>
      <c r="E62" s="45">
        <v>0</v>
      </c>
      <c r="F62" s="45">
        <v>0</v>
      </c>
    </row>
    <row r="63" spans="1:6" s="1" customFormat="1" x14ac:dyDescent="0.3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3">
      <c r="A64" s="42" t="s">
        <v>613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3">
      <c r="A65" s="42" t="s">
        <v>614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3">
      <c r="A66" s="42" t="s">
        <v>615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3">
      <c r="A67" s="46"/>
      <c r="B67" s="47"/>
      <c r="C67" s="46"/>
      <c r="D67" s="45"/>
      <c r="E67" s="45"/>
      <c r="F67" s="45"/>
    </row>
    <row r="68" spans="1:6" hidden="1" x14ac:dyDescent="0.3">
      <c r="A68" s="46"/>
      <c r="B68" s="47"/>
      <c r="C68" s="46"/>
      <c r="D68" s="45"/>
      <c r="E68" s="45"/>
      <c r="F68" s="45"/>
    </row>
    <row r="69" spans="1:6" s="1" customFormat="1" x14ac:dyDescent="0.3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3">
      <c r="A70" s="42" t="s">
        <v>616</v>
      </c>
      <c r="B70" s="46"/>
      <c r="C70" s="46"/>
      <c r="D70" s="45"/>
      <c r="E70" s="45"/>
      <c r="F70" s="45"/>
    </row>
    <row r="71" spans="1:6" hidden="1" x14ac:dyDescent="0.3">
      <c r="A71" s="46"/>
      <c r="B71" s="46"/>
      <c r="C71" s="46"/>
      <c r="D71" s="45"/>
      <c r="E71" s="45"/>
      <c r="F71" s="45"/>
    </row>
    <row r="72" spans="1:6" hidden="1" x14ac:dyDescent="0.3"/>
    <row r="73" spans="1:6" hidden="1" x14ac:dyDescent="0.3">
      <c r="A73" s="76" t="s">
        <v>724</v>
      </c>
      <c r="B73" s="76"/>
      <c r="C73" s="76"/>
      <c r="D73" s="76"/>
      <c r="E73" s="76"/>
      <c r="F73" s="76"/>
    </row>
    <row r="74" spans="1:6" hidden="1" x14ac:dyDescent="0.3">
      <c r="A74" s="77" t="s">
        <v>768</v>
      </c>
      <c r="B74" s="77"/>
      <c r="C74" s="77"/>
      <c r="D74" s="77"/>
      <c r="E74" s="77"/>
      <c r="F74" s="77"/>
    </row>
    <row r="75" spans="1:6" hidden="1" x14ac:dyDescent="0.3">
      <c r="A75" s="77" t="s">
        <v>695</v>
      </c>
      <c r="B75" s="77"/>
      <c r="C75" s="77"/>
      <c r="D75" s="77"/>
      <c r="E75" s="77"/>
      <c r="F75" s="77"/>
    </row>
    <row r="76" spans="1:6" hidden="1" x14ac:dyDescent="0.3"/>
    <row r="77" spans="1:6" ht="45" x14ac:dyDescent="0.3">
      <c r="A77" s="50"/>
      <c r="B77" s="50" t="s">
        <v>723</v>
      </c>
      <c r="C77" s="50" t="s">
        <v>112</v>
      </c>
      <c r="D77" s="50" t="s">
        <v>543</v>
      </c>
      <c r="E77" s="50" t="s">
        <v>544</v>
      </c>
      <c r="F77" s="50" t="s">
        <v>545</v>
      </c>
    </row>
    <row r="78" spans="1:6" ht="30" x14ac:dyDescent="0.3">
      <c r="A78" s="42"/>
      <c r="B78" s="43" t="s">
        <v>705</v>
      </c>
      <c r="C78" s="44" t="s">
        <v>832</v>
      </c>
      <c r="D78" s="45"/>
      <c r="E78" s="45"/>
      <c r="F78" s="70">
        <v>205882352.94</v>
      </c>
    </row>
    <row r="79" spans="1:6" ht="30" x14ac:dyDescent="0.3">
      <c r="A79" s="42"/>
      <c r="B79" s="43" t="s">
        <v>706</v>
      </c>
      <c r="C79" s="44" t="s">
        <v>833</v>
      </c>
      <c r="D79" s="45"/>
      <c r="E79" s="45"/>
      <c r="F79" s="70">
        <v>0</v>
      </c>
    </row>
    <row r="80" spans="1:6" ht="30" x14ac:dyDescent="0.3">
      <c r="A80" s="42"/>
      <c r="B80" s="43" t="s">
        <v>707</v>
      </c>
      <c r="C80" s="44" t="s">
        <v>834</v>
      </c>
      <c r="D80" s="45"/>
      <c r="E80" s="45"/>
      <c r="F80" s="70">
        <v>58823529.409999996</v>
      </c>
    </row>
    <row r="81" spans="1:6" ht="30" x14ac:dyDescent="0.3">
      <c r="A81" s="42"/>
      <c r="B81" s="43" t="s">
        <v>708</v>
      </c>
      <c r="C81" s="44" t="s">
        <v>835</v>
      </c>
      <c r="D81" s="45"/>
      <c r="E81" s="45"/>
      <c r="F81" s="70">
        <v>68627450.980000004</v>
      </c>
    </row>
    <row r="82" spans="1:6" ht="30" x14ac:dyDescent="0.3">
      <c r="A82" s="42"/>
      <c r="B82" s="43" t="s">
        <v>709</v>
      </c>
      <c r="C82" s="44" t="s">
        <v>836</v>
      </c>
      <c r="D82" s="45"/>
      <c r="E82" s="45"/>
      <c r="F82" s="70">
        <v>6862745.0999999996</v>
      </c>
    </row>
    <row r="83" spans="1:6" x14ac:dyDescent="0.3">
      <c r="A83" s="42"/>
      <c r="B83" s="43" t="s">
        <v>710</v>
      </c>
      <c r="C83" s="44" t="s">
        <v>837</v>
      </c>
      <c r="D83" s="45"/>
      <c r="E83" s="45"/>
      <c r="F83" s="70">
        <v>68627450.980000004</v>
      </c>
    </row>
    <row r="84" spans="1:6" ht="30" x14ac:dyDescent="0.3">
      <c r="A84" s="42"/>
      <c r="B84" s="43" t="s">
        <v>711</v>
      </c>
      <c r="C84" s="44" t="s">
        <v>838</v>
      </c>
      <c r="D84" s="45"/>
      <c r="E84" s="45"/>
      <c r="F84" s="70">
        <v>70058823.530000001</v>
      </c>
    </row>
    <row r="85" spans="1:6" x14ac:dyDescent="0.3">
      <c r="A85" s="42"/>
      <c r="B85" s="43" t="s">
        <v>712</v>
      </c>
      <c r="C85" s="44" t="s">
        <v>839</v>
      </c>
      <c r="D85" s="45"/>
      <c r="E85" s="45"/>
      <c r="F85" s="70">
        <v>147058823.53</v>
      </c>
    </row>
    <row r="86" spans="1:6" ht="30" x14ac:dyDescent="0.3">
      <c r="A86" s="42"/>
      <c r="B86" s="43" t="s">
        <v>713</v>
      </c>
      <c r="C86" s="44" t="s">
        <v>840</v>
      </c>
      <c r="D86" s="45"/>
      <c r="E86" s="45"/>
      <c r="F86" s="70">
        <v>0</v>
      </c>
    </row>
    <row r="87" spans="1:6" x14ac:dyDescent="0.3">
      <c r="A87" s="42"/>
      <c r="B87" s="43" t="s">
        <v>714</v>
      </c>
      <c r="C87" s="44"/>
      <c r="D87" s="45">
        <v>0</v>
      </c>
      <c r="E87" s="45">
        <v>0</v>
      </c>
      <c r="F87" s="70"/>
    </row>
    <row r="88" spans="1:6" ht="30" x14ac:dyDescent="0.3">
      <c r="A88" s="42"/>
      <c r="B88" s="43" t="s">
        <v>715</v>
      </c>
      <c r="C88" s="44" t="s">
        <v>841</v>
      </c>
      <c r="D88" s="45"/>
      <c r="E88" s="45"/>
      <c r="F88" s="70">
        <v>68627450.980000004</v>
      </c>
    </row>
    <row r="89" spans="1:6" ht="30" hidden="1" x14ac:dyDescent="0.3">
      <c r="A89" s="42"/>
      <c r="B89" s="43" t="s">
        <v>716</v>
      </c>
      <c r="C89" s="44" t="s">
        <v>842</v>
      </c>
      <c r="D89" s="45"/>
      <c r="E89" s="45"/>
      <c r="F89" s="70"/>
    </row>
    <row r="90" spans="1:6" ht="30" x14ac:dyDescent="0.3">
      <c r="A90" s="42"/>
      <c r="B90" s="43" t="s">
        <v>717</v>
      </c>
      <c r="C90" s="44" t="s">
        <v>843</v>
      </c>
      <c r="D90" s="45"/>
      <c r="E90" s="45"/>
      <c r="F90" s="70">
        <v>3000000</v>
      </c>
    </row>
    <row r="91" spans="1:6" ht="45" x14ac:dyDescent="0.3">
      <c r="A91" s="42"/>
      <c r="B91" s="43" t="s">
        <v>718</v>
      </c>
      <c r="C91" s="44" t="s">
        <v>844</v>
      </c>
      <c r="D91" s="45"/>
      <c r="E91" s="45"/>
      <c r="F91" s="70">
        <v>41176470.590000004</v>
      </c>
    </row>
    <row r="92" spans="1:6" ht="30" x14ac:dyDescent="0.3">
      <c r="A92" s="42"/>
      <c r="B92" s="43" t="s">
        <v>719</v>
      </c>
      <c r="C92" s="44" t="s">
        <v>845</v>
      </c>
      <c r="D92" s="45"/>
      <c r="E92" s="45"/>
      <c r="F92" s="70">
        <v>147058823.52000001</v>
      </c>
    </row>
    <row r="93" spans="1:6" ht="30" x14ac:dyDescent="0.3">
      <c r="A93" s="42"/>
      <c r="B93" s="43" t="s">
        <v>720</v>
      </c>
      <c r="C93" s="44" t="s">
        <v>846</v>
      </c>
      <c r="D93" s="45">
        <v>0</v>
      </c>
      <c r="E93" s="45">
        <v>0</v>
      </c>
      <c r="F93" s="70">
        <v>1166364.26</v>
      </c>
    </row>
    <row r="94" spans="1:6" x14ac:dyDescent="0.3">
      <c r="A94" s="42"/>
      <c r="B94" s="43" t="s">
        <v>721</v>
      </c>
      <c r="C94" s="44" t="s">
        <v>847</v>
      </c>
      <c r="D94" s="45"/>
      <c r="E94" s="45"/>
      <c r="F94" s="70">
        <v>65282352.950000003</v>
      </c>
    </row>
    <row r="95" spans="1:6" x14ac:dyDescent="0.3">
      <c r="A95" s="42"/>
      <c r="B95" s="43" t="s">
        <v>722</v>
      </c>
      <c r="C95" s="44" t="s">
        <v>848</v>
      </c>
      <c r="D95" s="45"/>
      <c r="E95" s="45"/>
      <c r="F95" s="70">
        <v>44117647.060000002</v>
      </c>
    </row>
    <row r="96" spans="1:6" ht="30" x14ac:dyDescent="0.3">
      <c r="A96" s="42"/>
      <c r="B96" s="43" t="s">
        <v>725</v>
      </c>
      <c r="C96" s="44" t="s">
        <v>849</v>
      </c>
      <c r="D96" s="45"/>
      <c r="E96" s="45"/>
      <c r="F96" s="70">
        <v>6617647.0599999996</v>
      </c>
    </row>
    <row r="97" spans="1:6" ht="45" x14ac:dyDescent="0.3">
      <c r="A97" s="46"/>
      <c r="B97" s="43">
        <v>20</v>
      </c>
      <c r="C97" s="44" t="s">
        <v>850</v>
      </c>
      <c r="D97" s="45"/>
      <c r="E97" s="45"/>
      <c r="F97" s="70">
        <v>117647058.81999999</v>
      </c>
    </row>
    <row r="98" spans="1:6" hidden="1" x14ac:dyDescent="0.3">
      <c r="A98" s="46"/>
      <c r="B98" s="43"/>
      <c r="C98" s="44"/>
      <c r="D98" s="45"/>
      <c r="E98" s="45"/>
      <c r="F98" s="45"/>
    </row>
    <row r="99" spans="1:6" hidden="1" x14ac:dyDescent="0.3"/>
    <row r="100" spans="1:6" hidden="1" x14ac:dyDescent="0.3"/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ujPJxG7X67bdpPaP5jcSdv+gYVpeuDBaQ7tQEYCqvwjrCQ5K0pTm5CBAz81YP8SLh9mDVKlDwQTR/BYDjR6/w==" saltValue="pk1fcUe0qEDv59bzTRodng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" right="0.511811023622047" top="0.74803149606299202" bottom="0.74803149606299202" header="0.31496062992126" footer="0.31496062992126"/>
  <pageSetup scale="41" orientation="landscape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topLeftCell="A3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769</v>
      </c>
      <c r="B3" s="78"/>
      <c r="C3" s="78"/>
      <c r="D3" s="78"/>
      <c r="E3" s="78"/>
    </row>
    <row r="4" spans="1:5" x14ac:dyDescent="0.3">
      <c r="A4" s="77" t="s">
        <v>696</v>
      </c>
      <c r="B4" s="77"/>
      <c r="C4" s="77"/>
      <c r="D4" s="77"/>
      <c r="E4" s="77"/>
    </row>
    <row r="6" spans="1:5" ht="51" customHeight="1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70033106</v>
      </c>
      <c r="D7" s="12">
        <f t="shared" ref="D7:E7" si="0">D8+D13+D20</f>
        <v>70033106</v>
      </c>
      <c r="E7" s="12">
        <f t="shared" si="0"/>
        <v>76307604</v>
      </c>
    </row>
    <row r="8" spans="1:5" s="1" customFormat="1" x14ac:dyDescent="0.3">
      <c r="A8" s="3">
        <v>2101</v>
      </c>
      <c r="B8" s="3" t="s">
        <v>5</v>
      </c>
      <c r="C8" s="12">
        <f>C9</f>
        <v>70033106</v>
      </c>
      <c r="D8" s="12">
        <f t="shared" ref="D8:E8" si="1">D9</f>
        <v>70033106</v>
      </c>
      <c r="E8" s="12">
        <f t="shared" si="1"/>
        <v>76307604</v>
      </c>
    </row>
    <row r="9" spans="1:5" s="1" customFormat="1" x14ac:dyDescent="0.3">
      <c r="A9" s="3">
        <v>210101</v>
      </c>
      <c r="B9" s="3" t="s">
        <v>6</v>
      </c>
      <c r="C9" s="12">
        <f>SUM(C10:C12)</f>
        <v>70033106</v>
      </c>
      <c r="D9" s="12">
        <f t="shared" ref="D9:E9" si="2">SUM(D10:D12)</f>
        <v>70033106</v>
      </c>
      <c r="E9" s="12">
        <f t="shared" si="2"/>
        <v>76307604</v>
      </c>
    </row>
    <row r="10" spans="1:5" x14ac:dyDescent="0.3">
      <c r="A10" s="59">
        <v>21010101</v>
      </c>
      <c r="B10" s="48" t="s">
        <v>5</v>
      </c>
      <c r="C10" s="41">
        <v>70033106</v>
      </c>
      <c r="D10" s="41">
        <v>70033106</v>
      </c>
      <c r="E10" s="41">
        <v>76307604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fUflAXylaoGqB89HrG3PMk7yaMEnuEigopURAjZbFH4u9NRY4I4sff/1kFISoRSJtrh5lIRQscEp7UbwAlgnIg==" saltValue="6bMD7ccMZBJpSkAnXxSee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topLeftCell="A11" zoomScale="90" zoomScaleNormal="12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770</v>
      </c>
      <c r="B4" s="78"/>
      <c r="C4" s="78"/>
      <c r="D4" s="78"/>
      <c r="E4" s="78"/>
    </row>
    <row r="5" spans="1:5" x14ac:dyDescent="0.3">
      <c r="A5" s="77" t="s">
        <v>696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50000000</v>
      </c>
      <c r="D7" s="12">
        <f t="shared" ref="D7:E7" si="0">D8+D84+D88+D93</f>
        <v>7480000</v>
      </c>
      <c r="E7" s="12">
        <f t="shared" si="0"/>
        <v>7250000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15000000</v>
      </c>
      <c r="D8" s="12">
        <f t="shared" ref="D8:E8" si="1">D9+D14+D22+D36+D45+D48+D54+D63+D67+D70</f>
        <v>7480000</v>
      </c>
      <c r="E8" s="12">
        <f t="shared" si="1"/>
        <v>7250000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1080000</v>
      </c>
      <c r="E9" s="12">
        <f t="shared" si="2"/>
        <v>1100000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2000000</v>
      </c>
      <c r="D11" s="41">
        <v>1080000</v>
      </c>
      <c r="E11" s="41">
        <v>1100000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6500000</v>
      </c>
      <c r="D36" s="12">
        <f t="shared" ref="D36:E36" si="4">SUM(D37:D44)</f>
        <v>2500000</v>
      </c>
      <c r="E36" s="12">
        <f t="shared" si="4"/>
        <v>3250000</v>
      </c>
    </row>
    <row r="37" spans="1:5" x14ac:dyDescent="0.3">
      <c r="A37" s="43">
        <v>22020401</v>
      </c>
      <c r="B37" s="44" t="s">
        <v>50</v>
      </c>
      <c r="C37" s="41">
        <v>2000000</v>
      </c>
      <c r="D37" s="41">
        <v>1800000</v>
      </c>
      <c r="E37" s="41">
        <v>1000000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x14ac:dyDescent="0.3">
      <c r="A39" s="43">
        <v>22020403</v>
      </c>
      <c r="B39" s="44" t="s">
        <v>52</v>
      </c>
      <c r="C39" s="41">
        <v>3000000</v>
      </c>
      <c r="D39" s="41">
        <v>0</v>
      </c>
      <c r="E39" s="41">
        <v>1500000</v>
      </c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x14ac:dyDescent="0.3">
      <c r="A41" s="43">
        <v>22020405</v>
      </c>
      <c r="B41" s="44" t="s">
        <v>54</v>
      </c>
      <c r="C41" s="41">
        <v>1500000</v>
      </c>
      <c r="D41" s="41">
        <v>700000</v>
      </c>
      <c r="E41" s="41">
        <v>750000</v>
      </c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3500000</v>
      </c>
      <c r="D63" s="12">
        <f t="shared" ref="D63:E63" si="8">SUM(D64:D66)</f>
        <v>1400000</v>
      </c>
      <c r="E63" s="12">
        <f t="shared" si="8"/>
        <v>1500000</v>
      </c>
    </row>
    <row r="64" spans="1:5" x14ac:dyDescent="0.3">
      <c r="A64" s="43">
        <v>22020801</v>
      </c>
      <c r="B64" s="44" t="s">
        <v>77</v>
      </c>
      <c r="C64" s="41">
        <v>2500000</v>
      </c>
      <c r="D64" s="41">
        <v>800000</v>
      </c>
      <c r="E64" s="41">
        <v>1000000</v>
      </c>
    </row>
    <row r="65" spans="1:5" x14ac:dyDescent="0.3">
      <c r="A65" s="43">
        <v>22020802</v>
      </c>
      <c r="B65" s="44" t="s">
        <v>78</v>
      </c>
      <c r="C65" s="41">
        <v>1000000</v>
      </c>
      <c r="D65" s="41">
        <v>600000</v>
      </c>
      <c r="E65" s="41">
        <v>500000</v>
      </c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2500000</v>
      </c>
      <c r="E70" s="12">
        <f t="shared" si="10"/>
        <v>1400000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3000000</v>
      </c>
      <c r="D76" s="41">
        <v>2500000</v>
      </c>
      <c r="E76" s="41">
        <v>1400000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35000000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35000000</v>
      </c>
      <c r="D85" s="12">
        <f>SUM(D86:D87)</f>
        <v>0</v>
      </c>
      <c r="E85" s="12">
        <f>SUM(E86:E87)</f>
        <v>0</v>
      </c>
    </row>
    <row r="86" spans="1:5" x14ac:dyDescent="0.3">
      <c r="A86" s="43">
        <v>22040105</v>
      </c>
      <c r="B86" s="44" t="s">
        <v>851</v>
      </c>
      <c r="C86" s="41">
        <v>35000000</v>
      </c>
      <c r="D86" s="41">
        <v>0</v>
      </c>
      <c r="E86" s="41">
        <v>0</v>
      </c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A4ukupiUPtjQWW8A6GRnpmw6Ep9ZqLjV7gX/Vh+38nsIL4DOYEJq0CunOc5FA/p/YvUaYc596G4LvApMgyV2Og==" saltValue="NWgYq6fqon7eE+TCdWJsH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topLeftCell="A39" zoomScale="93" zoomScaleNormal="130" workbookViewId="0">
      <selection activeCell="A105" sqref="A105:XFD107"/>
    </sheetView>
  </sheetViews>
  <sheetFormatPr defaultColWidth="8.81640625" defaultRowHeight="15" x14ac:dyDescent="0.3"/>
  <cols>
    <col min="1" max="1" width="25.4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6" t="s">
        <v>143</v>
      </c>
      <c r="B1" s="76"/>
      <c r="C1" s="76"/>
      <c r="D1" s="76"/>
      <c r="E1" s="76"/>
    </row>
    <row r="2" spans="1:6" x14ac:dyDescent="0.3">
      <c r="A2" s="77" t="s">
        <v>771</v>
      </c>
      <c r="B2" s="77"/>
      <c r="C2" s="77"/>
      <c r="D2" s="77"/>
      <c r="E2" s="77"/>
    </row>
    <row r="3" spans="1:6" x14ac:dyDescent="0.3">
      <c r="A3" s="77" t="s">
        <v>696</v>
      </c>
      <c r="B3" s="77"/>
      <c r="C3" s="77"/>
      <c r="D3" s="77"/>
      <c r="E3" s="77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543</v>
      </c>
      <c r="E5" s="50" t="s">
        <v>544</v>
      </c>
      <c r="F5" s="50" t="s">
        <v>545</v>
      </c>
    </row>
    <row r="6" spans="1:6" s="1" customFormat="1" x14ac:dyDescent="0.3">
      <c r="A6" s="8" t="s">
        <v>554</v>
      </c>
      <c r="B6" s="4">
        <v>3</v>
      </c>
      <c r="C6" s="5" t="s">
        <v>113</v>
      </c>
      <c r="D6" s="11">
        <f>D7+D46+D57+D63+D69+D78+D85+D97+D104+D110</f>
        <v>465000000</v>
      </c>
      <c r="E6" s="11">
        <f>E7+E46+E57+E63+E69+E78+E85+E97+E104+E110</f>
        <v>349100000</v>
      </c>
      <c r="F6" s="11">
        <f>F7+F46+F57+F63+F69+F78+F85+F97+F104+F110</f>
        <v>545000000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SUM(D8:D45)</f>
        <v>445000000</v>
      </c>
      <c r="E7" s="11">
        <f>SUM(E8:E45)</f>
        <v>349100000</v>
      </c>
      <c r="F7" s="11">
        <f>SUM(F8:F45)</f>
        <v>325000000</v>
      </c>
    </row>
    <row r="8" spans="1:6" ht="60" x14ac:dyDescent="0.3">
      <c r="A8" s="68">
        <v>17340000000001</v>
      </c>
      <c r="B8" s="43">
        <v>32010101</v>
      </c>
      <c r="C8" s="44" t="s">
        <v>852</v>
      </c>
      <c r="D8" s="45">
        <v>65000000</v>
      </c>
      <c r="E8" s="45">
        <v>59000000</v>
      </c>
      <c r="F8" s="45">
        <v>0</v>
      </c>
    </row>
    <row r="9" spans="1:6" ht="30" x14ac:dyDescent="0.3">
      <c r="A9" s="68">
        <v>17340000000001</v>
      </c>
      <c r="B9" s="43">
        <v>32010101</v>
      </c>
      <c r="C9" s="44" t="s">
        <v>902</v>
      </c>
      <c r="D9" s="45">
        <v>0</v>
      </c>
      <c r="E9" s="45"/>
      <c r="F9" s="45">
        <v>4850000</v>
      </c>
    </row>
    <row r="10" spans="1:6" ht="30" x14ac:dyDescent="0.3">
      <c r="A10" s="68">
        <v>17340000000001</v>
      </c>
      <c r="B10" s="43">
        <v>32010101</v>
      </c>
      <c r="C10" s="44" t="s">
        <v>903</v>
      </c>
      <c r="D10" s="45"/>
      <c r="E10" s="45"/>
      <c r="F10" s="45">
        <v>4780000</v>
      </c>
    </row>
    <row r="11" spans="1:6" ht="30" x14ac:dyDescent="0.3">
      <c r="A11" s="68">
        <v>17340000000001</v>
      </c>
      <c r="B11" s="43">
        <v>32010101</v>
      </c>
      <c r="C11" s="44" t="s">
        <v>904</v>
      </c>
      <c r="D11" s="45"/>
      <c r="E11" s="45"/>
      <c r="F11" s="45">
        <v>4950000</v>
      </c>
    </row>
    <row r="12" spans="1:6" ht="30" x14ac:dyDescent="0.3">
      <c r="A12" s="68">
        <v>17340000000001</v>
      </c>
      <c r="B12" s="43">
        <v>32010101</v>
      </c>
      <c r="C12" s="44" t="s">
        <v>905</v>
      </c>
      <c r="D12" s="45"/>
      <c r="E12" s="45"/>
      <c r="F12" s="45">
        <v>5000000</v>
      </c>
    </row>
    <row r="13" spans="1:6" ht="30" x14ac:dyDescent="0.3">
      <c r="A13" s="68">
        <v>17340000000001</v>
      </c>
      <c r="B13" s="43">
        <v>32010101</v>
      </c>
      <c r="C13" s="44" t="s">
        <v>906</v>
      </c>
      <c r="D13" s="45"/>
      <c r="E13" s="45"/>
      <c r="F13" s="45">
        <v>4500000</v>
      </c>
    </row>
    <row r="14" spans="1:6" ht="30" x14ac:dyDescent="0.3">
      <c r="A14" s="68">
        <v>17340000000001</v>
      </c>
      <c r="B14" s="43">
        <v>32010101</v>
      </c>
      <c r="C14" s="44" t="s">
        <v>907</v>
      </c>
      <c r="D14" s="45"/>
      <c r="E14" s="45"/>
      <c r="F14" s="45">
        <v>5450000</v>
      </c>
    </row>
    <row r="15" spans="1:6" ht="30" x14ac:dyDescent="0.3">
      <c r="A15" s="68">
        <v>17340000000001</v>
      </c>
      <c r="B15" s="43">
        <v>32010101</v>
      </c>
      <c r="C15" s="44" t="s">
        <v>908</v>
      </c>
      <c r="D15" s="45"/>
      <c r="E15" s="45"/>
      <c r="F15" s="45">
        <v>9470000</v>
      </c>
    </row>
    <row r="16" spans="1:6" ht="30" x14ac:dyDescent="0.3">
      <c r="A16" s="68">
        <v>17340000000001</v>
      </c>
      <c r="B16" s="43">
        <v>32010101</v>
      </c>
      <c r="C16" s="44" t="s">
        <v>909</v>
      </c>
      <c r="D16" s="45"/>
      <c r="E16" s="45"/>
      <c r="F16" s="45">
        <v>5550000</v>
      </c>
    </row>
    <row r="17" spans="1:6" ht="30" x14ac:dyDescent="0.3">
      <c r="A17" s="68">
        <v>17340000000001</v>
      </c>
      <c r="B17" s="43">
        <v>32010101</v>
      </c>
      <c r="C17" s="44" t="s">
        <v>910</v>
      </c>
      <c r="D17" s="45"/>
      <c r="E17" s="45"/>
      <c r="F17" s="45">
        <v>5450000</v>
      </c>
    </row>
    <row r="18" spans="1:6" ht="75" x14ac:dyDescent="0.3">
      <c r="A18" s="68">
        <v>17340000000001</v>
      </c>
      <c r="B18" s="43">
        <v>32010101</v>
      </c>
      <c r="C18" s="44" t="s">
        <v>853</v>
      </c>
      <c r="D18" s="45">
        <v>120000000</v>
      </c>
      <c r="E18" s="45">
        <v>105000000</v>
      </c>
      <c r="F18" s="45">
        <v>0</v>
      </c>
    </row>
    <row r="19" spans="1:6" ht="30" x14ac:dyDescent="0.3">
      <c r="A19" s="68">
        <v>17340000000001</v>
      </c>
      <c r="B19" s="43">
        <v>32010101</v>
      </c>
      <c r="C19" s="44" t="s">
        <v>911</v>
      </c>
      <c r="D19" s="45"/>
      <c r="E19" s="45"/>
      <c r="F19" s="45">
        <v>10000000</v>
      </c>
    </row>
    <row r="20" spans="1:6" ht="30" x14ac:dyDescent="0.3">
      <c r="A20" s="68">
        <v>17340000000001</v>
      </c>
      <c r="B20" s="43">
        <v>32010101</v>
      </c>
      <c r="C20" s="44" t="s">
        <v>912</v>
      </c>
      <c r="D20" s="45"/>
      <c r="E20" s="45"/>
      <c r="F20" s="45">
        <v>9000000</v>
      </c>
    </row>
    <row r="21" spans="1:6" ht="30" x14ac:dyDescent="0.3">
      <c r="A21" s="68">
        <v>17340000000001</v>
      </c>
      <c r="B21" s="43">
        <v>32010101</v>
      </c>
      <c r="C21" s="44" t="s">
        <v>913</v>
      </c>
      <c r="D21" s="45"/>
      <c r="E21" s="45"/>
      <c r="F21" s="45">
        <v>11000000</v>
      </c>
    </row>
    <row r="22" spans="1:6" ht="30" x14ac:dyDescent="0.3">
      <c r="A22" s="68">
        <v>17340000000001</v>
      </c>
      <c r="B22" s="43">
        <v>32010101</v>
      </c>
      <c r="C22" s="44" t="s">
        <v>914</v>
      </c>
      <c r="D22" s="45"/>
      <c r="E22" s="45"/>
      <c r="F22" s="45">
        <v>7000000</v>
      </c>
    </row>
    <row r="23" spans="1:6" ht="30" x14ac:dyDescent="0.3">
      <c r="A23" s="68">
        <v>17340000000001</v>
      </c>
      <c r="B23" s="43">
        <v>32010101</v>
      </c>
      <c r="C23" s="44" t="s">
        <v>915</v>
      </c>
      <c r="D23" s="45"/>
      <c r="E23" s="45"/>
      <c r="F23" s="45">
        <v>8000000</v>
      </c>
    </row>
    <row r="24" spans="1:6" ht="30" x14ac:dyDescent="0.3">
      <c r="A24" s="68">
        <v>17340000000001</v>
      </c>
      <c r="B24" s="43">
        <v>32010101</v>
      </c>
      <c r="C24" s="44" t="s">
        <v>916</v>
      </c>
      <c r="D24" s="45"/>
      <c r="E24" s="45"/>
      <c r="F24" s="45">
        <v>8500000</v>
      </c>
    </row>
    <row r="25" spans="1:6" ht="30" x14ac:dyDescent="0.3">
      <c r="A25" s="68">
        <v>17340000000001</v>
      </c>
      <c r="B25" s="43">
        <v>32010101</v>
      </c>
      <c r="C25" s="44" t="s">
        <v>917</v>
      </c>
      <c r="D25" s="45"/>
      <c r="E25" s="45"/>
      <c r="F25" s="45">
        <v>10000000</v>
      </c>
    </row>
    <row r="26" spans="1:6" ht="30" x14ac:dyDescent="0.3">
      <c r="A26" s="68">
        <v>17340000000001</v>
      </c>
      <c r="B26" s="43">
        <v>32010101</v>
      </c>
      <c r="C26" s="44" t="s">
        <v>918</v>
      </c>
      <c r="D26" s="45"/>
      <c r="E26" s="45"/>
      <c r="F26" s="45">
        <v>11000000</v>
      </c>
    </row>
    <row r="27" spans="1:6" ht="30" x14ac:dyDescent="0.3">
      <c r="A27" s="68">
        <v>17340000000001</v>
      </c>
      <c r="B27" s="43">
        <v>32010101</v>
      </c>
      <c r="C27" s="44" t="s">
        <v>919</v>
      </c>
      <c r="D27" s="45"/>
      <c r="E27" s="45"/>
      <c r="F27" s="45">
        <v>7500000</v>
      </c>
    </row>
    <row r="28" spans="1:6" ht="30" x14ac:dyDescent="0.3">
      <c r="A28" s="68">
        <v>17340000000001</v>
      </c>
      <c r="B28" s="43">
        <v>32010101</v>
      </c>
      <c r="C28" s="44" t="s">
        <v>920</v>
      </c>
      <c r="D28" s="45"/>
      <c r="E28" s="45"/>
      <c r="F28" s="45">
        <v>18000000</v>
      </c>
    </row>
    <row r="29" spans="1:6" ht="30" x14ac:dyDescent="0.3">
      <c r="A29" s="68">
        <v>17340000000001</v>
      </c>
      <c r="B29" s="43">
        <v>32010101</v>
      </c>
      <c r="C29" s="44" t="s">
        <v>854</v>
      </c>
      <c r="D29" s="45">
        <v>100000000</v>
      </c>
      <c r="E29" s="45">
        <v>61000000</v>
      </c>
      <c r="F29" s="45">
        <v>0</v>
      </c>
    </row>
    <row r="30" spans="1:6" ht="30" x14ac:dyDescent="0.3">
      <c r="A30" s="68">
        <v>17340000000001</v>
      </c>
      <c r="B30" s="43">
        <v>32010101</v>
      </c>
      <c r="C30" s="44" t="s">
        <v>921</v>
      </c>
      <c r="D30" s="45"/>
      <c r="E30" s="45"/>
      <c r="F30" s="45">
        <v>11250000</v>
      </c>
    </row>
    <row r="31" spans="1:6" ht="30" x14ac:dyDescent="0.3">
      <c r="A31" s="44"/>
      <c r="B31" s="43"/>
      <c r="C31" s="44" t="s">
        <v>922</v>
      </c>
      <c r="D31" s="45"/>
      <c r="E31" s="45"/>
      <c r="F31" s="45">
        <v>11500000</v>
      </c>
    </row>
    <row r="32" spans="1:6" ht="30" x14ac:dyDescent="0.3">
      <c r="A32" s="44"/>
      <c r="B32" s="43"/>
      <c r="C32" s="44" t="s">
        <v>923</v>
      </c>
      <c r="D32" s="45"/>
      <c r="E32" s="45"/>
      <c r="F32" s="45">
        <v>11000000</v>
      </c>
    </row>
    <row r="33" spans="1:6" ht="30" x14ac:dyDescent="0.3">
      <c r="A33" s="44"/>
      <c r="B33" s="43"/>
      <c r="C33" s="44" t="s">
        <v>924</v>
      </c>
      <c r="D33" s="45"/>
      <c r="E33" s="45"/>
      <c r="F33" s="45">
        <v>11250000</v>
      </c>
    </row>
    <row r="34" spans="1:6" ht="30" x14ac:dyDescent="0.3">
      <c r="A34" s="44"/>
      <c r="B34" s="43"/>
      <c r="C34" s="44" t="s">
        <v>855</v>
      </c>
      <c r="D34" s="45">
        <v>100000000</v>
      </c>
      <c r="E34" s="45">
        <v>85500000</v>
      </c>
      <c r="F34" s="45">
        <v>0</v>
      </c>
    </row>
    <row r="35" spans="1:6" ht="30" x14ac:dyDescent="0.3">
      <c r="A35" s="44"/>
      <c r="B35" s="43"/>
      <c r="C35" s="44" t="s">
        <v>925</v>
      </c>
      <c r="D35" s="45">
        <v>0</v>
      </c>
      <c r="E35" s="45"/>
      <c r="F35" s="45">
        <v>18000000</v>
      </c>
    </row>
    <row r="36" spans="1:6" ht="30" x14ac:dyDescent="0.3">
      <c r="A36" s="44"/>
      <c r="B36" s="43"/>
      <c r="C36" s="44" t="s">
        <v>926</v>
      </c>
      <c r="D36" s="45"/>
      <c r="E36" s="45"/>
      <c r="F36" s="45">
        <v>19000000</v>
      </c>
    </row>
    <row r="37" spans="1:6" ht="30" x14ac:dyDescent="0.3">
      <c r="A37" s="44"/>
      <c r="B37" s="43"/>
      <c r="C37" s="44" t="s">
        <v>927</v>
      </c>
      <c r="D37" s="45"/>
      <c r="E37" s="45"/>
      <c r="F37" s="45">
        <v>16000000</v>
      </c>
    </row>
    <row r="38" spans="1:6" ht="30" x14ac:dyDescent="0.3">
      <c r="A38" s="44"/>
      <c r="B38" s="43"/>
      <c r="C38" s="44" t="s">
        <v>928</v>
      </c>
      <c r="D38" s="45"/>
      <c r="E38" s="45"/>
      <c r="F38" s="45">
        <v>17000000</v>
      </c>
    </row>
    <row r="39" spans="1:6" ht="30" x14ac:dyDescent="0.3">
      <c r="A39" s="44"/>
      <c r="B39" s="43"/>
      <c r="C39" s="44" t="s">
        <v>929</v>
      </c>
      <c r="D39" s="45"/>
      <c r="E39" s="45"/>
      <c r="F39" s="45">
        <v>20000000</v>
      </c>
    </row>
    <row r="40" spans="1:6" hidden="1" x14ac:dyDescent="0.3">
      <c r="A40" s="44"/>
      <c r="B40" s="43"/>
      <c r="C40" s="44"/>
      <c r="D40" s="45"/>
      <c r="E40" s="45"/>
      <c r="F40" s="45"/>
    </row>
    <row r="41" spans="1:6" ht="30" x14ac:dyDescent="0.3">
      <c r="A41" s="44"/>
      <c r="B41" s="43"/>
      <c r="C41" s="44" t="s">
        <v>856</v>
      </c>
      <c r="D41" s="45">
        <v>60000000</v>
      </c>
      <c r="E41" s="45">
        <v>38600000</v>
      </c>
      <c r="F41" s="45"/>
    </row>
    <row r="42" spans="1:6" ht="30" x14ac:dyDescent="0.3">
      <c r="A42" s="44"/>
      <c r="B42" s="43"/>
      <c r="C42" s="44" t="s">
        <v>930</v>
      </c>
      <c r="D42" s="45"/>
      <c r="E42" s="45"/>
      <c r="F42" s="45">
        <v>14000000</v>
      </c>
    </row>
    <row r="43" spans="1:6" x14ac:dyDescent="0.3">
      <c r="A43" s="44"/>
      <c r="B43" s="43"/>
      <c r="C43" s="44" t="s">
        <v>931</v>
      </c>
      <c r="D43" s="45"/>
      <c r="E43" s="45"/>
      <c r="F43" s="45">
        <v>15000000</v>
      </c>
    </row>
    <row r="44" spans="1:6" x14ac:dyDescent="0.3">
      <c r="A44" s="44"/>
      <c r="B44" s="43"/>
      <c r="C44" s="44" t="s">
        <v>932</v>
      </c>
      <c r="D44" s="45"/>
      <c r="E44" s="45"/>
      <c r="F44" s="45">
        <v>11000000</v>
      </c>
    </row>
    <row r="45" spans="1:6" hidden="1" x14ac:dyDescent="0.3">
      <c r="A45" s="44"/>
      <c r="B45" s="43"/>
      <c r="C45" s="44"/>
      <c r="D45" s="45"/>
      <c r="E45" s="45"/>
      <c r="F45" s="45"/>
    </row>
    <row r="46" spans="1:6" s="1" customFormat="1" x14ac:dyDescent="0.3">
      <c r="A46" s="5"/>
      <c r="B46" s="4">
        <v>32010200</v>
      </c>
      <c r="C46" s="5" t="s">
        <v>116</v>
      </c>
      <c r="D46" s="11">
        <f>SUM(D47:D56)</f>
        <v>0</v>
      </c>
      <c r="E46" s="11">
        <f t="shared" ref="E46:F46" si="0">SUM(E47:E56)</f>
        <v>0</v>
      </c>
      <c r="F46" s="11">
        <f t="shared" si="0"/>
        <v>0</v>
      </c>
    </row>
    <row r="47" spans="1:6" hidden="1" x14ac:dyDescent="0.3">
      <c r="A47" s="42" t="s">
        <v>555</v>
      </c>
      <c r="B47" s="43">
        <v>32010202</v>
      </c>
      <c r="C47" s="44"/>
      <c r="D47" s="45"/>
      <c r="E47" s="45"/>
      <c r="F47" s="45"/>
    </row>
    <row r="48" spans="1:6" hidden="1" x14ac:dyDescent="0.3">
      <c r="A48" s="67"/>
      <c r="B48" s="43"/>
      <c r="C48" s="44"/>
      <c r="D48" s="45"/>
      <c r="E48" s="45"/>
      <c r="F48" s="45"/>
    </row>
    <row r="49" spans="1:6" hidden="1" x14ac:dyDescent="0.3">
      <c r="A49" s="67"/>
      <c r="B49" s="43"/>
      <c r="C49" s="44"/>
      <c r="D49" s="45"/>
      <c r="E49" s="45"/>
      <c r="F49" s="45"/>
    </row>
    <row r="50" spans="1:6" hidden="1" x14ac:dyDescent="0.3">
      <c r="A50" s="67"/>
      <c r="B50" s="43"/>
      <c r="C50" s="44"/>
      <c r="D50" s="45"/>
      <c r="E50" s="45"/>
      <c r="F50" s="45"/>
    </row>
    <row r="51" spans="1:6" hidden="1" x14ac:dyDescent="0.3">
      <c r="A51" s="46"/>
      <c r="B51" s="47"/>
      <c r="C51" s="46"/>
      <c r="D51" s="45"/>
      <c r="E51" s="45"/>
      <c r="F51" s="45"/>
    </row>
    <row r="52" spans="1:6" hidden="1" x14ac:dyDescent="0.3">
      <c r="A52" s="46"/>
      <c r="B52" s="47"/>
      <c r="C52" s="46"/>
      <c r="D52" s="45"/>
      <c r="E52" s="45"/>
      <c r="F52" s="45"/>
    </row>
    <row r="53" spans="1:6" hidden="1" x14ac:dyDescent="0.3">
      <c r="A53" s="46"/>
      <c r="B53" s="47"/>
      <c r="C53" s="46"/>
      <c r="D53" s="45"/>
      <c r="E53" s="45"/>
      <c r="F53" s="45"/>
    </row>
    <row r="54" spans="1:6" hidden="1" x14ac:dyDescent="0.3">
      <c r="A54" s="46"/>
      <c r="B54" s="47"/>
      <c r="C54" s="46"/>
      <c r="D54" s="45"/>
      <c r="E54" s="45"/>
      <c r="F54" s="45"/>
    </row>
    <row r="55" spans="1:6" hidden="1" x14ac:dyDescent="0.3">
      <c r="A55" s="46"/>
      <c r="B55" s="47"/>
      <c r="C55" s="46"/>
      <c r="D55" s="45"/>
      <c r="E55" s="45"/>
      <c r="F55" s="45"/>
    </row>
    <row r="56" spans="1:6" hidden="1" x14ac:dyDescent="0.3">
      <c r="A56" s="46"/>
      <c r="B56" s="47"/>
      <c r="C56" s="46"/>
      <c r="D56" s="45"/>
      <c r="E56" s="45"/>
      <c r="F56" s="45"/>
    </row>
    <row r="57" spans="1:6" s="1" customFormat="1" x14ac:dyDescent="0.3">
      <c r="A57" s="5"/>
      <c r="B57" s="4">
        <v>320103</v>
      </c>
      <c r="C57" s="5" t="s">
        <v>118</v>
      </c>
      <c r="D57" s="11">
        <f>SUM(D58:D62)</f>
        <v>20000000</v>
      </c>
      <c r="E57" s="11">
        <f t="shared" ref="E57:F57" si="1">SUM(E58:E62)</f>
        <v>0</v>
      </c>
      <c r="F57" s="11">
        <f t="shared" si="1"/>
        <v>20000000</v>
      </c>
    </row>
    <row r="58" spans="1:6" ht="30" x14ac:dyDescent="0.3">
      <c r="A58" s="42" t="s">
        <v>617</v>
      </c>
      <c r="B58" s="43">
        <v>32010301</v>
      </c>
      <c r="C58" s="44" t="s">
        <v>857</v>
      </c>
      <c r="D58" s="45">
        <v>20000000</v>
      </c>
      <c r="E58" s="45"/>
      <c r="F58" s="45">
        <v>20000000</v>
      </c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s="1" customFormat="1" x14ac:dyDescent="0.3">
      <c r="A63" s="5"/>
      <c r="B63" s="4">
        <v>32010400</v>
      </c>
      <c r="C63" s="5" t="s">
        <v>120</v>
      </c>
      <c r="D63" s="11">
        <f>SUM(D64:D68)</f>
        <v>0</v>
      </c>
      <c r="E63" s="11">
        <f t="shared" ref="E63:F63" si="2">SUM(E64:E68)</f>
        <v>0</v>
      </c>
      <c r="F63" s="11">
        <f t="shared" si="2"/>
        <v>0</v>
      </c>
    </row>
    <row r="64" spans="1:6" hidden="1" x14ac:dyDescent="0.3">
      <c r="A64" s="42"/>
      <c r="B64" s="43">
        <v>32010405</v>
      </c>
      <c r="C64" s="44" t="s">
        <v>121</v>
      </c>
      <c r="D64" s="45"/>
      <c r="E64" s="45"/>
      <c r="F64" s="45"/>
    </row>
    <row r="65" spans="1:6" x14ac:dyDescent="0.3">
      <c r="A65" s="42"/>
      <c r="B65" s="43">
        <v>32010406</v>
      </c>
      <c r="C65" s="44" t="s">
        <v>122</v>
      </c>
      <c r="D65" s="45"/>
      <c r="E65" s="45"/>
      <c r="F65" s="45"/>
    </row>
    <row r="66" spans="1:6" hidden="1" x14ac:dyDescent="0.3">
      <c r="A66" s="42"/>
      <c r="B66" s="43">
        <v>32010407</v>
      </c>
      <c r="C66" s="44" t="s">
        <v>123</v>
      </c>
      <c r="D66" s="45"/>
      <c r="E66" s="45"/>
      <c r="F66" s="45"/>
    </row>
    <row r="67" spans="1:6" hidden="1" x14ac:dyDescent="0.3">
      <c r="A67" s="42"/>
      <c r="B67" s="43">
        <v>32010408</v>
      </c>
      <c r="C67" s="44" t="s">
        <v>124</v>
      </c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s="1" customFormat="1" x14ac:dyDescent="0.3">
      <c r="A69" s="5"/>
      <c r="B69" s="4">
        <v>320105</v>
      </c>
      <c r="C69" s="5" t="s">
        <v>125</v>
      </c>
      <c r="D69" s="11">
        <f>SUM(D70:D77)</f>
        <v>0</v>
      </c>
      <c r="E69" s="11">
        <f t="shared" ref="E69:F69" si="3">SUM(E70:E77)</f>
        <v>0</v>
      </c>
      <c r="F69" s="11">
        <f t="shared" si="3"/>
        <v>0</v>
      </c>
    </row>
    <row r="70" spans="1:6" hidden="1" x14ac:dyDescent="0.3">
      <c r="A70" s="42" t="s">
        <v>618</v>
      </c>
      <c r="B70" s="43">
        <v>32010501</v>
      </c>
      <c r="C70" s="44" t="s">
        <v>126</v>
      </c>
      <c r="D70" s="45"/>
      <c r="E70" s="45"/>
      <c r="F70" s="45"/>
    </row>
    <row r="71" spans="1:6" hidden="1" x14ac:dyDescent="0.3">
      <c r="A71" s="44"/>
      <c r="B71" s="43"/>
      <c r="C71" s="44"/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4"/>
      <c r="B73" s="43"/>
      <c r="C73" s="44"/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hidden="1" x14ac:dyDescent="0.3">
      <c r="A75" s="46"/>
      <c r="B75" s="47"/>
      <c r="C75" s="46"/>
      <c r="D75" s="45"/>
      <c r="E75" s="45"/>
      <c r="F75" s="45"/>
    </row>
    <row r="76" spans="1:6" hidden="1" x14ac:dyDescent="0.3">
      <c r="A76" s="46"/>
      <c r="B76" s="47"/>
      <c r="C76" s="46"/>
      <c r="D76" s="45"/>
      <c r="E76" s="45"/>
      <c r="F76" s="45"/>
    </row>
    <row r="77" spans="1:6" hidden="1" x14ac:dyDescent="0.3">
      <c r="A77" s="46"/>
      <c r="B77" s="47"/>
      <c r="C77" s="46"/>
      <c r="D77" s="45"/>
      <c r="E77" s="45"/>
      <c r="F77" s="45"/>
    </row>
    <row r="78" spans="1:6" s="1" customFormat="1" x14ac:dyDescent="0.3">
      <c r="A78" s="5"/>
      <c r="B78" s="4">
        <v>320106</v>
      </c>
      <c r="C78" s="5" t="s">
        <v>127</v>
      </c>
      <c r="D78" s="11">
        <f>SUM(D79:D84)</f>
        <v>0</v>
      </c>
      <c r="E78" s="11">
        <f t="shared" ref="E78:F78" si="4">SUM(E79:E84)</f>
        <v>0</v>
      </c>
      <c r="F78" s="11">
        <f t="shared" si="4"/>
        <v>0</v>
      </c>
    </row>
    <row r="79" spans="1:6" hidden="1" x14ac:dyDescent="0.3">
      <c r="A79" s="42" t="s">
        <v>619</v>
      </c>
      <c r="B79" s="43">
        <v>32010601</v>
      </c>
      <c r="C79" s="44" t="s">
        <v>128</v>
      </c>
      <c r="D79" s="45"/>
      <c r="E79" s="45"/>
      <c r="F79" s="45"/>
    </row>
    <row r="80" spans="1:6" hidden="1" x14ac:dyDescent="0.3">
      <c r="A80" s="42" t="s">
        <v>620</v>
      </c>
      <c r="B80" s="43">
        <v>32010602</v>
      </c>
      <c r="C80" s="44" t="s">
        <v>129</v>
      </c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hidden="1" x14ac:dyDescent="0.3">
      <c r="A82" s="44"/>
      <c r="B82" s="43"/>
      <c r="C82" s="44"/>
      <c r="D82" s="45"/>
      <c r="E82" s="45"/>
      <c r="F82" s="45"/>
    </row>
    <row r="83" spans="1:6" hidden="1" x14ac:dyDescent="0.3">
      <c r="A83" s="44"/>
      <c r="B83" s="43"/>
      <c r="C83" s="44"/>
      <c r="D83" s="45"/>
      <c r="E83" s="45"/>
      <c r="F83" s="45"/>
    </row>
    <row r="84" spans="1:6" hidden="1" x14ac:dyDescent="0.3">
      <c r="A84" s="44"/>
      <c r="B84" s="43"/>
      <c r="C84" s="44"/>
      <c r="D84" s="45"/>
      <c r="E84" s="45"/>
      <c r="F84" s="45"/>
    </row>
    <row r="85" spans="1:6" s="1" customFormat="1" x14ac:dyDescent="0.3">
      <c r="A85" s="5"/>
      <c r="B85" s="4">
        <v>320109</v>
      </c>
      <c r="C85" s="5" t="s">
        <v>130</v>
      </c>
      <c r="D85" s="11">
        <f>SUM(D86:D96)</f>
        <v>0</v>
      </c>
      <c r="E85" s="11">
        <f t="shared" ref="E85:F85" si="5">SUM(E86:E96)</f>
        <v>0</v>
      </c>
      <c r="F85" s="11">
        <f t="shared" si="5"/>
        <v>0</v>
      </c>
    </row>
    <row r="86" spans="1:6" hidden="1" x14ac:dyDescent="0.3">
      <c r="A86" s="42" t="s">
        <v>621</v>
      </c>
      <c r="B86" s="43">
        <v>32010903</v>
      </c>
      <c r="C86" s="44" t="s">
        <v>131</v>
      </c>
      <c r="D86" s="45"/>
      <c r="E86" s="45"/>
      <c r="F86" s="45"/>
    </row>
    <row r="87" spans="1:6" hidden="1" x14ac:dyDescent="0.3">
      <c r="A87" s="44"/>
      <c r="B87" s="43"/>
      <c r="C87" s="44"/>
      <c r="D87" s="45"/>
      <c r="E87" s="45"/>
      <c r="F87" s="45"/>
    </row>
    <row r="88" spans="1:6" hidden="1" x14ac:dyDescent="0.3">
      <c r="A88" s="42" t="s">
        <v>622</v>
      </c>
      <c r="B88" s="43">
        <v>32010904</v>
      </c>
      <c r="C88" s="44" t="s">
        <v>132</v>
      </c>
      <c r="D88" s="45"/>
      <c r="E88" s="45"/>
      <c r="F88" s="45"/>
    </row>
    <row r="89" spans="1:6" hidden="1" x14ac:dyDescent="0.3">
      <c r="A89" s="44"/>
      <c r="B89" s="43"/>
      <c r="C89" s="44"/>
      <c r="D89" s="45"/>
      <c r="E89" s="45"/>
      <c r="F89" s="45"/>
    </row>
    <row r="90" spans="1:6" hidden="1" x14ac:dyDescent="0.3">
      <c r="A90" s="42" t="s">
        <v>623</v>
      </c>
      <c r="B90" s="43">
        <v>32010935</v>
      </c>
      <c r="C90" s="44" t="s">
        <v>133</v>
      </c>
      <c r="D90" s="45"/>
      <c r="E90" s="45"/>
      <c r="F90" s="45"/>
    </row>
    <row r="91" spans="1:6" hidden="1" x14ac:dyDescent="0.3">
      <c r="A91" s="44"/>
      <c r="B91" s="43"/>
      <c r="C91" s="44"/>
      <c r="D91" s="45"/>
      <c r="E91" s="45"/>
      <c r="F91" s="45"/>
    </row>
    <row r="92" spans="1:6" hidden="1" x14ac:dyDescent="0.3">
      <c r="A92" s="44"/>
      <c r="B92" s="43"/>
      <c r="C92" s="44"/>
      <c r="D92" s="45"/>
      <c r="E92" s="45"/>
      <c r="F92" s="45"/>
    </row>
    <row r="93" spans="1:6" hidden="1" x14ac:dyDescent="0.3">
      <c r="A93" s="44"/>
      <c r="B93" s="43"/>
      <c r="C93" s="44"/>
      <c r="D93" s="45"/>
      <c r="E93" s="45"/>
      <c r="F93" s="45"/>
    </row>
    <row r="94" spans="1:6" hidden="1" x14ac:dyDescent="0.3">
      <c r="A94" s="42" t="s">
        <v>624</v>
      </c>
      <c r="B94" s="43">
        <v>32010936</v>
      </c>
      <c r="C94" s="44" t="s">
        <v>134</v>
      </c>
      <c r="D94" s="45"/>
      <c r="E94" s="45"/>
      <c r="F94" s="45"/>
    </row>
    <row r="95" spans="1:6" hidden="1" x14ac:dyDescent="0.3">
      <c r="A95" s="44"/>
      <c r="B95" s="43"/>
      <c r="C95" s="44"/>
      <c r="D95" s="45"/>
      <c r="E95" s="45"/>
      <c r="F95" s="45"/>
    </row>
    <row r="96" spans="1:6" hidden="1" x14ac:dyDescent="0.3">
      <c r="A96" s="44"/>
      <c r="B96" s="43"/>
      <c r="C96" s="44"/>
      <c r="D96" s="45"/>
      <c r="E96" s="45"/>
      <c r="F96" s="45"/>
    </row>
    <row r="97" spans="1:6" s="1" customFormat="1" x14ac:dyDescent="0.3">
      <c r="A97" s="5"/>
      <c r="B97" s="4">
        <v>320201</v>
      </c>
      <c r="C97" s="5" t="s">
        <v>146</v>
      </c>
      <c r="D97" s="11">
        <f>SUM(D98:D103)</f>
        <v>0</v>
      </c>
      <c r="E97" s="11">
        <f t="shared" ref="E97:F97" si="6">SUM(E98:E103)</f>
        <v>0</v>
      </c>
      <c r="F97" s="11">
        <f t="shared" si="6"/>
        <v>200000000</v>
      </c>
    </row>
    <row r="98" spans="1:6" x14ac:dyDescent="0.3">
      <c r="A98" s="42" t="s">
        <v>625</v>
      </c>
      <c r="B98" s="43">
        <v>32020101</v>
      </c>
      <c r="C98" s="44" t="s">
        <v>135</v>
      </c>
      <c r="D98" s="45">
        <v>0</v>
      </c>
      <c r="E98" s="45">
        <v>0</v>
      </c>
      <c r="F98" s="45">
        <v>200000000</v>
      </c>
    </row>
    <row r="99" spans="1:6" hidden="1" x14ac:dyDescent="0.3">
      <c r="A99" s="44"/>
      <c r="B99" s="43"/>
      <c r="C99" s="44"/>
      <c r="D99" s="45"/>
      <c r="E99" s="45"/>
      <c r="F99" s="45"/>
    </row>
    <row r="100" spans="1:6" hidden="1" x14ac:dyDescent="0.3">
      <c r="A100" s="42" t="s">
        <v>626</v>
      </c>
      <c r="B100" s="43">
        <v>32020102</v>
      </c>
      <c r="C100" s="44" t="s">
        <v>136</v>
      </c>
      <c r="D100" s="45"/>
      <c r="E100" s="45"/>
      <c r="F100" s="45"/>
    </row>
    <row r="101" spans="1:6" hidden="1" x14ac:dyDescent="0.3">
      <c r="A101" s="44"/>
      <c r="B101" s="43"/>
      <c r="C101" s="44"/>
      <c r="D101" s="45"/>
      <c r="E101" s="45"/>
      <c r="F101" s="45"/>
    </row>
    <row r="102" spans="1:6" hidden="1" x14ac:dyDescent="0.3">
      <c r="A102" s="42" t="s">
        <v>627</v>
      </c>
      <c r="B102" s="43">
        <v>32020104</v>
      </c>
      <c r="C102" s="44" t="s">
        <v>137</v>
      </c>
      <c r="D102" s="45"/>
      <c r="E102" s="45"/>
      <c r="F102" s="45"/>
    </row>
    <row r="103" spans="1:6" hidden="1" x14ac:dyDescent="0.3">
      <c r="A103" s="44"/>
      <c r="B103" s="43"/>
      <c r="C103" s="44"/>
      <c r="D103" s="45"/>
      <c r="E103" s="45"/>
      <c r="F103" s="45"/>
    </row>
    <row r="104" spans="1:6" s="1" customFormat="1" x14ac:dyDescent="0.3">
      <c r="A104" s="5"/>
      <c r="B104" s="4">
        <v>320301</v>
      </c>
      <c r="C104" s="5" t="s">
        <v>138</v>
      </c>
      <c r="D104" s="11">
        <f>SUM(D105:D109)</f>
        <v>0</v>
      </c>
      <c r="E104" s="11">
        <f t="shared" ref="E104:F104" si="7">SUM(E105:E109)</f>
        <v>0</v>
      </c>
      <c r="F104" s="11">
        <f t="shared" si="7"/>
        <v>0</v>
      </c>
    </row>
    <row r="105" spans="1:6" hidden="1" x14ac:dyDescent="0.3">
      <c r="A105" s="42" t="s">
        <v>628</v>
      </c>
      <c r="B105" s="43">
        <v>32030101</v>
      </c>
      <c r="C105" s="44" t="s">
        <v>139</v>
      </c>
      <c r="D105" s="45"/>
      <c r="E105" s="45"/>
      <c r="F105" s="45"/>
    </row>
    <row r="106" spans="1:6" hidden="1" x14ac:dyDescent="0.3">
      <c r="A106" s="42" t="s">
        <v>629</v>
      </c>
      <c r="B106" s="43">
        <v>32030109</v>
      </c>
      <c r="C106" s="44" t="s">
        <v>140</v>
      </c>
      <c r="D106" s="45"/>
      <c r="E106" s="45"/>
      <c r="F106" s="45"/>
    </row>
    <row r="107" spans="1:6" hidden="1" x14ac:dyDescent="0.3">
      <c r="A107" s="42" t="s">
        <v>630</v>
      </c>
      <c r="B107" s="43">
        <v>32030110</v>
      </c>
      <c r="C107" s="44" t="s">
        <v>141</v>
      </c>
      <c r="D107" s="45"/>
      <c r="E107" s="45"/>
      <c r="F107" s="45"/>
    </row>
    <row r="108" spans="1:6" hidden="1" x14ac:dyDescent="0.3">
      <c r="A108" s="46"/>
      <c r="B108" s="47"/>
      <c r="C108" s="46"/>
      <c r="D108" s="45"/>
      <c r="E108" s="45"/>
      <c r="F108" s="45"/>
    </row>
    <row r="109" spans="1:6" hidden="1" x14ac:dyDescent="0.3">
      <c r="A109" s="46"/>
      <c r="B109" s="47"/>
      <c r="C109" s="46"/>
      <c r="D109" s="45"/>
      <c r="E109" s="45"/>
      <c r="F109" s="45"/>
    </row>
    <row r="110" spans="1:6" s="1" customFormat="1" x14ac:dyDescent="0.3">
      <c r="A110" s="5"/>
      <c r="B110" s="4">
        <v>32011000</v>
      </c>
      <c r="C110" s="5" t="s">
        <v>142</v>
      </c>
      <c r="D110" s="11">
        <f>SUM(D111:D112)</f>
        <v>0</v>
      </c>
      <c r="E110" s="11">
        <f t="shared" ref="E110:F110" si="8">SUM(E111:E112)</f>
        <v>0</v>
      </c>
      <c r="F110" s="11">
        <f t="shared" si="8"/>
        <v>0</v>
      </c>
    </row>
    <row r="111" spans="1:6" hidden="1" x14ac:dyDescent="0.3">
      <c r="A111" s="42" t="s">
        <v>631</v>
      </c>
      <c r="B111" s="46"/>
      <c r="C111" s="46"/>
      <c r="D111" s="45"/>
      <c r="E111" s="45"/>
      <c r="F111" s="45"/>
    </row>
    <row r="112" spans="1:6" hidden="1" x14ac:dyDescent="0.3">
      <c r="A112" s="46"/>
      <c r="B112" s="46"/>
      <c r="C112" s="46"/>
      <c r="D112" s="45"/>
      <c r="E112" s="45"/>
      <c r="F112" s="45"/>
    </row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04G7sbZXX+fjBtwUzpLCtymcEGLk+wdWFg8hq/rXLLwalgO5BBkSi8gGxTSH0Zv6s2WdfBvXRuIqFnNo9H85EQ==" saltValue="hn713g6kKfd23/MlLFEpH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topLeftCell="B3" zoomScale="90" zoomScaleNormal="14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772</v>
      </c>
      <c r="B3" s="78"/>
      <c r="C3" s="78"/>
      <c r="D3" s="78"/>
      <c r="E3" s="78"/>
    </row>
    <row r="4" spans="1:5" x14ac:dyDescent="0.3">
      <c r="A4" s="77" t="s">
        <v>697</v>
      </c>
      <c r="B4" s="77"/>
      <c r="C4" s="77"/>
      <c r="D4" s="77"/>
      <c r="E4" s="77"/>
    </row>
    <row r="6" spans="1:5" ht="44.5" customHeight="1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C8+C14+C21</f>
        <v>2003530428</v>
      </c>
      <c r="D7" s="12">
        <f t="shared" ref="D7:E7" si="0">D8+D14+D21</f>
        <v>1986530428</v>
      </c>
      <c r="E7" s="12">
        <f t="shared" si="0"/>
        <v>2006906535.8099999</v>
      </c>
    </row>
    <row r="8" spans="1:5" s="1" customFormat="1" x14ac:dyDescent="0.3">
      <c r="A8" s="3">
        <v>2101</v>
      </c>
      <c r="B8" s="3" t="s">
        <v>5</v>
      </c>
      <c r="C8" s="12">
        <f>C9</f>
        <v>1991530428</v>
      </c>
      <c r="D8" s="12">
        <f t="shared" ref="D8:E8" si="1">D9</f>
        <v>1974530428</v>
      </c>
      <c r="E8" s="12">
        <f t="shared" si="1"/>
        <v>1994906535.8099999</v>
      </c>
    </row>
    <row r="9" spans="1:5" s="1" customFormat="1" x14ac:dyDescent="0.3">
      <c r="A9" s="3">
        <v>210101</v>
      </c>
      <c r="B9" s="3" t="s">
        <v>6</v>
      </c>
      <c r="C9" s="12">
        <f>SUM(C10:C13)</f>
        <v>1991530428</v>
      </c>
      <c r="D9" s="12">
        <f t="shared" ref="D9:E9" si="2">SUM(D10:D13)</f>
        <v>1974530428</v>
      </c>
      <c r="E9" s="12">
        <f t="shared" si="2"/>
        <v>1994906535.8099999</v>
      </c>
    </row>
    <row r="10" spans="1:5" x14ac:dyDescent="0.3">
      <c r="A10" s="59">
        <v>21010101</v>
      </c>
      <c r="B10" s="48" t="s">
        <v>731</v>
      </c>
      <c r="C10" s="41">
        <v>164268908</v>
      </c>
      <c r="D10" s="41">
        <v>164268908</v>
      </c>
      <c r="E10" s="41">
        <v>178104041</v>
      </c>
    </row>
    <row r="11" spans="1:5" x14ac:dyDescent="0.3">
      <c r="A11" s="59">
        <v>21010101</v>
      </c>
      <c r="B11" s="48" t="s">
        <v>732</v>
      </c>
      <c r="C11" s="41">
        <v>1827261520</v>
      </c>
      <c r="D11" s="41">
        <v>1810261520</v>
      </c>
      <c r="E11" s="41">
        <v>1816802494.8099999</v>
      </c>
    </row>
    <row r="12" spans="1:5" hidden="1" x14ac:dyDescent="0.3">
      <c r="A12" s="59">
        <v>21010102</v>
      </c>
      <c r="B12" s="48" t="s">
        <v>7</v>
      </c>
      <c r="C12" s="41"/>
      <c r="D12" s="41"/>
      <c r="E12" s="41"/>
    </row>
    <row r="13" spans="1:5" hidden="1" x14ac:dyDescent="0.3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3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12000000</v>
      </c>
    </row>
    <row r="15" spans="1:5" s="1" customFormat="1" x14ac:dyDescent="0.3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12000000</v>
      </c>
    </row>
    <row r="16" spans="1:5" hidden="1" x14ac:dyDescent="0.3">
      <c r="A16" s="59">
        <v>21020104</v>
      </c>
      <c r="B16" s="48" t="s">
        <v>11</v>
      </c>
      <c r="C16" s="41"/>
      <c r="D16" s="41"/>
      <c r="E16" s="41"/>
    </row>
    <row r="17" spans="1:5" hidden="1" x14ac:dyDescent="0.3">
      <c r="A17" s="59">
        <v>21020108</v>
      </c>
      <c r="B17" s="48" t="s">
        <v>12</v>
      </c>
      <c r="C17" s="41"/>
      <c r="D17" s="41"/>
      <c r="E17" s="41"/>
    </row>
    <row r="18" spans="1:5" x14ac:dyDescent="0.3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3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3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3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3">
      <c r="A22" s="59">
        <v>21030101</v>
      </c>
      <c r="B22" s="48" t="s">
        <v>17</v>
      </c>
      <c r="C22" s="41"/>
      <c r="D22" s="41"/>
      <c r="E22" s="41"/>
    </row>
    <row r="23" spans="1:5" hidden="1" x14ac:dyDescent="0.3">
      <c r="A23" s="59">
        <v>21030102</v>
      </c>
      <c r="B23" s="48" t="s">
        <v>18</v>
      </c>
      <c r="C23" s="41"/>
      <c r="D23" s="41"/>
      <c r="E23" s="41"/>
    </row>
    <row r="24" spans="1:5" hidden="1" x14ac:dyDescent="0.3">
      <c r="A24" s="59">
        <v>21030104</v>
      </c>
      <c r="B24" s="48" t="s">
        <v>19</v>
      </c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>
      <c r="A26" s="59"/>
      <c r="B26" s="48"/>
      <c r="C26" s="41"/>
      <c r="D26" s="41"/>
      <c r="E26" s="4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X4w5KRJDXakpZjQZsebJHGBEPCvE4yeaoshzLp0JOtls/he2yeWV+iyRFlpeVAgoaWOA/YjVGen7qvZeNojCw==" saltValue="J5Vm9ND59K3tc8ekPSiX7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45" zoomScale="90" zoomScaleNormal="14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773</v>
      </c>
      <c r="B4" s="78"/>
      <c r="C4" s="78"/>
      <c r="D4" s="78"/>
      <c r="E4" s="78"/>
    </row>
    <row r="5" spans="1:5" x14ac:dyDescent="0.3">
      <c r="A5" s="77" t="s">
        <v>697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414000000</v>
      </c>
      <c r="D7" s="12">
        <f>D8+D84+D88+D93</f>
        <v>126620500</v>
      </c>
      <c r="E7" s="12">
        <f>E8+E84+E88+E93</f>
        <v>362500000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27000000</v>
      </c>
      <c r="D8" s="12">
        <f t="shared" ref="D8:E8" si="0">D9+D14+D22+D36+D45+D48+D54+D63+D67+D70</f>
        <v>22000000</v>
      </c>
      <c r="E8" s="12">
        <f t="shared" si="0"/>
        <v>12500000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5000000</v>
      </c>
      <c r="D9" s="12">
        <f t="shared" ref="D9:E9" si="1">SUM(D10:D13)</f>
        <v>4500000</v>
      </c>
      <c r="E9" s="12">
        <f t="shared" si="1"/>
        <v>2500000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5000000</v>
      </c>
      <c r="D11" s="41">
        <v>4500000</v>
      </c>
      <c r="E11" s="41">
        <v>2500000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4500000</v>
      </c>
      <c r="D22" s="12">
        <f t="shared" ref="D22:E22" si="2">SUM(D23:D35)</f>
        <v>2500000</v>
      </c>
      <c r="E22" s="12">
        <f t="shared" si="2"/>
        <v>2250000</v>
      </c>
    </row>
    <row r="23" spans="1:5" x14ac:dyDescent="0.3">
      <c r="A23" s="43">
        <v>22020301</v>
      </c>
      <c r="B23" s="44" t="s">
        <v>36</v>
      </c>
      <c r="C23" s="41">
        <v>3000000</v>
      </c>
      <c r="D23" s="41">
        <v>2500000</v>
      </c>
      <c r="E23" s="41">
        <v>1500000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1500000</v>
      </c>
      <c r="D27" s="41">
        <v>0</v>
      </c>
      <c r="E27" s="41">
        <v>750000</v>
      </c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5500000</v>
      </c>
      <c r="D36" s="12">
        <f t="shared" ref="D36:E36" si="3">SUM(D37:D44)</f>
        <v>5500000</v>
      </c>
      <c r="E36" s="12">
        <f t="shared" si="3"/>
        <v>1750000</v>
      </c>
    </row>
    <row r="37" spans="1:5" x14ac:dyDescent="0.3">
      <c r="A37" s="43">
        <v>22020401</v>
      </c>
      <c r="B37" s="44" t="s">
        <v>50</v>
      </c>
      <c r="C37" s="41">
        <v>4000000</v>
      </c>
      <c r="D37" s="41">
        <v>4000000</v>
      </c>
      <c r="E37" s="41">
        <v>1000000</v>
      </c>
    </row>
    <row r="38" spans="1:5" x14ac:dyDescent="0.3">
      <c r="A38" s="43">
        <v>22020402</v>
      </c>
      <c r="B38" s="44" t="s">
        <v>51</v>
      </c>
      <c r="C38" s="41">
        <v>1500000</v>
      </c>
      <c r="D38" s="41">
        <v>1500000</v>
      </c>
      <c r="E38" s="41">
        <v>750000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x14ac:dyDescent="0.3">
      <c r="A64" s="43">
        <v>22020801</v>
      </c>
      <c r="B64" s="44" t="s">
        <v>77</v>
      </c>
      <c r="C64" s="41"/>
      <c r="D64" s="41"/>
      <c r="E64" s="41">
        <v>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8">SUM(D68:D69)</f>
        <v>0</v>
      </c>
      <c r="E67" s="12">
        <f t="shared" si="8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12000000</v>
      </c>
      <c r="D70" s="12">
        <f t="shared" ref="D70:E70" si="9">SUM(D71:D83)</f>
        <v>9500000</v>
      </c>
      <c r="E70" s="12">
        <f t="shared" si="9"/>
        <v>6000000</v>
      </c>
    </row>
    <row r="71" spans="1:5" x14ac:dyDescent="0.3">
      <c r="A71" s="43">
        <v>22021001</v>
      </c>
      <c r="B71" s="44" t="s">
        <v>84</v>
      </c>
      <c r="C71" s="41">
        <v>2000000</v>
      </c>
      <c r="D71" s="41">
        <v>1500000</v>
      </c>
      <c r="E71" s="41">
        <v>1000000</v>
      </c>
    </row>
    <row r="72" spans="1:5" x14ac:dyDescent="0.3">
      <c r="A72" s="43">
        <v>22021002</v>
      </c>
      <c r="B72" s="44" t="s">
        <v>85</v>
      </c>
      <c r="C72" s="41">
        <v>0</v>
      </c>
      <c r="D72" s="41"/>
      <c r="E72" s="41"/>
    </row>
    <row r="73" spans="1:5" x14ac:dyDescent="0.3">
      <c r="A73" s="43">
        <v>22021003</v>
      </c>
      <c r="B73" s="44" t="s">
        <v>86</v>
      </c>
      <c r="C73" s="41">
        <v>0</v>
      </c>
      <c r="D73" s="41"/>
      <c r="E73" s="41"/>
    </row>
    <row r="74" spans="1:5" x14ac:dyDescent="0.3">
      <c r="A74" s="43">
        <v>22021004</v>
      </c>
      <c r="B74" s="44" t="s">
        <v>87</v>
      </c>
      <c r="C74" s="41">
        <v>0</v>
      </c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10000000</v>
      </c>
      <c r="D76" s="41">
        <v>8000000</v>
      </c>
      <c r="E76" s="41">
        <v>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57000000</v>
      </c>
      <c r="D84" s="12">
        <f t="shared" ref="D84:E84" si="10">D85</f>
        <v>6000000</v>
      </c>
      <c r="E84" s="12">
        <f t="shared" si="10"/>
        <v>45000000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57000000</v>
      </c>
      <c r="D85" s="12">
        <f>SUM(D86:D87)</f>
        <v>6000000</v>
      </c>
      <c r="E85" s="12">
        <f>SUM(E86:E87)</f>
        <v>45000000</v>
      </c>
    </row>
    <row r="86" spans="1:5" x14ac:dyDescent="0.3">
      <c r="A86" s="43">
        <v>22040105</v>
      </c>
      <c r="B86" s="44" t="s">
        <v>99</v>
      </c>
      <c r="C86" s="41">
        <v>7000000</v>
      </c>
      <c r="D86" s="41">
        <v>6000000</v>
      </c>
      <c r="E86" s="41">
        <v>15000000</v>
      </c>
    </row>
    <row r="87" spans="1:5" x14ac:dyDescent="0.3">
      <c r="A87" s="43">
        <v>22040109</v>
      </c>
      <c r="B87" s="44" t="s">
        <v>100</v>
      </c>
      <c r="C87" s="41">
        <v>50000000</v>
      </c>
      <c r="D87" s="41">
        <v>0</v>
      </c>
      <c r="E87" s="41">
        <v>30000000</v>
      </c>
    </row>
    <row r="88" spans="1:5" s="1" customFormat="1" x14ac:dyDescent="0.3">
      <c r="A88" s="4">
        <v>2205</v>
      </c>
      <c r="B88" s="5" t="s">
        <v>101</v>
      </c>
      <c r="C88" s="12">
        <f>C89</f>
        <v>330000000</v>
      </c>
      <c r="D88" s="12">
        <f t="shared" ref="D88:E88" si="11">D89</f>
        <v>98620500</v>
      </c>
      <c r="E88" s="12">
        <f t="shared" si="11"/>
        <v>305000000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330000000</v>
      </c>
      <c r="D89" s="12">
        <f t="shared" ref="D89:E89" si="12">SUM(D90:D92)</f>
        <v>98620500</v>
      </c>
      <c r="E89" s="12">
        <f t="shared" si="12"/>
        <v>305000000</v>
      </c>
    </row>
    <row r="90" spans="1:5" x14ac:dyDescent="0.3">
      <c r="A90" s="43">
        <v>22070102</v>
      </c>
      <c r="B90" s="44" t="s">
        <v>965</v>
      </c>
      <c r="C90" s="41">
        <v>250000000</v>
      </c>
      <c r="D90" s="41">
        <v>98620500</v>
      </c>
      <c r="E90" s="41">
        <v>245000000</v>
      </c>
    </row>
    <row r="91" spans="1:5" x14ac:dyDescent="0.3">
      <c r="A91" s="43">
        <v>22050108</v>
      </c>
      <c r="B91" s="44" t="s">
        <v>104</v>
      </c>
      <c r="C91" s="41">
        <v>50000000</v>
      </c>
      <c r="D91" s="41">
        <v>0</v>
      </c>
      <c r="E91" s="41">
        <v>60000000</v>
      </c>
    </row>
    <row r="92" spans="1:5" x14ac:dyDescent="0.3">
      <c r="A92" s="43">
        <v>22050110</v>
      </c>
      <c r="B92" s="44" t="s">
        <v>105</v>
      </c>
      <c r="C92" s="41">
        <v>30000000</v>
      </c>
      <c r="D92" s="41">
        <v>0</v>
      </c>
      <c r="E92" s="41">
        <v>0</v>
      </c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3">
      <c r="A94" s="4">
        <v>220603</v>
      </c>
      <c r="B94" s="5" t="s">
        <v>107</v>
      </c>
      <c r="C94" s="12">
        <f>SUM(C95)</f>
        <v>0</v>
      </c>
      <c r="D94" s="12">
        <f t="shared" ref="D94:E94" si="13">SUM(D95)</f>
        <v>0</v>
      </c>
      <c r="E94" s="12">
        <f t="shared" si="13"/>
        <v>0</v>
      </c>
    </row>
    <row r="95" spans="1:5" s="1" customFormat="1" hidden="1" x14ac:dyDescent="0.3">
      <c r="A95" s="43">
        <v>22060301</v>
      </c>
      <c r="B95" s="44" t="s">
        <v>108</v>
      </c>
      <c r="C95" s="41"/>
      <c r="D95" s="41"/>
      <c r="E95" s="12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4">SUM(D97:D98)</f>
        <v>0</v>
      </c>
      <c r="E96" s="12">
        <f t="shared" si="14"/>
        <v>0</v>
      </c>
    </row>
    <row r="97" spans="1:5" s="1" customFormat="1" hidden="1" x14ac:dyDescent="0.3">
      <c r="A97" s="43"/>
      <c r="B97" s="44"/>
      <c r="C97" s="41"/>
      <c r="D97" s="41"/>
      <c r="E97" s="41"/>
    </row>
    <row r="98" spans="1:5" s="1" customFormat="1" hidden="1" x14ac:dyDescent="0.3">
      <c r="A98" s="4"/>
      <c r="B98" s="5"/>
      <c r="C98" s="12"/>
      <c r="D98" s="12"/>
      <c r="E98" s="12"/>
    </row>
    <row r="99" spans="1:5" s="1" customFormat="1" hidden="1" x14ac:dyDescent="0.3">
      <c r="A99" s="4"/>
      <c r="B99" s="5"/>
      <c r="C99" s="12"/>
      <c r="D99" s="12"/>
      <c r="E99" s="12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Mk14TGibLT9BOwEVZfyPIaWy+rEAwm0I1f+BlKhhyWR/Zs9Xi46456AaO2Gtbw5P2zBZMa3WMwaGcYQDsgZcA==" saltValue="c5u+lNENlVjFsKaQGdmRq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76" orientation="landscape" r:id="rId1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A30" zoomScale="60" zoomScaleNormal="100" workbookViewId="0">
      <selection activeCell="A74" sqref="A74:XFD84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6" t="s">
        <v>143</v>
      </c>
      <c r="B1" s="76"/>
      <c r="C1" s="76"/>
      <c r="D1" s="76"/>
      <c r="E1" s="76"/>
    </row>
    <row r="2" spans="1:6" x14ac:dyDescent="0.3">
      <c r="A2" s="77" t="s">
        <v>774</v>
      </c>
      <c r="B2" s="77"/>
      <c r="C2" s="77"/>
      <c r="D2" s="77"/>
      <c r="E2" s="77"/>
    </row>
    <row r="3" spans="1:6" x14ac:dyDescent="0.3">
      <c r="A3" s="77" t="s">
        <v>697</v>
      </c>
      <c r="B3" s="77"/>
      <c r="C3" s="77"/>
      <c r="D3" s="77"/>
      <c r="E3" s="77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543</v>
      </c>
      <c r="E5" s="50" t="s">
        <v>544</v>
      </c>
      <c r="F5" s="50" t="s">
        <v>545</v>
      </c>
    </row>
    <row r="6" spans="1:6" s="1" customFormat="1" x14ac:dyDescent="0.3">
      <c r="A6" s="8" t="s">
        <v>556</v>
      </c>
      <c r="B6" s="4">
        <v>3</v>
      </c>
      <c r="C6" s="5" t="s">
        <v>113</v>
      </c>
      <c r="D6" s="11">
        <f>D7+D34+D45+D51+D57+D66+D73+D85+D92+D98</f>
        <v>314500000</v>
      </c>
      <c r="E6" s="11">
        <f>E7+E34+E45+E51+E57+E66+E73+E85+E92+E98</f>
        <v>92250000</v>
      </c>
      <c r="F6" s="11">
        <f>F7+F34+F45+F51+F57+F66+F73+F85+F92+F98</f>
        <v>184750000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SUM(D8:D33)</f>
        <v>310000000</v>
      </c>
      <c r="E7" s="11">
        <f>SUM(E8:E33)</f>
        <v>90250000</v>
      </c>
      <c r="F7" s="11">
        <f>SUM(F8:F33)</f>
        <v>181500000</v>
      </c>
    </row>
    <row r="8" spans="1:6" x14ac:dyDescent="0.3">
      <c r="A8" s="42" t="s">
        <v>557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42" t="s">
        <v>557</v>
      </c>
      <c r="B9" s="43">
        <v>32010101</v>
      </c>
      <c r="C9" s="44" t="s">
        <v>858</v>
      </c>
      <c r="D9" s="45">
        <v>50000000</v>
      </c>
      <c r="E9" s="45">
        <v>25000000</v>
      </c>
      <c r="F9" s="45">
        <v>0</v>
      </c>
    </row>
    <row r="10" spans="1:6" x14ac:dyDescent="0.3">
      <c r="A10" s="42" t="s">
        <v>557</v>
      </c>
      <c r="B10" s="43">
        <v>32010101</v>
      </c>
      <c r="C10" s="44" t="s">
        <v>933</v>
      </c>
      <c r="D10" s="45"/>
      <c r="E10" s="45"/>
      <c r="F10" s="45">
        <v>8250000</v>
      </c>
    </row>
    <row r="11" spans="1:6" x14ac:dyDescent="0.3">
      <c r="A11" s="42" t="s">
        <v>557</v>
      </c>
      <c r="B11" s="43">
        <v>32010101</v>
      </c>
      <c r="C11" s="44" t="s">
        <v>934</v>
      </c>
      <c r="D11" s="45"/>
      <c r="E11" s="45"/>
      <c r="F11" s="45">
        <v>8000000</v>
      </c>
    </row>
    <row r="12" spans="1:6" x14ac:dyDescent="0.3">
      <c r="A12" s="42" t="s">
        <v>557</v>
      </c>
      <c r="B12" s="43">
        <v>32010101</v>
      </c>
      <c r="C12" s="44" t="s">
        <v>935</v>
      </c>
      <c r="D12" s="45"/>
      <c r="E12" s="45"/>
      <c r="F12" s="45">
        <v>7750000</v>
      </c>
    </row>
    <row r="13" spans="1:6" ht="30" x14ac:dyDescent="0.3">
      <c r="A13" s="42" t="s">
        <v>557</v>
      </c>
      <c r="B13" s="43">
        <v>32010101</v>
      </c>
      <c r="C13" s="44" t="s">
        <v>859</v>
      </c>
      <c r="D13" s="45">
        <v>25000000</v>
      </c>
      <c r="E13" s="45">
        <v>24500000</v>
      </c>
      <c r="F13" s="45">
        <v>0</v>
      </c>
    </row>
    <row r="14" spans="1:6" ht="30" x14ac:dyDescent="0.3">
      <c r="A14" s="42" t="s">
        <v>557</v>
      </c>
      <c r="B14" s="43">
        <v>32010101</v>
      </c>
      <c r="C14" s="44" t="s">
        <v>936</v>
      </c>
      <c r="D14" s="45"/>
      <c r="E14" s="45"/>
      <c r="F14" s="45">
        <v>4166667</v>
      </c>
    </row>
    <row r="15" spans="1:6" ht="30" x14ac:dyDescent="0.3">
      <c r="A15" s="42" t="s">
        <v>557</v>
      </c>
      <c r="B15" s="43">
        <v>32010101</v>
      </c>
      <c r="C15" s="44" t="s">
        <v>937</v>
      </c>
      <c r="D15" s="45"/>
      <c r="E15" s="45"/>
      <c r="F15" s="45">
        <v>6100000</v>
      </c>
    </row>
    <row r="16" spans="1:6" ht="30" x14ac:dyDescent="0.3">
      <c r="A16" s="42" t="s">
        <v>557</v>
      </c>
      <c r="B16" s="43">
        <v>32010101</v>
      </c>
      <c r="C16" s="44" t="s">
        <v>938</v>
      </c>
      <c r="D16" s="45"/>
      <c r="E16" s="45"/>
      <c r="F16" s="45">
        <v>2233333</v>
      </c>
    </row>
    <row r="17" spans="1:6" ht="60" x14ac:dyDescent="0.3">
      <c r="A17" s="42" t="s">
        <v>557</v>
      </c>
      <c r="B17" s="43">
        <v>32010101</v>
      </c>
      <c r="C17" s="44" t="s">
        <v>860</v>
      </c>
      <c r="D17" s="45">
        <v>50000000</v>
      </c>
      <c r="E17" s="45">
        <v>40750000</v>
      </c>
      <c r="F17" s="45">
        <v>0</v>
      </c>
    </row>
    <row r="18" spans="1:6" ht="30" x14ac:dyDescent="0.3">
      <c r="A18" s="42" t="s">
        <v>557</v>
      </c>
      <c r="B18" s="43">
        <v>32010101</v>
      </c>
      <c r="C18" s="44" t="s">
        <v>939</v>
      </c>
      <c r="D18" s="45"/>
      <c r="E18" s="45"/>
      <c r="F18" s="45">
        <v>2000000</v>
      </c>
    </row>
    <row r="19" spans="1:6" ht="30" x14ac:dyDescent="0.3">
      <c r="A19" s="42" t="s">
        <v>557</v>
      </c>
      <c r="B19" s="43">
        <v>32010101</v>
      </c>
      <c r="C19" s="44" t="s">
        <v>940</v>
      </c>
      <c r="D19" s="45"/>
      <c r="E19" s="45"/>
      <c r="F19" s="45">
        <v>2200000</v>
      </c>
    </row>
    <row r="20" spans="1:6" ht="30" x14ac:dyDescent="0.3">
      <c r="A20" s="42" t="s">
        <v>557</v>
      </c>
      <c r="B20" s="43">
        <v>32010101</v>
      </c>
      <c r="C20" s="44" t="s">
        <v>941</v>
      </c>
      <c r="D20" s="45"/>
      <c r="E20" s="45"/>
      <c r="F20" s="45">
        <v>2400000</v>
      </c>
    </row>
    <row r="21" spans="1:6" ht="30" x14ac:dyDescent="0.3">
      <c r="A21" s="42" t="s">
        <v>557</v>
      </c>
      <c r="B21" s="43">
        <v>32010101</v>
      </c>
      <c r="C21" s="44" t="s">
        <v>942</v>
      </c>
      <c r="D21" s="45"/>
      <c r="E21" s="45"/>
      <c r="F21" s="45">
        <v>2750000</v>
      </c>
    </row>
    <row r="22" spans="1:6" ht="30" x14ac:dyDescent="0.3">
      <c r="A22" s="42" t="s">
        <v>557</v>
      </c>
      <c r="B22" s="43">
        <v>32010101</v>
      </c>
      <c r="C22" s="44" t="s">
        <v>943</v>
      </c>
      <c r="D22" s="45"/>
      <c r="E22" s="45"/>
      <c r="F22" s="45">
        <v>2850000</v>
      </c>
    </row>
    <row r="23" spans="1:6" ht="30" x14ac:dyDescent="0.3">
      <c r="A23" s="42" t="s">
        <v>557</v>
      </c>
      <c r="B23" s="43">
        <v>32010101</v>
      </c>
      <c r="C23" s="44" t="s">
        <v>944</v>
      </c>
      <c r="D23" s="45"/>
      <c r="E23" s="45"/>
      <c r="F23" s="45">
        <v>3000000</v>
      </c>
    </row>
    <row r="24" spans="1:6" x14ac:dyDescent="0.3">
      <c r="A24" s="42" t="s">
        <v>557</v>
      </c>
      <c r="B24" s="43">
        <v>32010101</v>
      </c>
      <c r="C24" s="44" t="s">
        <v>945</v>
      </c>
      <c r="D24" s="45"/>
      <c r="E24" s="45"/>
      <c r="F24" s="45">
        <v>1500000</v>
      </c>
    </row>
    <row r="25" spans="1:6" x14ac:dyDescent="0.3">
      <c r="A25" s="42" t="s">
        <v>557</v>
      </c>
      <c r="B25" s="43">
        <v>32010101</v>
      </c>
      <c r="C25" s="44" t="s">
        <v>946</v>
      </c>
      <c r="D25" s="45"/>
      <c r="E25" s="45"/>
      <c r="F25" s="45">
        <v>1900000</v>
      </c>
    </row>
    <row r="26" spans="1:6" ht="30" x14ac:dyDescent="0.3">
      <c r="A26" s="42" t="s">
        <v>557</v>
      </c>
      <c r="B26" s="43">
        <v>32010101</v>
      </c>
      <c r="C26" s="44" t="s">
        <v>947</v>
      </c>
      <c r="D26" s="45"/>
      <c r="E26" s="45"/>
      <c r="F26" s="45">
        <v>6400000</v>
      </c>
    </row>
    <row r="27" spans="1:6" ht="30" x14ac:dyDescent="0.3">
      <c r="A27" s="44"/>
      <c r="B27" s="43"/>
      <c r="C27" s="44" t="s">
        <v>861</v>
      </c>
      <c r="D27" s="45">
        <v>80000000</v>
      </c>
      <c r="E27" s="45">
        <v>0</v>
      </c>
      <c r="F27" s="45">
        <v>40000000</v>
      </c>
    </row>
    <row r="28" spans="1:6" ht="30" x14ac:dyDescent="0.3">
      <c r="A28" s="44"/>
      <c r="B28" s="43"/>
      <c r="C28" s="44" t="s">
        <v>862</v>
      </c>
      <c r="D28" s="45">
        <v>50000000</v>
      </c>
      <c r="E28" s="45"/>
      <c r="F28" s="45">
        <v>25000000</v>
      </c>
    </row>
    <row r="29" spans="1:6" ht="45" x14ac:dyDescent="0.3">
      <c r="A29" s="44"/>
      <c r="B29" s="43"/>
      <c r="C29" s="44" t="s">
        <v>863</v>
      </c>
      <c r="D29" s="45">
        <v>40000000</v>
      </c>
      <c r="E29" s="45"/>
      <c r="F29" s="45">
        <v>40000000</v>
      </c>
    </row>
    <row r="30" spans="1:6" ht="30" x14ac:dyDescent="0.3">
      <c r="A30" s="44"/>
      <c r="B30" s="43"/>
      <c r="C30" s="44" t="s">
        <v>864</v>
      </c>
      <c r="D30" s="45">
        <v>15000000</v>
      </c>
      <c r="E30" s="45"/>
      <c r="F30" s="45">
        <v>0</v>
      </c>
    </row>
    <row r="31" spans="1:6" ht="30" x14ac:dyDescent="0.3">
      <c r="A31" s="44"/>
      <c r="B31" s="43"/>
      <c r="C31" s="44" t="s">
        <v>948</v>
      </c>
      <c r="D31" s="45"/>
      <c r="E31" s="45"/>
      <c r="F31" s="45">
        <v>5500000</v>
      </c>
    </row>
    <row r="32" spans="1:6" ht="30" x14ac:dyDescent="0.3">
      <c r="A32" s="44"/>
      <c r="B32" s="43"/>
      <c r="C32" s="44" t="s">
        <v>949</v>
      </c>
      <c r="D32" s="45"/>
      <c r="E32" s="45"/>
      <c r="F32" s="45">
        <v>5000000</v>
      </c>
    </row>
    <row r="33" spans="1:6" ht="30" x14ac:dyDescent="0.3">
      <c r="A33" s="44"/>
      <c r="B33" s="43"/>
      <c r="C33" s="44" t="s">
        <v>950</v>
      </c>
      <c r="D33" s="45"/>
      <c r="E33" s="45"/>
      <c r="F33" s="45">
        <v>4500000</v>
      </c>
    </row>
    <row r="34" spans="1:6" s="1" customFormat="1" x14ac:dyDescent="0.3">
      <c r="A34" s="5"/>
      <c r="B34" s="4">
        <v>32010200</v>
      </c>
      <c r="C34" s="5" t="s">
        <v>116</v>
      </c>
      <c r="D34" s="11">
        <f>SUM(D35:D44)</f>
        <v>4500000</v>
      </c>
      <c r="E34" s="11">
        <f t="shared" ref="E34:F34" si="0">SUM(E35:E44)</f>
        <v>2000000</v>
      </c>
      <c r="F34" s="11">
        <f t="shared" si="0"/>
        <v>3250000</v>
      </c>
    </row>
    <row r="35" spans="1:6" x14ac:dyDescent="0.3">
      <c r="A35" s="42" t="s">
        <v>558</v>
      </c>
      <c r="B35" s="43">
        <v>32010202</v>
      </c>
      <c r="C35" s="44" t="s">
        <v>117</v>
      </c>
      <c r="D35" s="45"/>
      <c r="E35" s="45"/>
      <c r="F35" s="45"/>
    </row>
    <row r="36" spans="1:6" ht="30" x14ac:dyDescent="0.3">
      <c r="A36" s="46"/>
      <c r="B36" s="47"/>
      <c r="C36" s="44" t="s">
        <v>865</v>
      </c>
      <c r="D36" s="45">
        <v>2000000</v>
      </c>
      <c r="E36" s="45">
        <v>1050000</v>
      </c>
      <c r="F36" s="45">
        <v>2000000</v>
      </c>
    </row>
    <row r="37" spans="1:6" x14ac:dyDescent="0.3">
      <c r="A37" s="46"/>
      <c r="B37" s="47"/>
      <c r="C37" s="44" t="s">
        <v>866</v>
      </c>
      <c r="D37" s="45">
        <v>1000000</v>
      </c>
      <c r="E37" s="45">
        <v>450000</v>
      </c>
      <c r="F37" s="45">
        <v>500000</v>
      </c>
    </row>
    <row r="38" spans="1:6" ht="30" x14ac:dyDescent="0.3">
      <c r="A38" s="46"/>
      <c r="B38" s="47"/>
      <c r="C38" s="44" t="s">
        <v>867</v>
      </c>
      <c r="D38" s="45">
        <v>1500000</v>
      </c>
      <c r="E38" s="45">
        <v>500000</v>
      </c>
      <c r="F38" s="45">
        <v>750000</v>
      </c>
    </row>
    <row r="39" spans="1:6" hidden="1" x14ac:dyDescent="0.3">
      <c r="A39" s="46"/>
      <c r="B39" s="47"/>
      <c r="C39" s="44"/>
      <c r="D39" s="45"/>
      <c r="E39" s="45"/>
      <c r="F39" s="45"/>
    </row>
    <row r="40" spans="1:6" hidden="1" x14ac:dyDescent="0.3">
      <c r="A40" s="46"/>
      <c r="B40" s="47"/>
      <c r="C40" s="44"/>
      <c r="D40" s="45"/>
      <c r="E40" s="45"/>
      <c r="F40" s="45"/>
    </row>
    <row r="41" spans="1:6" hidden="1" x14ac:dyDescent="0.3">
      <c r="A41" s="46"/>
      <c r="B41" s="47"/>
      <c r="C41" s="44"/>
      <c r="D41" s="45"/>
      <c r="E41" s="45"/>
      <c r="F41" s="45"/>
    </row>
    <row r="42" spans="1:6" hidden="1" x14ac:dyDescent="0.3">
      <c r="A42" s="46"/>
      <c r="B42" s="47"/>
      <c r="C42" s="44"/>
      <c r="D42" s="45"/>
      <c r="E42" s="45"/>
      <c r="F42" s="45"/>
    </row>
    <row r="43" spans="1:6" hidden="1" x14ac:dyDescent="0.3">
      <c r="A43" s="46"/>
      <c r="B43" s="47"/>
      <c r="C43" s="44"/>
      <c r="D43" s="45"/>
      <c r="E43" s="45"/>
      <c r="F43" s="45"/>
    </row>
    <row r="44" spans="1:6" hidden="1" x14ac:dyDescent="0.3">
      <c r="A44" s="46"/>
      <c r="B44" s="47"/>
      <c r="C44" s="44"/>
      <c r="D44" s="45"/>
      <c r="E44" s="45"/>
      <c r="F44" s="45"/>
    </row>
    <row r="45" spans="1:6" s="1" customFormat="1" x14ac:dyDescent="0.3">
      <c r="A45" s="5"/>
      <c r="B45" s="4">
        <v>320103</v>
      </c>
      <c r="C45" s="5" t="s">
        <v>118</v>
      </c>
      <c r="D45" s="11">
        <f>SUM(D46:D50)</f>
        <v>0</v>
      </c>
      <c r="E45" s="11">
        <f t="shared" ref="E45:F45" si="1">SUM(E46:E50)</f>
        <v>0</v>
      </c>
      <c r="F45" s="11">
        <f t="shared" si="1"/>
        <v>0</v>
      </c>
    </row>
    <row r="46" spans="1:6" x14ac:dyDescent="0.3">
      <c r="A46" s="42" t="s">
        <v>633</v>
      </c>
      <c r="B46" s="43">
        <v>32010301</v>
      </c>
      <c r="C46" s="44" t="s">
        <v>119</v>
      </c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4"/>
      <c r="B49" s="43"/>
      <c r="C49" s="44"/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s="1" customFormat="1" x14ac:dyDescent="0.3">
      <c r="A51" s="5"/>
      <c r="B51" s="4">
        <v>32010400</v>
      </c>
      <c r="C51" s="5" t="s">
        <v>120</v>
      </c>
      <c r="D51" s="11">
        <f>SUM(D52:D56)</f>
        <v>0</v>
      </c>
      <c r="E51" s="11">
        <f t="shared" ref="E51:F51" si="2">SUM(E52:E56)</f>
        <v>0</v>
      </c>
      <c r="F51" s="11">
        <f t="shared" si="2"/>
        <v>0</v>
      </c>
    </row>
    <row r="52" spans="1:6" hidden="1" x14ac:dyDescent="0.3">
      <c r="A52" s="42" t="s">
        <v>634</v>
      </c>
      <c r="B52" s="43">
        <v>32010405</v>
      </c>
      <c r="C52" s="44" t="s">
        <v>121</v>
      </c>
      <c r="D52" s="45"/>
      <c r="E52" s="45"/>
      <c r="F52" s="45"/>
    </row>
    <row r="53" spans="1:6" hidden="1" x14ac:dyDescent="0.3">
      <c r="A53" s="42" t="s">
        <v>635</v>
      </c>
      <c r="B53" s="43">
        <v>32010406</v>
      </c>
      <c r="C53" s="44" t="s">
        <v>122</v>
      </c>
      <c r="D53" s="45"/>
      <c r="E53" s="45"/>
      <c r="F53" s="45"/>
    </row>
    <row r="54" spans="1:6" hidden="1" x14ac:dyDescent="0.3">
      <c r="A54" s="42" t="s">
        <v>636</v>
      </c>
      <c r="B54" s="43">
        <v>32010407</v>
      </c>
      <c r="C54" s="44" t="s">
        <v>123</v>
      </c>
      <c r="D54" s="45"/>
      <c r="E54" s="45"/>
      <c r="F54" s="45"/>
    </row>
    <row r="55" spans="1:6" hidden="1" x14ac:dyDescent="0.3">
      <c r="A55" s="42" t="s">
        <v>637</v>
      </c>
      <c r="B55" s="43">
        <v>32010408</v>
      </c>
      <c r="C55" s="44" t="s">
        <v>124</v>
      </c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s="1" customFormat="1" x14ac:dyDescent="0.3">
      <c r="A57" s="5"/>
      <c r="B57" s="4">
        <v>320105</v>
      </c>
      <c r="C57" s="5" t="s">
        <v>125</v>
      </c>
      <c r="D57" s="11">
        <f>SUM(D58:D65)</f>
        <v>0</v>
      </c>
      <c r="E57" s="11">
        <f t="shared" ref="E57:F57" si="3">SUM(E58:E65)</f>
        <v>0</v>
      </c>
      <c r="F57" s="11">
        <f t="shared" si="3"/>
        <v>0</v>
      </c>
    </row>
    <row r="58" spans="1:6" hidden="1" x14ac:dyDescent="0.3">
      <c r="A58" s="42" t="s">
        <v>638</v>
      </c>
      <c r="B58" s="43">
        <v>32010501</v>
      </c>
      <c r="C58" s="44"/>
      <c r="D58" s="45"/>
      <c r="E58" s="45"/>
      <c r="F58" s="45"/>
    </row>
    <row r="59" spans="1:6" hidden="1" x14ac:dyDescent="0.3">
      <c r="A59" s="42" t="s">
        <v>639</v>
      </c>
      <c r="B59" s="43">
        <v>32010501</v>
      </c>
      <c r="C59" s="44"/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6"/>
      <c r="B63" s="47"/>
      <c r="C63" s="46"/>
      <c r="D63" s="45"/>
      <c r="E63" s="45"/>
      <c r="F63" s="45"/>
    </row>
    <row r="64" spans="1:6" hidden="1" x14ac:dyDescent="0.3">
      <c r="A64" s="46"/>
      <c r="B64" s="47"/>
      <c r="C64" s="46"/>
      <c r="D64" s="45"/>
      <c r="E64" s="45"/>
      <c r="F64" s="45"/>
    </row>
    <row r="65" spans="1:6" hidden="1" x14ac:dyDescent="0.3">
      <c r="A65" s="46"/>
      <c r="B65" s="47"/>
      <c r="C65" s="46"/>
      <c r="D65" s="45"/>
      <c r="E65" s="45"/>
      <c r="F65" s="45"/>
    </row>
    <row r="66" spans="1:6" s="1" customFormat="1" x14ac:dyDescent="0.3">
      <c r="A66" s="5"/>
      <c r="B66" s="4">
        <v>320106</v>
      </c>
      <c r="C66" s="5" t="s">
        <v>127</v>
      </c>
      <c r="D66" s="11">
        <f>SUM(D67:D72)</f>
        <v>0</v>
      </c>
      <c r="E66" s="11">
        <f t="shared" ref="E66:F66" si="4">SUM(E67:E72)</f>
        <v>0</v>
      </c>
      <c r="F66" s="11">
        <f t="shared" si="4"/>
        <v>0</v>
      </c>
    </row>
    <row r="67" spans="1:6" hidden="1" x14ac:dyDescent="0.3">
      <c r="A67" s="42" t="s">
        <v>639</v>
      </c>
      <c r="B67" s="43">
        <v>32010601</v>
      </c>
      <c r="C67" s="44" t="s">
        <v>128</v>
      </c>
      <c r="D67" s="45"/>
      <c r="E67" s="45"/>
      <c r="F67" s="45"/>
    </row>
    <row r="68" spans="1:6" hidden="1" x14ac:dyDescent="0.3">
      <c r="A68" s="42" t="s">
        <v>632</v>
      </c>
      <c r="B68" s="43">
        <v>32010602</v>
      </c>
      <c r="C68" s="44" t="s">
        <v>129</v>
      </c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4"/>
      <c r="B71" s="43"/>
      <c r="C71" s="44"/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s="1" customFormat="1" x14ac:dyDescent="0.3">
      <c r="A73" s="5"/>
      <c r="B73" s="4">
        <v>320109</v>
      </c>
      <c r="C73" s="5" t="s">
        <v>130</v>
      </c>
      <c r="D73" s="11">
        <f>SUM(D74:D84)</f>
        <v>0</v>
      </c>
      <c r="E73" s="11">
        <f t="shared" ref="E73:F73" si="5">SUM(E74:E84)</f>
        <v>0</v>
      </c>
      <c r="F73" s="11">
        <f t="shared" si="5"/>
        <v>0</v>
      </c>
    </row>
    <row r="74" spans="1:6" hidden="1" x14ac:dyDescent="0.3">
      <c r="A74" s="42" t="s">
        <v>640</v>
      </c>
      <c r="B74" s="43">
        <v>32010903</v>
      </c>
      <c r="C74" s="44" t="s">
        <v>131</v>
      </c>
      <c r="D74" s="45"/>
      <c r="E74" s="45"/>
      <c r="F74" s="45"/>
    </row>
    <row r="75" spans="1:6" hidden="1" x14ac:dyDescent="0.3">
      <c r="A75" s="44"/>
      <c r="B75" s="43"/>
      <c r="C75" s="44"/>
      <c r="D75" s="45"/>
      <c r="E75" s="45"/>
      <c r="F75" s="45"/>
    </row>
    <row r="76" spans="1:6" hidden="1" x14ac:dyDescent="0.3">
      <c r="A76" s="42" t="s">
        <v>641</v>
      </c>
      <c r="B76" s="43">
        <v>32010904</v>
      </c>
      <c r="C76" s="44" t="s">
        <v>132</v>
      </c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2" t="s">
        <v>642</v>
      </c>
      <c r="B78" s="43">
        <v>32010935</v>
      </c>
      <c r="C78" s="44" t="s">
        <v>133</v>
      </c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hidden="1" x14ac:dyDescent="0.3">
      <c r="A80" s="44"/>
      <c r="B80" s="43"/>
      <c r="C80" s="44"/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hidden="1" x14ac:dyDescent="0.3">
      <c r="A82" s="42" t="s">
        <v>643</v>
      </c>
      <c r="B82" s="43">
        <v>32010936</v>
      </c>
      <c r="C82" s="44" t="s">
        <v>134</v>
      </c>
      <c r="D82" s="45"/>
      <c r="E82" s="45"/>
      <c r="F82" s="45"/>
    </row>
    <row r="83" spans="1:6" hidden="1" x14ac:dyDescent="0.3">
      <c r="A83" s="44"/>
      <c r="B83" s="43"/>
      <c r="C83" s="44"/>
      <c r="D83" s="45"/>
      <c r="E83" s="45"/>
      <c r="F83" s="45"/>
    </row>
    <row r="84" spans="1:6" hidden="1" x14ac:dyDescent="0.3">
      <c r="A84" s="44"/>
      <c r="B84" s="43"/>
      <c r="C84" s="44"/>
      <c r="D84" s="45"/>
      <c r="E84" s="45"/>
      <c r="F84" s="45"/>
    </row>
    <row r="85" spans="1:6" s="1" customFormat="1" x14ac:dyDescent="0.3">
      <c r="A85" s="5"/>
      <c r="B85" s="4">
        <v>320201</v>
      </c>
      <c r="C85" s="5" t="s">
        <v>146</v>
      </c>
      <c r="D85" s="11">
        <f>SUM(D86:D91)</f>
        <v>0</v>
      </c>
      <c r="E85" s="11">
        <f t="shared" ref="E85:F85" si="6">SUM(E86:E91)</f>
        <v>0</v>
      </c>
      <c r="F85" s="11">
        <f t="shared" si="6"/>
        <v>0</v>
      </c>
    </row>
    <row r="86" spans="1:6" hidden="1" x14ac:dyDescent="0.3">
      <c r="A86" s="42" t="s">
        <v>644</v>
      </c>
      <c r="B86" s="43">
        <v>32020101</v>
      </c>
      <c r="C86" s="44" t="s">
        <v>135</v>
      </c>
      <c r="D86" s="45"/>
      <c r="E86" s="45"/>
      <c r="F86" s="45"/>
    </row>
    <row r="87" spans="1:6" hidden="1" x14ac:dyDescent="0.3">
      <c r="A87" s="44"/>
      <c r="B87" s="43"/>
      <c r="C87" s="44"/>
      <c r="D87" s="45"/>
      <c r="E87" s="45"/>
      <c r="F87" s="45"/>
    </row>
    <row r="88" spans="1:6" hidden="1" x14ac:dyDescent="0.3">
      <c r="A88" s="42" t="s">
        <v>645</v>
      </c>
      <c r="B88" s="43">
        <v>32020102</v>
      </c>
      <c r="C88" s="44" t="s">
        <v>136</v>
      </c>
      <c r="D88" s="45"/>
      <c r="E88" s="45"/>
      <c r="F88" s="45"/>
    </row>
    <row r="89" spans="1:6" hidden="1" x14ac:dyDescent="0.3">
      <c r="A89" s="44"/>
      <c r="B89" s="43"/>
      <c r="C89" s="44"/>
      <c r="D89" s="45"/>
      <c r="E89" s="45"/>
      <c r="F89" s="45"/>
    </row>
    <row r="90" spans="1:6" hidden="1" x14ac:dyDescent="0.3">
      <c r="A90" s="42" t="s">
        <v>646</v>
      </c>
      <c r="B90" s="43">
        <v>32020104</v>
      </c>
      <c r="C90" s="44" t="s">
        <v>137</v>
      </c>
      <c r="D90" s="45"/>
      <c r="E90" s="45"/>
      <c r="F90" s="45"/>
    </row>
    <row r="91" spans="1:6" hidden="1" x14ac:dyDescent="0.3">
      <c r="A91" s="44"/>
      <c r="B91" s="43"/>
      <c r="C91" s="44"/>
      <c r="D91" s="45"/>
      <c r="E91" s="45"/>
      <c r="F91" s="45"/>
    </row>
    <row r="92" spans="1:6" s="1" customFormat="1" x14ac:dyDescent="0.3">
      <c r="A92" s="5"/>
      <c r="B92" s="4">
        <v>320301</v>
      </c>
      <c r="C92" s="5" t="s">
        <v>138</v>
      </c>
      <c r="D92" s="11">
        <f>SUM(D93:D97)</f>
        <v>0</v>
      </c>
      <c r="E92" s="11">
        <f t="shared" ref="E92:F92" si="7">SUM(E93:E97)</f>
        <v>0</v>
      </c>
      <c r="F92" s="11">
        <f t="shared" si="7"/>
        <v>0</v>
      </c>
    </row>
    <row r="93" spans="1:6" hidden="1" x14ac:dyDescent="0.3">
      <c r="A93" s="42" t="s">
        <v>647</v>
      </c>
      <c r="B93" s="43">
        <v>32030101</v>
      </c>
      <c r="C93" s="44" t="s">
        <v>139</v>
      </c>
      <c r="D93" s="45"/>
      <c r="E93" s="45"/>
      <c r="F93" s="45"/>
    </row>
    <row r="94" spans="1:6" hidden="1" x14ac:dyDescent="0.3">
      <c r="A94" s="42" t="s">
        <v>648</v>
      </c>
      <c r="B94" s="43">
        <v>32030109</v>
      </c>
      <c r="C94" s="44" t="s">
        <v>140</v>
      </c>
      <c r="D94" s="45"/>
      <c r="E94" s="45"/>
      <c r="F94" s="45"/>
    </row>
    <row r="95" spans="1:6" hidden="1" x14ac:dyDescent="0.3">
      <c r="A95" s="42" t="s">
        <v>649</v>
      </c>
      <c r="B95" s="43">
        <v>32030110</v>
      </c>
      <c r="C95" s="44" t="s">
        <v>141</v>
      </c>
      <c r="D95" s="45"/>
      <c r="E95" s="45"/>
      <c r="F95" s="45"/>
    </row>
    <row r="96" spans="1:6" hidden="1" x14ac:dyDescent="0.3">
      <c r="A96" s="46"/>
      <c r="B96" s="47"/>
      <c r="C96" s="46"/>
      <c r="D96" s="45"/>
      <c r="E96" s="45"/>
      <c r="F96" s="45"/>
    </row>
    <row r="97" spans="1:6" hidden="1" x14ac:dyDescent="0.3">
      <c r="A97" s="46"/>
      <c r="B97" s="47"/>
      <c r="C97" s="46"/>
      <c r="D97" s="45"/>
      <c r="E97" s="45"/>
      <c r="F97" s="45"/>
    </row>
    <row r="98" spans="1:6" s="1" customFormat="1" x14ac:dyDescent="0.3">
      <c r="A98" s="5"/>
      <c r="B98" s="4">
        <v>32011000</v>
      </c>
      <c r="C98" s="5" t="s">
        <v>142</v>
      </c>
      <c r="D98" s="11">
        <f>SUM(D99:D100)</f>
        <v>0</v>
      </c>
      <c r="E98" s="11">
        <f>SUM(E99:E100)</f>
        <v>0</v>
      </c>
      <c r="F98" s="11">
        <f>SUM(F99:F100)</f>
        <v>0</v>
      </c>
    </row>
    <row r="99" spans="1:6" hidden="1" x14ac:dyDescent="0.3">
      <c r="A99" s="42" t="s">
        <v>650</v>
      </c>
      <c r="B99" s="46"/>
      <c r="C99" s="46"/>
      <c r="D99" s="45"/>
      <c r="E99" s="45"/>
      <c r="F99" s="45"/>
    </row>
    <row r="100" spans="1:6" hidden="1" x14ac:dyDescent="0.3">
      <c r="A100" s="46"/>
      <c r="B100" s="46"/>
      <c r="C100" s="46"/>
      <c r="D100" s="45"/>
      <c r="E100" s="45"/>
      <c r="F100" s="45"/>
    </row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XX6ZDGoTUvskMzQcVaVcc7WeeyIvQy4cL6IIhARxLXMF+a8MgNZpqoYY1oYTTJMPWsMBSvO8vOerrxXJuJSP3A==" saltValue="AHL0ImExi22YRTw4V8Z+S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72" orientation="landscape" r:id="rId1"/>
  <headerFooter>
    <oddFooter>&amp;C&amp;P</oddFooter>
  </headerFooter>
  <rowBreaks count="1" manualBreakCount="1">
    <brk id="23" max="5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topLeftCell="B4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775</v>
      </c>
      <c r="B3" s="78"/>
      <c r="C3" s="78"/>
      <c r="D3" s="78"/>
      <c r="E3" s="78"/>
    </row>
    <row r="4" spans="1:5" x14ac:dyDescent="0.3">
      <c r="A4" s="77" t="s">
        <v>698</v>
      </c>
      <c r="B4" s="77"/>
      <c r="C4" s="77"/>
      <c r="D4" s="77"/>
      <c r="E4" s="77"/>
    </row>
    <row r="6" spans="1:5" ht="49.15" customHeight="1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344986540</v>
      </c>
      <c r="D7" s="12">
        <f t="shared" ref="D7:E7" si="0">D8+D13+D20</f>
        <v>344986540</v>
      </c>
      <c r="E7" s="12">
        <f t="shared" si="0"/>
        <v>331764054.16000003</v>
      </c>
    </row>
    <row r="8" spans="1:5" s="1" customFormat="1" x14ac:dyDescent="0.3">
      <c r="A8" s="3">
        <v>2101</v>
      </c>
      <c r="B8" s="3" t="s">
        <v>5</v>
      </c>
      <c r="C8" s="12">
        <f>C9</f>
        <v>320986540</v>
      </c>
      <c r="D8" s="12">
        <f t="shared" ref="D8:E8" si="1">D9</f>
        <v>320986540</v>
      </c>
      <c r="E8" s="12">
        <f t="shared" si="1"/>
        <v>307764054.16000003</v>
      </c>
    </row>
    <row r="9" spans="1:5" s="1" customFormat="1" x14ac:dyDescent="0.3">
      <c r="A9" s="3">
        <v>210101</v>
      </c>
      <c r="B9" s="3" t="s">
        <v>6</v>
      </c>
      <c r="C9" s="12">
        <f>SUM(C10:C12)</f>
        <v>320986540</v>
      </c>
      <c r="D9" s="12">
        <f t="shared" ref="D9:E9" si="2">SUM(D10:D12)</f>
        <v>320986540</v>
      </c>
      <c r="E9" s="12">
        <f t="shared" si="2"/>
        <v>307764054.16000003</v>
      </c>
    </row>
    <row r="10" spans="1:5" x14ac:dyDescent="0.3">
      <c r="A10" s="59">
        <v>21010101</v>
      </c>
      <c r="B10" s="48" t="s">
        <v>5</v>
      </c>
      <c r="C10" s="41">
        <v>320986540</v>
      </c>
      <c r="D10" s="41">
        <v>320986540</v>
      </c>
      <c r="E10" s="41">
        <v>307764054.16000003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24000000</v>
      </c>
      <c r="D13" s="12">
        <f t="shared" ref="D13:E13" si="3">D14+D18</f>
        <v>24000000</v>
      </c>
      <c r="E13" s="12">
        <f t="shared" si="3"/>
        <v>24000000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24000000</v>
      </c>
      <c r="D14" s="12">
        <f t="shared" ref="D14:E14" si="4">SUM(D15:D17)</f>
        <v>24000000</v>
      </c>
      <c r="E14" s="12">
        <f t="shared" si="4"/>
        <v>24000000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41">
        <v>24000000</v>
      </c>
      <c r="D17" s="41">
        <v>24000000</v>
      </c>
      <c r="E17" s="41">
        <v>24000000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/VC+ETGtioM5YxHwh/yr2UW+aN1TDoIp6E2F6qnoScevgi71DSFXQ1u0EfWucVyULjYWNIOp3Mw3PjSsJI4teA==" saltValue="zQetM3dJklKG0P8QFej6J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topLeftCell="A23" zoomScale="90" zoomScaleNormal="14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776</v>
      </c>
      <c r="B4" s="78"/>
      <c r="C4" s="78"/>
      <c r="D4" s="78"/>
      <c r="E4" s="78"/>
    </row>
    <row r="5" spans="1:5" x14ac:dyDescent="0.3">
      <c r="A5" s="77" t="s">
        <v>698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65473000</v>
      </c>
      <c r="D7" s="12">
        <f t="shared" ref="D7:E7" si="0">D8+D84+D88+D93</f>
        <v>51683400</v>
      </c>
      <c r="E7" s="12">
        <f t="shared" si="0"/>
        <v>39435000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39973000</v>
      </c>
      <c r="D8" s="12">
        <f t="shared" ref="D8:E8" si="1">D9+D14+D22+D36+D45+D48+D54+D63+D67+D70</f>
        <v>30723400</v>
      </c>
      <c r="E8" s="12">
        <f t="shared" si="1"/>
        <v>16435000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1500000</v>
      </c>
      <c r="E9" s="12">
        <f t="shared" si="2"/>
        <v>750000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1500000</v>
      </c>
      <c r="D11" s="41">
        <v>1500000</v>
      </c>
      <c r="E11" s="41">
        <v>750000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21000000</v>
      </c>
      <c r="D22" s="12">
        <f t="shared" ref="D22:E22" si="3">SUM(D23:D35)</f>
        <v>17540000</v>
      </c>
      <c r="E22" s="12">
        <f t="shared" si="3"/>
        <v>6800000</v>
      </c>
    </row>
    <row r="23" spans="1:5" x14ac:dyDescent="0.3">
      <c r="A23" s="43">
        <v>22020301</v>
      </c>
      <c r="B23" s="44" t="s">
        <v>36</v>
      </c>
      <c r="C23" s="41">
        <v>700000</v>
      </c>
      <c r="D23" s="41">
        <v>700000</v>
      </c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20300000</v>
      </c>
      <c r="D29" s="41">
        <v>16840000</v>
      </c>
      <c r="E29" s="41">
        <v>6300000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4073000</v>
      </c>
      <c r="D36" s="12">
        <f t="shared" ref="D36:E36" si="4">SUM(D37:D44)</f>
        <v>3423400</v>
      </c>
      <c r="E36" s="12">
        <f t="shared" si="4"/>
        <v>2085000</v>
      </c>
    </row>
    <row r="37" spans="1:5" x14ac:dyDescent="0.3">
      <c r="A37" s="43">
        <v>22020401</v>
      </c>
      <c r="B37" s="44" t="s">
        <v>50</v>
      </c>
      <c r="C37" s="41">
        <v>2073000</v>
      </c>
      <c r="D37" s="41">
        <v>1723400</v>
      </c>
      <c r="E37" s="41">
        <v>985000</v>
      </c>
    </row>
    <row r="38" spans="1:5" x14ac:dyDescent="0.3">
      <c r="A38" s="43">
        <v>22020402</v>
      </c>
      <c r="B38" s="44" t="s">
        <v>51</v>
      </c>
      <c r="C38" s="41">
        <v>2000000</v>
      </c>
      <c r="D38" s="41">
        <v>1700000</v>
      </c>
      <c r="E38" s="41">
        <v>1100000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3600000</v>
      </c>
      <c r="D54" s="12">
        <f t="shared" ref="D54:E54" si="7">SUM(D55:D62)</f>
        <v>0</v>
      </c>
      <c r="E54" s="12">
        <f t="shared" si="7"/>
        <v>1800000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x14ac:dyDescent="0.3">
      <c r="A59" s="43">
        <v>22020708</v>
      </c>
      <c r="B59" s="44" t="s">
        <v>72</v>
      </c>
      <c r="C59" s="41">
        <v>3600000</v>
      </c>
      <c r="D59" s="41">
        <v>0</v>
      </c>
      <c r="E59" s="41">
        <v>1800000</v>
      </c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9800000</v>
      </c>
      <c r="D70" s="12">
        <f t="shared" ref="D70:E70" si="10">SUM(D71:D83)</f>
        <v>8260000</v>
      </c>
      <c r="E70" s="12">
        <f t="shared" si="10"/>
        <v>5000000</v>
      </c>
    </row>
    <row r="71" spans="1:5" x14ac:dyDescent="0.3">
      <c r="A71" s="43">
        <v>22021001</v>
      </c>
      <c r="B71" s="44" t="s">
        <v>84</v>
      </c>
      <c r="C71" s="41"/>
      <c r="D71" s="41">
        <v>0</v>
      </c>
      <c r="E71" s="41">
        <v>0</v>
      </c>
    </row>
    <row r="72" spans="1:5" x14ac:dyDescent="0.3">
      <c r="A72" s="43">
        <v>22021002</v>
      </c>
      <c r="B72" s="44" t="s">
        <v>85</v>
      </c>
      <c r="C72" s="41"/>
      <c r="D72" s="41">
        <v>0</v>
      </c>
      <c r="E72" s="41">
        <v>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9800000</v>
      </c>
      <c r="D76" s="41">
        <v>8260000</v>
      </c>
      <c r="E76" s="41">
        <v>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25500000</v>
      </c>
      <c r="D88" s="12">
        <f t="shared" ref="D88:E88" si="12">D89</f>
        <v>20960000</v>
      </c>
      <c r="E88" s="12">
        <f t="shared" si="12"/>
        <v>23000000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25500000</v>
      </c>
      <c r="D89" s="12">
        <f t="shared" ref="D89:E89" si="13">SUM(D90:D92)</f>
        <v>20960000</v>
      </c>
      <c r="E89" s="12">
        <f t="shared" si="13"/>
        <v>23000000</v>
      </c>
    </row>
    <row r="90" spans="1:5" x14ac:dyDescent="0.3">
      <c r="A90" s="43">
        <v>22070102</v>
      </c>
      <c r="B90" s="44" t="s">
        <v>868</v>
      </c>
      <c r="C90" s="41">
        <v>25500000</v>
      </c>
      <c r="D90" s="41">
        <v>20960000</v>
      </c>
      <c r="E90" s="41">
        <v>23000000</v>
      </c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t="19.5" hidden="1" customHeight="1" x14ac:dyDescent="0.3">
      <c r="A97" s="43"/>
      <c r="B97" s="44"/>
      <c r="C97" s="41"/>
      <c r="D97" s="41"/>
      <c r="E97" s="41"/>
    </row>
    <row r="98" spans="1:5" ht="17.25" hidden="1" customHeight="1" x14ac:dyDescent="0.3">
      <c r="A98" s="43"/>
      <c r="B98" s="44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sLtJRXGfIbrJaoKLYvkBfrKkxtNcYrIeyes8NAkCxj1y8dVrKmC08uKY7jt2V+WZSdob/PS3vNxl/IgFqx11w==" saltValue="ZmDDkBJhlEnLdejAnUfMc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topLeftCell="A3" zoomScale="60" zoomScaleNormal="100" workbookViewId="0">
      <selection activeCell="A3" sqref="A3:E3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7" width="18.26953125" style="49" bestFit="1" customWidth="1"/>
    <col min="8" max="16384" width="8.81640625" style="49"/>
  </cols>
  <sheetData>
    <row r="1" spans="1:6" x14ac:dyDescent="0.3">
      <c r="A1" s="76" t="s">
        <v>143</v>
      </c>
      <c r="B1" s="76"/>
      <c r="C1" s="76"/>
      <c r="D1" s="76"/>
      <c r="E1" s="76"/>
    </row>
    <row r="2" spans="1:6" x14ac:dyDescent="0.3">
      <c r="A2" s="77" t="s">
        <v>777</v>
      </c>
      <c r="B2" s="77"/>
      <c r="C2" s="77"/>
      <c r="D2" s="77"/>
      <c r="E2" s="77"/>
    </row>
    <row r="3" spans="1:6" x14ac:dyDescent="0.3">
      <c r="A3" s="77" t="s">
        <v>698</v>
      </c>
      <c r="B3" s="77"/>
      <c r="C3" s="77"/>
      <c r="D3" s="77"/>
      <c r="E3" s="77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543</v>
      </c>
      <c r="E5" s="50" t="s">
        <v>544</v>
      </c>
      <c r="F5" s="50" t="s">
        <v>545</v>
      </c>
    </row>
    <row r="6" spans="1:6" s="1" customFormat="1" x14ac:dyDescent="0.3">
      <c r="A6" s="8" t="s">
        <v>559</v>
      </c>
      <c r="B6" s="4">
        <v>3</v>
      </c>
      <c r="C6" s="5" t="s">
        <v>113</v>
      </c>
      <c r="D6" s="11">
        <f>D7+D31+D42+D48+D54+D63+D70+D82+D89+D95</f>
        <v>221997458</v>
      </c>
      <c r="E6" s="11">
        <f>E7+E31+E42+E48+E54+E63+E70+E82+E89+E95</f>
        <v>112499122.8</v>
      </c>
      <c r="F6" s="11">
        <f>F7+F31+F42+F48+F54+F63+F70+F82+F89+F95</f>
        <v>461355545.55000001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SUM(D8:D30)</f>
        <v>144597458</v>
      </c>
      <c r="E7" s="11">
        <f>SUM(E8:E30)</f>
        <v>112499122.8</v>
      </c>
      <c r="F7" s="11">
        <f>SUM(F8:F30)</f>
        <v>421155545.55000001</v>
      </c>
    </row>
    <row r="8" spans="1:6" x14ac:dyDescent="0.3">
      <c r="A8" s="42" t="s">
        <v>560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4"/>
      <c r="B9" s="43">
        <v>32010101</v>
      </c>
      <c r="C9" s="44" t="s">
        <v>951</v>
      </c>
      <c r="D9" s="45">
        <v>36000000</v>
      </c>
      <c r="E9" s="45">
        <v>34280000</v>
      </c>
      <c r="F9" s="45">
        <v>0</v>
      </c>
    </row>
    <row r="10" spans="1:6" x14ac:dyDescent="0.3">
      <c r="A10" s="44"/>
      <c r="B10" s="43"/>
      <c r="C10" s="44" t="s">
        <v>869</v>
      </c>
      <c r="D10" s="45"/>
      <c r="E10" s="45"/>
      <c r="F10" s="45">
        <v>13500000</v>
      </c>
    </row>
    <row r="11" spans="1:6" x14ac:dyDescent="0.3">
      <c r="A11" s="44"/>
      <c r="B11" s="43"/>
      <c r="C11" s="44" t="s">
        <v>870</v>
      </c>
      <c r="D11" s="45"/>
      <c r="E11" s="45"/>
      <c r="F11" s="45">
        <v>12500000</v>
      </c>
    </row>
    <row r="12" spans="1:6" x14ac:dyDescent="0.3">
      <c r="A12" s="44"/>
      <c r="B12" s="43"/>
      <c r="C12" s="44" t="s">
        <v>871</v>
      </c>
      <c r="D12" s="45"/>
      <c r="E12" s="45"/>
      <c r="F12" s="45">
        <v>13900000</v>
      </c>
    </row>
    <row r="13" spans="1:6" x14ac:dyDescent="0.3">
      <c r="A13" s="44"/>
      <c r="B13" s="43"/>
      <c r="C13" s="44" t="s">
        <v>872</v>
      </c>
      <c r="D13" s="45"/>
      <c r="E13" s="45"/>
      <c r="F13" s="45">
        <v>12200000</v>
      </c>
    </row>
    <row r="14" spans="1:6" x14ac:dyDescent="0.3">
      <c r="A14" s="44"/>
      <c r="B14" s="43"/>
      <c r="C14" s="44" t="s">
        <v>873</v>
      </c>
      <c r="D14" s="45"/>
      <c r="E14" s="45"/>
      <c r="F14" s="45">
        <v>15867290</v>
      </c>
    </row>
    <row r="15" spans="1:6" ht="30" x14ac:dyDescent="0.3">
      <c r="A15" s="44"/>
      <c r="B15" s="43"/>
      <c r="C15" s="44" t="s">
        <v>874</v>
      </c>
      <c r="D15" s="45"/>
      <c r="E15" s="45"/>
      <c r="F15" s="45">
        <v>23593458</v>
      </c>
    </row>
    <row r="16" spans="1:6" ht="30" x14ac:dyDescent="0.3">
      <c r="A16" s="44"/>
      <c r="B16" s="43"/>
      <c r="C16" s="44" t="s">
        <v>875</v>
      </c>
      <c r="D16" s="45"/>
      <c r="E16" s="45"/>
      <c r="F16" s="45">
        <v>13593458</v>
      </c>
    </row>
    <row r="17" spans="1:6" x14ac:dyDescent="0.3">
      <c r="A17" s="44"/>
      <c r="B17" s="43"/>
      <c r="C17" s="44" t="s">
        <v>876</v>
      </c>
      <c r="D17" s="45"/>
      <c r="E17" s="45"/>
      <c r="F17" s="45">
        <v>13593458</v>
      </c>
    </row>
    <row r="18" spans="1:6" x14ac:dyDescent="0.3">
      <c r="A18" s="44"/>
      <c r="B18" s="43"/>
      <c r="C18" s="44" t="s">
        <v>893</v>
      </c>
      <c r="D18" s="45"/>
      <c r="E18" s="45"/>
      <c r="F18" s="45">
        <v>13593458</v>
      </c>
    </row>
    <row r="19" spans="1:6" x14ac:dyDescent="0.3">
      <c r="A19" s="44"/>
      <c r="B19" s="43"/>
      <c r="C19" s="44" t="s">
        <v>877</v>
      </c>
      <c r="D19" s="45">
        <v>65000000</v>
      </c>
      <c r="E19" s="45">
        <v>39000000</v>
      </c>
      <c r="F19" s="45">
        <v>60000000</v>
      </c>
    </row>
    <row r="20" spans="1:6" x14ac:dyDescent="0.3">
      <c r="A20" s="44"/>
      <c r="B20" s="43"/>
      <c r="C20" s="44" t="s">
        <v>894</v>
      </c>
      <c r="D20" s="45">
        <v>43597458</v>
      </c>
      <c r="E20" s="45">
        <v>39219122.799999997</v>
      </c>
      <c r="F20" s="45">
        <v>0</v>
      </c>
    </row>
    <row r="21" spans="1:6" ht="33" customHeight="1" x14ac:dyDescent="0.3">
      <c r="A21" s="44"/>
      <c r="B21" s="43"/>
      <c r="C21" s="44" t="s">
        <v>952</v>
      </c>
      <c r="D21" s="45"/>
      <c r="E21" s="45"/>
      <c r="F21" s="45">
        <v>6000000</v>
      </c>
    </row>
    <row r="22" spans="1:6" x14ac:dyDescent="0.3">
      <c r="A22" s="44"/>
      <c r="B22" s="43"/>
      <c r="C22" s="44" t="s">
        <v>878</v>
      </c>
      <c r="D22" s="45"/>
      <c r="E22" s="45"/>
      <c r="F22" s="45">
        <v>6500000</v>
      </c>
    </row>
    <row r="23" spans="1:6" x14ac:dyDescent="0.3">
      <c r="A23" s="44"/>
      <c r="B23" s="43"/>
      <c r="C23" s="44" t="s">
        <v>873</v>
      </c>
      <c r="D23" s="45"/>
      <c r="E23" s="45"/>
      <c r="F23" s="45">
        <v>6900000</v>
      </c>
    </row>
    <row r="24" spans="1:6" x14ac:dyDescent="0.3">
      <c r="A24" s="44"/>
      <c r="B24" s="43"/>
      <c r="C24" s="44" t="s">
        <v>879</v>
      </c>
      <c r="D24" s="45"/>
      <c r="E24" s="45"/>
      <c r="F24" s="45">
        <v>6000000</v>
      </c>
    </row>
    <row r="25" spans="1:6" x14ac:dyDescent="0.3">
      <c r="A25" s="44"/>
      <c r="B25" s="43"/>
      <c r="C25" s="44" t="s">
        <v>880</v>
      </c>
      <c r="D25" s="45"/>
      <c r="E25" s="45"/>
      <c r="F25" s="45">
        <v>7000000</v>
      </c>
    </row>
    <row r="26" spans="1:6" x14ac:dyDescent="0.3">
      <c r="A26" s="44"/>
      <c r="B26" s="43"/>
      <c r="C26" s="44" t="s">
        <v>881</v>
      </c>
      <c r="D26" s="45"/>
      <c r="E26" s="45"/>
      <c r="F26" s="45">
        <v>7200000</v>
      </c>
    </row>
    <row r="27" spans="1:6" x14ac:dyDescent="0.3">
      <c r="A27" s="44"/>
      <c r="B27" s="43"/>
      <c r="C27" s="44" t="s">
        <v>882</v>
      </c>
      <c r="D27" s="45"/>
      <c r="E27" s="45"/>
      <c r="F27" s="45">
        <v>6000000</v>
      </c>
    </row>
    <row r="28" spans="1:6" x14ac:dyDescent="0.3">
      <c r="A28" s="44"/>
      <c r="B28" s="43"/>
      <c r="C28" s="44" t="s">
        <v>883</v>
      </c>
      <c r="D28" s="45"/>
      <c r="E28" s="45"/>
      <c r="F28" s="45">
        <v>13155600</v>
      </c>
    </row>
    <row r="29" spans="1:6" ht="30" x14ac:dyDescent="0.3">
      <c r="A29" s="44"/>
      <c r="B29" s="43"/>
      <c r="C29" s="44" t="s">
        <v>895</v>
      </c>
      <c r="D29" s="45">
        <v>0</v>
      </c>
      <c r="E29" s="45">
        <v>0</v>
      </c>
      <c r="F29" s="45">
        <v>70000000</v>
      </c>
    </row>
    <row r="30" spans="1:6" ht="30" x14ac:dyDescent="0.3">
      <c r="A30" s="44"/>
      <c r="B30" s="43"/>
      <c r="C30" s="44" t="s">
        <v>884</v>
      </c>
      <c r="D30" s="45">
        <v>0</v>
      </c>
      <c r="E30" s="45"/>
      <c r="F30" s="45">
        <v>100058823.55</v>
      </c>
    </row>
    <row r="31" spans="1:6" s="1" customFormat="1" x14ac:dyDescent="0.3">
      <c r="A31" s="5"/>
      <c r="B31" s="4">
        <v>32010200</v>
      </c>
      <c r="C31" s="5" t="s">
        <v>116</v>
      </c>
      <c r="D31" s="11">
        <f>SUM(D32:D41)</f>
        <v>0</v>
      </c>
      <c r="E31" s="11">
        <f t="shared" ref="E31:F31" si="0">SUM(E32:E41)</f>
        <v>0</v>
      </c>
      <c r="F31" s="11">
        <f t="shared" si="0"/>
        <v>0</v>
      </c>
    </row>
    <row r="32" spans="1:6" x14ac:dyDescent="0.3">
      <c r="A32" s="42" t="s">
        <v>561</v>
      </c>
      <c r="B32" s="43">
        <v>32010202</v>
      </c>
      <c r="C32" s="44" t="s">
        <v>117</v>
      </c>
      <c r="D32" s="45"/>
      <c r="E32" s="45"/>
      <c r="F32" s="45"/>
    </row>
    <row r="33" spans="1:6" hidden="1" x14ac:dyDescent="0.3">
      <c r="A33" s="46"/>
      <c r="B33" s="47"/>
      <c r="C33" s="46"/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hidden="1" x14ac:dyDescent="0.3">
      <c r="A35" s="46"/>
      <c r="B35" s="47"/>
      <c r="C35" s="46"/>
      <c r="D35" s="45"/>
      <c r="E35" s="45"/>
      <c r="F35" s="45"/>
    </row>
    <row r="36" spans="1:6" hidden="1" x14ac:dyDescent="0.3">
      <c r="A36" s="46"/>
      <c r="B36" s="47"/>
      <c r="C36" s="46"/>
      <c r="D36" s="45"/>
      <c r="E36" s="45"/>
      <c r="F36" s="45"/>
    </row>
    <row r="37" spans="1:6" hidden="1" x14ac:dyDescent="0.3">
      <c r="A37" s="46"/>
      <c r="B37" s="47"/>
      <c r="C37" s="46"/>
      <c r="D37" s="45"/>
      <c r="E37" s="45"/>
      <c r="F37" s="45"/>
    </row>
    <row r="38" spans="1:6" hidden="1" x14ac:dyDescent="0.3">
      <c r="A38" s="46"/>
      <c r="B38" s="47"/>
      <c r="C38" s="46"/>
      <c r="D38" s="45"/>
      <c r="E38" s="45"/>
      <c r="F38" s="45"/>
    </row>
    <row r="39" spans="1:6" hidden="1" x14ac:dyDescent="0.3">
      <c r="A39" s="46"/>
      <c r="B39" s="47"/>
      <c r="C39" s="46"/>
      <c r="D39" s="45"/>
      <c r="E39" s="45"/>
      <c r="F39" s="45"/>
    </row>
    <row r="40" spans="1:6" hidden="1" x14ac:dyDescent="0.3">
      <c r="A40" s="46"/>
      <c r="B40" s="47"/>
      <c r="C40" s="46"/>
      <c r="D40" s="45"/>
      <c r="E40" s="45"/>
      <c r="F40" s="45"/>
    </row>
    <row r="41" spans="1:6" hidden="1" x14ac:dyDescent="0.3">
      <c r="A41" s="46"/>
      <c r="B41" s="47"/>
      <c r="C41" s="46"/>
      <c r="D41" s="45"/>
      <c r="E41" s="45"/>
      <c r="F41" s="45"/>
    </row>
    <row r="42" spans="1:6" s="1" customFormat="1" x14ac:dyDescent="0.3">
      <c r="A42" s="5"/>
      <c r="B42" s="4">
        <v>320103</v>
      </c>
      <c r="C42" s="5" t="s">
        <v>118</v>
      </c>
      <c r="D42" s="11">
        <f>SUM(D43:D47)</f>
        <v>0</v>
      </c>
      <c r="E42" s="11">
        <f t="shared" ref="E42:F42" si="1">SUM(E43:E47)</f>
        <v>0</v>
      </c>
      <c r="F42" s="11">
        <f t="shared" si="1"/>
        <v>0</v>
      </c>
    </row>
    <row r="43" spans="1:6" x14ac:dyDescent="0.3">
      <c r="A43" s="42" t="s">
        <v>654</v>
      </c>
      <c r="B43" s="43">
        <v>32010301</v>
      </c>
      <c r="C43" s="44" t="s">
        <v>119</v>
      </c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s="1" customFormat="1" x14ac:dyDescent="0.3">
      <c r="A48" s="5"/>
      <c r="B48" s="4">
        <v>32010400</v>
      </c>
      <c r="C48" s="5" t="s">
        <v>120</v>
      </c>
      <c r="D48" s="11">
        <f>SUM(D49:D53)</f>
        <v>1500000</v>
      </c>
      <c r="E48" s="11">
        <f t="shared" ref="E48:F48" si="2">SUM(E49:E53)</f>
        <v>0</v>
      </c>
      <c r="F48" s="11">
        <f t="shared" si="2"/>
        <v>13000000</v>
      </c>
    </row>
    <row r="49" spans="1:6" x14ac:dyDescent="0.3">
      <c r="A49" s="42" t="s">
        <v>655</v>
      </c>
      <c r="B49" s="43">
        <v>32010405</v>
      </c>
      <c r="C49" s="44" t="s">
        <v>121</v>
      </c>
      <c r="D49" s="45">
        <v>0</v>
      </c>
      <c r="E49" s="45">
        <v>0</v>
      </c>
      <c r="F49" s="45">
        <v>10000000</v>
      </c>
    </row>
    <row r="50" spans="1:6" hidden="1" x14ac:dyDescent="0.3">
      <c r="A50" s="42" t="s">
        <v>656</v>
      </c>
      <c r="B50" s="43">
        <v>32010406</v>
      </c>
      <c r="C50" s="44" t="s">
        <v>122</v>
      </c>
      <c r="D50" s="45"/>
      <c r="E50" s="45"/>
      <c r="F50" s="45"/>
    </row>
    <row r="51" spans="1:6" x14ac:dyDescent="0.3">
      <c r="A51" s="42" t="s">
        <v>657</v>
      </c>
      <c r="B51" s="43">
        <v>32010407</v>
      </c>
      <c r="C51" s="44" t="s">
        <v>123</v>
      </c>
      <c r="D51" s="45">
        <v>1500000</v>
      </c>
      <c r="E51" s="45">
        <v>0</v>
      </c>
      <c r="F51" s="45">
        <v>3000000</v>
      </c>
    </row>
    <row r="52" spans="1:6" hidden="1" x14ac:dyDescent="0.3">
      <c r="A52" s="42" t="s">
        <v>658</v>
      </c>
      <c r="B52" s="43">
        <v>32010408</v>
      </c>
      <c r="C52" s="44" t="s">
        <v>124</v>
      </c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s="1" customFormat="1" x14ac:dyDescent="0.3">
      <c r="A54" s="5"/>
      <c r="B54" s="4">
        <v>320105</v>
      </c>
      <c r="C54" s="5" t="s">
        <v>125</v>
      </c>
      <c r="D54" s="11">
        <f>SUM(D55:D62)</f>
        <v>0</v>
      </c>
      <c r="E54" s="11">
        <f t="shared" ref="E54:F54" si="3">SUM(E55:E62)</f>
        <v>0</v>
      </c>
      <c r="F54" s="11">
        <f t="shared" si="3"/>
        <v>0</v>
      </c>
    </row>
    <row r="55" spans="1:6" hidden="1" x14ac:dyDescent="0.3">
      <c r="A55" s="42" t="s">
        <v>659</v>
      </c>
      <c r="B55" s="43">
        <v>32010501</v>
      </c>
      <c r="C55" s="44" t="s">
        <v>126</v>
      </c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6"/>
      <c r="B60" s="47"/>
      <c r="C60" s="46"/>
      <c r="D60" s="45"/>
      <c r="E60" s="45"/>
      <c r="F60" s="45"/>
    </row>
    <row r="61" spans="1:6" hidden="1" x14ac:dyDescent="0.3">
      <c r="A61" s="46"/>
      <c r="B61" s="47"/>
      <c r="C61" s="46"/>
      <c r="D61" s="45"/>
      <c r="E61" s="45"/>
      <c r="F61" s="45"/>
    </row>
    <row r="62" spans="1:6" hidden="1" x14ac:dyDescent="0.3">
      <c r="A62" s="46"/>
      <c r="B62" s="47"/>
      <c r="C62" s="46"/>
      <c r="D62" s="45"/>
      <c r="E62" s="45"/>
      <c r="F62" s="45"/>
    </row>
    <row r="63" spans="1:6" s="1" customFormat="1" x14ac:dyDescent="0.3">
      <c r="A63" s="5"/>
      <c r="B63" s="4">
        <v>320106</v>
      </c>
      <c r="C63" s="5" t="s">
        <v>127</v>
      </c>
      <c r="D63" s="11">
        <f>SUM(D64:D69)</f>
        <v>0</v>
      </c>
      <c r="E63" s="11">
        <f t="shared" ref="E63:F63" si="4">SUM(E64:E69)</f>
        <v>0</v>
      </c>
      <c r="F63" s="11">
        <f t="shared" si="4"/>
        <v>0</v>
      </c>
    </row>
    <row r="64" spans="1:6" hidden="1" x14ac:dyDescent="0.3">
      <c r="A64" s="42" t="s">
        <v>660</v>
      </c>
      <c r="B64" s="43">
        <v>32010601</v>
      </c>
      <c r="C64" s="44" t="s">
        <v>128</v>
      </c>
      <c r="D64" s="45"/>
      <c r="E64" s="45"/>
      <c r="F64" s="45"/>
    </row>
    <row r="65" spans="1:6" hidden="1" x14ac:dyDescent="0.3">
      <c r="A65" s="42" t="s">
        <v>651</v>
      </c>
      <c r="B65" s="43">
        <v>32010602</v>
      </c>
      <c r="C65" s="44" t="s">
        <v>129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s="1" customFormat="1" x14ac:dyDescent="0.3">
      <c r="A70" s="5"/>
      <c r="B70" s="4">
        <v>320109</v>
      </c>
      <c r="C70" s="5" t="s">
        <v>130</v>
      </c>
      <c r="D70" s="11">
        <f>SUM(D71:D81)</f>
        <v>75900000</v>
      </c>
      <c r="E70" s="11">
        <f>SUM(E71:E81)</f>
        <v>0</v>
      </c>
      <c r="F70" s="11">
        <f>SUM(F71:F81)</f>
        <v>27200000</v>
      </c>
    </row>
    <row r="71" spans="1:6" hidden="1" x14ac:dyDescent="0.3">
      <c r="A71" s="42" t="s">
        <v>661</v>
      </c>
      <c r="B71" s="43">
        <v>32010903</v>
      </c>
      <c r="C71" s="44" t="s">
        <v>131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x14ac:dyDescent="0.3">
      <c r="A73" s="42" t="s">
        <v>662</v>
      </c>
      <c r="B73" s="43">
        <v>32010904</v>
      </c>
      <c r="C73" s="44" t="s">
        <v>885</v>
      </c>
      <c r="D73" s="45">
        <v>3400000</v>
      </c>
      <c r="E73" s="45">
        <v>0</v>
      </c>
      <c r="F73" s="45">
        <v>2200000</v>
      </c>
    </row>
    <row r="74" spans="1:6" ht="30" x14ac:dyDescent="0.3">
      <c r="A74" s="44"/>
      <c r="B74" s="43"/>
      <c r="C74" s="44" t="s">
        <v>886</v>
      </c>
      <c r="D74" s="45">
        <v>72500000</v>
      </c>
      <c r="E74" s="45">
        <v>0</v>
      </c>
      <c r="F74" s="45">
        <v>25000000</v>
      </c>
    </row>
    <row r="75" spans="1:6" hidden="1" x14ac:dyDescent="0.3">
      <c r="A75" s="42" t="s">
        <v>663</v>
      </c>
      <c r="B75" s="43">
        <v>32010935</v>
      </c>
      <c r="C75" s="44" t="s">
        <v>133</v>
      </c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4"/>
      <c r="B78" s="43"/>
      <c r="C78" s="44"/>
      <c r="D78" s="45"/>
      <c r="E78" s="45"/>
      <c r="F78" s="45"/>
    </row>
    <row r="79" spans="1:6" hidden="1" x14ac:dyDescent="0.3">
      <c r="A79" s="42" t="s">
        <v>664</v>
      </c>
      <c r="B79" s="43">
        <v>32010936</v>
      </c>
      <c r="C79" s="44" t="s">
        <v>134</v>
      </c>
      <c r="D79" s="45"/>
      <c r="E79" s="45"/>
      <c r="F79" s="45"/>
    </row>
    <row r="80" spans="1:6" hidden="1" x14ac:dyDescent="0.3">
      <c r="A80" s="44"/>
      <c r="B80" s="43"/>
      <c r="C80" s="44"/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s="1" customFormat="1" x14ac:dyDescent="0.3">
      <c r="A82" s="5"/>
      <c r="B82" s="4">
        <v>320201</v>
      </c>
      <c r="C82" s="5" t="s">
        <v>146</v>
      </c>
      <c r="D82" s="11">
        <f>SUM(D83:D88)</f>
        <v>0</v>
      </c>
      <c r="E82" s="11">
        <f t="shared" ref="E82:F82" si="5">SUM(E83:E88)</f>
        <v>0</v>
      </c>
      <c r="F82" s="11">
        <f t="shared" si="5"/>
        <v>0</v>
      </c>
    </row>
    <row r="83" spans="1:6" hidden="1" x14ac:dyDescent="0.3">
      <c r="A83" s="42" t="s">
        <v>665</v>
      </c>
      <c r="B83" s="43">
        <v>32020101</v>
      </c>
      <c r="C83" s="44" t="s">
        <v>135</v>
      </c>
      <c r="D83" s="45"/>
      <c r="E83" s="45"/>
      <c r="F83" s="45"/>
    </row>
    <row r="84" spans="1:6" hidden="1" x14ac:dyDescent="0.3">
      <c r="A84" s="44"/>
      <c r="B84" s="43"/>
      <c r="C84" s="44"/>
      <c r="D84" s="45"/>
      <c r="E84" s="45"/>
      <c r="F84" s="45"/>
    </row>
    <row r="85" spans="1:6" hidden="1" x14ac:dyDescent="0.3">
      <c r="A85" s="42" t="s">
        <v>666</v>
      </c>
      <c r="B85" s="43">
        <v>32020102</v>
      </c>
      <c r="C85" s="44" t="s">
        <v>136</v>
      </c>
      <c r="D85" s="45"/>
      <c r="E85" s="45"/>
      <c r="F85" s="45"/>
    </row>
    <row r="86" spans="1:6" hidden="1" x14ac:dyDescent="0.3">
      <c r="A86" s="44"/>
      <c r="B86" s="43"/>
      <c r="C86" s="44"/>
      <c r="D86" s="45"/>
      <c r="E86" s="45"/>
      <c r="F86" s="45"/>
    </row>
    <row r="87" spans="1:6" hidden="1" x14ac:dyDescent="0.3">
      <c r="A87" s="42" t="s">
        <v>667</v>
      </c>
      <c r="B87" s="43">
        <v>32020104</v>
      </c>
      <c r="C87" s="44" t="s">
        <v>137</v>
      </c>
      <c r="D87" s="45"/>
      <c r="E87" s="45"/>
      <c r="F87" s="45"/>
    </row>
    <row r="88" spans="1:6" hidden="1" x14ac:dyDescent="0.3">
      <c r="A88" s="44"/>
      <c r="B88" s="43"/>
      <c r="C88" s="44"/>
      <c r="D88" s="45"/>
      <c r="E88" s="45"/>
      <c r="F88" s="45"/>
    </row>
    <row r="89" spans="1:6" s="1" customFormat="1" x14ac:dyDescent="0.3">
      <c r="A89" s="5"/>
      <c r="B89" s="4">
        <v>320301</v>
      </c>
      <c r="C89" s="5" t="s">
        <v>138</v>
      </c>
      <c r="D89" s="11">
        <f>SUM(D90:D94)</f>
        <v>0</v>
      </c>
      <c r="E89" s="11">
        <f t="shared" ref="E89:F89" si="6">SUM(E90:E94)</f>
        <v>0</v>
      </c>
      <c r="F89" s="11">
        <f t="shared" si="6"/>
        <v>0</v>
      </c>
    </row>
    <row r="90" spans="1:6" hidden="1" x14ac:dyDescent="0.3">
      <c r="A90" s="42" t="s">
        <v>668</v>
      </c>
      <c r="B90" s="43">
        <v>32030101</v>
      </c>
      <c r="C90" s="44" t="s">
        <v>139</v>
      </c>
      <c r="D90" s="45"/>
      <c r="E90" s="45"/>
      <c r="F90" s="45"/>
    </row>
    <row r="91" spans="1:6" hidden="1" x14ac:dyDescent="0.3">
      <c r="A91" s="42" t="s">
        <v>669</v>
      </c>
      <c r="B91" s="43">
        <v>32030109</v>
      </c>
      <c r="C91" s="44" t="s">
        <v>140</v>
      </c>
      <c r="D91" s="45"/>
      <c r="E91" s="45"/>
      <c r="F91" s="45"/>
    </row>
    <row r="92" spans="1:6" hidden="1" x14ac:dyDescent="0.3">
      <c r="A92" s="42" t="s">
        <v>653</v>
      </c>
      <c r="B92" s="43">
        <v>32030110</v>
      </c>
      <c r="C92" s="44" t="s">
        <v>141</v>
      </c>
      <c r="D92" s="45"/>
      <c r="E92" s="45"/>
      <c r="F92" s="45"/>
    </row>
    <row r="93" spans="1:6" hidden="1" x14ac:dyDescent="0.3">
      <c r="A93" s="46"/>
      <c r="B93" s="47"/>
      <c r="C93" s="46"/>
      <c r="D93" s="45"/>
      <c r="E93" s="45"/>
      <c r="F93" s="45"/>
    </row>
    <row r="94" spans="1:6" hidden="1" x14ac:dyDescent="0.3">
      <c r="A94" s="46"/>
      <c r="B94" s="47"/>
      <c r="C94" s="46"/>
      <c r="D94" s="45"/>
      <c r="E94" s="45"/>
      <c r="F94" s="45"/>
    </row>
    <row r="95" spans="1:6" s="1" customFormat="1" x14ac:dyDescent="0.3">
      <c r="A95" s="5"/>
      <c r="B95" s="4">
        <v>32011000</v>
      </c>
      <c r="C95" s="5" t="s">
        <v>142</v>
      </c>
      <c r="D95" s="11">
        <f>SUM(D96:D97)</f>
        <v>0</v>
      </c>
      <c r="E95" s="11">
        <f>SUM(E96:E97)</f>
        <v>0</v>
      </c>
      <c r="F95" s="11">
        <f>SUM(F96:F97)</f>
        <v>0</v>
      </c>
    </row>
    <row r="96" spans="1:6" hidden="1" x14ac:dyDescent="0.3">
      <c r="A96" s="42" t="s">
        <v>652</v>
      </c>
      <c r="B96" s="46"/>
      <c r="C96" s="46"/>
      <c r="D96" s="45"/>
      <c r="E96" s="45"/>
      <c r="F96" s="45"/>
    </row>
    <row r="97" spans="1:6" hidden="1" x14ac:dyDescent="0.3">
      <c r="A97" s="46"/>
      <c r="B97" s="46"/>
      <c r="C97" s="46"/>
      <c r="D97" s="45"/>
      <c r="E97" s="45"/>
      <c r="F97" s="45"/>
    </row>
    <row r="98" spans="1:6" hidden="1" x14ac:dyDescent="0.3"/>
    <row r="99" spans="1:6" hidden="1" x14ac:dyDescent="0.3"/>
    <row r="100" spans="1:6" hidden="1" x14ac:dyDescent="0.3"/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o/K0nlnHLQyBdTYJHWyEz5TmLRSG1J/U2lyitMaIIjvQA3iLCiT/NxJ4UYJB+d32eSnNXoywZksqVTi581DgNw==" saltValue="/i4MNVFi6XTKk4VEglhHg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2" orientation="landscape" r:id="rId1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zoomScale="90" zoomScaleNormal="12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778</v>
      </c>
      <c r="B3" s="78"/>
      <c r="C3" s="78"/>
      <c r="D3" s="78"/>
      <c r="E3" s="78"/>
    </row>
    <row r="4" spans="1:5" x14ac:dyDescent="0.3">
      <c r="A4" s="77" t="s">
        <v>700</v>
      </c>
      <c r="B4" s="77"/>
      <c r="C4" s="77"/>
      <c r="D4" s="77"/>
      <c r="E4" s="77"/>
    </row>
    <row r="6" spans="1:5" ht="49.15" customHeight="1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140320612</v>
      </c>
      <c r="D7" s="12">
        <f t="shared" ref="D7:E7" si="0">D8+D13+D20</f>
        <v>140320612</v>
      </c>
      <c r="E7" s="12">
        <f t="shared" si="0"/>
        <v>147060696.77000001</v>
      </c>
    </row>
    <row r="8" spans="1:5" s="1" customFormat="1" x14ac:dyDescent="0.3">
      <c r="A8" s="3">
        <v>2101</v>
      </c>
      <c r="B8" s="3" t="s">
        <v>5</v>
      </c>
      <c r="C8" s="12">
        <f>C9</f>
        <v>140320612</v>
      </c>
      <c r="D8" s="12">
        <f t="shared" ref="D8:E8" si="1">D9</f>
        <v>140320612</v>
      </c>
      <c r="E8" s="12">
        <f t="shared" si="1"/>
        <v>147060696.77000001</v>
      </c>
    </row>
    <row r="9" spans="1:5" s="1" customFormat="1" x14ac:dyDescent="0.3">
      <c r="A9" s="3">
        <v>210101</v>
      </c>
      <c r="B9" s="3" t="s">
        <v>6</v>
      </c>
      <c r="C9" s="12">
        <f>SUM(C10:C12)</f>
        <v>140320612</v>
      </c>
      <c r="D9" s="12">
        <f t="shared" ref="D9:E9" si="2">SUM(D10:D12)</f>
        <v>140320612</v>
      </c>
      <c r="E9" s="12">
        <f t="shared" si="2"/>
        <v>147060696.77000001</v>
      </c>
    </row>
    <row r="10" spans="1:5" x14ac:dyDescent="0.3">
      <c r="A10" s="59">
        <v>21010101</v>
      </c>
      <c r="B10" s="48" t="s">
        <v>5</v>
      </c>
      <c r="C10" s="41">
        <v>140320612</v>
      </c>
      <c r="D10" s="41">
        <v>140320612</v>
      </c>
      <c r="E10" s="41">
        <v>147060696.77000001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Ybfapc5CsfjOQ76kiU9q2kMJgGsdqXmUxY5PE8klBtvMXz5Kc4opveij4itWMr9+o4JMynpLm2qNRBdfjUGe4g==" saltValue="4zbMAn3PnOHeT0Hco1ur2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A14" zoomScale="90" zoomScaleNormal="14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779</v>
      </c>
      <c r="B4" s="78"/>
      <c r="C4" s="78"/>
      <c r="D4" s="78"/>
      <c r="E4" s="78"/>
    </row>
    <row r="5" spans="1:5" x14ac:dyDescent="0.3">
      <c r="A5" s="77" t="s">
        <v>700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63325526</v>
      </c>
      <c r="D7" s="12">
        <f t="shared" ref="D7:E7" si="0">D8+D84+D88+D93</f>
        <v>4405000</v>
      </c>
      <c r="E7" s="12">
        <f t="shared" si="0"/>
        <v>21280000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63325526</v>
      </c>
      <c r="D8" s="12">
        <f t="shared" ref="D8:E8" si="1">D9+D14+D22+D36+D45+D48+D54+D63+D67+D70</f>
        <v>4405000</v>
      </c>
      <c r="E8" s="12">
        <f t="shared" si="1"/>
        <v>21280000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1000000</v>
      </c>
      <c r="E9" s="12">
        <f t="shared" si="2"/>
        <v>700000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1500000</v>
      </c>
      <c r="D11" s="41">
        <v>1000000</v>
      </c>
      <c r="E11" s="41">
        <v>700000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3225526</v>
      </c>
      <c r="D22" s="12">
        <f t="shared" ref="D22:E22" si="3">SUM(D23:D35)</f>
        <v>1655000</v>
      </c>
      <c r="E22" s="12">
        <f t="shared" si="3"/>
        <v>1350000</v>
      </c>
    </row>
    <row r="23" spans="1:5" x14ac:dyDescent="0.3">
      <c r="A23" s="43">
        <v>22020301</v>
      </c>
      <c r="B23" s="44" t="s">
        <v>36</v>
      </c>
      <c r="C23" s="41">
        <v>1600000</v>
      </c>
      <c r="D23" s="41">
        <v>1000000</v>
      </c>
      <c r="E23" s="41">
        <v>750000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0</v>
      </c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1625526</v>
      </c>
      <c r="D29" s="41">
        <v>655000</v>
      </c>
      <c r="E29" s="41">
        <v>600000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1600000</v>
      </c>
      <c r="D36" s="12">
        <f t="shared" ref="D36:E36" si="4">SUM(D37:D44)</f>
        <v>750000</v>
      </c>
      <c r="E36" s="12">
        <f t="shared" si="4"/>
        <v>780000</v>
      </c>
    </row>
    <row r="37" spans="1:5" x14ac:dyDescent="0.3">
      <c r="A37" s="43">
        <v>22020401</v>
      </c>
      <c r="B37" s="44" t="s">
        <v>50</v>
      </c>
      <c r="C37" s="41">
        <v>1000000</v>
      </c>
      <c r="D37" s="41">
        <v>500000</v>
      </c>
      <c r="E37" s="41">
        <v>500000</v>
      </c>
    </row>
    <row r="38" spans="1:5" x14ac:dyDescent="0.3">
      <c r="A38" s="43">
        <v>22020402</v>
      </c>
      <c r="B38" s="44" t="s">
        <v>51</v>
      </c>
      <c r="C38" s="41">
        <v>600000</v>
      </c>
      <c r="D38" s="41">
        <v>250000</v>
      </c>
      <c r="E38" s="41">
        <v>280000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31000000</v>
      </c>
      <c r="D48" s="12">
        <f t="shared" ref="D48:E48" si="6">SUM(D49:D53)</f>
        <v>0</v>
      </c>
      <c r="E48" s="12">
        <f t="shared" si="6"/>
        <v>12000000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x14ac:dyDescent="0.3">
      <c r="A53" s="43">
        <v>22020605</v>
      </c>
      <c r="B53" s="44" t="s">
        <v>66</v>
      </c>
      <c r="C53" s="41">
        <v>31000000</v>
      </c>
      <c r="D53" s="41">
        <v>0</v>
      </c>
      <c r="E53" s="41">
        <v>12000000</v>
      </c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25000000</v>
      </c>
      <c r="D63" s="12">
        <f t="shared" ref="D63:E63" si="8">SUM(D64:D66)</f>
        <v>0</v>
      </c>
      <c r="E63" s="12">
        <f t="shared" si="8"/>
        <v>6000000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x14ac:dyDescent="0.3">
      <c r="A66" s="43">
        <v>22020803</v>
      </c>
      <c r="B66" s="44" t="s">
        <v>79</v>
      </c>
      <c r="C66" s="41">
        <v>25000000</v>
      </c>
      <c r="D66" s="41">
        <v>0</v>
      </c>
      <c r="E66" s="41">
        <v>6000000</v>
      </c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1000000</v>
      </c>
      <c r="D70" s="12">
        <f t="shared" ref="D70:E70" si="10">SUM(D71:D83)</f>
        <v>1000000</v>
      </c>
      <c r="E70" s="12">
        <f t="shared" si="10"/>
        <v>450000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1000000</v>
      </c>
      <c r="D76" s="41">
        <v>1000000</v>
      </c>
      <c r="E76" s="41">
        <v>450000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738</v>
      </c>
      <c r="C86" s="41"/>
      <c r="D86" s="41"/>
      <c r="E86" s="41"/>
    </row>
    <row r="87" spans="1:5" hidden="1" x14ac:dyDescent="0.3">
      <c r="A87" s="43">
        <v>22040109</v>
      </c>
      <c r="B87" s="44" t="s">
        <v>739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59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TbfmQ/Cyht5n9ZJvjqERMaRlm+AWCDgEaSR466iZgsDZzuliSbo/MINRS7lgfkc/mtEjbcTzzPcpZZ/CzIg2Dw==" saltValue="VwLopCld9nAD4D6nHFWSW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zoomScale="118" zoomScaleNormal="130" workbookViewId="0">
      <selection sqref="A1:E1"/>
    </sheetView>
  </sheetViews>
  <sheetFormatPr defaultColWidth="8.81640625" defaultRowHeight="15" x14ac:dyDescent="0.3"/>
  <cols>
    <col min="1" max="1" width="22.72656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6" t="s">
        <v>143</v>
      </c>
      <c r="B1" s="76"/>
      <c r="C1" s="76"/>
      <c r="D1" s="76"/>
      <c r="E1" s="76"/>
    </row>
    <row r="2" spans="1:6" x14ac:dyDescent="0.3">
      <c r="A2" s="77" t="s">
        <v>780</v>
      </c>
      <c r="B2" s="77"/>
      <c r="C2" s="77"/>
      <c r="D2" s="77"/>
      <c r="E2" s="77"/>
    </row>
    <row r="3" spans="1:6" x14ac:dyDescent="0.3">
      <c r="A3" s="77" t="s">
        <v>700</v>
      </c>
      <c r="B3" s="77"/>
      <c r="C3" s="77"/>
      <c r="D3" s="77"/>
      <c r="E3" s="77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543</v>
      </c>
      <c r="E5" s="50" t="s">
        <v>544</v>
      </c>
      <c r="F5" s="50" t="s">
        <v>545</v>
      </c>
    </row>
    <row r="6" spans="1:6" s="1" customFormat="1" x14ac:dyDescent="0.3">
      <c r="A6" s="8" t="s">
        <v>562</v>
      </c>
      <c r="B6" s="4">
        <v>3</v>
      </c>
      <c r="C6" s="5" t="s">
        <v>113</v>
      </c>
      <c r="D6" s="11">
        <f>D7+D29+D40+D46+D52+D61+D68+D80+D87+D93</f>
        <v>111806746</v>
      </c>
      <c r="E6" s="11">
        <f>E7+E29+E40+E46+E52+E61+E68+E80+E87+E93</f>
        <v>92976549</v>
      </c>
      <c r="F6" s="11">
        <f>F7+F29+F40+F46+F52+F61+F68+F80+F87+F93</f>
        <v>140500000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SUM(D8:D28)</f>
        <v>94206746</v>
      </c>
      <c r="E7" s="11">
        <f t="shared" ref="E7:F7" si="0">SUM(E8:E28)</f>
        <v>83336549</v>
      </c>
      <c r="F7" s="11">
        <f t="shared" si="0"/>
        <v>115000000</v>
      </c>
    </row>
    <row r="8" spans="1:6" ht="75" x14ac:dyDescent="0.3">
      <c r="A8" s="68">
        <v>10530000000022</v>
      </c>
      <c r="B8" s="43">
        <v>32010101</v>
      </c>
      <c r="C8" s="44" t="s">
        <v>887</v>
      </c>
      <c r="D8" s="45">
        <v>69206746</v>
      </c>
      <c r="E8" s="45">
        <v>68836549</v>
      </c>
      <c r="F8" s="45">
        <v>0</v>
      </c>
    </row>
    <row r="9" spans="1:6" x14ac:dyDescent="0.3">
      <c r="A9" s="68">
        <v>10530000000022</v>
      </c>
      <c r="B9" s="43">
        <v>32010101</v>
      </c>
      <c r="C9" s="44" t="s">
        <v>953</v>
      </c>
      <c r="D9" s="45"/>
      <c r="E9" s="45"/>
      <c r="F9" s="45">
        <v>11200000</v>
      </c>
    </row>
    <row r="10" spans="1:6" x14ac:dyDescent="0.3">
      <c r="A10" s="68">
        <v>10530000000022</v>
      </c>
      <c r="B10" s="43">
        <v>32010101</v>
      </c>
      <c r="C10" s="44" t="s">
        <v>954</v>
      </c>
      <c r="D10" s="45"/>
      <c r="E10" s="45"/>
      <c r="F10" s="45">
        <v>11000000</v>
      </c>
    </row>
    <row r="11" spans="1:6" x14ac:dyDescent="0.3">
      <c r="A11" s="68">
        <v>10530000000022</v>
      </c>
      <c r="B11" s="43">
        <v>32010101</v>
      </c>
      <c r="C11" s="44" t="s">
        <v>955</v>
      </c>
      <c r="D11" s="45"/>
      <c r="E11" s="45"/>
      <c r="F11" s="45">
        <v>11500000</v>
      </c>
    </row>
    <row r="12" spans="1:6" x14ac:dyDescent="0.3">
      <c r="A12" s="68">
        <v>10530000000022</v>
      </c>
      <c r="B12" s="43">
        <v>32010101</v>
      </c>
      <c r="C12" s="44" t="s">
        <v>956</v>
      </c>
      <c r="D12" s="45"/>
      <c r="E12" s="45"/>
      <c r="F12" s="45">
        <v>10000000</v>
      </c>
    </row>
    <row r="13" spans="1:6" x14ac:dyDescent="0.3">
      <c r="A13" s="68">
        <v>10530000000022</v>
      </c>
      <c r="B13" s="43">
        <v>32010101</v>
      </c>
      <c r="C13" s="44" t="s">
        <v>957</v>
      </c>
      <c r="D13" s="45"/>
      <c r="E13" s="45"/>
      <c r="F13" s="45">
        <v>10500000</v>
      </c>
    </row>
    <row r="14" spans="1:6" x14ac:dyDescent="0.3">
      <c r="A14" s="68">
        <v>10530000000022</v>
      </c>
      <c r="B14" s="43">
        <v>32010101</v>
      </c>
      <c r="C14" s="44" t="s">
        <v>958</v>
      </c>
      <c r="D14" s="45"/>
      <c r="E14" s="45"/>
      <c r="F14" s="45">
        <v>10750000</v>
      </c>
    </row>
    <row r="15" spans="1:6" x14ac:dyDescent="0.3">
      <c r="A15" s="68">
        <v>10530000000022</v>
      </c>
      <c r="B15" s="43">
        <v>32010101</v>
      </c>
      <c r="C15" s="44" t="s">
        <v>959</v>
      </c>
      <c r="D15" s="45"/>
      <c r="E15" s="45"/>
      <c r="F15" s="45">
        <v>13750000</v>
      </c>
    </row>
    <row r="16" spans="1:6" x14ac:dyDescent="0.3">
      <c r="A16" s="68">
        <v>10530000000022</v>
      </c>
      <c r="B16" s="43">
        <v>32010101</v>
      </c>
      <c r="C16" s="44" t="s">
        <v>960</v>
      </c>
      <c r="D16" s="45"/>
      <c r="E16" s="45"/>
      <c r="F16" s="45">
        <v>9500000</v>
      </c>
    </row>
    <row r="17" spans="1:6" x14ac:dyDescent="0.3">
      <c r="A17" s="68">
        <v>10530000000022</v>
      </c>
      <c r="B17" s="43">
        <v>32010101</v>
      </c>
      <c r="C17" s="44" t="s">
        <v>961</v>
      </c>
      <c r="D17" s="45"/>
      <c r="E17" s="45"/>
      <c r="F17" s="45">
        <v>11800000</v>
      </c>
    </row>
    <row r="18" spans="1:6" hidden="1" x14ac:dyDescent="0.3">
      <c r="A18" s="68"/>
      <c r="B18" s="43"/>
      <c r="C18" s="44"/>
      <c r="D18" s="45"/>
      <c r="E18" s="45"/>
      <c r="F18" s="45"/>
    </row>
    <row r="19" spans="1:6" ht="45" x14ac:dyDescent="0.3">
      <c r="A19" s="67">
        <v>10530000000018</v>
      </c>
      <c r="B19" s="43"/>
      <c r="C19" s="44" t="s">
        <v>888</v>
      </c>
      <c r="D19" s="45">
        <v>25000000</v>
      </c>
      <c r="E19" s="45">
        <v>14500000</v>
      </c>
      <c r="F19" s="45">
        <v>0</v>
      </c>
    </row>
    <row r="20" spans="1:6" x14ac:dyDescent="0.3">
      <c r="A20" s="67"/>
      <c r="B20" s="43"/>
      <c r="C20" s="44" t="s">
        <v>962</v>
      </c>
      <c r="D20" s="45"/>
      <c r="E20" s="45"/>
      <c r="F20" s="45">
        <v>4500000</v>
      </c>
    </row>
    <row r="21" spans="1:6" x14ac:dyDescent="0.3">
      <c r="A21" s="67"/>
      <c r="B21" s="43"/>
      <c r="C21" s="44" t="s">
        <v>963</v>
      </c>
      <c r="D21" s="45"/>
      <c r="E21" s="45"/>
      <c r="F21" s="45">
        <v>5000000</v>
      </c>
    </row>
    <row r="22" spans="1:6" x14ac:dyDescent="0.3">
      <c r="A22" s="67"/>
      <c r="B22" s="43"/>
      <c r="C22" s="44" t="s">
        <v>964</v>
      </c>
      <c r="D22" s="45"/>
      <c r="E22" s="45"/>
      <c r="F22" s="45">
        <v>5500000</v>
      </c>
    </row>
    <row r="23" spans="1:6" hidden="1" x14ac:dyDescent="0.3">
      <c r="A23" s="67"/>
      <c r="B23" s="43"/>
      <c r="C23" s="44"/>
      <c r="D23" s="45"/>
      <c r="E23" s="45"/>
      <c r="F23" s="45"/>
    </row>
    <row r="24" spans="1:6" hidden="1" x14ac:dyDescent="0.3">
      <c r="A24" s="67"/>
      <c r="B24" s="43"/>
      <c r="C24" s="44"/>
      <c r="D24" s="45"/>
      <c r="E24" s="45"/>
      <c r="F24" s="45"/>
    </row>
    <row r="25" spans="1:6" hidden="1" x14ac:dyDescent="0.3">
      <c r="A25" s="67"/>
      <c r="B25" s="43"/>
      <c r="C25" s="44"/>
      <c r="D25" s="45"/>
      <c r="E25" s="45"/>
      <c r="F25" s="45"/>
    </row>
    <row r="26" spans="1:6" hidden="1" x14ac:dyDescent="0.3">
      <c r="A26" s="67"/>
      <c r="B26" s="43"/>
      <c r="C26" s="44"/>
      <c r="D26" s="45"/>
      <c r="E26" s="45"/>
      <c r="F26" s="45"/>
    </row>
    <row r="27" spans="1:6" hidden="1" x14ac:dyDescent="0.3">
      <c r="A27" s="67"/>
      <c r="B27" s="43"/>
      <c r="C27" s="44"/>
      <c r="D27" s="45"/>
      <c r="E27" s="45"/>
      <c r="F27" s="45"/>
    </row>
    <row r="28" spans="1:6" hidden="1" x14ac:dyDescent="0.3">
      <c r="A28" s="67"/>
      <c r="B28" s="43"/>
      <c r="C28" s="44"/>
      <c r="D28" s="45"/>
      <c r="E28" s="45"/>
      <c r="F28" s="45"/>
    </row>
    <row r="29" spans="1:6" s="1" customFormat="1" x14ac:dyDescent="0.3">
      <c r="A29" s="5"/>
      <c r="B29" s="4">
        <v>32010200</v>
      </c>
      <c r="C29" s="5" t="s">
        <v>116</v>
      </c>
      <c r="D29" s="11">
        <f>SUM(D30:D39)</f>
        <v>17600000</v>
      </c>
      <c r="E29" s="11">
        <f t="shared" ref="E29:F29" si="1">SUM(E30:E39)</f>
        <v>9640000</v>
      </c>
      <c r="F29" s="11">
        <f t="shared" si="1"/>
        <v>25500000</v>
      </c>
    </row>
    <row r="30" spans="1:6" hidden="1" x14ac:dyDescent="0.3">
      <c r="A30" s="42" t="s">
        <v>563</v>
      </c>
      <c r="B30" s="43">
        <v>32010202</v>
      </c>
      <c r="C30" s="44" t="s">
        <v>117</v>
      </c>
      <c r="D30" s="45"/>
      <c r="E30" s="45"/>
      <c r="F30" s="45"/>
    </row>
    <row r="31" spans="1:6" x14ac:dyDescent="0.3">
      <c r="A31" s="67">
        <v>10530000000004</v>
      </c>
      <c r="B31" s="43">
        <v>32010202</v>
      </c>
      <c r="C31" s="44" t="s">
        <v>889</v>
      </c>
      <c r="D31" s="45">
        <v>6100000</v>
      </c>
      <c r="E31" s="45">
        <v>4200000</v>
      </c>
      <c r="F31" s="45">
        <v>4500000</v>
      </c>
    </row>
    <row r="32" spans="1:6" x14ac:dyDescent="0.3">
      <c r="A32" s="67">
        <v>10530000000005</v>
      </c>
      <c r="B32" s="43"/>
      <c r="C32" s="44" t="s">
        <v>890</v>
      </c>
      <c r="D32" s="45">
        <v>10000000</v>
      </c>
      <c r="E32" s="45">
        <v>4500000</v>
      </c>
      <c r="F32" s="45">
        <v>5000000</v>
      </c>
    </row>
    <row r="33" spans="1:6" x14ac:dyDescent="0.3">
      <c r="A33" s="67">
        <v>10530000000004</v>
      </c>
      <c r="B33" s="43"/>
      <c r="C33" s="44" t="s">
        <v>891</v>
      </c>
      <c r="D33" s="45">
        <v>1500000</v>
      </c>
      <c r="E33" s="45">
        <v>940000</v>
      </c>
      <c r="F33" s="45">
        <v>1000000</v>
      </c>
    </row>
    <row r="34" spans="1:6" ht="30" x14ac:dyDescent="0.3">
      <c r="A34" s="67">
        <v>10530000000005</v>
      </c>
      <c r="B34" s="43"/>
      <c r="C34" s="44" t="s">
        <v>892</v>
      </c>
      <c r="D34" s="45">
        <v>0</v>
      </c>
      <c r="E34" s="45">
        <v>0</v>
      </c>
      <c r="F34" s="45">
        <v>15000000</v>
      </c>
    </row>
    <row r="35" spans="1:6" hidden="1" x14ac:dyDescent="0.3">
      <c r="A35" s="67"/>
      <c r="B35" s="43"/>
      <c r="C35" s="44"/>
      <c r="D35" s="45"/>
      <c r="E35" s="45"/>
      <c r="F35" s="45"/>
    </row>
    <row r="36" spans="1:6" hidden="1" x14ac:dyDescent="0.3">
      <c r="A36" s="67"/>
      <c r="B36" s="43"/>
      <c r="C36" s="44"/>
      <c r="D36" s="45"/>
      <c r="E36" s="45"/>
      <c r="F36" s="45"/>
    </row>
    <row r="37" spans="1:6" hidden="1" x14ac:dyDescent="0.3">
      <c r="A37" s="71"/>
      <c r="B37" s="47"/>
      <c r="C37" s="46"/>
      <c r="D37" s="45"/>
      <c r="E37" s="45"/>
      <c r="F37" s="45"/>
    </row>
    <row r="38" spans="1:6" hidden="1" x14ac:dyDescent="0.3">
      <c r="A38" s="46"/>
      <c r="B38" s="47"/>
      <c r="C38" s="46"/>
      <c r="D38" s="45"/>
      <c r="E38" s="45"/>
      <c r="F38" s="45"/>
    </row>
    <row r="39" spans="1:6" hidden="1" x14ac:dyDescent="0.3">
      <c r="A39" s="46"/>
      <c r="B39" s="47"/>
      <c r="C39" s="46"/>
      <c r="D39" s="45"/>
      <c r="E39" s="45"/>
      <c r="F39" s="45"/>
    </row>
    <row r="40" spans="1:6" s="1" customFormat="1" x14ac:dyDescent="0.3">
      <c r="A40" s="5"/>
      <c r="B40" s="4">
        <v>320103</v>
      </c>
      <c r="C40" s="5" t="s">
        <v>118</v>
      </c>
      <c r="D40" s="11">
        <f>SUM(D41:D45)</f>
        <v>0</v>
      </c>
      <c r="E40" s="11">
        <f t="shared" ref="E40:F40" si="2">SUM(E41:E45)</f>
        <v>0</v>
      </c>
      <c r="F40" s="11">
        <f t="shared" si="2"/>
        <v>0</v>
      </c>
    </row>
    <row r="41" spans="1:6" hidden="1" x14ac:dyDescent="0.3">
      <c r="A41" s="42" t="s">
        <v>673</v>
      </c>
      <c r="B41" s="43">
        <v>32010301</v>
      </c>
      <c r="C41" s="44" t="s">
        <v>119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s="1" customFormat="1" x14ac:dyDescent="0.3">
      <c r="A46" s="5"/>
      <c r="B46" s="4">
        <v>32010400</v>
      </c>
      <c r="C46" s="5" t="s">
        <v>120</v>
      </c>
      <c r="D46" s="11">
        <f>SUM(D47:D51)</f>
        <v>0</v>
      </c>
      <c r="E46" s="11">
        <f t="shared" ref="E46:F46" si="3">SUM(E47:E51)</f>
        <v>0</v>
      </c>
      <c r="F46" s="11">
        <f t="shared" si="3"/>
        <v>0</v>
      </c>
    </row>
    <row r="47" spans="1:6" hidden="1" x14ac:dyDescent="0.3">
      <c r="A47" s="42" t="s">
        <v>674</v>
      </c>
      <c r="B47" s="43">
        <v>32010405</v>
      </c>
      <c r="C47" s="44" t="s">
        <v>121</v>
      </c>
      <c r="D47" s="45"/>
      <c r="E47" s="45"/>
      <c r="F47" s="45"/>
    </row>
    <row r="48" spans="1:6" hidden="1" x14ac:dyDescent="0.3">
      <c r="A48" s="42" t="s">
        <v>675</v>
      </c>
      <c r="B48" s="43">
        <v>32010406</v>
      </c>
      <c r="C48" s="44" t="s">
        <v>122</v>
      </c>
      <c r="D48" s="45"/>
      <c r="E48" s="45"/>
      <c r="F48" s="45"/>
    </row>
    <row r="49" spans="1:6" hidden="1" x14ac:dyDescent="0.3">
      <c r="A49" s="42" t="s">
        <v>676</v>
      </c>
      <c r="B49" s="43">
        <v>32010407</v>
      </c>
      <c r="C49" s="44" t="s">
        <v>123</v>
      </c>
      <c r="D49" s="45"/>
      <c r="E49" s="45"/>
      <c r="F49" s="45"/>
    </row>
    <row r="50" spans="1:6" hidden="1" x14ac:dyDescent="0.3">
      <c r="A50" s="42" t="s">
        <v>677</v>
      </c>
      <c r="B50" s="43">
        <v>32010408</v>
      </c>
      <c r="C50" s="44" t="s">
        <v>124</v>
      </c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s="1" customFormat="1" x14ac:dyDescent="0.3">
      <c r="A52" s="5"/>
      <c r="B52" s="4">
        <v>320105</v>
      </c>
      <c r="C52" s="5" t="s">
        <v>125</v>
      </c>
      <c r="D52" s="11">
        <f>SUM(D53:D60)</f>
        <v>0</v>
      </c>
      <c r="E52" s="11">
        <f t="shared" ref="E52:F52" si="4">SUM(E53:E60)</f>
        <v>0</v>
      </c>
      <c r="F52" s="11">
        <f t="shared" si="4"/>
        <v>0</v>
      </c>
    </row>
    <row r="53" spans="1:6" hidden="1" x14ac:dyDescent="0.3">
      <c r="A53" s="68">
        <v>10530000000002</v>
      </c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6"/>
      <c r="B58" s="47"/>
      <c r="C58" s="46"/>
      <c r="D58" s="45"/>
      <c r="E58" s="45"/>
      <c r="F58" s="45"/>
    </row>
    <row r="59" spans="1:6" hidden="1" x14ac:dyDescent="0.3">
      <c r="A59" s="46"/>
      <c r="B59" s="47"/>
      <c r="C59" s="46"/>
      <c r="D59" s="45"/>
      <c r="E59" s="45"/>
      <c r="F59" s="45"/>
    </row>
    <row r="60" spans="1:6" hidden="1" x14ac:dyDescent="0.3">
      <c r="A60" s="46"/>
      <c r="B60" s="47"/>
      <c r="C60" s="46"/>
      <c r="D60" s="45"/>
      <c r="E60" s="45"/>
      <c r="F60" s="45"/>
    </row>
    <row r="61" spans="1:6" s="1" customFormat="1" x14ac:dyDescent="0.3">
      <c r="A61" s="5"/>
      <c r="B61" s="4">
        <v>320106</v>
      </c>
      <c r="C61" s="5" t="s">
        <v>127</v>
      </c>
      <c r="D61" s="11">
        <f>SUM(D62:D67)</f>
        <v>0</v>
      </c>
      <c r="E61" s="11">
        <f t="shared" ref="E61:F61" si="5">SUM(E62:E67)</f>
        <v>0</v>
      </c>
      <c r="F61" s="11">
        <f t="shared" si="5"/>
        <v>0</v>
      </c>
    </row>
    <row r="62" spans="1:6" hidden="1" x14ac:dyDescent="0.3">
      <c r="A62" s="42" t="s">
        <v>678</v>
      </c>
      <c r="B62" s="43">
        <v>32010601</v>
      </c>
      <c r="C62" s="44" t="s">
        <v>128</v>
      </c>
      <c r="D62" s="45"/>
      <c r="E62" s="45"/>
      <c r="F62" s="45"/>
    </row>
    <row r="63" spans="1:6" hidden="1" x14ac:dyDescent="0.3">
      <c r="A63" s="42" t="s">
        <v>670</v>
      </c>
      <c r="B63" s="43">
        <v>32010602</v>
      </c>
      <c r="C63" s="44" t="s">
        <v>129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4"/>
      <c r="B65" s="43"/>
      <c r="C65" s="44"/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320109</v>
      </c>
      <c r="C68" s="5" t="s">
        <v>130</v>
      </c>
      <c r="D68" s="11">
        <f>SUM(D69:D79)</f>
        <v>0</v>
      </c>
      <c r="E68" s="11">
        <f t="shared" ref="E68:F68" si="6">SUM(E69:E79)</f>
        <v>0</v>
      </c>
      <c r="F68" s="11">
        <f t="shared" si="6"/>
        <v>0</v>
      </c>
    </row>
    <row r="69" spans="1:6" hidden="1" x14ac:dyDescent="0.3">
      <c r="A69" s="42" t="s">
        <v>679</v>
      </c>
      <c r="B69" s="43">
        <v>32010903</v>
      </c>
      <c r="C69" s="44" t="s">
        <v>131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680</v>
      </c>
      <c r="B71" s="43">
        <v>32010904</v>
      </c>
      <c r="C71" s="44" t="s">
        <v>132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681</v>
      </c>
      <c r="B73" s="43">
        <v>32010935</v>
      </c>
      <c r="C73" s="44" t="s">
        <v>133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hidden="1" x14ac:dyDescent="0.3">
      <c r="A75" s="44"/>
      <c r="B75" s="43"/>
      <c r="C75" s="44"/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hidden="1" x14ac:dyDescent="0.3">
      <c r="A77" s="42" t="s">
        <v>682</v>
      </c>
      <c r="B77" s="43">
        <v>32010936</v>
      </c>
      <c r="C77" s="44" t="s">
        <v>134</v>
      </c>
      <c r="D77" s="45"/>
      <c r="E77" s="45"/>
      <c r="F77" s="45"/>
    </row>
    <row r="78" spans="1:6" hidden="1" x14ac:dyDescent="0.3">
      <c r="A78" s="44"/>
      <c r="B78" s="43"/>
      <c r="C78" s="44"/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s="1" customFormat="1" x14ac:dyDescent="0.3">
      <c r="A80" s="5"/>
      <c r="B80" s="4">
        <v>320201</v>
      </c>
      <c r="C80" s="5" t="s">
        <v>146</v>
      </c>
      <c r="D80" s="11">
        <f>SUM(D81:D86)</f>
        <v>0</v>
      </c>
      <c r="E80" s="11">
        <f t="shared" ref="E80:F80" si="7">SUM(E81:E86)</f>
        <v>0</v>
      </c>
      <c r="F80" s="11">
        <f t="shared" si="7"/>
        <v>0</v>
      </c>
    </row>
    <row r="81" spans="1:6" hidden="1" x14ac:dyDescent="0.3">
      <c r="A81" s="42" t="s">
        <v>683</v>
      </c>
      <c r="B81" s="43">
        <v>32020101</v>
      </c>
      <c r="C81" s="44" t="s">
        <v>135</v>
      </c>
      <c r="D81" s="45"/>
      <c r="E81" s="45"/>
      <c r="F81" s="45"/>
    </row>
    <row r="82" spans="1:6" hidden="1" x14ac:dyDescent="0.3">
      <c r="A82" s="44"/>
      <c r="B82" s="43"/>
      <c r="C82" s="44"/>
      <c r="D82" s="45"/>
      <c r="E82" s="45"/>
      <c r="F82" s="45"/>
    </row>
    <row r="83" spans="1:6" hidden="1" x14ac:dyDescent="0.3">
      <c r="A83" s="42" t="s">
        <v>684</v>
      </c>
      <c r="B83" s="43">
        <v>32020102</v>
      </c>
      <c r="C83" s="44" t="s">
        <v>136</v>
      </c>
      <c r="D83" s="45"/>
      <c r="E83" s="45"/>
      <c r="F83" s="45"/>
    </row>
    <row r="84" spans="1:6" hidden="1" x14ac:dyDescent="0.3">
      <c r="A84" s="44"/>
      <c r="B84" s="43"/>
      <c r="C84" s="44"/>
      <c r="D84" s="45"/>
      <c r="E84" s="45"/>
      <c r="F84" s="45"/>
    </row>
    <row r="85" spans="1:6" hidden="1" x14ac:dyDescent="0.3">
      <c r="A85" s="42" t="s">
        <v>685</v>
      </c>
      <c r="B85" s="43">
        <v>32020104</v>
      </c>
      <c r="C85" s="44" t="s">
        <v>137</v>
      </c>
      <c r="D85" s="45"/>
      <c r="E85" s="45"/>
      <c r="F85" s="45"/>
    </row>
    <row r="86" spans="1:6" hidden="1" x14ac:dyDescent="0.3">
      <c r="A86" s="44"/>
      <c r="B86" s="43"/>
      <c r="C86" s="44"/>
      <c r="D86" s="45"/>
      <c r="E86" s="45"/>
      <c r="F86" s="45"/>
    </row>
    <row r="87" spans="1:6" s="1" customFormat="1" x14ac:dyDescent="0.3">
      <c r="A87" s="5"/>
      <c r="B87" s="4">
        <v>320301</v>
      </c>
      <c r="C87" s="5" t="s">
        <v>138</v>
      </c>
      <c r="D87" s="11">
        <f>SUM(D88:D92)</f>
        <v>0</v>
      </c>
      <c r="E87" s="11">
        <f>SUM(E88:E92)</f>
        <v>0</v>
      </c>
      <c r="F87" s="11">
        <f>SUM(F88:F92)</f>
        <v>0</v>
      </c>
    </row>
    <row r="88" spans="1:6" hidden="1" x14ac:dyDescent="0.3">
      <c r="A88" s="42" t="s">
        <v>686</v>
      </c>
      <c r="B88" s="43">
        <v>32030101</v>
      </c>
      <c r="C88" s="44" t="s">
        <v>139</v>
      </c>
      <c r="D88" s="45"/>
      <c r="E88" s="45"/>
      <c r="F88" s="45"/>
    </row>
    <row r="89" spans="1:6" hidden="1" x14ac:dyDescent="0.3">
      <c r="A89" s="42" t="s">
        <v>687</v>
      </c>
      <c r="B89" s="43">
        <v>32030109</v>
      </c>
      <c r="C89" s="44" t="s">
        <v>140</v>
      </c>
      <c r="D89" s="45"/>
      <c r="E89" s="45"/>
      <c r="F89" s="45"/>
    </row>
    <row r="90" spans="1:6" hidden="1" x14ac:dyDescent="0.3">
      <c r="A90" s="42" t="s">
        <v>672</v>
      </c>
      <c r="B90" s="43">
        <v>32030110</v>
      </c>
      <c r="C90" s="44" t="s">
        <v>141</v>
      </c>
      <c r="D90" s="45"/>
      <c r="E90" s="45"/>
      <c r="F90" s="45"/>
    </row>
    <row r="91" spans="1:6" hidden="1" x14ac:dyDescent="0.3">
      <c r="A91" s="46"/>
      <c r="B91" s="47"/>
      <c r="C91" s="46"/>
      <c r="D91" s="45"/>
      <c r="E91" s="45"/>
      <c r="F91" s="45"/>
    </row>
    <row r="92" spans="1:6" hidden="1" x14ac:dyDescent="0.3">
      <c r="A92" s="46"/>
      <c r="B92" s="47"/>
      <c r="C92" s="46"/>
      <c r="D92" s="45"/>
      <c r="E92" s="45"/>
      <c r="F92" s="45"/>
    </row>
    <row r="93" spans="1:6" s="1" customFormat="1" x14ac:dyDescent="0.3">
      <c r="A93" s="5"/>
      <c r="B93" s="4">
        <v>32011000</v>
      </c>
      <c r="C93" s="5" t="s">
        <v>142</v>
      </c>
      <c r="D93" s="11">
        <f>SUM(D94:D95)</f>
        <v>0</v>
      </c>
      <c r="E93" s="11">
        <f>SUM(E94:E95)</f>
        <v>0</v>
      </c>
      <c r="F93" s="11">
        <f>SUM(F94:F95)</f>
        <v>0</v>
      </c>
    </row>
    <row r="94" spans="1:6" hidden="1" x14ac:dyDescent="0.3">
      <c r="A94" s="42" t="s">
        <v>671</v>
      </c>
      <c r="B94" s="46"/>
      <c r="C94" s="46"/>
      <c r="D94" s="45"/>
      <c r="E94" s="45"/>
      <c r="F94" s="45"/>
    </row>
    <row r="95" spans="1:6" hidden="1" x14ac:dyDescent="0.3">
      <c r="A95" s="46"/>
      <c r="B95" s="46"/>
      <c r="C95" s="46"/>
      <c r="D95" s="45"/>
      <c r="E95" s="45"/>
      <c r="F95" s="45"/>
    </row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SBF03xIWji8INNoTq9E/xJxoCyPluhANd56HskGifJRdNus8lDaJWCMHu56sJHyBtv+QJGmv/cWfkrjFi24agg==" saltValue="VBAkhotOzpgaw4fXvSRv+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54" orientation="landscape" r:id="rId1"/>
  <headerFooter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topLeftCell="B3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6" t="s">
        <v>511</v>
      </c>
      <c r="B2" s="76"/>
      <c r="C2" s="76"/>
      <c r="D2" s="76"/>
      <c r="E2" s="76"/>
    </row>
    <row r="3" spans="1:5" ht="26.5" customHeight="1" x14ac:dyDescent="0.3">
      <c r="A3" s="78" t="s">
        <v>781</v>
      </c>
      <c r="B3" s="78"/>
      <c r="C3" s="78"/>
      <c r="D3" s="78"/>
      <c r="E3" s="78"/>
    </row>
    <row r="4" spans="1:5" x14ac:dyDescent="0.3">
      <c r="A4" s="77" t="s">
        <v>701</v>
      </c>
      <c r="B4" s="77"/>
      <c r="C4" s="77"/>
      <c r="D4" s="77"/>
      <c r="E4" s="77"/>
    </row>
    <row r="6" spans="1:5" ht="51" customHeight="1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3">
        <v>21</v>
      </c>
      <c r="B7" s="3" t="s">
        <v>4</v>
      </c>
      <c r="C7" s="12">
        <f>C8+C13+C20</f>
        <v>36642720</v>
      </c>
      <c r="D7" s="12">
        <f t="shared" ref="D7:E7" si="0">D8+D13+D20</f>
        <v>34642720</v>
      </c>
      <c r="E7" s="12">
        <f t="shared" si="0"/>
        <v>35145696</v>
      </c>
    </row>
    <row r="8" spans="1:5" s="1" customFormat="1" x14ac:dyDescent="0.3">
      <c r="A8" s="3">
        <v>2101</v>
      </c>
      <c r="B8" s="3" t="s">
        <v>5</v>
      </c>
      <c r="C8" s="12">
        <f>C9</f>
        <v>36642720</v>
      </c>
      <c r="D8" s="12">
        <f t="shared" ref="D8:E8" si="1">D9</f>
        <v>34642720</v>
      </c>
      <c r="E8" s="12">
        <f t="shared" si="1"/>
        <v>35145696</v>
      </c>
    </row>
    <row r="9" spans="1:5" s="1" customFormat="1" x14ac:dyDescent="0.3">
      <c r="A9" s="3">
        <v>210101</v>
      </c>
      <c r="B9" s="3" t="s">
        <v>6</v>
      </c>
      <c r="C9" s="12">
        <f>SUM(C10:C12)</f>
        <v>36642720</v>
      </c>
      <c r="D9" s="12">
        <f t="shared" ref="D9:E9" si="2">SUM(D10:D12)</f>
        <v>34642720</v>
      </c>
      <c r="E9" s="12">
        <f t="shared" si="2"/>
        <v>35145696</v>
      </c>
    </row>
    <row r="10" spans="1:5" x14ac:dyDescent="0.3">
      <c r="A10" s="59">
        <v>21010101</v>
      </c>
      <c r="B10" s="48" t="s">
        <v>5</v>
      </c>
      <c r="C10" s="41">
        <v>36642720</v>
      </c>
      <c r="D10" s="41">
        <v>34642720</v>
      </c>
      <c r="E10" s="41">
        <v>35145696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j0hwYXXVDJ2U/Bv9d49ZZ4tcB5gRfXpXhVjBQliEFBsLbvhvZvW9xihmSxG8GruwxQWvYr5V6SNByzDh2T3xjQ==" saltValue="xQAVvTK8kAeYwhQwMsw9+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tabSelected="1" view="pageBreakPreview" topLeftCell="A7" zoomScale="90" zoomScaleNormal="140" zoomScaleSheetLayoutView="90" workbookViewId="0">
      <selection activeCell="B18" sqref="B1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6" t="s">
        <v>512</v>
      </c>
      <c r="B3" s="76"/>
      <c r="C3" s="76"/>
      <c r="D3" s="76"/>
      <c r="E3" s="76"/>
    </row>
    <row r="4" spans="1:5" ht="28.9" customHeight="1" x14ac:dyDescent="0.3">
      <c r="A4" s="78" t="s">
        <v>782</v>
      </c>
      <c r="B4" s="78"/>
      <c r="C4" s="78"/>
      <c r="D4" s="78"/>
      <c r="E4" s="78"/>
    </row>
    <row r="5" spans="1:5" x14ac:dyDescent="0.3">
      <c r="A5" s="77" t="s">
        <v>701</v>
      </c>
      <c r="B5" s="77"/>
      <c r="C5" s="77"/>
      <c r="D5" s="77"/>
      <c r="E5" s="77"/>
    </row>
    <row r="6" spans="1:5" ht="45" x14ac:dyDescent="0.3">
      <c r="A6" s="58" t="s">
        <v>0</v>
      </c>
      <c r="B6" s="58" t="s">
        <v>1</v>
      </c>
      <c r="C6" s="50" t="s">
        <v>543</v>
      </c>
      <c r="D6" s="50" t="s">
        <v>544</v>
      </c>
      <c r="E6" s="50" t="s">
        <v>545</v>
      </c>
    </row>
    <row r="7" spans="1:5" s="1" customFormat="1" x14ac:dyDescent="0.3">
      <c r="A7" s="4">
        <v>2</v>
      </c>
      <c r="B7" s="5" t="s">
        <v>20</v>
      </c>
      <c r="C7" s="12">
        <f>C8+C84+C88+C93</f>
        <v>6000000</v>
      </c>
      <c r="D7" s="12">
        <f t="shared" ref="D7:E7" si="0">D8+D84+D88+D93</f>
        <v>5320000</v>
      </c>
      <c r="E7" s="12">
        <f t="shared" si="0"/>
        <v>62800000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6000000</v>
      </c>
      <c r="D8" s="12">
        <f t="shared" ref="D8:E8" si="1">D9+D14+D22+D36+D45+D48+D54+D63+D67+D70</f>
        <v>5320000</v>
      </c>
      <c r="E8" s="12">
        <f t="shared" si="1"/>
        <v>62800000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520000</v>
      </c>
      <c r="E9" s="12">
        <f t="shared" si="2"/>
        <v>2500000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x14ac:dyDescent="0.3">
      <c r="A13" s="43">
        <v>22020104</v>
      </c>
      <c r="B13" s="44" t="s">
        <v>26</v>
      </c>
      <c r="C13" s="41">
        <v>1000000</v>
      </c>
      <c r="D13" s="41">
        <v>520000</v>
      </c>
      <c r="E13" s="41">
        <v>2500000</v>
      </c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5000000</v>
      </c>
      <c r="D36" s="12">
        <f t="shared" ref="D36:E36" si="4">SUM(D37:D44)</f>
        <v>4800000</v>
      </c>
      <c r="E36" s="12">
        <f t="shared" si="4"/>
        <v>2300000</v>
      </c>
    </row>
    <row r="37" spans="1:5" x14ac:dyDescent="0.3">
      <c r="A37" s="43">
        <v>22020401</v>
      </c>
      <c r="B37" s="44" t="s">
        <v>50</v>
      </c>
      <c r="C37" s="41">
        <v>5000000</v>
      </c>
      <c r="D37" s="41">
        <v>4800000</v>
      </c>
      <c r="E37" s="41">
        <v>2300000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0</v>
      </c>
      <c r="D70" s="12">
        <f t="shared" ref="D70:E70" si="10">SUM(D71:D83)</f>
        <v>0</v>
      </c>
      <c r="E70" s="12">
        <f t="shared" si="10"/>
        <v>58000000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0</v>
      </c>
      <c r="D76" s="41"/>
      <c r="E76" s="41">
        <v>58000000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h9nRXth5u2DpsMYJumkiXlDX4aYsz+Lqmlzou+8N+3zFkqC/wmyj146Syz0HxDeb+0byPw8dJ3DTtbAO2efNpQ==" saltValue="03Au1bGcjdMMWTRF9L8Ty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1</vt:i4>
      </vt:variant>
    </vt:vector>
  </HeadingPairs>
  <TitlesOfParts>
    <vt:vector size="39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'ESD CAPITAL EXP F.xii'!Print_Area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Amihal A</cp:lastModifiedBy>
  <cp:lastPrinted>2026-07-11T14:32:01Z</cp:lastPrinted>
  <dcterms:created xsi:type="dcterms:W3CDTF">2025-11-07T19:59:01Z</dcterms:created>
  <dcterms:modified xsi:type="dcterms:W3CDTF">2026-07-11T14:32:33Z</dcterms:modified>
</cp:coreProperties>
</file>