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2A3EC525-D9BC-4C33-A248-23AA822EB4C0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75" i="31"/>
  <c r="F75" i="31"/>
  <c r="E77" i="34"/>
  <c r="F77" i="34"/>
  <c r="E80" i="37"/>
  <c r="F80" i="37"/>
  <c r="E75" i="40"/>
  <c r="F75" i="40"/>
  <c r="E75" i="3"/>
  <c r="F75" i="3"/>
  <c r="D75" i="25"/>
  <c r="D75" i="31"/>
  <c r="D77" i="34"/>
  <c r="D80" i="37"/>
  <c r="D75" i="40"/>
  <c r="D75" i="3"/>
  <c r="E56" i="25"/>
  <c r="F56" i="25"/>
  <c r="E56" i="31"/>
  <c r="F56" i="31"/>
  <c r="E58" i="34"/>
  <c r="F58" i="34"/>
  <c r="E61" i="37"/>
  <c r="F61" i="37"/>
  <c r="E56" i="40"/>
  <c r="F56" i="40"/>
  <c r="E56" i="3"/>
  <c r="F56" i="3"/>
  <c r="D56" i="25"/>
  <c r="D56" i="31"/>
  <c r="D58" i="34"/>
  <c r="D61" i="37"/>
  <c r="D56" i="40"/>
  <c r="D56" i="3"/>
  <c r="E28" i="25"/>
  <c r="F28" i="25"/>
  <c r="E28" i="31"/>
  <c r="F28" i="31"/>
  <c r="E30" i="34"/>
  <c r="F30" i="34"/>
  <c r="E33" i="37"/>
  <c r="F33" i="37"/>
  <c r="E28" i="40"/>
  <c r="F28" i="40"/>
  <c r="E28" i="3"/>
  <c r="F28" i="3"/>
  <c r="D28" i="25"/>
  <c r="D28" i="31"/>
  <c r="D30" i="34"/>
  <c r="D33" i="37"/>
  <c r="D28" i="40"/>
  <c r="D28" i="3"/>
  <c r="E17" i="25"/>
  <c r="F17" i="25"/>
  <c r="E17" i="31"/>
  <c r="F17" i="31"/>
  <c r="E19" i="34"/>
  <c r="F19" i="34"/>
  <c r="E22" i="37"/>
  <c r="F22" i="37"/>
  <c r="E17" i="40"/>
  <c r="F17" i="40"/>
  <c r="E17" i="3"/>
  <c r="F17" i="3"/>
  <c r="D17" i="25"/>
  <c r="D17" i="31"/>
  <c r="D19" i="34"/>
  <c r="D22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9" i="9"/>
  <c r="E11" i="7" s="1"/>
  <c r="E20" i="8" s="1"/>
  <c r="D129" i="9"/>
  <c r="D11" i="7" s="1"/>
  <c r="D20" i="8" s="1"/>
  <c r="C129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C93" i="39" s="1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6" i="37"/>
  <c r="E86" i="37"/>
  <c r="D86" i="37"/>
  <c r="F73" i="37"/>
  <c r="E73" i="37"/>
  <c r="D73" i="37"/>
  <c r="F54" i="37"/>
  <c r="E54" i="37"/>
  <c r="D54" i="37"/>
  <c r="F45" i="37"/>
  <c r="E45" i="37"/>
  <c r="D45" i="37"/>
  <c r="F39" i="37"/>
  <c r="E39" i="37"/>
  <c r="D39" i="37"/>
  <c r="E98" i="36"/>
  <c r="D98" i="36"/>
  <c r="C98" i="36"/>
  <c r="E96" i="36"/>
  <c r="D96" i="36"/>
  <c r="C96" i="36"/>
  <c r="E91" i="36"/>
  <c r="E90" i="36" s="1"/>
  <c r="D91" i="36"/>
  <c r="D90" i="36" s="1"/>
  <c r="C91" i="36"/>
  <c r="C90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3" i="34"/>
  <c r="E83" i="34"/>
  <c r="D83" i="34"/>
  <c r="F70" i="34"/>
  <c r="E70" i="34"/>
  <c r="D70" i="34"/>
  <c r="F51" i="34"/>
  <c r="E51" i="34"/>
  <c r="D51" i="34"/>
  <c r="F42" i="34"/>
  <c r="E42" i="34"/>
  <c r="D42" i="34"/>
  <c r="F36" i="34"/>
  <c r="E36" i="34"/>
  <c r="D36" i="34"/>
  <c r="E104" i="33"/>
  <c r="D104" i="33"/>
  <c r="C104" i="33"/>
  <c r="E102" i="33"/>
  <c r="D102" i="33"/>
  <c r="C102" i="33"/>
  <c r="E97" i="33"/>
  <c r="E96" i="33" s="1"/>
  <c r="D97" i="33"/>
  <c r="D96" i="33" s="1"/>
  <c r="C97" i="33"/>
  <c r="C96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7" i="16"/>
  <c r="D97" i="16"/>
  <c r="C97" i="16"/>
  <c r="E95" i="16"/>
  <c r="D95" i="16"/>
  <c r="C95" i="16"/>
  <c r="E90" i="16"/>
  <c r="E89" i="16" s="1"/>
  <c r="D90" i="16"/>
  <c r="D89" i="16" s="1"/>
  <c r="C90" i="16"/>
  <c r="C89" i="16" s="1"/>
  <c r="E86" i="16"/>
  <c r="E85" i="16" s="1"/>
  <c r="D86" i="16"/>
  <c r="D85" i="16" s="1"/>
  <c r="C86" i="16"/>
  <c r="C85" i="16" s="1"/>
  <c r="E71" i="16"/>
  <c r="D71" i="16"/>
  <c r="C71" i="16"/>
  <c r="E68" i="16"/>
  <c r="D68" i="16"/>
  <c r="C68" i="16"/>
  <c r="E64" i="16"/>
  <c r="D64" i="16"/>
  <c r="C64" i="16"/>
  <c r="E55" i="16"/>
  <c r="D55" i="16"/>
  <c r="C55" i="16"/>
  <c r="E49" i="16"/>
  <c r="D49" i="16"/>
  <c r="C49" i="16"/>
  <c r="E46" i="16"/>
  <c r="D46" i="16"/>
  <c r="C46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7" i="9"/>
  <c r="E126" i="9" s="1"/>
  <c r="D127" i="9"/>
  <c r="D126" i="9" s="1"/>
  <c r="E124" i="9"/>
  <c r="D124" i="9"/>
  <c r="E121" i="9"/>
  <c r="D121" i="9"/>
  <c r="E117" i="9"/>
  <c r="D117" i="9"/>
  <c r="E114" i="9"/>
  <c r="D114" i="9"/>
  <c r="E112" i="9"/>
  <c r="D112" i="9"/>
  <c r="E110" i="9"/>
  <c r="D110" i="9"/>
  <c r="E106" i="9"/>
  <c r="D106" i="9"/>
  <c r="E96" i="9"/>
  <c r="D96" i="9"/>
  <c r="E82" i="9"/>
  <c r="D82" i="9"/>
  <c r="E80" i="9"/>
  <c r="D80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80" i="9"/>
  <c r="C82" i="9"/>
  <c r="C96" i="9"/>
  <c r="C106" i="9"/>
  <c r="C110" i="9"/>
  <c r="C112" i="9"/>
  <c r="C114" i="9"/>
  <c r="C117" i="9"/>
  <c r="C121" i="9"/>
  <c r="C124" i="9"/>
  <c r="C127" i="9"/>
  <c r="C126" i="9" s="1"/>
  <c r="D13" i="19" l="1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4" i="16"/>
  <c r="C93" i="18"/>
  <c r="C8" i="33"/>
  <c r="C95" i="36"/>
  <c r="C93" i="24"/>
  <c r="C8" i="36"/>
  <c r="C8" i="39"/>
  <c r="C7" i="39" s="1"/>
  <c r="C8" i="16"/>
  <c r="C8" i="22"/>
  <c r="C8" i="20"/>
  <c r="C8" i="30"/>
  <c r="C8" i="18"/>
  <c r="C7" i="18" s="1"/>
  <c r="C8" i="24"/>
  <c r="E93" i="20"/>
  <c r="D93" i="24"/>
  <c r="D95" i="36"/>
  <c r="D94" i="16"/>
  <c r="D8" i="39"/>
  <c r="D8" i="16"/>
  <c r="D8" i="33"/>
  <c r="E8" i="16"/>
  <c r="E8" i="22"/>
  <c r="D8" i="20"/>
  <c r="D8" i="30"/>
  <c r="D8" i="22"/>
  <c r="E8" i="39"/>
  <c r="E8" i="33"/>
  <c r="E8" i="20"/>
  <c r="E8" i="30"/>
  <c r="E7" i="30" s="1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101" i="33"/>
  <c r="E95" i="36"/>
  <c r="D93" i="18"/>
  <c r="D93" i="30"/>
  <c r="E93" i="39"/>
  <c r="C94" i="16"/>
  <c r="E93" i="18"/>
  <c r="E93" i="30"/>
  <c r="C101" i="33"/>
  <c r="E94" i="27"/>
  <c r="C93" i="20"/>
  <c r="C93" i="30"/>
  <c r="D101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20" i="9"/>
  <c r="D119" i="9" s="1"/>
  <c r="E120" i="9"/>
  <c r="E119" i="9" s="1"/>
  <c r="E7" i="9"/>
  <c r="E6" i="9" s="1"/>
  <c r="D7" i="9"/>
  <c r="D6" i="9" s="1"/>
  <c r="C120" i="9"/>
  <c r="C119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D7" i="22" l="1"/>
  <c r="E26" i="7"/>
  <c r="C7" i="24"/>
  <c r="E7" i="24"/>
  <c r="E7" i="16"/>
  <c r="C25" i="7"/>
  <c r="E7" i="22"/>
  <c r="E15" i="11" s="1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C6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<sst xmlns="http://schemas.openxmlformats.org/spreadsheetml/2006/main" count="2601" uniqueCount="931">
  <si>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</si>
  <si>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</si>
  <si>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</si>
  <si>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</si>
  <si>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</si>
  <si>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</si>
  <si>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</si>
  <si>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</si>
  <si>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</si>
  <si>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</si>
  <si>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</si>
  <si>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</si>
  <si>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</si>
  <si>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</si>
  <si>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</si>
  <si>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</si>
  <si>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</si>
  <si>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</si>
  <si>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</si>
  <si>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</si>
  <si>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</si>
  <si>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</si>
  <si>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</si>
  <si>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</si>
  <si>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</si>
  <si>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</si>
  <si>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</si>
  <si>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</si>
  <si>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</si>
  <si>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</si>
  <si>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</si>
  <si>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</si>
  <si>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</si>
  <si>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</si>
  <si>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</si>
  <si>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</si>
  <si>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</si>
  <si>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</si>
  <si>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</si>
  <si>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</si>
  <si>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</si>
  <si>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</si>
  <si>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</si>
  <si>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</si>
  <si>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</si>
  <si>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</si>
  <si>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</si>
  <si>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</si>
  <si>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</si>
  <si>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</si>
  <si>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</si>
  <si>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</si>
  <si>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</si>
  <si>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</si>
  <si>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</si>
  <si>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</si>
  <si>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</si>
  <si>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</si>
  <si>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</si>
  <si>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</si>
  <si>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</si>
  <si>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</si>
  <si>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</si>
  <si>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</si>
  <si>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</si>
  <si>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</si>
  <si>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</si>
  <si>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</si>
  <si>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</si>
  <si>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</si>
  <si>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</si>
  <si>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</si>
  <si>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</si>
  <si>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</si>
  <si>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</si>
  <si>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</si>
  <si>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</si>
  <si>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</si>
  <si>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</si>
  <si>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</si>
  <si>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</si>
  <si>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</si>
  <si>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</si>
  <si>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</si>
  <si>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</si>
  <si>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</si>
  <si>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</si>
  <si>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</si>
  <si>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</si>
  <si>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</si>
  <si>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</si>
  <si>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</si>
  <si>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</si>
  <si>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</si>
  <si>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</si>
  <si>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</si>
  <si>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</si>
  <si>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</si>
  <si>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</si>
  <si>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</si>
  <si>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</si>
  <si>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</si>
  <si>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</si>
  <si>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</si>
  <si>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</si>
  <si>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</si>
  <si>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</si>
  <si>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</si>
  <si>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</si>
  <si>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</si>
  <si>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</si>
  <si>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</si>
  <si>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</si>
  <si>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</si>
  <si>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</si>
  <si>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</si>
  <si>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</si>
  <si>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</si>
  <si>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</si>
  <si>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</si>
  <si>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</si>
  <si>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</si>
  <si>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</si>
  <si>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</si>
  <si>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</si>
  <si>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</si>
  <si>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</si>
  <si>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</si>
  <si>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</si>
  <si>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</si>
  <si>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</si>
  <si>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</si>
  <si>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</si>
  <si>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</si>
  <si>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</si>
  <si>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</si>
  <si>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</si>
  <si>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</si>
  <si>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</si>
  <si>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</si>
  <si>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</si>
  <si>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</si>
  <si>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</si>
  <si>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</si>
  <si>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</si>
  <si>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</si>
  <si>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</si>
  <si>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</si>
  <si>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</si>
  <si>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</si>
  <si>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</si>
  <si>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</si>
  <si>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</si>
  <si>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</si>
  <si>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</si>
  <si>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</si>
  <si>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</si>
  <si>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</si>
  <si>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</si>
  <si>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</si>
  <si>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</si>
  <si>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</si>
  <si>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</si>
  <si>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</si>
  <si>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</si>
  <si>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</si>
  <si>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</si>
  <si>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</si>
  <si>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</si>
  <si>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</si>
  <si>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</si>
  <si>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</si>
  <si>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</si>
  <si>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</si>
  <si>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</si>
  <si>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</si>
  <si>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</si>
  <si>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</si>
  <si>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</si>
  <si>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</si>
  <si>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</si>
  <si>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</si>
  <si>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</si>
  <si>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</si>
  <si>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</si>
  <si>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</si>
  <si>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</si>
  <si>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</si>
  <si>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</si>
  <si>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</si>
  <si>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</si>
  <si>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</si>
  <si>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</si>
  <si>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</si>
  <si>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</si>
  <si>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</si>
  <si>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</si>
  <si>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</si>
  <si>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</si>
  <si>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</si>
  <si>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</si>
  <si>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</si>
  <si>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</si>
  <si>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</si>
  <si>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</si>
  <si>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</si>
  <si>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</si>
  <si>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</si>
  <si>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</si>
  <si>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</si>
  <si>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</si>
  <si>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</si>
  <si>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</si>
  <si>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</si>
  <si>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</si>
  <si>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</si>
  <si>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</si>
  <si>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</si>
  <si>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</si>
  <si>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</si>
  <si>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</si>
  <si>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</si>
  <si>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</si>
  <si>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</si>
  <si>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</si>
  <si>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</si>
  <si>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</si>
  <si>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</si>
  <si>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</si>
  <si>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</si>
  <si>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</si>
  <si>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</si>
  <si>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</si>
  <si>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</si>
  <si>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</si>
  <si>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</si>
  <si>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</si>
  <si>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</si>
  <si>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</si>
  <si>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</si>
  <si>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</si>
  <si>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</si>
  <si>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</si>
  <si>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</si>
  <si>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</si>
  <si>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</si>
  <si>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</si>
  <si>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</si>
  <si>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</si>
  <si>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</si>
  <si>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</si>
  <si>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</si>
  <si>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</si>
  <si>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</si>
  <si>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</si>
  <si>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</si>
  <si>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</si>
  <si>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</si>
  <si>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</si>
  <si>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</si>
  <si>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</si>
  <si>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</si>
  <si>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</si>
  <si>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</si>
  <si>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</si>
  <si>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</si>
  <si>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</si>
  <si>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</si>
  <si>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</si>
  <si>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</si>
  <si>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</si>
  <si>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</si>
  <si>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</si>
  <si>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</si>
  <si>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</si>
  <si>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</si>
  <si>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</si>
  <si>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</si>
  <si>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</si>
  <si>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</si>
  <si>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</si>
  <si>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</si>
  <si>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</si>
  <si>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</si>
  <si>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</si>
  <si>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</si>
  <si>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</si>
  <si>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</si>
  <si>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</si>
  <si>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</si>
  <si>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</si>
  <si>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</si>
  <si>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</si>
  <si>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</si>
  <si>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</si>
  <si>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</si>
  <si>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</si>
  <si>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</si>
  <si>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</si>
  <si>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</si>
  <si>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</si>
  <si>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</si>
  <si>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</si>
  <si>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</si>
  <si>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</si>
  <si>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</si>
  <si>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</si>
  <si>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</si>
  <si>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</si>
  <si>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</si>
  <si>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</si>
  <si>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</si>
  <si>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</si>
  <si>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</si>
  <si>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</si>
  <si>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</si>
  <si>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</si>
  <si>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</si>
  <si>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</si>
  <si>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</si>
  <si>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</si>
  <si>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</si>
  <si>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</si>
  <si>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</si>
  <si>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</si>
  <si>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</si>
  <si>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</si>
  <si>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</si>
  <si>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</si>
  <si>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</si>
  <si>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</si>
  <si>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</si>
  <si>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</si>
  <si>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</si>
  <si>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</si>
  <si>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</si>
  <si>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</si>
  <si>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</si>
  <si>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</si>
  <si>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</si>
  <si>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</si>
  <si>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</si>
  <si>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</si>
  <si>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</si>
  <si>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</si>
  <si>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</si>
  <si>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</si>
  <si>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</si>
  <si>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</si>
  <si>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</si>
  <si>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</si>
  <si>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</si>
  <si>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</si>
  <si>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</si>
  <si>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</si>
  <si>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</si>
  <si>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</si>
  <si>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</si>
  <si>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</si>
  <si>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</si>
  <si>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</si>
  <si>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</si>
  <si>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</si>
  <si>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</si>
  <si>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</si>
  <si>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</si>
  <si>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</si>
  <si>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</si>
  <si>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</si>
  <si>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</si>
  <si>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</si>
  <si>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</si>
  <si>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</si>
  <si>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</si>
  <si>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</si>
  <si>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</si>
  <si>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</si>
  <si>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</si>
  <si>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</si>
  <si>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</si>
  <si>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</si>
  <si>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</si>
  <si>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</si>
  <si>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</si>
  <si>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</si>
  <si>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</si>
  <si>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</si>
  <si>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</si>
  <si>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</si>
  <si>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</si>
  <si>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</si>
  <si>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</si>
  <si>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</si>
  <si>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</si>
  <si>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</si>
  <si>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</si>
  <si>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</si>
  <si>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</si>
  <si>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</si>
  <si>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</si>
  <si>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</si>
  <si>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</si>
  <si>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</si>
  <si>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</si>
  <si>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</si>
  <si>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</si>
  <si>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</si>
  <si>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</si>
  <si>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</si>
  <si>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</si>
  <si>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</si>
  <si>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</si>
  <si>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</si>
  <si>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</si>
  <si>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</si>
  <si>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</si>
  <si>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</si>
  <si>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</si>
  <si>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</si>
  <si>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</si>
  <si>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</si>
  <si>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</si>
  <si>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</si>
  <si>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</si>
  <si>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</si>
  <si>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</si>
  <si>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</si>
  <si>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</si>
  <si>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</si>
  <si>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</si>
  <si>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</si>
  <si>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</si>
  <si>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</si>
  <si>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</si>
  <si>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</si>
  <si>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</si>
  <si>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</si>
  <si>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</si>
  <si>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</si>
  <si>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</si>
  <si>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</si>
  <si>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</si>
  <si>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</si>
  <si>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</si>
  <si>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</si>
  <si>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</si>
  <si>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</si>
  <si>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</si>
  <si>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</si>
  <si>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</si>
  <si>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</si>
  <si>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</si>
  <si>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</si>
  <si>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</si>
  <si>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</si>
  <si>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</si>
  <si>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</si>
  <si>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</si>
  <si>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</si>
  <si>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</si>
  <si>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</si>
  <si>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</si>
  <si>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</si>
  <si>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</si>
  <si>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</si>
  <si>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</si>
  <si>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</si>
  <si>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</si>
  <si>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</si>
  <si>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</si>
  <si>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</si>
  <si>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</si>
  <si>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</si>
  <si>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</si>
  <si>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</si>
  <si>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</si>
  <si>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</si>
  <si>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</si>
  <si>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</si>
  <si>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</si>
  <si>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</si>
  <si>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</si>
  <si>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</si>
  <si>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</si>
  <si>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</si>
  <si>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</si>
  <si>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</si>
  <si>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</si>
  <si>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</si>
  <si>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</si>
  <si>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</si>
  <si>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</si>
  <si>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</si>
  <si>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</si>
  <si>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</si>
  <si>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</si>
  <si>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</si>
  <si>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</si>
  <si>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</si>
  <si>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</si>
  <si>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</si>
  <si>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</si>
  <si>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</si>
  <si>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</si>
  <si>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</si>
  <si>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</si>
  <si>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</si>
  <si>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</si>
  <si>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</si>
  <si>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</si>
  <si>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</si>
  <si>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</si>
  <si>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</si>
  <si>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</si>
  <si>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</si>
  <si>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</si>
  <si>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</si>
  <si>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</si>
  <si>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</si>
  <si>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</si>
  <si>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</si>
  <si>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</si>
  <si>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</si>
  <si>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</si>
  <si>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</si>
  <si>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</si>
  <si>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</si>
  <si>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</si>
  <si>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</si>
  <si>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</si>
  <si>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</si>
  <si>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</si>
  <si>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</si>
  <si>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</si>
  <si>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</si>
  <si>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</si>
  <si>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</si>
  <si>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</si>
  <si>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</si>
  <si>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</si>
  <si>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</si>
  <si>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</si>
  <si>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</si>
  <si>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</si>
  <si>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</si>
  <si>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</si>
  <si>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</si>
  <si>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</si>
  <si>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</si>
  <si>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</si>
  <si>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</si>
  <si>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</si>
  <si>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</si>
  <si>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</si>
  <si>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</si>
  <si>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</si>
  <si>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</si>
  <si>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</si>
  <si>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</si>
  <si>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</si>
  <si>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</si>
  <si>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</si>
  <si>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</si>
  <si>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</si>
  <si>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</si>
  <si>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</si>
  <si>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</si>
  <si>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</si>
  <si>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</si>
  <si>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</si>
  <si>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</si>
  <si>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</si>
  <si>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</si>
  <si>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</si>
  <si>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</si>
  <si>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</si>
  <si>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</si>
  <si>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</si>
  <si>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</si>
  <si>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</si>
  <si>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</si>
  <si>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</si>
  <si>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</si>
  <si>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</si>
  <si>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</si>
  <si>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</si>
  <si>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</si>
  <si>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</si>
  <si>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</si>
  <si>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</si>
  <si>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</si>
  <si>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</si>
  <si>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</si>
  <si>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</si>
  <si>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</si>
  <si>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</si>
  <si>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</si>
  <si>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</si>
  <si>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</si>
  <si>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</si>
  <si>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</si>
  <si>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</si>
  <si>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</si>
  <si>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</si>
  <si>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</si>
  <si>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</si>
  <si>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</si>
  <si>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</si>
  <si>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</si>
  <si>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</si>
  <si>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</si>
  <si>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</si>
  <si>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</si>
  <si>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</si>
  <si>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</si>
  <si>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</si>
  <si>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</si>
  <si>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</si>
  <si>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</si>
  <si>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</si>
  <si>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</si>
  <si>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</si>
  <si>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</si>
  <si>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</si>
  <si>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</si>
  <si>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</si>
  <si>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</si>
  <si>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</si>
  <si>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</si>
  <si>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</si>
  <si>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</si>
  <si>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</si>
  <si>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</si>
  <si>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</si>
  <si>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</si>
  <si>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</si>
  <si>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</si>
  <si>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</si>
  <si>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</si>
  <si>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</si>
  <si>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</si>
  <si>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</si>
  <si>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</si>
  <si>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</si>
  <si>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</si>
  <si>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</si>
  <si>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</si>
  <si>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</si>
  <si>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</si>
  <si>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</si>
  <si>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</si>
  <si>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</si>
  <si>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</si>
  <si>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</si>
  <si>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</si>
  <si>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</si>
  <si>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</si>
  <si>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</si>
  <si>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</si>
  <si>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</si>
  <si>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</si>
  <si>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</si>
  <si>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</si>
  <si>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</si>
  <si>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</si>
  <si>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</si>
  <si>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</si>
  <si>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</si>
  <si>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</si>
  <si>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</si>
  <si>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</si>
  <si>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</si>
  <si>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</si>
  <si>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</si>
  <si>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</si>
  <si>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</si>
  <si>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</si>
  <si>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</si>
  <si>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</si>
  <si>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</si>
  <si>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</si>
  <si>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</si>
  <si>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</si>
  <si>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</si>
  <si>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</si>
  <si>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</si>
  <si>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</si>
  <si>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</si>
  <si>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</si>
  <si>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</si>
  <si>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</si>
  <si>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</si>
  <si>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</si>
  <si>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</si>
  <si>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</si>
  <si>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</si>
  <si>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</si>
  <si>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</si>
  <si>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</si>
  <si>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</si>
  <si>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</si>
  <si>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</si>
  <si>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</si>
  <si>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</si>
  <si>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</si>
  <si>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</si>
  <si>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</si>
  <si>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</si>
  <si>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</si>
  <si>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</si>
  <si>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</si>
  <si>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</si>
  <si>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</si>
  <si>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</si>
  <si>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</si>
  <si>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</si>
  <si>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</si>
  <si>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</si>
  <si>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</si>
  <si>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</si>
  <si>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</si>
  <si>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</si>
  <si>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</si>
  <si>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</si>
  <si>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</si>
  <si>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</si>
  <si>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</si>
  <si>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</si>
  <si>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</si>
  <si>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</si>
  <si>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</si>
  <si>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</si>
  <si>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</si>
  <si>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</si>
  <si>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</si>
  <si>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</si>
  <si>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</si>
  <si>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</si>
  <si>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</si>
  <si>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</si>
  <si>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</si>
  <si>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</si>
  <si>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</si>
  <si>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</si>
  <si>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</si>
  <si>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</si>
  <si>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</si>
  <si>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</si>
  <si>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</si>
  <si>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</si>
  <si>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</si>
  <si>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</si>
  <si>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</si>
  <si>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</si>
  <si>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</si>
  <si>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</si>
  <si>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</si>
  <si>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</si>
  <si>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</si>
  <si>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</si>
  <si>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</si>
  <si>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</si>
  <si>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</si>
  <si>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</si>
  <si>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</si>
  <si>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</si>
  <si>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</si>
  <si>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</si>
  <si>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</si>
  <si>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</si>
  <si>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</si>
  <si>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</si>
  <si>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</si>
  <si>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</si>
  <si>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</si>
  <si>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</si>
  <si>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</si>
  <si>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</si>
  <si>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</si>
  <si>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</si>
  <si>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</si>
  <si>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</si>
  <si>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</si>
  <si>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</si>
  <si>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</si>
  <si>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</si>
  <si>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</si>
  <si>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</si>
  <si>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</si>
  <si>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</si>
  <si>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</si>
  <si>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</si>
  <si>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</si>
  <si>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</si>
  <si>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</si>
  <si>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</si>
  <si>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</si>
  <si>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</si>
  <si>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</si>
  <si>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</si>
  <si>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</si>
  <si>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</si>
  <si>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</si>
  <si>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</si>
  <si>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KANKIA LOCAL GOVERNMENT COUNCIL – 2026 PROPOSED BUDGET SUMMARY</t>
  </si>
  <si>
    <t>KANKIA LOCAL GOVERNMENT COUNCIL – 2026 BUDGET - SUMMARY OF REVENUE</t>
  </si>
  <si>
    <t>KANKIA LOCAL GOVERNMENT COUNCIL – 2026 BUDGET - SUMMARY OF EXPENDITURE</t>
  </si>
  <si>
    <t>KANKIA LOCAL GOVERNMENT COUNCIL – 2026 BUDGET - SUMMARY OF EXPENDITURE BY SECTOR</t>
  </si>
  <si>
    <t>KANKIA LOCAL GOVERNMENT COUNCIL – 2026 PROPOSED BUDGET - SUMMARY OF RECURRENT EXPENDITURE BY DEPARTMENT</t>
  </si>
  <si>
    <t>KANKIA LOCAL GOVERNMENT COUNCIL – 2026 BUDGET - SUMMARY OF RECURRENT EXPENDITURE</t>
  </si>
  <si>
    <t>KANKIA LOCAL GOVERNMENT COUNCIL – 2026 PROPOSED BUDGET - SUMMARY OF CAPITAL EXPENDITURE</t>
  </si>
  <si>
    <t>KANKIA LOCAL GOVERNMENT COUNCIL – 2026 BUDGET - SUMMARY OF CAPITAL EXPENDITURE BY DEPARTMENT</t>
  </si>
  <si>
    <t>KANKIA LOCAL GOVERNMENT COUNCIL – OFFICE OF THE CHAIRMAN PERSONNEL COST BUDGET</t>
  </si>
  <si>
    <t>KANKIA LOCAL GOVERNMENT COUNCIL – OFFICE OF THE LG SECRETARY PERSONNEL COST BUDGET</t>
  </si>
  <si>
    <t>KANKIA LOCAL GOVERNMENT COUNCIL – OFFICE OF THE LG SECRETARY OVERHEAD COST BUDGET</t>
  </si>
  <si>
    <t>KANKIA LOCAL GOVERNMENT COUNCIL – THE COUNCIL PERSONNEL COST BUDGET</t>
  </si>
  <si>
    <t>KANKIA LOCAL GOVERNMENT COUNCIL – THE COUNCIL OVERHEAD COST BUDGET</t>
  </si>
  <si>
    <t>KANKIA LOCAL GOVERNMENT COUNCIL – PMD PERSONNEL COST BUDGET</t>
  </si>
  <si>
    <t>KANKIA LOCAL GOVERNMENT COUNCIL – PMD OVERHEAD COST BUDGET</t>
  </si>
  <si>
    <t>KANKIA LOCAL GOVERNMENT COUNCIL – PMD CAPITAL EXPENDITURE</t>
  </si>
  <si>
    <t>KANKIA LOCAL GOVERNMENT COUNCIL – AGRIC PERSONNEL COST BUDGET</t>
  </si>
  <si>
    <t>KANKIA LOCAL GOVERNMENT COUNCIL – AGRIC OVERHEAD COST BUDGET</t>
  </si>
  <si>
    <t>KANKIA LOCAL GOVERNMENT COUNCIL – AGRIC CAPITAL EXPENDITURE</t>
  </si>
  <si>
    <t>KANKIA LOCAL GOVERNMENT COUNCIL – FINANCE PERSONNEL COST BUDGET</t>
  </si>
  <si>
    <t>KANKIA LOCAL GOVERNMENT COUNCIL – FINANCE OVERHEAD COST BUDGET</t>
  </si>
  <si>
    <t>KANKIA LOCAL GOVERNMENT COUNCIL  –  GRANTS AND CONTRIBUTIONS TO GOVERNMENT AGENCIES  -  22040105</t>
  </si>
  <si>
    <t>KANKIA LOCAL GOVERNMENT COUNCIL – FINANCE CAPITAL EXPENDITURE</t>
  </si>
  <si>
    <t>KANKIA LOCAL GOVERNMENT COUNCIL   –   JOINT / COMMON CAPITAL PROJECTS  -  32010221</t>
  </si>
  <si>
    <t>KANKIA LOCAL GOVERNMENT COUNCIL – WORKS PERSONNEL COST BUDGET</t>
  </si>
  <si>
    <t>KANKIA LOCAL GOVERNMENT COUNCIL – WORKS OVERHEAD COST BUDGET</t>
  </si>
  <si>
    <t>KANKIA LOCAL GOVERNMENT COUNCIL – WORKS CAPITAL EXPENDITURE</t>
  </si>
  <si>
    <t>KANKIA LOCAL GOVERNMENT COUNCIL – ESD PERSONNEL COST BUDGET</t>
  </si>
  <si>
    <t>KANKIA LOCAL GOVERNMENT COUNCIL – ESD OVERHEAD COST BUDGET</t>
  </si>
  <si>
    <t>KANKIA LOCAL GOVERNMENT COUNCIL – ESD CAPITAL EXPENDITURE</t>
  </si>
  <si>
    <t>KANKIA LOCAL GOVERNMENT COUNCIL – PHC PERSONNEL COST BUDGET</t>
  </si>
  <si>
    <t>KANKIA LOCAL GOVERNMENT COUNCIL – PHC OVERHEAD COST BUDGET</t>
  </si>
  <si>
    <t>KANKIA LOCAL GOVERNMENT COUNCIL – PHC CAPITAL EXPENDITURE</t>
  </si>
  <si>
    <t>KANKIA LOCAL GOVERNMENT COUNCIL – WATSAN PERSONNEL COST BUDGET</t>
  </si>
  <si>
    <t>KANKIA LOCAL GOVERNMENT COUNCIL – WATSAN OVERHEAD COST BUDGET</t>
  </si>
  <si>
    <t>KANKIA LOCAL GOVERNMENT COUNCIL – WATSAN CAPITAL EXPENDITURE</t>
  </si>
  <si>
    <t>KANKIA LOCAL GOVERNMENT COUNCIL – TRAD PERSONNEL COST BUDGET</t>
  </si>
  <si>
    <t>KANKIA LOCAL GOVERNMENT COUNCIL – TRAD OVERHEAD COST BUDGET</t>
  </si>
  <si>
    <t>s</t>
  </si>
  <si>
    <t xml:space="preserve">nutrition </t>
  </si>
  <si>
    <t>20</t>
  </si>
  <si>
    <t>21</t>
  </si>
  <si>
    <t>22</t>
  </si>
  <si>
    <t>23</t>
  </si>
  <si>
    <t>24</t>
  </si>
  <si>
    <t>25</t>
  </si>
  <si>
    <t>26</t>
  </si>
  <si>
    <t>27</t>
  </si>
  <si>
    <t>purchase of computers</t>
  </si>
  <si>
    <t>purchase of photocopying machine</t>
  </si>
  <si>
    <t>computer soft ware acquisition</t>
  </si>
  <si>
    <t>purchase of land at gachi for construction of slouter slab</t>
  </si>
  <si>
    <t>purchase of land for empowerment centre at rimaye</t>
  </si>
  <si>
    <t>maintenance of market/public places</t>
  </si>
  <si>
    <t>construction of market stall</t>
  </si>
  <si>
    <t>rehabilitation of d/head house rimaye</t>
  </si>
  <si>
    <t>rehabilitation/repairs of fixed asset</t>
  </si>
  <si>
    <t>rehabilitation/repairs of secretriat</t>
  </si>
  <si>
    <t>repairs of district head house kankia</t>
  </si>
  <si>
    <t>improvement of kankia market</t>
  </si>
  <si>
    <t>purchase of office furniture</t>
  </si>
  <si>
    <t>construction of vet clinic at jauga</t>
  </si>
  <si>
    <t>consruction of slaughter slab kankia</t>
  </si>
  <si>
    <t>consruction of mordern abbator gachi</t>
  </si>
  <si>
    <t>construction of abbator k/soli</t>
  </si>
  <si>
    <t>kankia/dannayaki earth dams</t>
  </si>
  <si>
    <t>water distribution network[tube wells] z/malabare and kunduru</t>
  </si>
  <si>
    <t>construction of becons cattle route tsa</t>
  </si>
  <si>
    <t>purchase of vet equipment</t>
  </si>
  <si>
    <t>agricultural equipment</t>
  </si>
  <si>
    <t>purchase of sprayer</t>
  </si>
  <si>
    <t>annual vaccination day</t>
  </si>
  <si>
    <t>purchase of home economic materials</t>
  </si>
  <si>
    <t>tree planting campaing</t>
  </si>
  <si>
    <t>establishment of shelter belt at magam</t>
  </si>
  <si>
    <t>asst to dept of science and technology students</t>
  </si>
  <si>
    <t>contribution to traditional council</t>
  </si>
  <si>
    <t>costruction of road,drainage at galdima [b]gachi,fakuwa,k/soli and magam</t>
  </si>
  <si>
    <t>construction of security insllation and equipment at galadima a/b and tafashiya</t>
  </si>
  <si>
    <t>construction of electricity at gyaza,k/soli and rimaye</t>
  </si>
  <si>
    <t>water Distribution at Bakin kasuwa Galadima A/B</t>
  </si>
  <si>
    <t>Sewage Drainage at S/Abuja,S/Birni and K/soli</t>
  </si>
  <si>
    <t>Dams/Erosion of Flood Control fakuwa and k/dangi</t>
  </si>
  <si>
    <t>Grants To Communities/NGOs/Youth Empowerment</t>
  </si>
  <si>
    <t>Construction of Mosques/Islamiyya at Gachi K/soli And Tafashiya</t>
  </si>
  <si>
    <t>Construction/Provision of Grave Yard At 10 Wards [Cemeteries]</t>
  </si>
  <si>
    <t>Rehabilitation of Mosques at 10 Wards</t>
  </si>
  <si>
    <t>Rehabilitation of Primary Sch at Gachi,Jakiri And Nasarawa</t>
  </si>
  <si>
    <t>Rehabilitation of Islamiyya At 10 Wards</t>
  </si>
  <si>
    <t>Construction of Women Centre at Rimaye</t>
  </si>
  <si>
    <t>Purchase of Fire Fighting Equipment</t>
  </si>
  <si>
    <t>Purchase of Relief Materials to victims of Banditery,Flood And Fire Diesasters</t>
  </si>
  <si>
    <t>Purchase of Recretional Facilities</t>
  </si>
  <si>
    <t>Purchase of Power Generating Set</t>
  </si>
  <si>
    <t>Purchase of Office Furniture To Esd</t>
  </si>
  <si>
    <t>Purchase of Sporting/Gaming Equipment</t>
  </si>
  <si>
    <t>Annual Hand Craft</t>
  </si>
  <si>
    <t>Construction of Doctors Quarters [a]</t>
  </si>
  <si>
    <t>Construction /Upgrading Rimaye R/Gayya'</t>
  </si>
  <si>
    <t>Construction of Dispensary At Sha'iskawa</t>
  </si>
  <si>
    <t>Construction of Dispensary At Kartawa</t>
  </si>
  <si>
    <t>Construction of Dispensary At Sagawa</t>
  </si>
  <si>
    <t>Construction of Health Post At Dannayaki</t>
  </si>
  <si>
    <t>Renovation of CHC Galadima B</t>
  </si>
  <si>
    <t>Renovation of PHC Sukuntuni</t>
  </si>
  <si>
    <t>Earth moving Equipment</t>
  </si>
  <si>
    <t>Purchase of power Generating Sets</t>
  </si>
  <si>
    <t>Equipment Rimaye Hospital</t>
  </si>
  <si>
    <t>W. Dist. Network At kunduru,Rimaye and Galadima [A]</t>
  </si>
  <si>
    <t>Boreholes and Other W.Facilities At Galadima 'B' K/soli,Magam,F/Kafin Dangi,Sukuntuni,T/shiya,Rimaye and Gachi</t>
  </si>
  <si>
    <t>W. Disposal Equipment At Galadima'A'Galadima 'B' And Gachi</t>
  </si>
  <si>
    <t>PARKING FEES</t>
  </si>
  <si>
    <t>Renovation And Fence of PHC K/soli</t>
  </si>
  <si>
    <t>Renovation of PHC Nasarawa</t>
  </si>
  <si>
    <t>Renovation of PHC Jakiri</t>
  </si>
  <si>
    <t>Renovation of Bakin Kasuwa PHC</t>
  </si>
  <si>
    <t>Donations General /Casual Staff Allowances</t>
  </si>
  <si>
    <t>Purchase of official motor vehicles</t>
  </si>
  <si>
    <t>2026 propose Budget N</t>
  </si>
  <si>
    <t>ADMIN CODE.011100100100</t>
  </si>
  <si>
    <t>KANKIA LOCAL GOVERNMENT COUNCIL – OFFICE OF THE CHAIRMAN OVER HEAD COST</t>
  </si>
  <si>
    <t>Drugs revolving Scheme</t>
  </si>
  <si>
    <t>Laborotory\Medical Supply Equipments</t>
  </si>
  <si>
    <t>Rehabilitation of VIP lodge</t>
  </si>
  <si>
    <t>Casual Staffs Allawances</t>
  </si>
  <si>
    <t>Grants To Communities/NGOs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</si>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</sst>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80" zoomScaleSheetLayoutView="90" workbookViewId="0"/>
  </sheetViews>
  <sheetFormatPr defaultRowHeight="15" x14ac:dyDescent="0.25"/>
  <cols>
    <col min="1" max="1" width="10.6640625" style="1" customWidth="1"/>
    <col min="2" max="2" width="52" style="1" bestFit="1" customWidth="1"/>
    <col min="3" max="3" width="26" style="1" bestFit="1" customWidth="1"/>
    <col min="4" max="4" width="23.5546875" style="1" customWidth="1"/>
    <col min="5" max="5" width="32.33203125" style="1" customWidth="1"/>
    <col min="6" max="6" width="13.77734375" style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67" t="s">
        <v>463</v>
      </c>
      <c r="B2" s="67"/>
      <c r="C2" s="67"/>
      <c r="D2" s="67"/>
      <c r="E2" s="67"/>
      <c r="F2" s="49"/>
    </row>
    <row r="3" spans="1:6" x14ac:dyDescent="0.25">
      <c r="A3" s="68" t="s">
        <v>804</v>
      </c>
      <c r="B3" s="68"/>
      <c r="C3" s="68"/>
      <c r="D3" s="68"/>
      <c r="E3" s="68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597</v>
      </c>
      <c r="D5" s="50" t="s">
        <v>598</v>
      </c>
      <c r="E5" s="50" t="s">
        <v>599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16486867</v>
      </c>
      <c r="D7" s="11"/>
      <c r="E7" s="11">
        <f>'CONS. MASTER B. SUMMARY F.ii'!E6</f>
        <v>52869825.649999999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7922395907.9099998</v>
      </c>
      <c r="D8" s="11">
        <f t="shared" ref="D8:E8" si="0">SUM(D9:D10)</f>
        <v>5181164822.1999998</v>
      </c>
      <c r="E8" s="11">
        <f t="shared" si="0"/>
        <v>7914654794.4899998</v>
      </c>
      <c r="F8" s="7">
        <f>D8/C8*100</f>
        <v>65.398963677477184</v>
      </c>
    </row>
    <row r="9" spans="1:6" x14ac:dyDescent="0.25">
      <c r="A9" s="7"/>
      <c r="B9" s="5" t="s">
        <v>335</v>
      </c>
      <c r="C9" s="10">
        <f>'SUMMARY OF REVENUE F.iii'!C6</f>
        <v>7795839477.9099998</v>
      </c>
      <c r="D9" s="10">
        <f>'SUMMARY OF REVENUE F.iii'!D6</f>
        <v>5129214400.75</v>
      </c>
      <c r="E9" s="10">
        <f>'SUMMARY OF REVENUE F.iii'!E6</f>
        <v>7671517294.4899998</v>
      </c>
      <c r="F9" s="7">
        <f t="shared" ref="F9:F25" si="1">D9/C9*100</f>
        <v>65.794253656504225</v>
      </c>
    </row>
    <row r="10" spans="1:6" x14ac:dyDescent="0.25">
      <c r="A10" s="7"/>
      <c r="B10" s="5" t="s">
        <v>336</v>
      </c>
      <c r="C10" s="10">
        <f>'SUMMARY OF REVENUE F.iii'!C16</f>
        <v>126556430</v>
      </c>
      <c r="D10" s="10">
        <f>'SUMMARY OF REVENUE F.iii'!D16</f>
        <v>51950421.450000003</v>
      </c>
      <c r="E10" s="10">
        <f>'SUMMARY OF REVENUE F.iii'!E16</f>
        <v>243137500</v>
      </c>
      <c r="F10" s="7">
        <f t="shared" si="1"/>
        <v>41.049215318415669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4769819889.6599998</v>
      </c>
      <c r="D12" s="11">
        <f t="shared" ref="D12:E12" si="2">SUM(D13:D14)</f>
        <v>3973551834.6999998</v>
      </c>
      <c r="E12" s="11">
        <f t="shared" si="2"/>
        <v>4832866877.4400005</v>
      </c>
      <c r="F12" s="7">
        <f t="shared" si="1"/>
        <v>83.306119027971121</v>
      </c>
    </row>
    <row r="13" spans="1:6" x14ac:dyDescent="0.25">
      <c r="A13" s="7"/>
      <c r="B13" s="5" t="s">
        <v>337</v>
      </c>
      <c r="C13" s="10">
        <f>'CONS. MASTER B. SUMMARY F.ii'!C19</f>
        <v>3054043545.6599998</v>
      </c>
      <c r="D13" s="10">
        <f>'CONS. MASTER B. SUMMARY F.ii'!D19</f>
        <v>2602183249.0499997</v>
      </c>
      <c r="E13" s="10">
        <f>'CONS. MASTER B. SUMMARY F.ii'!E19</f>
        <v>3257815909.8899999</v>
      </c>
      <c r="F13" s="7">
        <f t="shared" si="1"/>
        <v>85.204523450488324</v>
      </c>
    </row>
    <row r="14" spans="1:6" x14ac:dyDescent="0.25">
      <c r="A14" s="7"/>
      <c r="B14" s="5" t="s">
        <v>338</v>
      </c>
      <c r="C14" s="10">
        <f>'CONS. MASTER B. SUMMARY F.ii'!C20</f>
        <v>1715776344</v>
      </c>
      <c r="D14" s="10">
        <f>'CONS. MASTER B. SUMMARY F.ii'!D20</f>
        <v>1371368585.6500001</v>
      </c>
      <c r="E14" s="10">
        <f>'CONS. MASTER B. SUMMARY F.ii'!E20</f>
        <v>1575050967.5500002</v>
      </c>
      <c r="F14" s="7">
        <f t="shared" si="1"/>
        <v>79.927001584187835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F.iii'!C119</f>
        <v>0</v>
      </c>
      <c r="D19" s="10">
        <f>'SUMMARY OF REVENUE F.iii'!D119</f>
        <v>0</v>
      </c>
      <c r="E19" s="10">
        <f>'SUMMARY OF REVENUE F.iii'!E119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1713221856</v>
      </c>
      <c r="D22" s="11">
        <f>'CONS. MASTER B. SUMMARY F.ii'!D27</f>
        <v>1151467021.6700001</v>
      </c>
      <c r="E22" s="11">
        <f>'CONS. MASTER B. SUMMARY F.ii'!E27</f>
        <v>3134657742.6999998</v>
      </c>
      <c r="F22" s="7">
        <f t="shared" si="1"/>
        <v>67.210619432466544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7938882774.9099998</v>
      </c>
      <c r="D24" s="11">
        <f t="shared" ref="D24:E24" si="4">D7+D8+D18</f>
        <v>5181164822.1999998</v>
      </c>
      <c r="E24" s="11">
        <f t="shared" si="4"/>
        <v>7967524620.1399994</v>
      </c>
      <c r="F24" s="7">
        <f t="shared" si="1"/>
        <v>65.263148091498763</v>
      </c>
    </row>
    <row r="25" spans="1:6" x14ac:dyDescent="0.25">
      <c r="A25" s="5" t="s">
        <v>333</v>
      </c>
      <c r="B25" s="5" t="s">
        <v>2</v>
      </c>
      <c r="C25" s="11">
        <f>C12+C22</f>
        <v>6483041745.6599998</v>
      </c>
      <c r="D25" s="11">
        <f t="shared" ref="D25:E25" si="5">D12+D22</f>
        <v>5125018856.3699999</v>
      </c>
      <c r="E25" s="11">
        <f t="shared" si="5"/>
        <v>7967524620.1400003</v>
      </c>
      <c r="F25" s="7">
        <f t="shared" si="1"/>
        <v>79.05268942315368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+f2iMPxgxyu31WUenwu3mW521N1DuOCgcd6WPu5ulGYULVL+icpgDK/B38wDIRooBpyDVKsJcGizN1i8VJFvSw==" saltValue="eCXYhsDywVJFpZLURXdP5g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9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00" zoomScaleSheetLayoutView="90" workbookViewId="0"/>
  </sheetViews>
  <sheetFormatPr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67" t="s">
        <v>462</v>
      </c>
      <c r="B2" s="67"/>
      <c r="C2" s="67"/>
      <c r="D2" s="67"/>
      <c r="E2" s="67"/>
    </row>
    <row r="3" spans="1:5" x14ac:dyDescent="0.25">
      <c r="A3" s="68"/>
      <c r="B3" s="68"/>
      <c r="C3" s="68"/>
      <c r="D3" s="68"/>
      <c r="E3" s="68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597</v>
      </c>
      <c r="D5" s="50" t="s">
        <v>598</v>
      </c>
      <c r="E5" s="50" t="s">
        <v>599</v>
      </c>
    </row>
    <row r="6" spans="1:5" x14ac:dyDescent="0.25">
      <c r="A6" s="44">
        <v>1</v>
      </c>
      <c r="B6" s="46" t="s">
        <v>291</v>
      </c>
      <c r="C6" s="52">
        <v>16486867</v>
      </c>
      <c r="D6" s="52"/>
      <c r="E6" s="52">
        <v>52869825.649999999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7795839477.9099998</v>
      </c>
      <c r="D8" s="10">
        <f>'SUMMARY OF REVENUE F.iii'!D6</f>
        <v>5129214400.75</v>
      </c>
      <c r="E8" s="10">
        <f>'SUMMARY OF REVENUE F.iii'!E6</f>
        <v>7671517294.4899998</v>
      </c>
    </row>
    <row r="9" spans="1:5" x14ac:dyDescent="0.25">
      <c r="A9" s="7">
        <v>4</v>
      </c>
      <c r="B9" s="7" t="s">
        <v>294</v>
      </c>
      <c r="C9" s="10">
        <f>'SUMMARY OF REVENUE F.iii'!C16</f>
        <v>126556430</v>
      </c>
      <c r="D9" s="10">
        <f>'SUMMARY OF REVENUE F.iii'!D16</f>
        <v>51950421.450000003</v>
      </c>
      <c r="E9" s="10">
        <f>'SUMMARY OF REVENUE F.iii'!E16</f>
        <v>243137500</v>
      </c>
    </row>
    <row r="10" spans="1:5" x14ac:dyDescent="0.25">
      <c r="A10" s="7">
        <v>5</v>
      </c>
      <c r="B10" s="7" t="s">
        <v>295</v>
      </c>
      <c r="C10" s="10">
        <f>'SUMMARY OF REVENUE F.iii'!C119</f>
        <v>0</v>
      </c>
      <c r="D10" s="10">
        <f>'SUMMARY OF REVENUE F.iii'!D119</f>
        <v>0</v>
      </c>
      <c r="E10" s="10">
        <f>'SUMMARY OF REVENUE F.iii'!E119</f>
        <v>0</v>
      </c>
    </row>
    <row r="11" spans="1:5" x14ac:dyDescent="0.25">
      <c r="A11" s="7">
        <v>6</v>
      </c>
      <c r="B11" s="7" t="s">
        <v>296</v>
      </c>
      <c r="C11" s="10">
        <f>'SUMMARY OF REVENUE F.iii'!C129</f>
        <v>0</v>
      </c>
      <c r="D11" s="10">
        <f>'SUMMARY OF REVENUE F.iii'!D129</f>
        <v>0</v>
      </c>
      <c r="E11" s="10">
        <f>'SUMMARY OF REVENUE F.iii'!E129</f>
        <v>0</v>
      </c>
    </row>
    <row r="12" spans="1:5" x14ac:dyDescent="0.25">
      <c r="A12" s="5">
        <v>7</v>
      </c>
      <c r="B12" s="5" t="s">
        <v>297</v>
      </c>
      <c r="C12" s="11">
        <f>SUM(C8:C11)</f>
        <v>7922395907.9099998</v>
      </c>
      <c r="D12" s="11">
        <f t="shared" ref="D12:E12" si="0">SUM(D8:D11)</f>
        <v>5181164822.1999998</v>
      </c>
      <c r="E12" s="11">
        <f t="shared" si="0"/>
        <v>7914654794.4899998</v>
      </c>
    </row>
    <row r="13" spans="1:5" x14ac:dyDescent="0.25">
      <c r="A13" s="5">
        <v>8</v>
      </c>
      <c r="B13" s="5" t="s">
        <v>298</v>
      </c>
      <c r="C13" s="11">
        <f>C6+C12</f>
        <v>7938882774.9099998</v>
      </c>
      <c r="D13" s="11">
        <f t="shared" ref="D13:E13" si="1">D6+D12</f>
        <v>5181164822.1999998</v>
      </c>
      <c r="E13" s="11">
        <f t="shared" si="1"/>
        <v>7967524620.1399994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3054043545.6599998</v>
      </c>
      <c r="D19" s="10">
        <f>'SUMMARY OF EXP F.iv'!D7</f>
        <v>2602183249.0499997</v>
      </c>
      <c r="E19" s="10">
        <f>'SUMMARY OF EXP F.iv'!E7</f>
        <v>3257815909.8899999</v>
      </c>
    </row>
    <row r="20" spans="1:5" x14ac:dyDescent="0.25">
      <c r="A20" s="7">
        <v>15</v>
      </c>
      <c r="B20" s="7" t="s">
        <v>305</v>
      </c>
      <c r="C20" s="10">
        <f>'SUMMARY OF EXP F.iv'!C25</f>
        <v>1715776344</v>
      </c>
      <c r="D20" s="10">
        <f>'SUMMARY OF EXP F.iv'!D25</f>
        <v>1371368585.6500001</v>
      </c>
      <c r="E20" s="10">
        <f>'SUMMARY OF EXP F.iv'!E25</f>
        <v>1575050967.5500002</v>
      </c>
    </row>
    <row r="21" spans="1:5" x14ac:dyDescent="0.25">
      <c r="A21" s="5">
        <v>16</v>
      </c>
      <c r="B21" s="5" t="s">
        <v>306</v>
      </c>
      <c r="C21" s="11">
        <f>SUM(C19:C20)</f>
        <v>4769819889.6599998</v>
      </c>
      <c r="D21" s="11">
        <f t="shared" ref="D21:E21" si="3">SUM(D19:D20)</f>
        <v>3973551834.6999998</v>
      </c>
      <c r="E21" s="11">
        <f t="shared" si="3"/>
        <v>4832866877.4400005</v>
      </c>
    </row>
    <row r="22" spans="1:5" x14ac:dyDescent="0.25">
      <c r="A22" s="5">
        <v>17</v>
      </c>
      <c r="B22" s="5" t="s">
        <v>307</v>
      </c>
      <c r="C22" s="11">
        <f>C17+C21</f>
        <v>4769819889.6599998</v>
      </c>
      <c r="D22" s="11">
        <f t="shared" ref="D22:E22" si="4">D17+D21</f>
        <v>3973551834.6999998</v>
      </c>
      <c r="E22" s="11">
        <f t="shared" si="4"/>
        <v>4832866877.4400005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353015000</v>
      </c>
      <c r="D24" s="61">
        <f>'PMD CAPITAL EXP F.xii'!E6</f>
        <v>303678145.84999996</v>
      </c>
      <c r="E24" s="61">
        <f>'PMD CAPITAL EXP F.xii'!F6</f>
        <v>245500000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485950340</v>
      </c>
      <c r="D25" s="62">
        <f>'AGRIC CAPITAL EXP F.xii'!E6+'FINANCE CAPITAL EXP F.xii'!E6+'WORKS CAPITAL EXP F.xii'!E6</f>
        <v>292642263.13</v>
      </c>
      <c r="E25" s="62">
        <f>'AGRIC CAPITAL EXP F.xii'!F6+'FINANCE CAPITAL EXP F.xii'!F6+'WORKS CAPITAL EXP F.xii'!F6</f>
        <v>2373980991.71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874256516</v>
      </c>
      <c r="D26" s="62">
        <f>'ESD CAPITAL EXP F.xii'!E6+'PHC CAPITAL EXP F.xii'!E6+'WATSAN CAPITAL EXP F.xii'!E6</f>
        <v>555146612.69000006</v>
      </c>
      <c r="E26" s="62">
        <f>'ESD CAPITAL EXP F.xii'!F6+'PHC CAPITAL EXP F.xii'!F6+'WATSAN CAPITAL EXP F.xii'!F6</f>
        <v>515176750.99000001</v>
      </c>
    </row>
    <row r="27" spans="1:5" x14ac:dyDescent="0.25">
      <c r="A27" s="5">
        <v>22</v>
      </c>
      <c r="B27" s="5" t="s">
        <v>312</v>
      </c>
      <c r="C27" s="11">
        <f>SUM(C24:C26)</f>
        <v>1713221856</v>
      </c>
      <c r="D27" s="11">
        <f t="shared" ref="D27:E27" si="5">SUM(D24:D26)</f>
        <v>1151467021.6700001</v>
      </c>
      <c r="E27" s="11">
        <f t="shared" si="5"/>
        <v>3134657742.6999998</v>
      </c>
    </row>
    <row r="28" spans="1:5" x14ac:dyDescent="0.25">
      <c r="A28" s="5">
        <v>23</v>
      </c>
      <c r="B28" s="5" t="s">
        <v>313</v>
      </c>
      <c r="C28" s="11">
        <f>C22+C27</f>
        <v>6483041745.6599998</v>
      </c>
      <c r="D28" s="11">
        <f t="shared" ref="D28:E28" si="6">D22+D27</f>
        <v>5125018856.3699999</v>
      </c>
      <c r="E28" s="11">
        <f t="shared" si="6"/>
        <v>7967524620.1400003</v>
      </c>
    </row>
    <row r="29" spans="1:5" x14ac:dyDescent="0.25">
      <c r="A29" s="7">
        <v>24</v>
      </c>
      <c r="B29" s="5" t="s">
        <v>314</v>
      </c>
      <c r="C29" s="11">
        <f>C13-C28</f>
        <v>1455841029.25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1455841029.25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39QFid8OSpKhbV+zsJrxDVtH1lyLsCMJDjJmMNXoNfLXMogbYLJ2qcaAn+fI8C/C0p2WKXRUOBx5Fj6y7TLeg==" saltValue="GWo5ev4JyHh/CEWuQcEvXQ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zoomScale="90" zoomScaleNormal="110" zoomScaleSheetLayoutView="90" workbookViewId="0">
      <selection sqref="A1:E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67" t="s">
        <v>461</v>
      </c>
      <c r="B1" s="67"/>
      <c r="C1" s="67"/>
      <c r="D1" s="67"/>
      <c r="E1" s="67"/>
    </row>
    <row r="2" spans="1:5" x14ac:dyDescent="0.25">
      <c r="A2" s="68" t="s">
        <v>805</v>
      </c>
      <c r="B2" s="68"/>
      <c r="C2" s="68"/>
      <c r="D2" s="68"/>
      <c r="E2" s="68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5" s="1" customFormat="1" x14ac:dyDescent="0.25">
      <c r="A5" s="14">
        <v>1</v>
      </c>
      <c r="B5" s="14" t="s">
        <v>342</v>
      </c>
      <c r="C5" s="11">
        <f>C6+C16+C119+C129</f>
        <v>7922395907.9099998</v>
      </c>
      <c r="D5" s="11">
        <f t="shared" ref="D5:E5" si="0">D6+D16+D119+D129</f>
        <v>5181164822.1999998</v>
      </c>
      <c r="E5" s="11">
        <f t="shared" si="0"/>
        <v>7914654794.4899998</v>
      </c>
    </row>
    <row r="6" spans="1:5" s="1" customFormat="1" x14ac:dyDescent="0.25">
      <c r="A6" s="14">
        <v>11</v>
      </c>
      <c r="B6" s="14" t="s">
        <v>343</v>
      </c>
      <c r="C6" s="11">
        <f>C7</f>
        <v>7795839477.9099998</v>
      </c>
      <c r="D6" s="11">
        <f t="shared" ref="D6:E6" si="1">D7</f>
        <v>5129214400.75</v>
      </c>
      <c r="E6" s="11">
        <f t="shared" si="1"/>
        <v>7671517294.4899998</v>
      </c>
    </row>
    <row r="7" spans="1:5" s="1" customFormat="1" x14ac:dyDescent="0.25">
      <c r="A7" s="14">
        <v>1101</v>
      </c>
      <c r="B7" s="14" t="s">
        <v>343</v>
      </c>
      <c r="C7" s="11">
        <f>C8+C11+C13</f>
        <v>7795839477.9099998</v>
      </c>
      <c r="D7" s="11">
        <f t="shared" ref="D7:E7" si="2">D8+D11+D13</f>
        <v>5129214400.75</v>
      </c>
      <c r="E7" s="11">
        <f t="shared" si="2"/>
        <v>7671517294.4899998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4545439214.9099998</v>
      </c>
      <c r="D8" s="11">
        <f>SUM(D9:D10)</f>
        <v>2358517117.9899998</v>
      </c>
      <c r="E8" s="11">
        <f>SUM(E9:E10)</f>
        <v>2402966327.5899997</v>
      </c>
    </row>
    <row r="9" spans="1:5" x14ac:dyDescent="0.25">
      <c r="A9" s="53">
        <v>11010101</v>
      </c>
      <c r="B9" s="53" t="s">
        <v>798</v>
      </c>
      <c r="C9" s="51">
        <v>4508398206.9099998</v>
      </c>
      <c r="D9" s="51">
        <v>2358517117.9899998</v>
      </c>
      <c r="E9" s="51">
        <v>2358517117.9899998</v>
      </c>
    </row>
    <row r="10" spans="1:5" x14ac:dyDescent="0.25">
      <c r="A10" s="53">
        <v>11010101</v>
      </c>
      <c r="B10" s="53" t="s">
        <v>799</v>
      </c>
      <c r="C10" s="51">
        <v>37041008</v>
      </c>
      <c r="D10" s="51"/>
      <c r="E10" s="51">
        <v>44449209.600000001</v>
      </c>
    </row>
    <row r="11" spans="1:5" s="1" customFormat="1" x14ac:dyDescent="0.25">
      <c r="A11" s="14">
        <v>110102</v>
      </c>
      <c r="B11" s="14" t="s">
        <v>345</v>
      </c>
      <c r="C11" s="11">
        <f>C12</f>
        <v>2174105783</v>
      </c>
      <c r="D11" s="11">
        <f t="shared" ref="D11:E11" si="3">D12</f>
        <v>2770697282.7600002</v>
      </c>
      <c r="E11" s="11">
        <f t="shared" si="3"/>
        <v>3634179234.4200001</v>
      </c>
    </row>
    <row r="12" spans="1:5" x14ac:dyDescent="0.25">
      <c r="A12" s="53">
        <v>11010201</v>
      </c>
      <c r="B12" s="53" t="s">
        <v>346</v>
      </c>
      <c r="C12" s="51">
        <v>2174105783</v>
      </c>
      <c r="D12" s="51">
        <v>2770697282.7600002</v>
      </c>
      <c r="E12" s="51">
        <v>3634179234.4200001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1076294480</v>
      </c>
      <c r="D13" s="11">
        <f t="shared" ref="D13:E13" si="4">SUM(D14:D15)</f>
        <v>0</v>
      </c>
      <c r="E13" s="11">
        <f t="shared" si="4"/>
        <v>1634371732.48</v>
      </c>
    </row>
    <row r="14" spans="1:5" x14ac:dyDescent="0.25">
      <c r="A14" s="53">
        <v>11010301</v>
      </c>
      <c r="B14" s="53" t="s">
        <v>348</v>
      </c>
      <c r="C14" s="51">
        <v>1076294480</v>
      </c>
      <c r="D14" s="51"/>
      <c r="E14" s="51">
        <v>1634371732.48</v>
      </c>
    </row>
    <row r="15" spans="1:5" hidden="1" x14ac:dyDescent="0.25">
      <c r="A15" s="53">
        <v>11010304</v>
      </c>
      <c r="B15" s="53" t="s">
        <v>349</v>
      </c>
      <c r="C15" s="51"/>
      <c r="D15" s="51"/>
      <c r="E15" s="51"/>
    </row>
    <row r="16" spans="1:5" s="1" customFormat="1" x14ac:dyDescent="0.25">
      <c r="A16" s="14">
        <v>12</v>
      </c>
      <c r="B16" s="14" t="s">
        <v>350</v>
      </c>
      <c r="C16" s="11">
        <f>C17+C23</f>
        <v>126556430</v>
      </c>
      <c r="D16" s="11">
        <f t="shared" ref="D16:E16" si="5">D17+D23</f>
        <v>51950421.450000003</v>
      </c>
      <c r="E16" s="11">
        <f t="shared" si="5"/>
        <v>243137500</v>
      </c>
    </row>
    <row r="17" spans="1:5" s="1" customFormat="1" x14ac:dyDescent="0.25">
      <c r="A17" s="14">
        <v>1201</v>
      </c>
      <c r="B17" s="14" t="s">
        <v>351</v>
      </c>
      <c r="C17" s="11">
        <f>C18</f>
        <v>4000000</v>
      </c>
      <c r="D17" s="11">
        <f t="shared" ref="D17:E17" si="6">D18</f>
        <v>5762654</v>
      </c>
      <c r="E17" s="11">
        <f t="shared" si="6"/>
        <v>14406635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4000000</v>
      </c>
      <c r="D18" s="11">
        <f t="shared" ref="D18:E18" si="7">SUM(D19:D22)</f>
        <v>5762654</v>
      </c>
      <c r="E18" s="11">
        <f t="shared" si="7"/>
        <v>14406635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x14ac:dyDescent="0.25">
      <c r="A21" s="53">
        <v>12010305</v>
      </c>
      <c r="B21" s="53" t="s">
        <v>355</v>
      </c>
      <c r="C21" s="51">
        <v>4000000</v>
      </c>
      <c r="D21" s="51">
        <v>5762654</v>
      </c>
      <c r="E21" s="51">
        <v>14406635</v>
      </c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C24+C53+C80+C82+C96+C106+C110+C112+C114+C117</f>
        <v>122556430</v>
      </c>
      <c r="D23" s="11">
        <f t="shared" ref="D23:E23" si="8">D24+D53+D80+D82+D96+D106+D110+D112+D114+D117</f>
        <v>46187767.450000003</v>
      </c>
      <c r="E23" s="11">
        <f t="shared" si="8"/>
        <v>228730865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2202430</v>
      </c>
      <c r="D24" s="11">
        <f>SUM(D25:D52)</f>
        <v>1135497</v>
      </c>
      <c r="E24" s="11">
        <f>SUM(E25:E52)</f>
        <v>3127000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x14ac:dyDescent="0.25">
      <c r="A27" s="53">
        <v>12020111</v>
      </c>
      <c r="B27" s="53" t="s">
        <v>361</v>
      </c>
      <c r="C27" s="51">
        <v>144430</v>
      </c>
      <c r="D27" s="51">
        <v>12000</v>
      </c>
      <c r="E27" s="51">
        <v>300000</v>
      </c>
    </row>
    <row r="28" spans="1:5" x14ac:dyDescent="0.25">
      <c r="A28" s="53">
        <v>12020113</v>
      </c>
      <c r="B28" s="53" t="s">
        <v>362</v>
      </c>
      <c r="C28" s="51">
        <v>45000</v>
      </c>
      <c r="D28" s="51">
        <v>25000</v>
      </c>
      <c r="E28" s="51">
        <v>42000</v>
      </c>
    </row>
    <row r="29" spans="1:5" x14ac:dyDescent="0.25">
      <c r="A29" s="53">
        <v>12020114</v>
      </c>
      <c r="B29" s="53" t="s">
        <v>363</v>
      </c>
      <c r="C29" s="51">
        <v>5000</v>
      </c>
      <c r="D29" s="51"/>
      <c r="E29" s="51"/>
    </row>
    <row r="30" spans="1:5" x14ac:dyDescent="0.25">
      <c r="A30" s="53">
        <v>12020115</v>
      </c>
      <c r="B30" s="53" t="s">
        <v>364</v>
      </c>
      <c r="C30" s="51">
        <v>20000</v>
      </c>
      <c r="D30" s="51"/>
      <c r="E30" s="51"/>
    </row>
    <row r="31" spans="1:5" x14ac:dyDescent="0.25">
      <c r="A31" s="53">
        <v>12020116</v>
      </c>
      <c r="B31" s="53" t="s">
        <v>365</v>
      </c>
      <c r="C31" s="51">
        <v>200000</v>
      </c>
      <c r="D31" s="51">
        <v>120000</v>
      </c>
      <c r="E31" s="51">
        <v>150000</v>
      </c>
    </row>
    <row r="32" spans="1:5" x14ac:dyDescent="0.25">
      <c r="A32" s="53">
        <v>12020117</v>
      </c>
      <c r="B32" s="53" t="s">
        <v>366</v>
      </c>
      <c r="C32" s="51">
        <v>20000</v>
      </c>
      <c r="D32" s="51"/>
      <c r="E32" s="51"/>
    </row>
    <row r="33" spans="1:5" x14ac:dyDescent="0.25">
      <c r="A33" s="53">
        <v>12020118</v>
      </c>
      <c r="B33" s="53" t="s">
        <v>367</v>
      </c>
      <c r="C33" s="51">
        <v>5000</v>
      </c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x14ac:dyDescent="0.25">
      <c r="A35" s="53">
        <v>12020120</v>
      </c>
      <c r="B35" s="53" t="s">
        <v>369</v>
      </c>
      <c r="C35" s="51">
        <v>165000</v>
      </c>
      <c r="D35" s="51">
        <v>40000</v>
      </c>
      <c r="E35" s="51">
        <v>200000</v>
      </c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220000</v>
      </c>
      <c r="D37" s="51">
        <v>100000</v>
      </c>
      <c r="E37" s="51">
        <v>150000</v>
      </c>
    </row>
    <row r="38" spans="1:5" x14ac:dyDescent="0.25">
      <c r="A38" s="53">
        <v>12020124</v>
      </c>
      <c r="B38" s="53" t="s">
        <v>372</v>
      </c>
      <c r="C38" s="51">
        <v>350000</v>
      </c>
      <c r="D38" s="51">
        <v>155497</v>
      </c>
      <c r="E38" s="51">
        <v>460000</v>
      </c>
    </row>
    <row r="39" spans="1:5" hidden="1" x14ac:dyDescent="0.25">
      <c r="A39" s="53">
        <v>12020126</v>
      </c>
      <c r="B39" s="53" t="s">
        <v>373</v>
      </c>
      <c r="C39" s="51"/>
      <c r="D39" s="51"/>
      <c r="E39" s="51"/>
    </row>
    <row r="40" spans="1:5" x14ac:dyDescent="0.25">
      <c r="A40" s="53">
        <v>12020128</v>
      </c>
      <c r="B40" s="53" t="s">
        <v>374</v>
      </c>
      <c r="C40" s="51">
        <v>120000</v>
      </c>
      <c r="D40" s="51">
        <v>168000</v>
      </c>
      <c r="E40" s="51">
        <v>700000</v>
      </c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x14ac:dyDescent="0.25">
      <c r="A42" s="53">
        <v>12020130</v>
      </c>
      <c r="B42" s="53" t="s">
        <v>376</v>
      </c>
      <c r="C42" s="51">
        <v>50000</v>
      </c>
      <c r="D42" s="51">
        <v>25000</v>
      </c>
      <c r="E42" s="51">
        <v>60000</v>
      </c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hidden="1" x14ac:dyDescent="0.25">
      <c r="A45" s="53">
        <v>12020135</v>
      </c>
      <c r="B45" s="53" t="s">
        <v>379</v>
      </c>
      <c r="C45" s="51"/>
      <c r="D45" s="51"/>
      <c r="E45" s="51"/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708000</v>
      </c>
      <c r="D47" s="51">
        <v>475000</v>
      </c>
      <c r="E47" s="51">
        <v>1000000</v>
      </c>
    </row>
    <row r="48" spans="1:5" x14ac:dyDescent="0.25">
      <c r="A48" s="53">
        <v>12020138</v>
      </c>
      <c r="B48" s="53" t="s">
        <v>382</v>
      </c>
      <c r="C48" s="51">
        <v>50000</v>
      </c>
      <c r="D48" s="51">
        <v>15000</v>
      </c>
      <c r="E48" s="51">
        <v>65000</v>
      </c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x14ac:dyDescent="0.25">
      <c r="A50" s="53">
        <v>12020142</v>
      </c>
      <c r="B50" s="53" t="s">
        <v>384</v>
      </c>
      <c r="C50" s="51">
        <v>100000</v>
      </c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SUM(C54:C79)</f>
        <v>25709000</v>
      </c>
      <c r="D53" s="11">
        <f>SUM(D54:D79)</f>
        <v>16886282.490000002</v>
      </c>
      <c r="E53" s="11">
        <f>SUM(E54:E79)</f>
        <v>88223865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594000</v>
      </c>
      <c r="D55" s="51">
        <v>532859</v>
      </c>
      <c r="E55" s="51">
        <v>6250000</v>
      </c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x14ac:dyDescent="0.25">
      <c r="A60" s="53">
        <v>12020436</v>
      </c>
      <c r="B60" s="53" t="s">
        <v>394</v>
      </c>
      <c r="C60" s="51">
        <v>200000</v>
      </c>
      <c r="D60" s="51">
        <v>10000</v>
      </c>
      <c r="E60" s="51">
        <v>130000</v>
      </c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x14ac:dyDescent="0.25">
      <c r="A62" s="53">
        <v>12020441</v>
      </c>
      <c r="B62" s="53" t="s">
        <v>396</v>
      </c>
      <c r="C62" s="51">
        <v>50000</v>
      </c>
      <c r="D62" s="51">
        <v>45000</v>
      </c>
      <c r="E62" s="51">
        <v>75000</v>
      </c>
    </row>
    <row r="63" spans="1:5" x14ac:dyDescent="0.25">
      <c r="A63" s="53">
        <v>12020442</v>
      </c>
      <c r="B63" s="53" t="s">
        <v>397</v>
      </c>
      <c r="C63" s="51">
        <v>50000</v>
      </c>
      <c r="D63" s="51">
        <v>48000</v>
      </c>
      <c r="E63" s="51">
        <v>70000</v>
      </c>
    </row>
    <row r="64" spans="1:5" x14ac:dyDescent="0.25">
      <c r="A64" s="53">
        <v>12020443</v>
      </c>
      <c r="B64" s="53" t="s">
        <v>398</v>
      </c>
      <c r="C64" s="51">
        <v>200000</v>
      </c>
      <c r="D64" s="51">
        <v>80000</v>
      </c>
      <c r="E64" s="51">
        <v>100000</v>
      </c>
    </row>
    <row r="65" spans="1:5" x14ac:dyDescent="0.25">
      <c r="A65" s="53">
        <v>12020445</v>
      </c>
      <c r="B65" s="53" t="s">
        <v>399</v>
      </c>
      <c r="C65" s="51">
        <v>25000</v>
      </c>
      <c r="D65" s="51">
        <v>30000</v>
      </c>
      <c r="E65" s="51">
        <v>45000</v>
      </c>
    </row>
    <row r="66" spans="1:5" hidden="1" x14ac:dyDescent="0.25">
      <c r="A66" s="53">
        <v>12020446</v>
      </c>
      <c r="B66" s="53" t="s">
        <v>400</v>
      </c>
      <c r="C66" s="51"/>
      <c r="D66" s="51"/>
      <c r="E66" s="51"/>
    </row>
    <row r="67" spans="1:5" x14ac:dyDescent="0.25">
      <c r="A67" s="53">
        <v>12020447</v>
      </c>
      <c r="B67" s="53" t="s">
        <v>401</v>
      </c>
      <c r="C67" s="51">
        <v>1599000</v>
      </c>
      <c r="D67" s="51">
        <v>129000</v>
      </c>
      <c r="E67" s="51">
        <v>155000</v>
      </c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5638000</v>
      </c>
      <c r="D69" s="51">
        <v>4269879</v>
      </c>
      <c r="E69" s="51">
        <v>13825898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x14ac:dyDescent="0.25">
      <c r="A71" s="53">
        <v>12020451</v>
      </c>
      <c r="B71" s="53" t="s">
        <v>405</v>
      </c>
      <c r="C71" s="51">
        <v>150000</v>
      </c>
      <c r="D71" s="51">
        <v>22500</v>
      </c>
      <c r="E71" s="51">
        <v>45000</v>
      </c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x14ac:dyDescent="0.25">
      <c r="A73" s="53">
        <v>12020454</v>
      </c>
      <c r="B73" s="53" t="s">
        <v>915</v>
      </c>
      <c r="C73" s="51">
        <v>1355000</v>
      </c>
      <c r="D73" s="51">
        <v>1487557</v>
      </c>
      <c r="E73" s="51">
        <v>7300000</v>
      </c>
    </row>
    <row r="74" spans="1:5" hidden="1" x14ac:dyDescent="0.25">
      <c r="A74" s="53">
        <v>12020463</v>
      </c>
      <c r="B74" s="53" t="s">
        <v>407</v>
      </c>
      <c r="C74" s="51"/>
      <c r="D74" s="51"/>
      <c r="E74" s="51"/>
    </row>
    <row r="75" spans="1:5" hidden="1" x14ac:dyDescent="0.25">
      <c r="A75" s="53">
        <v>12020464</v>
      </c>
      <c r="B75" s="53" t="s">
        <v>408</v>
      </c>
      <c r="C75" s="51"/>
      <c r="D75" s="51"/>
      <c r="E75" s="51"/>
    </row>
    <row r="76" spans="1:5" hidden="1" x14ac:dyDescent="0.25">
      <c r="A76" s="53">
        <v>12020465</v>
      </c>
      <c r="B76" s="53" t="s">
        <v>409</v>
      </c>
      <c r="C76" s="51"/>
      <c r="D76" s="51"/>
      <c r="E76" s="51"/>
    </row>
    <row r="77" spans="1:5" x14ac:dyDescent="0.25">
      <c r="A77" s="53">
        <v>12020466</v>
      </c>
      <c r="B77" s="53" t="s">
        <v>410</v>
      </c>
      <c r="C77" s="51">
        <v>58000</v>
      </c>
      <c r="D77" s="51">
        <v>26000</v>
      </c>
      <c r="E77" s="51">
        <v>50000</v>
      </c>
    </row>
    <row r="78" spans="1:5" hidden="1" x14ac:dyDescent="0.25">
      <c r="A78" s="53">
        <v>12020470</v>
      </c>
      <c r="B78" s="53" t="s">
        <v>411</v>
      </c>
      <c r="C78" s="51"/>
      <c r="D78" s="51"/>
      <c r="E78" s="51"/>
    </row>
    <row r="79" spans="1:5" x14ac:dyDescent="0.25">
      <c r="A79" s="53">
        <v>12020480</v>
      </c>
      <c r="B79" s="53" t="s">
        <v>412</v>
      </c>
      <c r="C79" s="51">
        <v>15790000</v>
      </c>
      <c r="D79" s="51">
        <v>10205487.49</v>
      </c>
      <c r="E79" s="51">
        <v>60177967</v>
      </c>
    </row>
    <row r="80" spans="1:5" s="1" customFormat="1" x14ac:dyDescent="0.25">
      <c r="A80" s="14">
        <v>12020500</v>
      </c>
      <c r="B80" s="14" t="s">
        <v>413</v>
      </c>
      <c r="C80" s="11">
        <f>C81</f>
        <v>0</v>
      </c>
      <c r="D80" s="11">
        <f t="shared" ref="D80:E80" si="9">D81</f>
        <v>0</v>
      </c>
      <c r="E80" s="11">
        <f t="shared" si="9"/>
        <v>0</v>
      </c>
    </row>
    <row r="81" spans="1:5" hidden="1" x14ac:dyDescent="0.25">
      <c r="A81" s="53">
        <v>12020501</v>
      </c>
      <c r="B81" s="53" t="s">
        <v>414</v>
      </c>
      <c r="C81" s="51"/>
      <c r="D81" s="51"/>
      <c r="E81" s="51"/>
    </row>
    <row r="82" spans="1:5" s="1" customFormat="1" x14ac:dyDescent="0.25">
      <c r="A82" s="14">
        <v>12020600</v>
      </c>
      <c r="B82" s="14" t="s">
        <v>415</v>
      </c>
      <c r="C82" s="11">
        <f>SUM(C83:C95)</f>
        <v>60900000</v>
      </c>
      <c r="D82" s="11">
        <f t="shared" ref="D82:E82" si="10">SUM(D83:D95)</f>
        <v>12340000</v>
      </c>
      <c r="E82" s="11">
        <f t="shared" si="10"/>
        <v>98180000</v>
      </c>
    </row>
    <row r="83" spans="1:5" hidden="1" x14ac:dyDescent="0.25">
      <c r="A83" s="53">
        <v>12020601</v>
      </c>
      <c r="B83" s="53" t="s">
        <v>416</v>
      </c>
      <c r="C83" s="51"/>
      <c r="D83" s="51"/>
      <c r="E83" s="51"/>
    </row>
    <row r="84" spans="1:5" hidden="1" x14ac:dyDescent="0.25">
      <c r="A84" s="53">
        <v>12020602</v>
      </c>
      <c r="B84" s="53" t="s">
        <v>417</v>
      </c>
      <c r="C84" s="51"/>
      <c r="D84" s="51"/>
      <c r="E84" s="51"/>
    </row>
    <row r="85" spans="1:5" hidden="1" x14ac:dyDescent="0.25">
      <c r="A85" s="53">
        <v>12020603</v>
      </c>
      <c r="B85" s="53" t="s">
        <v>418</v>
      </c>
      <c r="C85" s="51"/>
      <c r="D85" s="51"/>
      <c r="E85" s="51"/>
    </row>
    <row r="86" spans="1:5" x14ac:dyDescent="0.25">
      <c r="A86" s="53">
        <v>12020604</v>
      </c>
      <c r="B86" s="53" t="s">
        <v>419</v>
      </c>
      <c r="C86" s="51">
        <v>50000</v>
      </c>
      <c r="D86" s="51">
        <v>220000</v>
      </c>
      <c r="E86" s="51">
        <v>300000</v>
      </c>
    </row>
    <row r="87" spans="1:5" hidden="1" x14ac:dyDescent="0.25">
      <c r="A87" s="53">
        <v>12020608</v>
      </c>
      <c r="B87" s="53" t="s">
        <v>420</v>
      </c>
      <c r="C87" s="51"/>
      <c r="D87" s="51"/>
      <c r="E87" s="51"/>
    </row>
    <row r="88" spans="1:5" hidden="1" x14ac:dyDescent="0.25">
      <c r="A88" s="53">
        <v>12020609</v>
      </c>
      <c r="B88" s="53" t="s">
        <v>421</v>
      </c>
      <c r="C88" s="51"/>
      <c r="D88" s="51"/>
      <c r="E88" s="51"/>
    </row>
    <row r="89" spans="1:5" hidden="1" x14ac:dyDescent="0.25">
      <c r="A89" s="53">
        <v>12020611</v>
      </c>
      <c r="B89" s="53" t="s">
        <v>422</v>
      </c>
      <c r="C89" s="51"/>
      <c r="D89" s="51"/>
      <c r="E89" s="51"/>
    </row>
    <row r="90" spans="1:5" ht="27.6" x14ac:dyDescent="0.25">
      <c r="A90" s="53">
        <v>12020612</v>
      </c>
      <c r="B90" s="53" t="s">
        <v>423</v>
      </c>
      <c r="C90" s="51"/>
      <c r="D90" s="51"/>
      <c r="E90" s="51">
        <v>50000000</v>
      </c>
    </row>
    <row r="91" spans="1:5" x14ac:dyDescent="0.25">
      <c r="A91" s="53">
        <v>12020614</v>
      </c>
      <c r="B91" s="53" t="s">
        <v>424</v>
      </c>
      <c r="C91" s="51">
        <v>60850000</v>
      </c>
      <c r="D91" s="51">
        <v>12120000</v>
      </c>
      <c r="E91" s="51">
        <v>47880000</v>
      </c>
    </row>
    <row r="92" spans="1:5" hidden="1" x14ac:dyDescent="0.25">
      <c r="A92" s="53">
        <v>12020615</v>
      </c>
      <c r="B92" s="53" t="s">
        <v>425</v>
      </c>
      <c r="C92" s="51"/>
      <c r="D92" s="51"/>
      <c r="E92" s="51"/>
    </row>
    <row r="93" spans="1:5" hidden="1" x14ac:dyDescent="0.25">
      <c r="A93" s="53">
        <v>12020616</v>
      </c>
      <c r="B93" s="53" t="s">
        <v>426</v>
      </c>
      <c r="C93" s="51"/>
      <c r="D93" s="51"/>
      <c r="E93" s="51"/>
    </row>
    <row r="94" spans="1:5" hidden="1" x14ac:dyDescent="0.25">
      <c r="A94" s="53">
        <v>12020617</v>
      </c>
      <c r="B94" s="53" t="s">
        <v>427</v>
      </c>
      <c r="C94" s="51"/>
      <c r="D94" s="51"/>
      <c r="E94" s="51"/>
    </row>
    <row r="95" spans="1:5" hidden="1" x14ac:dyDescent="0.25">
      <c r="A95" s="53">
        <v>12020618</v>
      </c>
      <c r="B95" s="53" t="s">
        <v>428</v>
      </c>
      <c r="C95" s="51"/>
      <c r="D95" s="51"/>
      <c r="E95" s="51"/>
    </row>
    <row r="96" spans="1:5" s="1" customFormat="1" x14ac:dyDescent="0.25">
      <c r="A96" s="14">
        <v>12020700</v>
      </c>
      <c r="B96" s="14" t="s">
        <v>429</v>
      </c>
      <c r="C96" s="11">
        <f>SUM(C97:C105)</f>
        <v>20795000</v>
      </c>
      <c r="D96" s="11">
        <f t="shared" ref="D96:E96" si="11">SUM(D97:D105)</f>
        <v>10833820</v>
      </c>
      <c r="E96" s="11">
        <f t="shared" si="11"/>
        <v>28900000</v>
      </c>
    </row>
    <row r="97" spans="1:5" hidden="1" x14ac:dyDescent="0.25">
      <c r="A97" s="53">
        <v>12020701</v>
      </c>
      <c r="B97" s="53" t="s">
        <v>430</v>
      </c>
      <c r="C97" s="51"/>
      <c r="D97" s="51"/>
      <c r="E97" s="51"/>
    </row>
    <row r="98" spans="1:5" hidden="1" x14ac:dyDescent="0.25">
      <c r="A98" s="53">
        <v>12020702</v>
      </c>
      <c r="B98" s="53" t="s">
        <v>431</v>
      </c>
      <c r="C98" s="51"/>
      <c r="D98" s="51"/>
      <c r="E98" s="51"/>
    </row>
    <row r="99" spans="1:5" x14ac:dyDescent="0.25">
      <c r="A99" s="53">
        <v>12020703</v>
      </c>
      <c r="B99" s="53" t="s">
        <v>432</v>
      </c>
      <c r="C99" s="51">
        <v>18500000</v>
      </c>
      <c r="D99" s="51">
        <v>9590000</v>
      </c>
      <c r="E99" s="51">
        <v>21700000</v>
      </c>
    </row>
    <row r="100" spans="1:5" x14ac:dyDescent="0.25">
      <c r="A100" s="53">
        <v>12020704</v>
      </c>
      <c r="B100" s="53" t="s">
        <v>433</v>
      </c>
      <c r="C100" s="51">
        <v>2145000</v>
      </c>
      <c r="D100" s="51">
        <v>1100000</v>
      </c>
      <c r="E100" s="51">
        <v>7000000</v>
      </c>
    </row>
    <row r="101" spans="1:5" x14ac:dyDescent="0.25">
      <c r="A101" s="53">
        <v>12020705</v>
      </c>
      <c r="B101" s="53" t="s">
        <v>434</v>
      </c>
      <c r="C101" s="51">
        <v>150000</v>
      </c>
      <c r="D101" s="51">
        <v>143820</v>
      </c>
      <c r="E101" s="51">
        <v>200000</v>
      </c>
    </row>
    <row r="102" spans="1:5" hidden="1" x14ac:dyDescent="0.25">
      <c r="A102" s="53">
        <v>12020707</v>
      </c>
      <c r="B102" s="53" t="s">
        <v>435</v>
      </c>
      <c r="C102" s="51"/>
      <c r="D102" s="51"/>
      <c r="E102" s="51"/>
    </row>
    <row r="103" spans="1:5" hidden="1" x14ac:dyDescent="0.25">
      <c r="A103" s="53">
        <v>12020708</v>
      </c>
      <c r="B103" s="53" t="s">
        <v>436</v>
      </c>
      <c r="C103" s="51"/>
      <c r="D103" s="51"/>
      <c r="E103" s="51"/>
    </row>
    <row r="104" spans="1:5" hidden="1" x14ac:dyDescent="0.25">
      <c r="A104" s="53">
        <v>12020709</v>
      </c>
      <c r="B104" s="53" t="s">
        <v>437</v>
      </c>
      <c r="C104" s="51"/>
      <c r="D104" s="51"/>
      <c r="E104" s="51"/>
    </row>
    <row r="105" spans="1:5" hidden="1" x14ac:dyDescent="0.25">
      <c r="A105" s="53">
        <v>12020711</v>
      </c>
      <c r="B105" s="53" t="s">
        <v>438</v>
      </c>
      <c r="C105" s="51"/>
      <c r="D105" s="51"/>
      <c r="E105" s="51"/>
    </row>
    <row r="106" spans="1:5" s="1" customFormat="1" x14ac:dyDescent="0.25">
      <c r="A106" s="14">
        <v>12020800</v>
      </c>
      <c r="B106" s="14" t="s">
        <v>439</v>
      </c>
      <c r="C106" s="11">
        <f>SUM(C107:C109)</f>
        <v>3500000</v>
      </c>
      <c r="D106" s="11">
        <f t="shared" ref="D106:E106" si="12">SUM(D107:D109)</f>
        <v>200000</v>
      </c>
      <c r="E106" s="11">
        <f t="shared" si="12"/>
        <v>300000</v>
      </c>
    </row>
    <row r="107" spans="1:5" x14ac:dyDescent="0.25">
      <c r="A107" s="53">
        <v>12020801</v>
      </c>
      <c r="B107" s="53" t="s">
        <v>440</v>
      </c>
      <c r="C107" s="51">
        <v>500000</v>
      </c>
      <c r="D107" s="51">
        <v>200000</v>
      </c>
      <c r="E107" s="51">
        <v>300000</v>
      </c>
    </row>
    <row r="108" spans="1:5" x14ac:dyDescent="0.25">
      <c r="A108" s="53">
        <v>12020803</v>
      </c>
      <c r="B108" s="53" t="s">
        <v>441</v>
      </c>
      <c r="C108" s="51">
        <v>3000000</v>
      </c>
      <c r="D108" s="51"/>
      <c r="E108" s="51"/>
    </row>
    <row r="109" spans="1:5" hidden="1" x14ac:dyDescent="0.25">
      <c r="A109" s="53">
        <v>12020804</v>
      </c>
      <c r="B109" s="53" t="s">
        <v>442</v>
      </c>
      <c r="C109" s="51"/>
      <c r="D109" s="51"/>
      <c r="E109" s="51"/>
    </row>
    <row r="110" spans="1:5" s="1" customFormat="1" x14ac:dyDescent="0.25">
      <c r="A110" s="14">
        <v>12020900</v>
      </c>
      <c r="B110" s="14" t="s">
        <v>443</v>
      </c>
      <c r="C110" s="11">
        <f>C111</f>
        <v>0</v>
      </c>
      <c r="D110" s="11">
        <f t="shared" ref="D110:E110" si="13">D111</f>
        <v>0</v>
      </c>
      <c r="E110" s="11">
        <f t="shared" si="13"/>
        <v>0</v>
      </c>
    </row>
    <row r="111" spans="1:5" hidden="1" x14ac:dyDescent="0.25">
      <c r="A111" s="53">
        <v>12020901</v>
      </c>
      <c r="B111" s="53" t="s">
        <v>444</v>
      </c>
      <c r="C111" s="51"/>
      <c r="D111" s="51"/>
      <c r="E111" s="51"/>
    </row>
    <row r="112" spans="1:5" s="1" customFormat="1" x14ac:dyDescent="0.25">
      <c r="A112" s="14">
        <v>12021000</v>
      </c>
      <c r="B112" s="14" t="s">
        <v>445</v>
      </c>
      <c r="C112" s="11">
        <f>C113</f>
        <v>2300000</v>
      </c>
      <c r="D112" s="11">
        <f t="shared" ref="D112:E112" si="14">D113</f>
        <v>0</v>
      </c>
      <c r="E112" s="11">
        <f t="shared" si="14"/>
        <v>3000000</v>
      </c>
    </row>
    <row r="113" spans="1:5" x14ac:dyDescent="0.25">
      <c r="A113" s="53">
        <v>12021004</v>
      </c>
      <c r="B113" s="53" t="s">
        <v>446</v>
      </c>
      <c r="C113" s="51">
        <v>2300000</v>
      </c>
      <c r="D113" s="51"/>
      <c r="E113" s="51">
        <v>3000000</v>
      </c>
    </row>
    <row r="114" spans="1:5" s="1" customFormat="1" x14ac:dyDescent="0.25">
      <c r="A114" s="14">
        <v>12021100</v>
      </c>
      <c r="B114" s="14" t="s">
        <v>447</v>
      </c>
      <c r="C114" s="11">
        <f>SUM(C115:C116)</f>
        <v>7150000</v>
      </c>
      <c r="D114" s="11">
        <f t="shared" ref="D114:E114" si="15">SUM(D115:D116)</f>
        <v>4792167.96</v>
      </c>
      <c r="E114" s="11">
        <f t="shared" si="15"/>
        <v>7000000</v>
      </c>
    </row>
    <row r="115" spans="1:5" hidden="1" x14ac:dyDescent="0.25">
      <c r="A115" s="53">
        <v>12021102</v>
      </c>
      <c r="B115" s="53" t="s">
        <v>448</v>
      </c>
      <c r="C115" s="51"/>
      <c r="D115" s="51"/>
      <c r="E115" s="51"/>
    </row>
    <row r="116" spans="1:5" x14ac:dyDescent="0.25">
      <c r="A116" s="53">
        <v>12021103</v>
      </c>
      <c r="B116" s="53" t="s">
        <v>449</v>
      </c>
      <c r="C116" s="51">
        <v>7150000</v>
      </c>
      <c r="D116" s="51">
        <v>4792167.96</v>
      </c>
      <c r="E116" s="51">
        <v>7000000</v>
      </c>
    </row>
    <row r="117" spans="1:5" s="1" customFormat="1" x14ac:dyDescent="0.25">
      <c r="A117" s="14">
        <v>12021200</v>
      </c>
      <c r="B117" s="14" t="s">
        <v>450</v>
      </c>
      <c r="C117" s="11">
        <f>C118</f>
        <v>0</v>
      </c>
      <c r="D117" s="11">
        <f t="shared" ref="D117:E117" si="16">D118</f>
        <v>0</v>
      </c>
      <c r="E117" s="11">
        <f t="shared" si="16"/>
        <v>0</v>
      </c>
    </row>
    <row r="118" spans="1:5" hidden="1" x14ac:dyDescent="0.25">
      <c r="A118" s="53">
        <v>12021210</v>
      </c>
      <c r="B118" s="53" t="s">
        <v>451</v>
      </c>
      <c r="C118" s="51"/>
      <c r="D118" s="51"/>
      <c r="E118" s="51"/>
    </row>
    <row r="119" spans="1:5" s="1" customFormat="1" x14ac:dyDescent="0.25">
      <c r="A119" s="14">
        <v>13000000</v>
      </c>
      <c r="B119" s="14" t="s">
        <v>452</v>
      </c>
      <c r="C119" s="11">
        <f>C120+C126</f>
        <v>0</v>
      </c>
      <c r="D119" s="16">
        <f t="shared" ref="D119:E119" si="17">D120+D126</f>
        <v>0</v>
      </c>
      <c r="E119" s="16">
        <f t="shared" si="17"/>
        <v>0</v>
      </c>
    </row>
    <row r="120" spans="1:5" s="1" customFormat="1" x14ac:dyDescent="0.25">
      <c r="A120" s="14">
        <v>13010000</v>
      </c>
      <c r="B120" s="14" t="s">
        <v>453</v>
      </c>
      <c r="C120" s="11">
        <f>C121+C124</f>
        <v>0</v>
      </c>
      <c r="D120" s="16">
        <f t="shared" ref="D120:E120" si="18">D121+D124</f>
        <v>0</v>
      </c>
      <c r="E120" s="16">
        <f t="shared" si="18"/>
        <v>0</v>
      </c>
    </row>
    <row r="121" spans="1:5" s="1" customFormat="1" x14ac:dyDescent="0.25">
      <c r="A121" s="14">
        <v>13010100</v>
      </c>
      <c r="B121" s="14" t="s">
        <v>454</v>
      </c>
      <c r="C121" s="11">
        <f>SUM(C122:C123)</f>
        <v>0</v>
      </c>
      <c r="D121" s="11">
        <f t="shared" ref="D121:E121" si="19">SUM(D122:D123)</f>
        <v>0</v>
      </c>
      <c r="E121" s="11">
        <f t="shared" si="19"/>
        <v>0</v>
      </c>
    </row>
    <row r="122" spans="1:5" hidden="1" x14ac:dyDescent="0.25">
      <c r="A122" s="53">
        <v>13010101</v>
      </c>
      <c r="B122" s="53" t="s">
        <v>455</v>
      </c>
      <c r="C122" s="51"/>
      <c r="D122" s="51"/>
      <c r="E122" s="51"/>
    </row>
    <row r="123" spans="1:5" hidden="1" x14ac:dyDescent="0.25">
      <c r="A123" s="53">
        <v>13010102</v>
      </c>
      <c r="B123" s="53" t="s">
        <v>456</v>
      </c>
      <c r="C123" s="51"/>
      <c r="D123" s="51"/>
      <c r="E123" s="51"/>
    </row>
    <row r="124" spans="1:5" s="1" customFormat="1" x14ac:dyDescent="0.25">
      <c r="A124" s="14">
        <v>13010200</v>
      </c>
      <c r="B124" s="14" t="s">
        <v>457</v>
      </c>
      <c r="C124" s="11">
        <f>C125</f>
        <v>0</v>
      </c>
      <c r="D124" s="11">
        <f t="shared" ref="D124:E124" si="20">D125</f>
        <v>0</v>
      </c>
      <c r="E124" s="11">
        <f t="shared" si="20"/>
        <v>0</v>
      </c>
    </row>
    <row r="125" spans="1:5" hidden="1" x14ac:dyDescent="0.25">
      <c r="A125" s="53">
        <v>13010202</v>
      </c>
      <c r="B125" s="53" t="s">
        <v>458</v>
      </c>
      <c r="C125" s="51"/>
      <c r="D125" s="51"/>
      <c r="E125" s="51"/>
    </row>
    <row r="126" spans="1:5" s="1" customFormat="1" x14ac:dyDescent="0.25">
      <c r="A126" s="14">
        <v>13020000</v>
      </c>
      <c r="B126" s="14" t="s">
        <v>800</v>
      </c>
      <c r="C126" s="11">
        <f>C127</f>
        <v>0</v>
      </c>
      <c r="D126" s="11">
        <f t="shared" ref="D126:E129" si="21">D127</f>
        <v>0</v>
      </c>
      <c r="E126" s="11">
        <f t="shared" si="21"/>
        <v>0</v>
      </c>
    </row>
    <row r="127" spans="1:5" s="1" customFormat="1" x14ac:dyDescent="0.25">
      <c r="A127" s="14">
        <v>13020100</v>
      </c>
      <c r="B127" s="14" t="s">
        <v>459</v>
      </c>
      <c r="C127" s="11">
        <f>C128</f>
        <v>0</v>
      </c>
      <c r="D127" s="11">
        <f t="shared" si="21"/>
        <v>0</v>
      </c>
      <c r="E127" s="11">
        <f t="shared" si="21"/>
        <v>0</v>
      </c>
    </row>
    <row r="128" spans="1:5" hidden="1" x14ac:dyDescent="0.25">
      <c r="A128" s="53">
        <v>13020106</v>
      </c>
      <c r="B128" s="53" t="s">
        <v>460</v>
      </c>
      <c r="C128" s="51"/>
      <c r="D128" s="51"/>
      <c r="E128" s="51"/>
    </row>
    <row r="129" spans="1:5" s="1" customFormat="1" x14ac:dyDescent="0.25">
      <c r="A129" s="14">
        <v>14020100</v>
      </c>
      <c r="B129" s="14" t="s">
        <v>600</v>
      </c>
      <c r="C129" s="11">
        <f>C130</f>
        <v>0</v>
      </c>
      <c r="D129" s="11">
        <f t="shared" si="21"/>
        <v>0</v>
      </c>
      <c r="E129" s="11">
        <f t="shared" si="21"/>
        <v>0</v>
      </c>
    </row>
    <row r="130" spans="1:5" x14ac:dyDescent="0.25">
      <c r="A130" s="53">
        <v>14020106</v>
      </c>
      <c r="B130" s="53" t="s">
        <v>460</v>
      </c>
      <c r="C130" s="51">
        <v>0</v>
      </c>
      <c r="D130" s="51"/>
      <c r="E130" s="51"/>
    </row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BOTIBmhQVV5Dr1lH+dubxre106mHVkoRkMZGRjUlbcthZ/47PEq5EAyxE76FNkmPCQXnSxIgy3p/76p7nKJ7g==" saltValue="rK8twv9P0/6PbgLwlJWuF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  <rowBreaks count="2" manualBreakCount="2">
    <brk id="41" max="16383" man="1"/>
    <brk id="1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99" zoomScale="90" zoomScaleNormal="12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930</v>
      </c>
      <c r="B1" s="67"/>
      <c r="C1" s="67"/>
      <c r="D1" s="67"/>
      <c r="E1" s="67"/>
    </row>
    <row r="2" spans="1:5" x14ac:dyDescent="0.25">
      <c r="A2" s="68" t="s">
        <v>806</v>
      </c>
      <c r="B2" s="68"/>
      <c r="C2" s="68"/>
      <c r="D2" s="68"/>
      <c r="E2" s="68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922</v>
      </c>
    </row>
    <row r="5" spans="1:5" x14ac:dyDescent="0.25">
      <c r="A5" s="6"/>
      <c r="B5" s="5" t="s">
        <v>2</v>
      </c>
      <c r="C5" s="11">
        <f>C6+C118</f>
        <v>6483041745.6599998</v>
      </c>
      <c r="D5" s="11">
        <f t="shared" ref="D5:E5" si="0">D6+D118</f>
        <v>5125018856.3699999</v>
      </c>
      <c r="E5" s="11">
        <f t="shared" si="0"/>
        <v>7967524620.1400003</v>
      </c>
    </row>
    <row r="6" spans="1:5" x14ac:dyDescent="0.25">
      <c r="A6" s="4">
        <v>2</v>
      </c>
      <c r="B6" s="5" t="s">
        <v>147</v>
      </c>
      <c r="C6" s="11">
        <f>C7+C25</f>
        <v>4769819889.6599998</v>
      </c>
      <c r="D6" s="11">
        <f>D7+D25</f>
        <v>3973551834.6999998</v>
      </c>
      <c r="E6" s="11">
        <f>E7+E25</f>
        <v>4832866877.4400005</v>
      </c>
    </row>
    <row r="7" spans="1:5" x14ac:dyDescent="0.25">
      <c r="A7" s="4">
        <v>21</v>
      </c>
      <c r="B7" s="5" t="s">
        <v>148</v>
      </c>
      <c r="C7" s="11">
        <f>C8+C13+C20</f>
        <v>3054043545.6599998</v>
      </c>
      <c r="D7" s="11">
        <f t="shared" ref="D7:E7" si="1">D8+D13+D20</f>
        <v>2602183249.0499997</v>
      </c>
      <c r="E7" s="11">
        <f t="shared" si="1"/>
        <v>3257815909.8899999</v>
      </c>
    </row>
    <row r="8" spans="1:5" x14ac:dyDescent="0.25">
      <c r="A8" s="4">
        <v>2101</v>
      </c>
      <c r="B8" s="5" t="s">
        <v>149</v>
      </c>
      <c r="C8" s="11">
        <f>C9</f>
        <v>2569468448.6599998</v>
      </c>
      <c r="D8" s="11">
        <f t="shared" ref="D8:E8" si="2">D9</f>
        <v>2255620988.4699998</v>
      </c>
      <c r="E8" s="11">
        <f t="shared" si="2"/>
        <v>2639670515.04</v>
      </c>
    </row>
    <row r="9" spans="1:5" x14ac:dyDescent="0.25">
      <c r="A9" s="4">
        <v>210101</v>
      </c>
      <c r="B9" s="5" t="s">
        <v>150</v>
      </c>
      <c r="C9" s="11">
        <f>SUM(C10:C12)</f>
        <v>2569468448.6599998</v>
      </c>
      <c r="D9" s="11">
        <f>SUM(D10:D12)</f>
        <v>2255620988.4699998</v>
      </c>
      <c r="E9" s="11">
        <f>SUM(E10:E12)</f>
        <v>2639670515.04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2564184344.6599998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2252326205.29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2634386411.04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5284104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3294783.18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5284104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0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0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0</v>
      </c>
    </row>
    <row r="13" spans="1:5" x14ac:dyDescent="0.25">
      <c r="A13" s="4">
        <v>2102</v>
      </c>
      <c r="B13" s="5" t="s">
        <v>153</v>
      </c>
      <c r="C13" s="11">
        <f>C14+C18</f>
        <v>0</v>
      </c>
      <c r="D13" s="11">
        <f>D14+D18</f>
        <v>0</v>
      </c>
      <c r="E13" s="11">
        <f>E14+E18</f>
        <v>0</v>
      </c>
    </row>
    <row r="14" spans="1:5" x14ac:dyDescent="0.25">
      <c r="A14" s="4">
        <v>210201</v>
      </c>
      <c r="B14" s="5" t="s">
        <v>154</v>
      </c>
      <c r="C14" s="11">
        <f>SUM(C15:C17)</f>
        <v>0</v>
      </c>
      <c r="D14" s="11">
        <f>SUM(D15:D17)</f>
        <v>0</v>
      </c>
      <c r="E14" s="11">
        <f>SUM(E15:E17)</f>
        <v>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484575097</v>
      </c>
      <c r="D20" s="11">
        <f>SUM(D21:D23)</f>
        <v>346562260.57999998</v>
      </c>
      <c r="E20" s="11">
        <f>SUM(E21:E23)</f>
        <v>618145394.85000002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309897810.19999999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206820431.13999999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248881880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174677286.80000001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139741829.44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369263514.85000002</v>
      </c>
    </row>
    <row r="23" spans="1:5" x14ac:dyDescent="0.25">
      <c r="A23" s="6">
        <v>21030104</v>
      </c>
      <c r="B23" s="7" t="s">
        <v>540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0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1715776344</v>
      </c>
      <c r="D25" s="11">
        <f t="shared" ref="D25:E25" si="4">D26+D103+D107+D112</f>
        <v>1371368585.6500001</v>
      </c>
      <c r="E25" s="11">
        <f t="shared" si="4"/>
        <v>1575050967.5500002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1349096480</v>
      </c>
      <c r="D26" s="11">
        <f t="shared" ref="D26:E26" si="5">D27+D32+D40+D54+D63+D66+D72+D81+D85+D88</f>
        <v>1097682469.3800001</v>
      </c>
      <c r="E26" s="11">
        <f t="shared" si="5"/>
        <v>1185658590.9100001</v>
      </c>
    </row>
    <row r="27" spans="1:5" x14ac:dyDescent="0.25">
      <c r="A27" s="4">
        <v>220201</v>
      </c>
      <c r="B27" s="5" t="s">
        <v>165</v>
      </c>
      <c r="C27" s="11">
        <f>SUM(C28:C31)</f>
        <v>46094480</v>
      </c>
      <c r="D27" s="11">
        <f t="shared" ref="D27:E27" si="6">SUM(D28:D31)</f>
        <v>28366500</v>
      </c>
      <c r="E27" s="11">
        <f t="shared" si="6"/>
        <v>63000000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4000000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3144500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5000000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42094480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25222000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38000000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20000000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7600000</v>
      </c>
      <c r="D32" s="11">
        <f t="shared" ref="D32:E32" si="7">SUM(D33:D39)</f>
        <v>5140000</v>
      </c>
      <c r="E32" s="11">
        <f t="shared" si="7"/>
        <v>7150000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5000000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2880000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4500000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150000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60000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100000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150000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100000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150000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2300000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2100000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2400000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193800000</v>
      </c>
      <c r="D40" s="11">
        <f t="shared" ref="D40:E40" si="8">SUM(D41:D53)</f>
        <v>156041173.75999999</v>
      </c>
      <c r="E40" s="11">
        <f t="shared" si="8"/>
        <v>266600000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15000000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11390908.66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17600000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2500000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2310000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3500000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100000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97000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100000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100000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95000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100000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11750000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9081943.25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12700000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8050000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5220550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8700000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25500000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12295771.85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19400000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1000000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950000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2000000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128000000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113000000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1800000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1600000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2500000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74700000</v>
      </c>
      <c r="D54" s="11">
        <f t="shared" ref="D54:E54" si="9">SUM(D55:D62)</f>
        <v>46125896.689999998</v>
      </c>
      <c r="E54" s="11">
        <f t="shared" si="9"/>
        <v>70400000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32200000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20522614.859999999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34300000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20500000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10959129.83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10300000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2000000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300000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2500000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3500000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2286820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4300000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12000000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9090620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11000000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2000000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1693712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3000000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2000000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F.xi'!C45+'AGRIC OVERHEAD COST F.xi'!C44+'FINANCE OVERHEAD COST F.xi'!C44+'WORKS OVERHEAD COST F.xi'!C44+'ESD OVERHEAD COST F.xi'!C44+'PHC OVERHEAD COST F.xi'!C44+'WATSAN OVERHEAD COST F.xi'!C44+'TRADITIONAL OVERHEAD COST F.xi'!C44</f>
        <v>2500000</v>
      </c>
      <c r="D62" s="10">
        <f>'CHAIR OVERHEAD COST F.xi'!D44+'SLT OVERHEAD COST F.xi'!D44+'COUNCIL OVERHEAD COST F.xi'!D44+'PMD OVERHEAD COST F.xi'!D45+'AGRIC OVERHEAD COST F.xi'!D44+'FINANCE OVERHEAD COST F.xi'!D44+'WORKS OVERHEAD COST F.xi'!D44+'ESD OVERHEAD COST F.xi'!D44+'PHC OVERHEAD COST F.xi'!D44+'WATSAN OVERHEAD COST F.xi'!D44+'TRADITIONAL OVERHEAD COST F.xi'!D44</f>
        <v>1273000</v>
      </c>
      <c r="E62" s="10">
        <f>'CHAIR OVERHEAD COST F.xi'!E44+'SLT OVERHEAD COST F.xi'!E44+'COUNCIL OVERHEAD COST F.xi'!E44+'PMD OVERHEAD COST F.xi'!E45+'AGRIC OVERHEAD COST F.xi'!E44+'FINANCE OVERHEAD COST F.xi'!E44+'WORKS OVERHEAD COST F.xi'!E44+'ESD OVERHEAD COST F.xi'!E44+'PHC OVERHEAD COST F.xi'!E44+'WATSAN OVERHEAD COST F.xi'!E44+'TRADITIONAL OVERHEAD COST F.xi'!E44</f>
        <v>3000000</v>
      </c>
    </row>
    <row r="63" spans="1:5" x14ac:dyDescent="0.25">
      <c r="A63" s="4">
        <v>220205</v>
      </c>
      <c r="B63" s="5" t="s">
        <v>201</v>
      </c>
      <c r="C63" s="11">
        <f>SUM(C64:C65)</f>
        <v>14200000</v>
      </c>
      <c r="D63" s="11">
        <f>SUM(D64:D65)</f>
        <v>6523769.29</v>
      </c>
      <c r="E63" s="11">
        <f>SUM(E64:E65)</f>
        <v>14500000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F.xi'!C47+'AGRIC OVERHEAD COST F.xi'!C46+'FINANCE OVERHEAD COST F.xi'!C46+'WORKS OVERHEAD COST F.xi'!C46+'ESD OVERHEAD COST F.xi'!C46+'PHC OVERHEAD COST F.xi'!C46+'WATSAN OVERHEAD COST F.xi'!C46+'TRADITIONAL OVERHEAD COST F.xi'!C46</f>
        <v>14200000</v>
      </c>
      <c r="D64" s="10">
        <f>'CHAIR OVERHEAD COST F.xi'!D46+'SLT OVERHEAD COST F.xi'!D46+'COUNCIL OVERHEAD COST F.xi'!D46+'PMD OVERHEAD COST F.xi'!D47+'AGRIC OVERHEAD COST F.xi'!D46+'FINANCE OVERHEAD COST F.xi'!D46+'WORKS OVERHEAD COST F.xi'!D46+'ESD OVERHEAD COST F.xi'!D46+'PHC OVERHEAD COST F.xi'!D46+'WATSAN OVERHEAD COST F.xi'!D46+'TRADITIONAL OVERHEAD COST F.xi'!D46</f>
        <v>6523769.29</v>
      </c>
      <c r="E64" s="10">
        <f>'CHAIR OVERHEAD COST F.xi'!E46+'SLT OVERHEAD COST F.xi'!E46+'COUNCIL OVERHEAD COST F.xi'!E46+'PMD OVERHEAD COST F.xi'!E47+'AGRIC OVERHEAD COST F.xi'!E46+'FINANCE OVERHEAD COST F.xi'!E46+'WORKS OVERHEAD COST F.xi'!E46+'ESD OVERHEAD COST F.xi'!E46+'PHC OVERHEAD COST F.xi'!E46+'WATSAN OVERHEAD COST F.xi'!E46+'TRADITIONAL OVERHEAD COST F.xi'!E46</f>
        <v>14500000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F.xi'!C48+'AGRIC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F.xi'!D48+'AGRIC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F.xi'!E48+'AGRIC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252000000</v>
      </c>
      <c r="D66" s="11">
        <f t="shared" ref="D66:E66" si="10">SUM(D67:D71)</f>
        <v>156474996.59</v>
      </c>
      <c r="E66" s="11">
        <f t="shared" si="10"/>
        <v>97600000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F.xi'!C50+'AGRIC OVERHEAD COST F.xi'!C49+'FINANCE OVERHEAD COST F.xi'!C49+'WORKS OVERHEAD COST F.xi'!C49+'ESD OVERHEAD COST F.xi'!C49+'PHC OVERHEAD COST F.xi'!C49+'WATSAN OVERHEAD COST F.xi'!C49+'TRADITIONAL OVERHEAD COST F.xi'!C49</f>
        <v>228000000</v>
      </c>
      <c r="D67" s="10">
        <f>'CHAIR OVERHEAD COST F.xi'!D49+'SLT OVERHEAD COST F.xi'!D49+'COUNCIL OVERHEAD COST F.xi'!D49+'PMD OVERHEAD COST F.xi'!D50+'AGRIC OVERHEAD COST F.xi'!D49+'FINANCE OVERHEAD COST F.xi'!D49+'WORKS OVERHEAD COST F.xi'!D49+'ESD OVERHEAD COST F.xi'!D49+'PHC OVERHEAD COST F.xi'!D49+'WATSAN OVERHEAD COST F.xi'!D49+'TRADITIONAL OVERHEAD COST F.xi'!D49</f>
        <v>135511856.25999999</v>
      </c>
      <c r="E67" s="10">
        <f>'CHAIR OVERHEAD COST F.xi'!E49+'SLT OVERHEAD COST F.xi'!E49+'COUNCIL OVERHEAD COST F.xi'!E49+'PMD OVERHEAD COST F.xi'!E50+'AGRIC OVERHEAD COST F.xi'!E49+'FINANCE OVERHEAD COST F.xi'!E49+'WORKS OVERHEAD COST F.xi'!E49+'ESD OVERHEAD COST F.xi'!E49+'PHC OVERHEAD COST F.xi'!E49+'WATSAN OVERHEAD COST F.xi'!E49+'TRADITIONAL OVERHEAD COST F.xi'!E49</f>
        <v>80000000</v>
      </c>
    </row>
    <row r="68" spans="1:5" x14ac:dyDescent="0.25">
      <c r="A68" s="6">
        <v>22020602</v>
      </c>
      <c r="B68" s="7" t="s">
        <v>538</v>
      </c>
      <c r="C68" s="10">
        <f>'CHAIR OVERHEAD COST F.xi'!C50+'SLT OVERHEAD COST F.xi'!C50+'COUNCIL OVERHEAD COST F.xi'!C50+'PMD OVERHEAD COST F.xi'!C51+'AGRIC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F.xi'!D51+'AGRIC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F.xi'!E51+'AGRIC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F.xi'!C52+'AGRIC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F.xi'!D52+'AGRIC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F.xi'!E52+'AGRIC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F.xi'!C53+'AGRIC OVERHEAD COST F.xi'!C52+'FINANCE OVERHEAD COST F.xi'!C52+'WORKS OVERHEAD COST F.xi'!C52+'ESD OVERHEAD COST F.xi'!C52+'PHC OVERHEAD COST F.xi'!C52+'WATSAN OVERHEAD COST F.xi'!C52+'TRADITIONAL OVERHEAD COST F.xi'!C52</f>
        <v>8000000</v>
      </c>
      <c r="D70" s="10">
        <f>'CHAIR OVERHEAD COST F.xi'!D52+'SLT OVERHEAD COST F.xi'!D52+'COUNCIL OVERHEAD COST F.xi'!D52+'PMD OVERHEAD COST F.xi'!D53+'AGRIC OVERHEAD COST F.xi'!D52+'FINANCE OVERHEAD COST F.xi'!D52+'WORKS OVERHEAD COST F.xi'!D52+'ESD OVERHEAD COST F.xi'!D52+'PHC OVERHEAD COST F.xi'!D52+'WATSAN OVERHEAD COST F.xi'!D52+'TRADITIONAL OVERHEAD COST F.xi'!D52</f>
        <v>6963140.3300000001</v>
      </c>
      <c r="E70" s="10">
        <f>'CHAIR OVERHEAD COST F.xi'!E52+'SLT OVERHEAD COST F.xi'!E52+'COUNCIL OVERHEAD COST F.xi'!E52+'PMD OVERHEAD COST F.xi'!E53+'AGRIC OVERHEAD COST F.xi'!E52+'FINANCE OVERHEAD COST F.xi'!E52+'WORKS OVERHEAD COST F.xi'!E52+'ESD OVERHEAD COST F.xi'!E52+'PHC OVERHEAD COST F.xi'!E52+'WATSAN OVERHEAD COST F.xi'!E52+'TRADITIONAL OVERHEAD COST F.xi'!E52</f>
        <v>7600000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F.xi'!C54+'AGRIC OVERHEAD COST F.xi'!C53+'FINANCE OVERHEAD COST F.xi'!C53+'WORKS OVERHEAD COST F.xi'!C53+'ESD OVERHEAD COST F.xi'!C53+'PHC OVERHEAD COST F.xi'!C53+'WATSAN OVERHEAD COST F.xi'!C53+'TRADITIONAL OVERHEAD COST F.xi'!C53</f>
        <v>16000000</v>
      </c>
      <c r="D71" s="10">
        <f>'CHAIR OVERHEAD COST F.xi'!D53+'SLT OVERHEAD COST F.xi'!D53+'COUNCIL OVERHEAD COST F.xi'!D53+'PMD OVERHEAD COST F.xi'!D54+'AGRIC OVERHEAD COST F.xi'!D53+'FINANCE OVERHEAD COST F.xi'!D53+'WORKS OVERHEAD COST F.xi'!D53+'ESD OVERHEAD COST F.xi'!D53+'PHC OVERHEAD COST F.xi'!D53+'WATSAN OVERHEAD COST F.xi'!D53+'TRADITIONAL OVERHEAD COST F.xi'!D53</f>
        <v>14000000</v>
      </c>
      <c r="E71" s="10">
        <f>'CHAIR OVERHEAD COST F.xi'!E53+'SLT OVERHEAD COST F.xi'!E53+'COUNCIL OVERHEAD COST F.xi'!E53+'PMD OVERHEAD COST F.xi'!E54+'AGRIC OVERHEAD COST F.xi'!E53+'FINANCE OVERHEAD COST F.xi'!E53+'WORKS OVERHEAD COST F.xi'!E53+'ESD OVERHEAD COST F.xi'!E53+'PHC OVERHEAD COST F.xi'!E53+'WATSAN OVERHEAD COST F.xi'!E53+'TRADITIONAL OVERHEAD COST F.xi'!E53</f>
        <v>10000000</v>
      </c>
    </row>
    <row r="72" spans="1:5" ht="30" x14ac:dyDescent="0.25">
      <c r="A72" s="4">
        <v>220207</v>
      </c>
      <c r="B72" s="5" t="s">
        <v>209</v>
      </c>
      <c r="C72" s="11">
        <f>SUM(C73:C80)</f>
        <v>14000000</v>
      </c>
      <c r="D72" s="11">
        <f t="shared" ref="D72:E72" si="11">SUM(D73:D80)</f>
        <v>11420824.18</v>
      </c>
      <c r="E72" s="11">
        <f t="shared" si="11"/>
        <v>8000000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F.xi'!C56+'AGRIC OVERHEAD COST F.xi'!C55+'FINANCE OVERHEAD COST F.xi'!C55+'WORKS OVERHEAD COST F.xi'!C55+'ESD OVERHEAD COST F.xi'!C55+'PHC OVERHEAD COST F.xi'!C55+'WATSAN OVERHEAD COST F.xi'!C55+'TRADITIONAL OVERHEAD COST F.xi'!C55</f>
        <v>8000000</v>
      </c>
      <c r="D73" s="10">
        <f>'CHAIR OVERHEAD COST F.xi'!D55+'SLT OVERHEAD COST F.xi'!D55+'COUNCIL OVERHEAD COST F.xi'!D55+'PMD OVERHEAD COST F.xi'!D56+'AGRIC OVERHEAD COST F.xi'!D55+'FINANCE OVERHEAD COST F.xi'!D55+'WORKS OVERHEAD COST F.xi'!D55+'ESD OVERHEAD COST F.xi'!D55+'PHC OVERHEAD COST F.xi'!D55+'WATSAN OVERHEAD COST F.xi'!D55+'TRADITIONAL OVERHEAD COST F.xi'!D55</f>
        <v>7500000</v>
      </c>
      <c r="E73" s="10">
        <f>'CHAIR OVERHEAD COST F.xi'!E55+'SLT OVERHEAD COST F.xi'!E55+'COUNCIL OVERHEAD COST F.xi'!E55+'PMD OVERHEAD COST F.xi'!E56+'AGRIC OVERHEAD COST F.xi'!E55+'FINANCE OVERHEAD COST F.xi'!E55+'WORKS OVERHEAD COST F.xi'!E55+'ESD OVERHEAD COST F.xi'!E55+'PHC OVERHEAD COST F.xi'!E55+'WATSAN OVERHEAD COST F.xi'!E55+'TRADITIONAL OVERHEAD COST F.xi'!E55</f>
        <v>2000000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F.xi'!C57+'AGRIC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F.xi'!D57+'AGRIC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F.xi'!E57+'AGRIC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F.xi'!C58+'AGRIC OVERHEAD COST F.xi'!C57+'FINANCE OVERHEAD COST F.xi'!C57+'WORKS OVERHEAD COST F.xi'!C57+'ESD OVERHEAD COST F.xi'!C57+'PHC OVERHEAD COST F.xi'!C57+'WATSAN OVERHEAD COST F.xi'!C57+'TRADITIONAL OVERHEAD COST F.xi'!C57</f>
        <v>1000000</v>
      </c>
      <c r="D75" s="10">
        <f>'CHAIR OVERHEAD COST F.xi'!D57+'SLT OVERHEAD COST F.xi'!D57+'COUNCIL OVERHEAD COST F.xi'!D57+'PMD OVERHEAD COST F.xi'!D58+'AGRIC OVERHEAD COST F.xi'!D57+'FINANCE OVERHEAD COST F.xi'!D57+'WORKS OVERHEAD COST F.xi'!D57+'ESD OVERHEAD COST F.xi'!D57+'PHC OVERHEAD COST F.xi'!D57+'WATSAN OVERHEAD COST F.xi'!D57+'TRADITIONAL OVERHEAD COST F.xi'!D57</f>
        <v>820000</v>
      </c>
      <c r="E75" s="10">
        <f>'CHAIR OVERHEAD COST F.xi'!E57+'SLT OVERHEAD COST F.xi'!E57+'COUNCIL OVERHEAD COST F.xi'!E57+'PMD OVERHEAD COST F.xi'!E58+'AGRIC OVERHEAD COST F.xi'!E57+'FINANCE OVERHEAD COST F.xi'!E57+'WORKS OVERHEAD COST F.xi'!E57+'ESD OVERHEAD COST F.xi'!E57+'PHC OVERHEAD COST F.xi'!E57+'WATSAN OVERHEAD COST F.xi'!E57+'TRADITIONAL OVERHEAD COST F.xi'!E57</f>
        <v>2000000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F.xi'!C59+'AGRIC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F.xi'!D59+'AGRIC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F.xi'!E59+'AGRIC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F.xi'!C60+'AGRIC OVERHEAD COST F.xi'!C59+'FINANCE OVERHEAD COST F.xi'!C59+'WORKS OVERHEAD COST F.xi'!C59+'ESD OVERHEAD COST F.xi'!C59+'PHC OVERHEAD COST F.xi'!C59+'WATSAN OVERHEAD COST F.xi'!C59+'TRADITIONAL OVERHEAD COST F.xi'!C59</f>
        <v>3000000</v>
      </c>
      <c r="D77" s="10">
        <f>'CHAIR OVERHEAD COST F.xi'!D59+'SLT OVERHEAD COST F.xi'!D59+'COUNCIL OVERHEAD COST F.xi'!D59+'PMD OVERHEAD COST F.xi'!D60+'AGRIC OVERHEAD COST F.xi'!D59+'FINANCE OVERHEAD COST F.xi'!D59+'WORKS OVERHEAD COST F.xi'!D59+'ESD OVERHEAD COST F.xi'!D59+'PHC OVERHEAD COST F.xi'!D59+'WATSAN OVERHEAD COST F.xi'!D59+'TRADITIONAL OVERHEAD COST F.xi'!D59</f>
        <v>1300824.18</v>
      </c>
      <c r="E77" s="10">
        <f>'CHAIR OVERHEAD COST F.xi'!E59+'SLT OVERHEAD COST F.xi'!E59+'COUNCIL OVERHEAD COST F.xi'!E59+'PMD OVERHEAD COST F.xi'!E60+'AGRIC OVERHEAD COST F.xi'!E59+'FINANCE OVERHEAD COST F.xi'!E59+'WORKS OVERHEAD COST F.xi'!E59+'ESD OVERHEAD COST F.xi'!E59+'PHC OVERHEAD COST F.xi'!E59+'WATSAN OVERHEAD COST F.xi'!E59+'TRADITIONAL OVERHEAD COST F.xi'!E59</f>
        <v>2000000</v>
      </c>
    </row>
    <row r="78" spans="1:5" x14ac:dyDescent="0.25">
      <c r="A78" s="6">
        <v>22020709</v>
      </c>
      <c r="B78" s="7" t="s">
        <v>541</v>
      </c>
      <c r="C78" s="10">
        <f>'CHAIR OVERHEAD COST F.xi'!C60+'SLT OVERHEAD COST F.xi'!C60+'COUNCIL OVERHEAD COST F.xi'!C60+'PMD OVERHEAD COST F.xi'!C61+'AGRIC OVERHEAD COST F.xi'!C60+'FINANCE OVERHEAD COST F.xi'!C60+'WORKS OVERHEAD COST F.xi'!C60+'ESD OVERHEAD COST F.xi'!C60+'PHC OVERHEAD COST F.xi'!C60+'WATSAN OVERHEAD COST F.xi'!C60+'TRADITIONAL OVERHEAD COST F.xi'!C60</f>
        <v>2000000</v>
      </c>
      <c r="D78" s="10">
        <f>'CHAIR OVERHEAD COST F.xi'!D60+'SLT OVERHEAD COST F.xi'!D60+'COUNCIL OVERHEAD COST F.xi'!D60+'PMD OVERHEAD COST F.xi'!D61+'AGRIC OVERHEAD COST F.xi'!D60+'FINANCE OVERHEAD COST F.xi'!D60+'WORKS OVERHEAD COST F.xi'!D60+'ESD OVERHEAD COST F.xi'!D60+'PHC OVERHEAD COST F.xi'!D60+'WATSAN OVERHEAD COST F.xi'!D60+'TRADITIONAL OVERHEAD COST F.xi'!D60</f>
        <v>1800000</v>
      </c>
      <c r="E78" s="10">
        <f>'CHAIR OVERHEAD COST F.xi'!E60+'SLT OVERHEAD COST F.xi'!E60+'COUNCIL OVERHEAD COST F.xi'!E60+'PMD OVERHEAD COST F.xi'!E61+'AGRIC OVERHEAD COST F.xi'!E60+'FINANCE OVERHEAD COST F.xi'!E60+'WORKS OVERHEAD COST F.xi'!E60+'ESD OVERHEAD COST F.xi'!E60+'PHC OVERHEAD COST F.xi'!E60+'WATSAN OVERHEAD COST F.xi'!E60+'TRADITIONAL OVERHEAD COST F.xi'!E60</f>
        <v>2000000</v>
      </c>
    </row>
    <row r="79" spans="1:5" x14ac:dyDescent="0.25">
      <c r="A79" s="6">
        <v>22020711</v>
      </c>
      <c r="B79" s="7" t="s">
        <v>542</v>
      </c>
      <c r="C79" s="10">
        <f>'CHAIR OVERHEAD COST F.xi'!C61+'SLT OVERHEAD COST F.xi'!C61+'COUNCIL OVERHEAD COST F.xi'!C61+'PMD OVERHEAD COST F.xi'!C62+'AGRIC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F.xi'!D62+'AGRIC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F.xi'!E62+'AGRIC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543</v>
      </c>
      <c r="C80" s="10">
        <f>'CHAIR OVERHEAD COST F.xi'!C62+'SLT OVERHEAD COST F.xi'!C62+'COUNCIL OVERHEAD COST F.xi'!C62+'PMD OVERHEAD COST F.xi'!C63+'AGRIC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F.xi'!D63+'AGRIC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F.xi'!E63+'AGRIC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56500000</v>
      </c>
      <c r="D81" s="11">
        <f t="shared" ref="D81:E81" si="12">SUM(D82:D84)</f>
        <v>32595234.869999997</v>
      </c>
      <c r="E81" s="11">
        <f t="shared" si="12"/>
        <v>49700000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F.xi'!C65+'AGRIC OVERHEAD COST F.xi'!C64+'FINANCE OVERHEAD COST F.xi'!C64+'WORKS OVERHEAD COST F.xi'!C64+'ESD OVERHEAD COST F.xi'!C64+'PHC OVERHEAD COST F.xi'!C64+'WATSAN OVERHEAD COST F.xi'!C64+'TRADITIONAL OVERHEAD COST F.xi'!C64</f>
        <v>33500000</v>
      </c>
      <c r="D82" s="10">
        <f>'CHAIR OVERHEAD COST F.xi'!D64+'SLT OVERHEAD COST F.xi'!D64+'COUNCIL OVERHEAD COST F.xi'!D64+'PMD OVERHEAD COST F.xi'!D65+'AGRIC OVERHEAD COST F.xi'!D64+'FINANCE OVERHEAD COST F.xi'!D64+'WORKS OVERHEAD COST F.xi'!D64+'ESD OVERHEAD COST F.xi'!D64+'PHC OVERHEAD COST F.xi'!D64+'WATSAN OVERHEAD COST F.xi'!D64+'TRADITIONAL OVERHEAD COST F.xi'!D64</f>
        <v>17892679.149999999</v>
      </c>
      <c r="E82" s="10">
        <f>'CHAIR OVERHEAD COST F.xi'!E64+'SLT OVERHEAD COST F.xi'!E64+'COUNCIL OVERHEAD COST F.xi'!E64+'PMD OVERHEAD COST F.xi'!E65+'AGRIC OVERHEAD COST F.xi'!E64+'FINANCE OVERHEAD COST F.xi'!E64+'WORKS OVERHEAD COST F.xi'!E64+'ESD OVERHEAD COST F.xi'!E64+'PHC OVERHEAD COST F.xi'!E64+'WATSAN OVERHEAD COST F.xi'!E64+'TRADITIONAL OVERHEAD COST F.xi'!E64</f>
        <v>33700000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F.xi'!C66+'AGRIC OVERHEAD COST F.xi'!C65+'FINANCE OVERHEAD COST F.xi'!C65+'WORKS OVERHEAD COST F.xi'!C65+'ESD OVERHEAD COST F.xi'!C65+'PHC OVERHEAD COST F.xi'!C65+'WATSAN OVERHEAD COST F.xi'!C65+'TRADITIONAL OVERHEAD COST F.xi'!C65</f>
        <v>7000000</v>
      </c>
      <c r="D83" s="10">
        <f>'CHAIR OVERHEAD COST F.xi'!D65+'SLT OVERHEAD COST F.xi'!D65+'COUNCIL OVERHEAD COST F.xi'!D65+'PMD OVERHEAD COST F.xi'!D66+'AGRIC OVERHEAD COST F.xi'!D65+'FINANCE OVERHEAD COST F.xi'!D65+'WORKS OVERHEAD COST F.xi'!D65+'ESD OVERHEAD COST F.xi'!D65+'PHC OVERHEAD COST F.xi'!D65+'WATSAN OVERHEAD COST F.xi'!D65+'TRADITIONAL OVERHEAD COST F.xi'!D65</f>
        <v>4082137.5</v>
      </c>
      <c r="E83" s="10">
        <f>'CHAIR OVERHEAD COST F.xi'!E65+'SLT OVERHEAD COST F.xi'!E65+'COUNCIL OVERHEAD COST F.xi'!E65+'PMD OVERHEAD COST F.xi'!E66+'AGRIC OVERHEAD COST F.xi'!E65+'FINANCE OVERHEAD COST F.xi'!E65+'WORKS OVERHEAD COST F.xi'!E65+'ESD OVERHEAD COST F.xi'!E65+'PHC OVERHEAD COST F.xi'!E65+'WATSAN OVERHEAD COST F.xi'!E65+'TRADITIONAL OVERHEAD COST F.xi'!E65</f>
        <v>5000000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F.xi'!C67+'AGRIC OVERHEAD COST F.xi'!C66+'FINANCE OVERHEAD COST F.xi'!C66+'WORKS OVERHEAD COST F.xi'!C66+'ESD OVERHEAD COST F.xi'!C66+'PHC OVERHEAD COST F.xi'!C66+'WATSAN OVERHEAD COST F.xi'!C66+'TRADITIONAL OVERHEAD COST F.xi'!C66</f>
        <v>16000000</v>
      </c>
      <c r="D84" s="10">
        <f>'CHAIR OVERHEAD COST F.xi'!D66+'SLT OVERHEAD COST F.xi'!D66+'COUNCIL OVERHEAD COST F.xi'!D66+'PMD OVERHEAD COST F.xi'!D67+'AGRIC OVERHEAD COST F.xi'!D66+'FINANCE OVERHEAD COST F.xi'!D66+'WORKS OVERHEAD COST F.xi'!D66+'ESD OVERHEAD COST F.xi'!D66+'PHC OVERHEAD COST F.xi'!D66+'WATSAN OVERHEAD COST F.xi'!D66+'TRADITIONAL OVERHEAD COST F.xi'!D66</f>
        <v>10620418.220000001</v>
      </c>
      <c r="E84" s="10">
        <f>'CHAIR OVERHEAD COST F.xi'!E66+'SLT OVERHEAD COST F.xi'!E66+'COUNCIL OVERHEAD COST F.xi'!E66+'PMD OVERHEAD COST F.xi'!E67+'AGRIC OVERHEAD COST F.xi'!E66+'FINANCE OVERHEAD COST F.xi'!E66+'WORKS OVERHEAD COST F.xi'!E66+'ESD OVERHEAD COST F.xi'!E66+'PHC OVERHEAD COST F.xi'!E66+'WATSAN OVERHEAD COST F.xi'!E66+'TRADITIONAL OVERHEAD COST F.xi'!E66</f>
        <v>11000000</v>
      </c>
    </row>
    <row r="85" spans="1:5" x14ac:dyDescent="0.25">
      <c r="A85" s="4">
        <v>220209</v>
      </c>
      <c r="B85" s="5" t="s">
        <v>219</v>
      </c>
      <c r="C85" s="11">
        <f>SUM(C86:C87)</f>
        <v>500000</v>
      </c>
      <c r="D85" s="11">
        <f t="shared" ref="D85:E85" si="13">SUM(D86:D87)</f>
        <v>350000</v>
      </c>
      <c r="E85" s="11">
        <f t="shared" si="13"/>
        <v>1000000</v>
      </c>
    </row>
    <row r="86" spans="1:5" x14ac:dyDescent="0.25">
      <c r="A86" s="6">
        <v>22020901</v>
      </c>
      <c r="B86" s="7" t="s">
        <v>539</v>
      </c>
      <c r="C86" s="10">
        <f>'CHAIR OVERHEAD COST F.xi'!C68+'SLT OVERHEAD COST F.xi'!C68+'COUNCIL OVERHEAD COST F.xi'!C68+'PMD OVERHEAD COST F.xi'!C69+'AGRIC OVERHEAD COST F.xi'!C68+'FINANCE OVERHEAD COST F.xi'!C68+'WORKS OVERHEAD COST F.xi'!C68+'ESD OVERHEAD COST F.xi'!C68+'PHC OVERHEAD COST F.xi'!C68+'WATSAN OVERHEAD COST F.xi'!C68+'TRADITIONAL OVERHEAD COST F.xi'!C68</f>
        <v>500000</v>
      </c>
      <c r="D86" s="10">
        <f>'CHAIR OVERHEAD COST F.xi'!D68+'SLT OVERHEAD COST F.xi'!D68+'COUNCIL OVERHEAD COST F.xi'!D68+'PMD OVERHEAD COST F.xi'!D69+'AGRIC OVERHEAD COST F.xi'!D68+'FINANCE OVERHEAD COST F.xi'!D68+'WORKS OVERHEAD COST F.xi'!D68+'ESD OVERHEAD COST F.xi'!D68+'PHC OVERHEAD COST F.xi'!D68+'WATSAN OVERHEAD COST F.xi'!D68+'TRADITIONAL OVERHEAD COST F.xi'!D68</f>
        <v>350000</v>
      </c>
      <c r="E86" s="10">
        <f>'CHAIR OVERHEAD COST F.xi'!E68+'SLT OVERHEAD COST F.xi'!E68+'COUNCIL OVERHEAD COST F.xi'!E68+'PMD OVERHEAD COST F.xi'!E69+'AGRIC OVERHEAD COST F.xi'!E68+'FINANCE OVERHEAD COST F.xi'!E68+'WORKS OVERHEAD COST F.xi'!E68+'ESD OVERHEAD COST F.xi'!E68+'PHC OVERHEAD COST F.xi'!E68+'WATSAN OVERHEAD COST F.xi'!E68+'TRADITIONAL OVERHEAD COST F.xi'!E68</f>
        <v>1000000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F.xi'!C70+'AGRIC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F.xi'!D70+'AGRIC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F.xi'!E70+'AGRIC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689702000</v>
      </c>
      <c r="D88" s="11">
        <f t="shared" ref="D88:E88" si="14">SUM(D89:D102)</f>
        <v>654644074</v>
      </c>
      <c r="E88" s="11">
        <f t="shared" si="14"/>
        <v>607708590.91000009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F.xi'!C72+'AGRIC OVERHEAD COST F.xi'!C71+'FINANCE OVERHEAD COST F.xi'!C71+'WORKS OVERHEAD COST F.xi'!C71+'ESD OVERHEAD COST F.xi'!C71+'PHC OVERHEAD COST F.xi'!C71+'WATSAN OVERHEAD COST F.xi'!C71+'TRADITIONAL OVERHEAD COST F.xi'!C71</f>
        <v>25702000</v>
      </c>
      <c r="D89" s="10">
        <f>'CHAIR OVERHEAD COST F.xi'!D71+'SLT OVERHEAD COST F.xi'!D71+'COUNCIL OVERHEAD COST F.xi'!D71+'PMD OVERHEAD COST F.xi'!D72+'AGRIC OVERHEAD COST F.xi'!D71+'FINANCE OVERHEAD COST F.xi'!D71+'WORKS OVERHEAD COST F.xi'!D71+'ESD OVERHEAD COST F.xi'!D71+'PHC OVERHEAD COST F.xi'!D71+'WATSAN OVERHEAD COST F.xi'!D71+'TRADITIONAL OVERHEAD COST F.xi'!D71</f>
        <v>21710794</v>
      </c>
      <c r="E89" s="10">
        <f>'CHAIR OVERHEAD COST F.xi'!E71+'SLT OVERHEAD COST F.xi'!E71+'COUNCIL OVERHEAD COST F.xi'!E71+'PMD OVERHEAD COST F.xi'!E72+'AGRIC OVERHEAD COST F.xi'!E71+'FINANCE OVERHEAD COST F.xi'!E71+'WORKS OVERHEAD COST F.xi'!E71+'ESD OVERHEAD COST F.xi'!E71+'PHC OVERHEAD COST F.xi'!E71+'WATSAN OVERHEAD COST F.xi'!E71+'TRADITIONAL OVERHEAD COST F.xi'!E71</f>
        <v>35000000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F.xi'!C73+'AGRIC OVERHEAD COST F.xi'!C72+'FINANCE OVERHEAD COST F.xi'!C72+'WORKS OVERHEAD COST F.xi'!C72+'ESD OVERHEAD COST F.xi'!C72+'PHC OVERHEAD COST F.xi'!C72+'WATSAN OVERHEAD COST F.xi'!C72+'TRADITIONAL OVERHEAD COST F.xi'!C72</f>
        <v>25300000</v>
      </c>
      <c r="D90" s="10">
        <f>'CHAIR OVERHEAD COST F.xi'!D72+'SLT OVERHEAD COST F.xi'!D72+'COUNCIL OVERHEAD COST F.xi'!D72+'PMD OVERHEAD COST F.xi'!D73+'AGRIC OVERHEAD COST F.xi'!D72+'FINANCE OVERHEAD COST F.xi'!D72+'WORKS OVERHEAD COST F.xi'!D72+'ESD OVERHEAD COST F.xi'!D72+'PHC OVERHEAD COST F.xi'!D72+'WATSAN OVERHEAD COST F.xi'!D72+'TRADITIONAL OVERHEAD COST F.xi'!D72</f>
        <v>20790500</v>
      </c>
      <c r="E90" s="10">
        <f>'CHAIR OVERHEAD COST F.xi'!E72+'SLT OVERHEAD COST F.xi'!E72+'COUNCIL OVERHEAD COST F.xi'!E72+'PMD OVERHEAD COST F.xi'!E73+'AGRIC OVERHEAD COST F.xi'!E72+'FINANCE OVERHEAD COST F.xi'!E72+'WORKS OVERHEAD COST F.xi'!E72+'ESD OVERHEAD COST F.xi'!E72+'PHC OVERHEAD COST F.xi'!E72+'WATSAN OVERHEAD COST F.xi'!E72+'TRADITIONAL OVERHEAD COST F.xi'!E72</f>
        <v>26000000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F.xi'!C74+'AGRIC OVERHEAD COST F.xi'!C73+'FINANCE OVERHEAD COST F.xi'!C73+'WORKS OVERHEAD COST F.xi'!C73+'ESD OVERHEAD COST F.xi'!C73+'PHC OVERHEAD COST F.xi'!C73+'WATSAN OVERHEAD COST F.xi'!C73+'TRADITIONAL OVERHEAD COST F.xi'!C73</f>
        <v>10000000</v>
      </c>
      <c r="D91" s="10">
        <f>'CHAIR OVERHEAD COST F.xi'!D73+'SLT OVERHEAD COST F.xi'!D73+'COUNCIL OVERHEAD COST F.xi'!D73+'PMD OVERHEAD COST F.xi'!D74+'AGRIC OVERHEAD COST F.xi'!D73+'FINANCE OVERHEAD COST F.xi'!D73+'WORKS OVERHEAD COST F.xi'!D73+'ESD OVERHEAD COST F.xi'!D73+'PHC OVERHEAD COST F.xi'!D73+'WATSAN OVERHEAD COST F.xi'!D73+'TRADITIONAL OVERHEAD COST F.xi'!D73</f>
        <v>9700000</v>
      </c>
      <c r="E91" s="10">
        <f>'CHAIR OVERHEAD COST F.xi'!E73+'SLT OVERHEAD COST F.xi'!E73+'COUNCIL OVERHEAD COST F.xi'!E73+'PMD OVERHEAD COST F.xi'!E74+'AGRIC OVERHEAD COST F.xi'!E73+'FINANCE OVERHEAD COST F.xi'!E73+'WORKS OVERHEAD COST F.xi'!E73+'ESD OVERHEAD COST F.xi'!E73+'PHC OVERHEAD COST F.xi'!E73+'WATSAN OVERHEAD COST F.xi'!E73+'TRADITIONAL OVERHEAD COST F.xi'!E73</f>
        <v>20000000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F.xi'!C75+'AGRIC OVERHEAD COST F.xi'!C74+'FINANCE OVERHEAD COST F.xi'!C74+'WORKS OVERHEAD COST F.xi'!C74+'ESD OVERHEAD COST F.xi'!C74+'PHC OVERHEAD COST F.xi'!C74+'WATSAN OVERHEAD COST F.xi'!C74+'TRADITIONAL OVERHEAD COST F.xi'!C74</f>
        <v>4500000</v>
      </c>
      <c r="D92" s="10">
        <f>'CHAIR OVERHEAD COST F.xi'!D74+'SLT OVERHEAD COST F.xi'!D74+'COUNCIL OVERHEAD COST F.xi'!D74+'PMD OVERHEAD COST F.xi'!D75+'AGRIC OVERHEAD COST F.xi'!D74+'FINANCE OVERHEAD COST F.xi'!D74+'WORKS OVERHEAD COST F.xi'!D74+'ESD OVERHEAD COST F.xi'!D74+'PHC OVERHEAD COST F.xi'!D74+'WATSAN OVERHEAD COST F.xi'!D74+'TRADITIONAL OVERHEAD COST F.xi'!D74</f>
        <v>3052780</v>
      </c>
      <c r="E92" s="10">
        <f>'CHAIR OVERHEAD COST F.xi'!E74+'SLT OVERHEAD COST F.xi'!E74+'COUNCIL OVERHEAD COST F.xi'!E74+'PMD OVERHEAD COST F.xi'!E75+'AGRIC OVERHEAD COST F.xi'!E74+'FINANCE OVERHEAD COST F.xi'!E74+'WORKS OVERHEAD COST F.xi'!E74+'ESD OVERHEAD COST F.xi'!E74+'PHC OVERHEAD COST F.xi'!E74+'WATSAN OVERHEAD COST F.xi'!E74+'TRADITIONAL OVERHEAD COST F.xi'!E74</f>
        <v>5500000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F.xi'!C76+'AGRIC OVERHEAD COST F.xi'!C75+'FINANCE OVERHEAD COST F.xi'!C75+'WORKS OVERHEAD COST F.xi'!C75+'ESD OVERHEAD COST F.xi'!C75+'PHC OVERHEAD COST F.xi'!C75+'WATSAN OVERHEAD COST F.xi'!C75+'TRADITIONAL OVERHEAD COST F.xi'!C75</f>
        <v>100000</v>
      </c>
      <c r="D93" s="10">
        <f>'CHAIR OVERHEAD COST F.xi'!D75+'SLT OVERHEAD COST F.xi'!D75+'COUNCIL OVERHEAD COST F.xi'!D75+'PMD OVERHEAD COST F.xi'!D76+'AGRIC OVERHEAD COST F.xi'!D75+'FINANCE OVERHEAD COST F.xi'!D75+'WORKS OVERHEAD COST F.xi'!D75+'ESD OVERHEAD COST F.xi'!D75+'PHC OVERHEAD COST F.xi'!D75+'WATSAN OVERHEAD COST F.xi'!D75+'TRADITIONAL OVERHEAD COST F.xi'!D75</f>
        <v>97000</v>
      </c>
      <c r="E93" s="10">
        <f>'CHAIR OVERHEAD COST F.xi'!E75+'SLT OVERHEAD COST F.xi'!E75+'COUNCIL OVERHEAD COST F.xi'!E75+'PMD OVERHEAD COST F.xi'!E76+'AGRIC OVERHEAD COST F.xi'!E75+'FINANCE OVERHEAD COST F.xi'!E75+'WORKS OVERHEAD COST F.xi'!E75+'ESD OVERHEAD COST F.xi'!E75+'PHC OVERHEAD COST F.xi'!E75+'WATSAN OVERHEAD COST F.xi'!E75+'TRADITIONAL OVERHEAD COST F.xi'!E75</f>
        <v>80000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F.xi'!C77+'AGRIC OVERHEAD COST F.xi'!C76+'FINANCE OVERHEAD COST F.xi'!C76+'WORKS OVERHEAD COST F.xi'!C76+'ESD OVERHEAD COST F.xi'!C76+'PHC OVERHEAD COST F.xi'!C76+'WATSAN OVERHEAD COST F.xi'!C76+'TRADITIONAL OVERHEAD COST F.xi'!C76</f>
        <v>92100000</v>
      </c>
      <c r="D94" s="10">
        <f>'CHAIR OVERHEAD COST F.xi'!D76+'SLT OVERHEAD COST F.xi'!D76+'COUNCIL OVERHEAD COST F.xi'!D76+'PMD OVERHEAD COST F.xi'!D77+'AGRIC OVERHEAD COST F.xi'!D76+'FINANCE OVERHEAD COST F.xi'!D76+'WORKS OVERHEAD COST F.xi'!D76+'ESD OVERHEAD COST F.xi'!D76+'PHC OVERHEAD COST F.xi'!D76+'WATSAN OVERHEAD COST F.xi'!D76+'TRADITIONAL OVERHEAD COST F.xi'!D76</f>
        <v>78303000</v>
      </c>
      <c r="E94" s="10">
        <f>'CHAIR OVERHEAD COST F.xi'!E76+'SLT OVERHEAD COST F.xi'!E76+'COUNCIL OVERHEAD COST F.xi'!E76+'PMD OVERHEAD COST F.xi'!E77+'AGRIC OVERHEAD COST F.xi'!E76+'FINANCE OVERHEAD COST F.xi'!E76+'WORKS OVERHEAD COST F.xi'!E76+'ESD OVERHEAD COST F.xi'!E76+'PHC OVERHEAD COST F.xi'!E76+'WATSAN OVERHEAD COST F.xi'!E76+'TRADITIONAL OVERHEAD COST F.xi'!E76</f>
        <v>101500000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F.xi'!C78+'AGRIC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F.xi'!D78+'AGRIC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F.xi'!E78+'AGRIC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F.xi'!C79+'AGRIC OVERHEAD COST F.xi'!C78+'FINANCE OVERHEAD COST F.xi'!C78+'WORKS OVERHEAD COST F.xi'!C78+'ESD OVERHEAD COST F.xi'!C78+'PHC OVERHEAD COST F.xi'!C78+'WATSAN OVERHEAD COST F.xi'!C78+'TRADITIONAL OVERHEAD COST F.xi'!C78</f>
        <v>5000000</v>
      </c>
      <c r="D96" s="10">
        <f>'CHAIR OVERHEAD COST F.xi'!D78+'SLT OVERHEAD COST F.xi'!D78+'COUNCIL OVERHEAD COST F.xi'!D78+'PMD OVERHEAD COST F.xi'!D79+'AGRIC OVERHEAD COST F.xi'!D78+'FINANCE OVERHEAD COST F.xi'!D78+'WORKS OVERHEAD COST F.xi'!D78+'ESD OVERHEAD COST F.xi'!D78+'PHC OVERHEAD COST F.xi'!D78+'WATSAN OVERHEAD COST F.xi'!D78+'TRADITIONAL OVERHEAD COST F.xi'!D78</f>
        <v>4900000</v>
      </c>
      <c r="E96" s="10">
        <f>'CHAIR OVERHEAD COST F.xi'!E78+'SLT OVERHEAD COST F.xi'!E78+'COUNCIL OVERHEAD COST F.xi'!E78+'PMD OVERHEAD COST F.xi'!E79+'AGRIC OVERHEAD COST F.xi'!E78+'FINANCE OVERHEAD COST F.xi'!E78+'WORKS OVERHEAD COST F.xi'!E78+'ESD OVERHEAD COST F.xi'!E78+'PHC OVERHEAD COST F.xi'!E78+'WATSAN OVERHEAD COST F.xi'!E78+'TRADITIONAL OVERHEAD COST F.xi'!E78</f>
        <v>8000000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F.xi'!C80+'AGRIC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F.xi'!D80+'AGRIC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F.xi'!E80+'AGRIC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F.xi'!C81+'AGRIC OVERHEAD COST F.xi'!C80+'FINANCE OVERHEAD COST F.xi'!C80+'WORKS OVERHEAD COST F.xi'!C80+'ESD OVERHEAD COST F.xi'!C80+'PHC OVERHEAD COST F.xi'!C80+'WATSAN OVERHEAD COST F.xi'!C80+'TRADITIONAL OVERHEAD COST F.xi'!C80</f>
        <v>1000000</v>
      </c>
      <c r="D98" s="10">
        <f>'CHAIR OVERHEAD COST F.xi'!D80+'SLT OVERHEAD COST F.xi'!D80+'COUNCIL OVERHEAD COST F.xi'!D80+'PMD OVERHEAD COST F.xi'!D81+'AGRIC OVERHEAD COST F.xi'!D80+'FINANCE OVERHEAD COST F.xi'!D80+'WORKS OVERHEAD COST F.xi'!D80+'ESD OVERHEAD COST F.xi'!D80+'PHC OVERHEAD COST F.xi'!D80+'WATSAN OVERHEAD COST F.xi'!D80+'TRADITIONAL OVERHEAD COST F.xi'!D80</f>
        <v>890000</v>
      </c>
      <c r="E98" s="10">
        <f>'CHAIR OVERHEAD COST F.xi'!E80+'SLT OVERHEAD COST F.xi'!E80+'COUNCIL OVERHEAD COST F.xi'!E80+'PMD OVERHEAD COST F.xi'!E81+'AGRIC OVERHEAD COST F.xi'!E80+'FINANCE OVERHEAD COST F.xi'!E80+'WORKS OVERHEAD COST F.xi'!E80+'ESD OVERHEAD COST F.xi'!E80+'PHC OVERHEAD COST F.xi'!E80+'WATSAN OVERHEAD COST F.xi'!E80+'TRADITIONAL OVERHEAD COST F.xi'!E80</f>
        <v>4000000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F.xi'!C82+'AGRIC OVERHEAD COST F.xi'!C81+'FINANCE OVERHEAD COST F.xi'!C81+'WORKS OVERHEAD COST F.xi'!C81+'ESD OVERHEAD COST F.xi'!C81+'PHC OVERHEAD COST F.xi'!C81+'WATSAN OVERHEAD COST F.xi'!C81+'TRADITIONAL OVERHEAD COST F.xi'!C81</f>
        <v>25000000</v>
      </c>
      <c r="D99" s="10">
        <f>'CHAIR OVERHEAD COST F.xi'!D81+'SLT OVERHEAD COST F.xi'!D81+'COUNCIL OVERHEAD COST F.xi'!D81+'PMD OVERHEAD COST F.xi'!D82+'AGRIC OVERHEAD COST F.xi'!D81+'FINANCE OVERHEAD COST F.xi'!D81+'WORKS OVERHEAD COST F.xi'!D81+'ESD OVERHEAD COST F.xi'!D81+'PHC OVERHEAD COST F.xi'!D81+'WATSAN OVERHEAD COST F.xi'!D81+'TRADITIONAL OVERHEAD COST F.xi'!D81</f>
        <v>14300000</v>
      </c>
      <c r="E99" s="10">
        <f>'CHAIR OVERHEAD COST F.xi'!E81+'SLT OVERHEAD COST F.xi'!E81+'COUNCIL OVERHEAD COST F.xi'!E81+'PMD OVERHEAD COST F.xi'!E82+'AGRIC OVERHEAD COST F.xi'!E81+'FINANCE OVERHEAD COST F.xi'!E81+'WORKS OVERHEAD COST F.xi'!E81+'ESD OVERHEAD COST F.xi'!E81+'PHC OVERHEAD COST F.xi'!E81+'WATSAN OVERHEAD COST F.xi'!E81+'TRADITIONAL OVERHEAD COST F.xi'!E81</f>
        <v>25000000</v>
      </c>
    </row>
    <row r="100" spans="1:5" x14ac:dyDescent="0.25">
      <c r="A100" s="6">
        <v>22021050</v>
      </c>
      <c r="B100" s="7" t="s">
        <v>544</v>
      </c>
      <c r="C100" s="10">
        <f>'CHAIR OVERHEAD COST F.xi'!C82+'SLT OVERHEAD COST F.xi'!C82+'COUNCIL OVERHEAD COST F.xi'!C82+'PMD OVERHEAD COST F.xi'!C83+'AGRIC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F.xi'!D83+'AGRIC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F.xi'!E83+'AGRIC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803</v>
      </c>
      <c r="C101" s="10">
        <f>'CHAIR OVERHEAD COST F.xi'!C82+'SLT OVERHEAD COST F.xi'!C82+'COUNCIL OVERHEAD COST F.xi'!C82+'PMD OVERHEAD COST F.xi'!C83+'AGRIC OVERHEAD COST F.xi'!C82+'FINANCE OVERHEAD COST F.xi'!C83+'WORKS OVERHEAD COST F.xi'!C82+'ESD OVERHEAD COST F.xi'!C82+'PHC OVERHEAD COST F.xi'!C82+'WATSAN OVERHEAD COST F.xi'!C82+'TRADITIONAL OVERHEAD COST F.xi'!C82</f>
        <v>500000000</v>
      </c>
      <c r="D101" s="10">
        <f>'CHAIR OVERHEAD COST F.xi'!D82+'SLT OVERHEAD COST F.xi'!D82+'COUNCIL OVERHEAD COST F.xi'!D82+'PMD OVERHEAD COST F.xi'!D83+'AGRIC OVERHEAD COST F.xi'!D82+'FINANCE OVERHEAD COST F.xi'!D83+'WORKS OVERHEAD COST F.xi'!D82+'ESD OVERHEAD COST F.xi'!D82+'PHC OVERHEAD COST F.xi'!D82+'WATSAN OVERHEAD COST F.xi'!D82+'TRADITIONAL OVERHEAD COST F.xi'!D82</f>
        <v>500000000</v>
      </c>
      <c r="E101" s="10">
        <f>'CHAIR OVERHEAD COST F.xi'!E82+'SLT OVERHEAD COST F.xi'!E82+'COUNCIL OVERHEAD COST F.xi'!E82+'PMD OVERHEAD COST F.xi'!E83+'AGRIC OVERHEAD COST F.xi'!E82+'FINANCE OVERHEAD COST F.xi'!E83+'WORKS OVERHEAD COST F.xi'!E82+'ESD OVERHEAD COST F.xi'!E82+'PHC OVERHEAD COST F.xi'!E82+'WATSAN OVERHEAD COST F.xi'!E82+'TRADITIONAL OVERHEAD COST F.xi'!E82</f>
        <v>320628590.91000003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F.xi'!C84+'AGRIC OVERHEAD COST F.xi'!C83+'FINANCE OVERHEAD COST F.xi'!C84+'WORKS OVERHEAD COST F.xi'!C83+'ESD OVERHEAD COST F.xi'!C83+'PHC OVERHEAD COST F.xi'!C83+'WATSAN OVERHEAD COST F.xi'!C83+'TRADITIONAL OVERHEAD COST F.xi'!C83</f>
        <v>1000000</v>
      </c>
      <c r="D102" s="10">
        <f>'CHAIR OVERHEAD COST F.xi'!D83+'SLT OVERHEAD COST F.xi'!D83+'COUNCIL OVERHEAD COST F.xi'!D83+'PMD OVERHEAD COST F.xi'!D84+'AGRIC OVERHEAD COST F.xi'!D83+'FINANCE OVERHEAD COST F.xi'!D84+'WORKS OVERHEAD COST F.xi'!D83+'ESD OVERHEAD COST F.xi'!D83+'PHC OVERHEAD COST F.xi'!D83+'WATSAN OVERHEAD COST F.xi'!D83+'TRADITIONAL OVERHEAD COST F.xi'!D83</f>
        <v>900000</v>
      </c>
      <c r="E102" s="10">
        <f>'CHAIR OVERHEAD COST F.xi'!E83+'SLT OVERHEAD COST F.xi'!E83+'COUNCIL OVERHEAD COST F.xi'!E83+'PMD OVERHEAD COST F.xi'!E84+'AGRIC OVERHEAD COST F.xi'!E83+'FINANCE OVERHEAD COST F.xi'!E84+'WORKS OVERHEAD COST F.xi'!E83+'ESD OVERHEAD COST F.xi'!E83+'PHC OVERHEAD COST F.xi'!E83+'WATSAN OVERHEAD COST F.xi'!E83+'TRADITIONAL OVERHEAD COST F.xi'!E83</f>
        <v>62000000</v>
      </c>
    </row>
    <row r="103" spans="1:5" x14ac:dyDescent="0.25">
      <c r="A103" s="4">
        <v>2204</v>
      </c>
      <c r="B103" s="5" t="s">
        <v>234</v>
      </c>
      <c r="C103" s="11">
        <f>C104</f>
        <v>356679864</v>
      </c>
      <c r="D103" s="11">
        <f t="shared" ref="D103:E103" si="15">D104</f>
        <v>265686116.27000001</v>
      </c>
      <c r="E103" s="11">
        <f t="shared" si="15"/>
        <v>319392376.63999999</v>
      </c>
    </row>
    <row r="104" spans="1:5" x14ac:dyDescent="0.25">
      <c r="A104" s="4">
        <v>220401</v>
      </c>
      <c r="B104" s="5" t="s">
        <v>235</v>
      </c>
      <c r="C104" s="11">
        <f>SUM(C105:C106)</f>
        <v>356679864</v>
      </c>
      <c r="D104" s="11">
        <f t="shared" ref="D104:E104" si="16">SUM(D105:D106)</f>
        <v>265686116.27000001</v>
      </c>
      <c r="E104" s="11">
        <f t="shared" si="16"/>
        <v>319392376.63999999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F.xi'!C87+'AGRIC OVERHEAD COST F.xi'!C86+'FINANCE OVERHEAD COST F.xi'!C87+'WORKS OVERHEAD COST F.xi'!C86+'ESD OVERHEAD COST F.xi'!C91+'PHC OVERHEAD COST F.xi'!C86+'WATSAN OVERHEAD COST F.xi'!C86+'TRADITIONAL OVERHEAD COST F.xi'!C86</f>
        <v>251638856</v>
      </c>
      <c r="D105" s="10">
        <f>'CHAIR OVERHEAD COST F.xi'!D86+'SLT OVERHEAD COST F.xi'!D86+'COUNCIL OVERHEAD COST F.xi'!D86+'PMD OVERHEAD COST F.xi'!D87+'AGRIC OVERHEAD COST F.xi'!D86+'FINANCE OVERHEAD COST F.xi'!D87+'WORKS OVERHEAD COST F.xi'!D86+'ESD OVERHEAD COST F.xi'!D91+'PHC OVERHEAD COST F.xi'!D86+'WATSAN OVERHEAD COST F.xi'!D86+'TRADITIONAL OVERHEAD COST F.xi'!D86</f>
        <v>172946116.27000001</v>
      </c>
      <c r="E105" s="10">
        <f>'CHAIR OVERHEAD COST F.xi'!E86+'SLT OVERHEAD COST F.xi'!E86+'COUNCIL OVERHEAD COST F.xi'!E86+'PMD OVERHEAD COST F.xi'!E87+'AGRIC OVERHEAD COST F.xi'!E86+'FINANCE OVERHEAD COST F.xi'!E87+'WORKS OVERHEAD COST F.xi'!E86+'ESD OVERHEAD COST F.xi'!E91+'PHC OVERHEAD COST F.xi'!E86+'WATSAN OVERHEAD COST F.xi'!E86+'TRADITIONAL OVERHEAD COST F.xi'!E86</f>
        <v>260431082.14000002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F.xi'!C88+'AGRIC OVERHEAD COST F.xi'!C87+'WORKS OVERHEAD COST F.xi'!C87+'ESD OVERHEAD COST F.xi'!C95+'PHC OVERHEAD COST F.xi'!C89+'WATSAN OVERHEAD COST F.xi'!C87+'TRADITIONAL OVERHEAD COST F.xi'!C87+'FINANCE OVERHEAD COST F.xi'!C88</f>
        <v>105041008</v>
      </c>
      <c r="D106" s="10">
        <f>'CHAIR OVERHEAD COST F.xi'!D87+'SLT OVERHEAD COST F.xi'!D87+'COUNCIL OVERHEAD COST F.xi'!D87+'PMD OVERHEAD COST F.xi'!D88+'AGRIC OVERHEAD COST F.xi'!D87+'WORKS OVERHEAD COST F.xi'!D87+'ESD OVERHEAD COST F.xi'!D95+'PHC OVERHEAD COST F.xi'!D89+'WATSAN OVERHEAD COST F.xi'!D87+'TRADITIONAL OVERHEAD COST F.xi'!D87+'FINANCE OVERHEAD COST F.xi'!D88</f>
        <v>92740000</v>
      </c>
      <c r="E106" s="10">
        <f>'CHAIR OVERHEAD COST F.xi'!E87+'SLT OVERHEAD COST F.xi'!E87+'COUNCIL OVERHEAD COST F.xi'!E87+'PMD OVERHEAD COST F.xi'!E88+'AGRIC OVERHEAD COST F.xi'!E87+'WORKS OVERHEAD COST F.xi'!E87+'ESD OVERHEAD COST F.xi'!E95+'PHC OVERHEAD COST F.xi'!E89+'WATSAN OVERHEAD COST F.xi'!E87+'TRADITIONAL OVERHEAD COST F.xi'!E87+'FINANCE OVERHEAD COST F.xi'!E88</f>
        <v>58961294.5</v>
      </c>
    </row>
    <row r="107" spans="1:5" x14ac:dyDescent="0.25">
      <c r="A107" s="4">
        <v>2205</v>
      </c>
      <c r="B107" s="5" t="s">
        <v>545</v>
      </c>
      <c r="C107" s="12">
        <f>C108</f>
        <v>10000000</v>
      </c>
      <c r="D107" s="12">
        <f t="shared" ref="D107:E107" si="17">D108</f>
        <v>8000000</v>
      </c>
      <c r="E107" s="12">
        <f t="shared" si="17"/>
        <v>70000000</v>
      </c>
    </row>
    <row r="108" spans="1:5" x14ac:dyDescent="0.25">
      <c r="A108" s="4">
        <v>220501</v>
      </c>
      <c r="B108" s="5" t="s">
        <v>546</v>
      </c>
      <c r="C108" s="12">
        <f>SUM(C109:C111)</f>
        <v>10000000</v>
      </c>
      <c r="D108" s="12">
        <f t="shared" ref="D108:E108" si="18">SUM(D109:D111)</f>
        <v>8000000</v>
      </c>
      <c r="E108" s="12">
        <f t="shared" si="18"/>
        <v>70000000</v>
      </c>
    </row>
    <row r="109" spans="1:5" x14ac:dyDescent="0.25">
      <c r="A109" s="6">
        <v>22050105</v>
      </c>
      <c r="B109" s="7" t="s">
        <v>547</v>
      </c>
      <c r="C109" s="10">
        <f>'CHAIR OVERHEAD COST F.xi'!C90+'SLT OVERHEAD COST F.xi'!C90+'COUNCIL OVERHEAD COST F.xi'!C90+'PMD OVERHEAD COST F.xi'!C91+'AGRIC OVERHEAD COST F.xi'!C90+'FINANCE OVERHEAD COST F.xi'!C91+'WORKS OVERHEAD COST F.xi'!C90+'ESD OVERHEAD COST F.xi'!C98+'PHC OVERHEAD COST F.xi'!C92+'WATSAN OVERHEAD COST F.xi'!C90+'TRADITIONAL OVERHEAD COST F.xi'!C90</f>
        <v>10000000</v>
      </c>
      <c r="D109" s="10">
        <f>'CHAIR OVERHEAD COST F.xi'!D90+'SLT OVERHEAD COST F.xi'!D90+'COUNCIL OVERHEAD COST F.xi'!D90+'PMD OVERHEAD COST F.xi'!D91+'AGRIC OVERHEAD COST F.xi'!D90+'FINANCE OVERHEAD COST F.xi'!D91+'WORKS OVERHEAD COST F.xi'!D90+'ESD OVERHEAD COST F.xi'!D98+'PHC OVERHEAD COST F.xi'!D92+'WATSAN OVERHEAD COST F.xi'!D90+'TRADITIONAL OVERHEAD COST F.xi'!D90</f>
        <v>8000000</v>
      </c>
      <c r="E109" s="10">
        <f>'CHAIR OVERHEAD COST F.xi'!E90+'SLT OVERHEAD COST F.xi'!E90+'COUNCIL OVERHEAD COST F.xi'!E90+'PMD OVERHEAD COST F.xi'!E91+'AGRIC OVERHEAD COST F.xi'!E90+'FINANCE OVERHEAD COST F.xi'!E91+'WORKS OVERHEAD COST F.xi'!E90+'ESD OVERHEAD COST F.xi'!E98+'PHC OVERHEAD COST F.xi'!E92+'WATSAN OVERHEAD COST F.xi'!E90+'TRADITIONAL OVERHEAD COST F.xi'!E90</f>
        <v>20000000</v>
      </c>
    </row>
    <row r="110" spans="1:5" x14ac:dyDescent="0.25">
      <c r="A110" s="6">
        <v>22050108</v>
      </c>
      <c r="B110" s="7" t="s">
        <v>548</v>
      </c>
      <c r="C110" s="10">
        <f>'CHAIR OVERHEAD COST F.xi'!C91+'SLT OVERHEAD COST F.xi'!C91+'COUNCIL OVERHEAD COST F.xi'!C91+'PMD OVERHEAD COST F.xi'!C92+'AGRIC OVERHEAD COST F.xi'!C91+'FINANCE OVERHEAD COST F.xi'!C92+'WORKS OVERHEAD COST F.xi'!C91+'ESD OVERHEAD COST F.xi'!C99+'PHC OVERHEAD COST F.xi'!C93+'WATSAN OVERHEAD COST F.xi'!C91+'TRADITIONAL OVERHEAD COST F.xi'!C91</f>
        <v>0</v>
      </c>
      <c r="D110" s="10">
        <f>'CHAIR OVERHEAD COST F.xi'!D91+'SLT OVERHEAD COST F.xi'!D91+'COUNCIL OVERHEAD COST F.xi'!D91+'PMD OVERHEAD COST F.xi'!D92+'AGRIC OVERHEAD COST F.xi'!D91+'FINANCE OVERHEAD COST F.xi'!D92+'WORKS OVERHEAD COST F.xi'!D91+'ESD OVERHEAD COST F.xi'!D99+'PHC OVERHEAD COST F.xi'!D93+'WATSAN OVERHEAD COST F.xi'!D91+'TRADITIONAL OVERHEAD COST F.xi'!D91</f>
        <v>0</v>
      </c>
      <c r="E110" s="10">
        <f>'CHAIR OVERHEAD COST F.xi'!E91+'SLT OVERHEAD COST F.xi'!E91+'COUNCIL OVERHEAD COST F.xi'!E91+'PMD OVERHEAD COST F.xi'!E92+'AGRIC OVERHEAD COST F.xi'!E91+'FINANCE OVERHEAD COST F.xi'!E92+'WORKS OVERHEAD COST F.xi'!E91+'ESD OVERHEAD COST F.xi'!E99+'PHC OVERHEAD COST F.xi'!E93+'WATSAN OVERHEAD COST F.xi'!E91+'TRADITIONAL OVERHEAD COST F.xi'!E91</f>
        <v>50000000</v>
      </c>
    </row>
    <row r="111" spans="1:5" x14ac:dyDescent="0.25">
      <c r="A111" s="6">
        <v>22050110</v>
      </c>
      <c r="B111" s="7" t="s">
        <v>549</v>
      </c>
      <c r="C111" s="10">
        <f>'CHAIR OVERHEAD COST F.xi'!C92+'SLT OVERHEAD COST F.xi'!C92+'COUNCIL OVERHEAD COST F.xi'!C92+'PMD OVERHEAD COST F.xi'!C93+'AGRIC OVERHEAD COST F.xi'!C92+'FINANCE OVERHEAD COST F.xi'!C93+'WORKS OVERHEAD COST F.xi'!C92+'ESD OVERHEAD COST F.xi'!C100+'PHC OVERHEAD COST F.xi'!C94+'WATSAN OVERHEAD COST F.xi'!C92+'TRADITIONAL OVERHEAD COST F.xi'!C92</f>
        <v>0</v>
      </c>
      <c r="D111" s="10">
        <f>'CHAIR OVERHEAD COST F.xi'!D92+'SLT OVERHEAD COST F.xi'!D92+'COUNCIL OVERHEAD COST F.xi'!D92+'PMD OVERHEAD COST F.xi'!D93+'AGRIC OVERHEAD COST F.xi'!D92+'FINANCE OVERHEAD COST F.xi'!D93+'WORKS OVERHEAD COST F.xi'!D92+'ESD OVERHEAD COST F.xi'!D100+'PHC OVERHEAD COST F.xi'!D94+'WATSAN OVERHEAD COST F.xi'!D92+'TRADITIONAL OVERHEAD COST F.xi'!D92</f>
        <v>0</v>
      </c>
      <c r="E111" s="10">
        <f>'CHAIR OVERHEAD COST F.xi'!E92+'SLT OVERHEAD COST F.xi'!E92+'COUNCIL OVERHEAD COST F.xi'!E92+'PMD OVERHEAD COST F.xi'!E93+'AGRIC OVERHEAD COST F.xi'!E92+'FINANCE OVERHEAD COST F.xi'!E93+'WORKS OVERHEAD COST F.xi'!E92+'ESD OVERHEAD COST F.xi'!E100+'PHC OVERHEAD COST F.xi'!E94+'WATSAN OVERHEAD COST F.xi'!E92+'TRADITIONAL OVERHEAD COST F.xi'!E92</f>
        <v>0</v>
      </c>
    </row>
    <row r="112" spans="1:5" x14ac:dyDescent="0.25">
      <c r="A112" s="4">
        <v>2206</v>
      </c>
      <c r="B112" s="5" t="s">
        <v>537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550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551</v>
      </c>
      <c r="C114" s="10">
        <f>'CHAIR OVERHEAD COST F.xi'!C95+'SLT OVERHEAD COST F.xi'!C95+'COUNCIL OVERHEAD COST F.xi'!C95+'PMD OVERHEAD COST F.xi'!C96+'AGRIC OVERHEAD COST F.xi'!C95+'FINANCE OVERHEAD COST F.xi'!C96+'WORKS OVERHEAD COST F.xi'!C95+'ESD OVERHEAD COST F.xi'!C103+'PHC OVERHEAD COST F.xi'!C97+'WATSAN OVERHEAD COST F.xi'!C95+'TRADITIONAL OVERHEAD COST F.xi'!C95</f>
        <v>0</v>
      </c>
      <c r="D114" s="10">
        <f>'CHAIR OVERHEAD COST F.xi'!D95+'SLT OVERHEAD COST F.xi'!D95+'COUNCIL OVERHEAD COST F.xi'!D95+'PMD OVERHEAD COST F.xi'!D96+'AGRIC OVERHEAD COST F.xi'!D95+'FINANCE OVERHEAD COST F.xi'!D96+'WORKS OVERHEAD COST F.xi'!D95+'ESD OVERHEAD COST F.xi'!D103+'PHC OVERHEAD COST F.xi'!D97+'WATSAN OVERHEAD COST F.xi'!D95+'TRADITIONAL OVERHEAD COST F.xi'!D95</f>
        <v>0</v>
      </c>
      <c r="E114" s="10">
        <f>'CHAIR OVERHEAD COST F.xi'!E95+'SLT OVERHEAD COST F.xi'!E95+'COUNCIL OVERHEAD COST F.xi'!E95+'PMD OVERHEAD COST F.xi'!E96+'AGRIC OVERHEAD COST F.xi'!E95+'FINANCE OVERHEAD COST F.xi'!E96+'WORKS OVERHEAD COST F.xi'!E95+'ESD OVERHEAD COST F.xi'!E103+'PHC OVERHEAD COST F.xi'!E97+'WATSAN OVERHEAD COST F.xi'!E95+'TRADITIONAL OVERHEAD COST F.xi'!E95</f>
        <v>0</v>
      </c>
    </row>
    <row r="115" spans="1:5" x14ac:dyDescent="0.25">
      <c r="A115" s="4">
        <v>220604</v>
      </c>
      <c r="B115" s="5" t="s">
        <v>552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553</v>
      </c>
      <c r="C116" s="10">
        <f>'CHAIR OVERHEAD COST F.xi'!C97+'SLT OVERHEAD COST F.xi'!C97+'COUNCIL OVERHEAD COST F.xi'!C97+'PMD OVERHEAD COST F.xi'!C98+'AGRIC OVERHEAD COST F.xi'!C97+'FINANCE OVERHEAD COST F.xi'!C98+'WORKS OVERHEAD COST F.xi'!C97+'ESD OVERHEAD COST F.xi'!C105+'PHC OVERHEAD COST F.xi'!C99+'WATSAN OVERHEAD COST F.xi'!C97+'TRADITIONAL OVERHEAD COST F.xi'!C97</f>
        <v>0</v>
      </c>
      <c r="D116" s="10">
        <f>'CHAIR OVERHEAD COST F.xi'!D97+'SLT OVERHEAD COST F.xi'!D97+'COUNCIL OVERHEAD COST F.xi'!D97+'PMD OVERHEAD COST F.xi'!D98+'AGRIC OVERHEAD COST F.xi'!D97+'FINANCE OVERHEAD COST F.xi'!D98+'WORKS OVERHEAD COST F.xi'!D97+'ESD OVERHEAD COST F.xi'!D105+'PHC OVERHEAD COST F.xi'!D99+'WATSAN OVERHEAD COST F.xi'!D97+'TRADITIONAL OVERHEAD COST F.xi'!D97</f>
        <v>0</v>
      </c>
      <c r="E116" s="10">
        <f>'CHAIR OVERHEAD COST F.xi'!E97+'SLT OVERHEAD COST F.xi'!E97+'COUNCIL OVERHEAD COST F.xi'!E97+'PMD OVERHEAD COST F.xi'!E98+'AGRIC OVERHEAD COST F.xi'!E97+'FINANCE OVERHEAD COST F.xi'!E98+'WORKS OVERHEAD COST F.xi'!E97+'ESD OVERHEAD COST F.xi'!E105+'PHC OVERHEAD COST F.xi'!E99+'WATSAN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1713221856</v>
      </c>
      <c r="D118" s="11">
        <f t="shared" ref="D118:E118" si="22">D119+D161+D171</f>
        <v>1151467021.6700001</v>
      </c>
      <c r="E118" s="11">
        <f t="shared" si="22"/>
        <v>3134657742.6999998</v>
      </c>
    </row>
    <row r="119" spans="1:5" x14ac:dyDescent="0.25">
      <c r="A119" s="4">
        <v>32</v>
      </c>
      <c r="B119" s="5" t="s">
        <v>239</v>
      </c>
      <c r="C119" s="11">
        <f>C120</f>
        <v>1707721856</v>
      </c>
      <c r="D119" s="11">
        <f t="shared" ref="D119:E119" si="23">D120</f>
        <v>1147017021.6700001</v>
      </c>
      <c r="E119" s="11">
        <f t="shared" si="23"/>
        <v>3129157742.6999998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1707721856</v>
      </c>
      <c r="D120" s="11">
        <f t="shared" ref="D120:E120" si="24">D121+D125+D138+D141+D143+D147+D151+D156</f>
        <v>1147017021.6700001</v>
      </c>
      <c r="E120" s="11">
        <f t="shared" si="24"/>
        <v>3129157742.6999998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600256516</v>
      </c>
      <c r="D121" s="11">
        <f>'SUMMARY OF CAPITAL EXP F.viii'!D5</f>
        <v>378022269.57999998</v>
      </c>
      <c r="E121" s="11">
        <f>'SUMMARY OF CAPITAL EXP F.viii'!E5</f>
        <v>431000000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615615340</v>
      </c>
      <c r="D125" s="11">
        <f>'SUMMARY OF CAPITAL EXP F.viii'!D6</f>
        <v>447772863.13</v>
      </c>
      <c r="E125" s="11">
        <f>'SUMMARY OF CAPITAL EXP F.viii'!E6</f>
        <v>2195157742.6999998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1000000</v>
      </c>
      <c r="D138" s="11">
        <f>'SUMMARY OF CAPITAL EXP F.viii'!D7</f>
        <v>620920.01</v>
      </c>
      <c r="E138" s="11">
        <f>'SUMMARY OF CAPITAL EXP F.viii'!E7</f>
        <v>500000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233500000</v>
      </c>
      <c r="D141" s="11">
        <f>'SUMMARY OF CAPITAL EXP F.viii'!D8</f>
        <v>208344375</v>
      </c>
      <c r="E141" s="11">
        <f>'SUMMARY OF CAPITAL EXP F.viii'!E8</f>
        <v>129000000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52350000</v>
      </c>
      <c r="D143" s="11">
        <f>'SUMMARY OF CAPITAL EXP F.viii'!D9</f>
        <v>47504000</v>
      </c>
      <c r="E143" s="11">
        <f>'SUMMARY OF CAPITAL EXP F.viii'!E9</f>
        <v>24000000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14000000</v>
      </c>
      <c r="D147" s="11">
        <f>'SUMMARY OF CAPITAL EXP F.viii'!D10</f>
        <v>8689593.9499999993</v>
      </c>
      <c r="E147" s="11">
        <f>'SUMMARY OF CAPITAL EXP F.viii'!E10</f>
        <v>16000000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185000000</v>
      </c>
      <c r="D151" s="11">
        <f>'SUMMARY OF CAPITAL EXP F.viii'!D11</f>
        <v>52783000</v>
      </c>
      <c r="E151" s="11">
        <f>'SUMMARY OF CAPITAL EXP F.viii'!E11</f>
        <v>129500000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6000000</v>
      </c>
      <c r="D156" s="11">
        <f t="shared" ref="D156:E156" si="25">D157</f>
        <v>3280000</v>
      </c>
      <c r="E156" s="11">
        <f t="shared" si="25"/>
        <v>204000000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6000000</v>
      </c>
      <c r="D157" s="11">
        <f>'SUMMARY OF CAPITAL EXP F.viii'!D12</f>
        <v>3280000</v>
      </c>
      <c r="E157" s="11">
        <f>'SUMMARY OF CAPITAL EXP F.viii'!E12</f>
        <v>204000000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5500000</v>
      </c>
      <c r="D161" s="11">
        <f t="shared" ref="D161:E161" si="26">D162</f>
        <v>4450000</v>
      </c>
      <c r="E161" s="11">
        <f t="shared" si="26"/>
        <v>5500000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5500000</v>
      </c>
      <c r="D162" s="11">
        <f>'SUMMARY OF CAPITAL EXP F.viii'!D13</f>
        <v>4450000</v>
      </c>
      <c r="E162" s="11">
        <f>'SUMMARY OF CAPITAL EXP F.viii'!E13</f>
        <v>5500000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554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jr+8fiuUePpOfMcyYJMeKrtuSqlAc4tJrSkTe8Bt1b5Fvum64qzMZ976QDFVFxY5SNMKtFt+YLyHwTK0nXR/Q==" saltValue="Aqx2L+0CNxAHSAHBEuJR5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7" orientation="landscape" r:id="rId1"/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67" t="s">
        <v>479</v>
      </c>
      <c r="B1" s="67"/>
      <c r="C1" s="67"/>
      <c r="D1" s="67"/>
      <c r="E1" s="67"/>
      <c r="F1" s="67"/>
      <c r="G1" s="67"/>
    </row>
    <row r="2" spans="1:7" x14ac:dyDescent="0.25">
      <c r="A2" s="68" t="s">
        <v>807</v>
      </c>
      <c r="B2" s="68"/>
      <c r="C2" s="68"/>
      <c r="D2" s="68"/>
      <c r="E2" s="68"/>
      <c r="F2" s="68"/>
      <c r="G2" s="68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466</v>
      </c>
      <c r="B4" s="54" t="s">
        <v>467</v>
      </c>
      <c r="C4" s="55" t="s">
        <v>474</v>
      </c>
      <c r="D4" s="55" t="s">
        <v>475</v>
      </c>
      <c r="E4" s="55" t="s">
        <v>476</v>
      </c>
      <c r="F4" s="55" t="s">
        <v>477</v>
      </c>
      <c r="G4" s="55" t="s">
        <v>478</v>
      </c>
    </row>
    <row r="5" spans="1:7" ht="17.399999999999999" x14ac:dyDescent="0.25">
      <c r="A5" s="26" t="s">
        <v>531</v>
      </c>
      <c r="B5" s="17" t="s">
        <v>468</v>
      </c>
      <c r="C5" s="33">
        <f>'CHAIR PERSONNEL COST F.x'!E7+'SLT PERSONNEL COST F.x'!E7+'COUNCIL PERSONNEL COST F.x'!E7+'PMD PERSONNEL COST F.x'!E7</f>
        <v>260132939</v>
      </c>
      <c r="D5" s="33">
        <f>'CHAIR OVERHEAD COST F.xi'!E7+'SLT OVERHEAD COST F.xi'!E7+'COUNCIL OVERHEAD COST F.xi'!E7+'PMD OVERHEAD COST F.xi'!E7</f>
        <v>365000000</v>
      </c>
      <c r="E5" s="33">
        <f>C5+D5</f>
        <v>625132939</v>
      </c>
      <c r="F5" s="33">
        <f>'PMD CAPITAL EXP F.xii'!F6</f>
        <v>245500000</v>
      </c>
      <c r="G5" s="33">
        <f>E5+F5</f>
        <v>870632939</v>
      </c>
    </row>
    <row r="6" spans="1:7" ht="17.399999999999999" x14ac:dyDescent="0.25">
      <c r="A6" s="26" t="s">
        <v>532</v>
      </c>
      <c r="B6" s="17" t="s">
        <v>469</v>
      </c>
      <c r="C6" s="34">
        <f>'AGRIC PERSONNEL COST F.x'!E7+'FINANCE PERSONNEL COST F.x'!E7+'WORKS PERSONNEL COST F.x'!E7</f>
        <v>768231154.85000002</v>
      </c>
      <c r="D6" s="34">
        <f>'AGRIC OVERHEAD COST F.xi'!E7+'FINANCE OVERHEAD COST F.xi'!E7+'WORKS OVERHEAD COST F.xi'!E7</f>
        <v>902524967.05000007</v>
      </c>
      <c r="E6" s="34">
        <f t="shared" ref="E6:E9" si="0">C6+D6</f>
        <v>1670756121.9000001</v>
      </c>
      <c r="F6" s="34">
        <f>'AGRIC CAPITAL EXP F.xii'!F6+'FINANCE CAPITAL EXP F.xii'!F6+'WORKS CAPITAL EXP F.xii'!F6</f>
        <v>2373980991.71</v>
      </c>
      <c r="G6" s="33">
        <f t="shared" ref="G6:G9" si="1">E6+F6</f>
        <v>4044737113.6100001</v>
      </c>
    </row>
    <row r="7" spans="1:7" ht="17.399999999999999" x14ac:dyDescent="0.25">
      <c r="A7" s="26" t="s">
        <v>533</v>
      </c>
      <c r="B7" s="17" t="s">
        <v>470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534</v>
      </c>
      <c r="B8" s="17" t="s">
        <v>471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535</v>
      </c>
      <c r="B9" s="17" t="s">
        <v>472</v>
      </c>
      <c r="C9" s="34">
        <f>'ESD PERSONNEL COST F.x'!E7+'PHC PERSONNEL COST F.x'!E7+'WATSAN PERSONNEL COST F.x'!E7+'TRADITIONAL PERSONNEL COST F.x'!E7</f>
        <v>2229451816.04</v>
      </c>
      <c r="D9" s="34">
        <f>'ESD OVERHEAD COST F.xi'!E7+'PHC OVERHEAD COST F.xi'!E7+'WATSAN OVERHEAD COST F.xi'!E7+'TRADITIONAL OVERHEAD COST F.xi'!E7</f>
        <v>514526000.5</v>
      </c>
      <c r="E9" s="34">
        <f t="shared" si="0"/>
        <v>2743977816.54</v>
      </c>
      <c r="F9" s="34">
        <f>'ESD CAPITAL EXP F.xii'!F6+'PHC CAPITAL EXP F.xii'!F6+'WATSAN CAPITAL EXP F.xii'!F6</f>
        <v>515176750.99000001</v>
      </c>
      <c r="G9" s="33">
        <f t="shared" si="1"/>
        <v>3259154567.5299997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473</v>
      </c>
      <c r="C23" s="34">
        <f>SUM(C5:C22)</f>
        <v>3257815909.8899999</v>
      </c>
      <c r="D23" s="34">
        <f t="shared" ref="D23:G23" si="2">SUM(D5:D22)</f>
        <v>1782050967.5500002</v>
      </c>
      <c r="E23" s="34">
        <f t="shared" si="2"/>
        <v>5039866877.4400005</v>
      </c>
      <c r="F23" s="34">
        <f t="shared" si="2"/>
        <v>3134657742.6999998</v>
      </c>
      <c r="G23" s="34">
        <f t="shared" si="2"/>
        <v>8174524620.1400003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6d6XOix6jwOTO4CaFYGa1wyrliqgLQSKh/45OkAZaNF/JaGHZvc+NL/Ch5ivcvF7q2jcyaJlqj6fqgg/wi73w==" saltValue="KGoCqAqyAOhwHnt//oorSw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480</v>
      </c>
      <c r="B1" s="67"/>
      <c r="C1" s="67"/>
      <c r="D1" s="67"/>
      <c r="E1" s="67"/>
    </row>
    <row r="2" spans="1:5" ht="39.6" customHeight="1" x14ac:dyDescent="0.25">
      <c r="A2" s="69" t="s">
        <v>808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481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517</v>
      </c>
      <c r="B5" s="21" t="s">
        <v>482</v>
      </c>
      <c r="C5" s="11">
        <f>'CHAIR PERSONNEL COST F.x'!C7+'CHAIR OVERHEAD COST F.xi'!C7</f>
        <v>272837542</v>
      </c>
      <c r="D5" s="11">
        <f>'CHAIR PERSONNEL COST F.x'!D7+'CHAIR OVERHEAD COST F.xi'!D7</f>
        <v>171005687.77000001</v>
      </c>
      <c r="E5" s="11">
        <f>'CHAIR PERSONNEL COST F.x'!E7+'CHAIR OVERHEAD COST F.xi'!E7</f>
        <v>150537542</v>
      </c>
    </row>
    <row r="6" spans="1:5" x14ac:dyDescent="0.25">
      <c r="A6" s="25" t="s">
        <v>518</v>
      </c>
      <c r="B6" s="21" t="s">
        <v>483</v>
      </c>
      <c r="C6" s="11">
        <f>'SLT PERSONNEL COST F.x'!C7+'SLT OVERHEAD COST F.xi'!C7</f>
        <v>65129308</v>
      </c>
      <c r="D6" s="11">
        <f>'SLT PERSONNEL COST F.x'!D7+'SLT OVERHEAD COST F.xi'!D7</f>
        <v>59782880.589999996</v>
      </c>
      <c r="E6" s="11">
        <f>'SLT PERSONNEL COST F.x'!E7+'SLT OVERHEAD COST F.xi'!E7</f>
        <v>69629308</v>
      </c>
    </row>
    <row r="7" spans="1:5" x14ac:dyDescent="0.25">
      <c r="A7" s="25" t="s">
        <v>519</v>
      </c>
      <c r="B7" s="21" t="s">
        <v>484</v>
      </c>
      <c r="C7" s="11">
        <f>'COUNCIL PERSONNEL COST F.x'!C7+'COUNCIL OVERHEAD COST F.xi'!C7</f>
        <v>111631510</v>
      </c>
      <c r="D7" s="11">
        <f>'COUNCIL PERSONNEL COST F.x'!D7+'COUNCIL OVERHEAD COST F.xi'!D7</f>
        <v>71833891.390000001</v>
      </c>
      <c r="E7" s="11">
        <f>'COUNCIL PERSONNEL COST F.x'!E7+'COUNCIL OVERHEAD COST F.xi'!E7</f>
        <v>105337030</v>
      </c>
    </row>
    <row r="8" spans="1:5" x14ac:dyDescent="0.25">
      <c r="A8" s="25" t="s">
        <v>520</v>
      </c>
      <c r="B8" s="21" t="s">
        <v>758</v>
      </c>
      <c r="C8" s="11">
        <f>'PMD PERSONNEL COST F.x'!C7+'PMD OVERHEAD COST F.xi'!C7</f>
        <v>255252460</v>
      </c>
      <c r="D8" s="11">
        <f>'PMD PERSONNEL COST F.x'!D7+'PMD OVERHEAD COST F.xi'!D7</f>
        <v>202990021.25</v>
      </c>
      <c r="E8" s="11">
        <f>'PMD PERSONNEL COST F.x'!E7+'PMD OVERHEAD COST F.xi'!E7</f>
        <v>299629059</v>
      </c>
    </row>
    <row r="9" spans="1:5" x14ac:dyDescent="0.25">
      <c r="A9" s="25" t="s">
        <v>521</v>
      </c>
      <c r="B9" s="21" t="s">
        <v>485</v>
      </c>
      <c r="C9" s="11">
        <f>'AGRIC PERSONNEL COST F.x'!C7+'AGRIC OVERHEAD COST F.xi'!C7</f>
        <v>246263157.68000001</v>
      </c>
      <c r="D9" s="11">
        <f>'AGRIC PERSONNEL COST F.x'!D7+'AGRIC OVERHEAD COST F.xi'!D7</f>
        <v>184672106</v>
      </c>
      <c r="E9" s="11">
        <f>'AGRIC PERSONNEL COST F.x'!E7+'AGRIC OVERHEAD COST F.xi'!E7</f>
        <v>283552379</v>
      </c>
    </row>
    <row r="10" spans="1:5" x14ac:dyDescent="0.25">
      <c r="A10" s="25" t="s">
        <v>522</v>
      </c>
      <c r="B10" s="21" t="s">
        <v>486</v>
      </c>
      <c r="C10" s="11">
        <f>'FINANCE PERSONNEL COST F.x'!C7+'FINANCE OVERHEAD COST F.xi'!C7</f>
        <v>1275828909</v>
      </c>
      <c r="D10" s="11">
        <f>'FINANCE PERSONNEL COST F.x'!D7+'FINANCE OVERHEAD COST F.xi'!D7</f>
        <v>1094394010.4099998</v>
      </c>
      <c r="E10" s="11">
        <f>'FINANCE PERSONNEL COST F.x'!E7+'FINANCE OVERHEAD COST F.xi'!E7</f>
        <v>1310396136.9000001</v>
      </c>
    </row>
    <row r="11" spans="1:5" x14ac:dyDescent="0.25">
      <c r="A11" s="25" t="s">
        <v>523</v>
      </c>
      <c r="B11" s="21" t="s">
        <v>487</v>
      </c>
      <c r="C11" s="11">
        <f>'WORKS PERSONNEL COST F.x'!C7+'WORKS OVERHEAD COST F.xi'!C7</f>
        <v>89001046</v>
      </c>
      <c r="D11" s="11">
        <f>'WORKS PERSONNEL COST F.x'!D7+'WORKS OVERHEAD COST F.xi'!D7</f>
        <v>70681421.640000001</v>
      </c>
      <c r="E11" s="11">
        <f>'WORKS PERSONNEL COST F.x'!E7+'WORKS OVERHEAD COST F.xi'!E7</f>
        <v>76807606</v>
      </c>
    </row>
    <row r="12" spans="1:5" x14ac:dyDescent="0.25">
      <c r="A12" s="25" t="s">
        <v>524</v>
      </c>
      <c r="B12" s="21" t="s">
        <v>488</v>
      </c>
      <c r="C12" s="11">
        <f>'ESD PERSONNEL COST F.x'!C7+'ESD OVERHEAD COST F.xi'!C7</f>
        <v>1836147489.46</v>
      </c>
      <c r="D12" s="11">
        <f>'ESD PERSONNEL COST F.x'!D7+'ESD OVERHEAD COST F.xi'!D7</f>
        <v>1606494823.1300001</v>
      </c>
      <c r="E12" s="11">
        <f>'ESD PERSONNEL COST F.x'!E7+'ESD OVERHEAD COST F.xi'!E7</f>
        <v>1890486320</v>
      </c>
    </row>
    <row r="13" spans="1:5" x14ac:dyDescent="0.25">
      <c r="A13" s="25" t="s">
        <v>525</v>
      </c>
      <c r="B13" s="21" t="s">
        <v>769</v>
      </c>
      <c r="C13" s="11">
        <f>'PHC PERSONNEL COST F.x'!C7+'PHC OVERHEAD COST F.xi'!C7</f>
        <v>434890366.31999999</v>
      </c>
      <c r="D13" s="11">
        <f>'PHC PERSONNEL COST F.x'!D7+'PHC OVERHEAD COST F.xi'!D7</f>
        <v>353576775.17000002</v>
      </c>
      <c r="E13" s="11">
        <f>'PHC PERSONNEL COST F.x'!E7+'PHC OVERHEAD COST F.xi'!E7</f>
        <v>425467625.54000002</v>
      </c>
    </row>
    <row r="14" spans="1:5" x14ac:dyDescent="0.25">
      <c r="A14" s="25" t="s">
        <v>526</v>
      </c>
      <c r="B14" s="21" t="s">
        <v>489</v>
      </c>
      <c r="C14" s="11">
        <f>'WATSAN PERSONNEL COST F.x'!C7+'WATSAN OVERHEAD COST F.xi'!C7</f>
        <v>379923323</v>
      </c>
      <c r="D14" s="11">
        <f>'WATSAN PERSONNEL COST F.x'!D7+'WATSAN OVERHEAD COST F.xi'!D7</f>
        <v>365073323</v>
      </c>
      <c r="E14" s="11">
        <f>'WATSAN PERSONNEL COST F.x'!E7+'WATSAN OVERHEAD COST F.xi'!E7</f>
        <v>374374969</v>
      </c>
    </row>
    <row r="15" spans="1:5" x14ac:dyDescent="0.25">
      <c r="A15" s="25" t="s">
        <v>527</v>
      </c>
      <c r="B15" s="21" t="s">
        <v>490</v>
      </c>
      <c r="C15" s="11">
        <f>'TRADITIONAL PERSONNEL COST F.x'!C7+'TRADITIONAL OVERHEAD COST F.xi'!C7</f>
        <v>67914778.200000003</v>
      </c>
      <c r="D15" s="11">
        <f>'TRADITIONAL PERSONNEL COST F.x'!D7+'TRADITIONAL OVERHEAD COST F.xi'!D7</f>
        <v>47610262</v>
      </c>
      <c r="E15" s="11">
        <f>'TRADITIONAL PERSONNEL COST F.x'!E7+'TRADITIONAL OVERHEAD COST F.xi'!E7</f>
        <v>53648902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473</v>
      </c>
      <c r="C28" s="11">
        <f>SUM(C5:C27)</f>
        <v>5034819889.6599998</v>
      </c>
      <c r="D28" s="11">
        <f t="shared" ref="D28:E28" si="0">SUM(D5:D27)</f>
        <v>4228115202.3500004</v>
      </c>
      <c r="E28" s="11">
        <f t="shared" si="0"/>
        <v>5039866877.4400005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4KSA8LvJge4iz6EqrjKKHygZGx+OpEhaBLBewtlhSrrftsutWFGHdqmIj4EQgIFZLTSp3evOVLlNzxR45qXYA==" saltValue="It6Dhu4tGgZvghHzB+1G+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topLeftCell="A8" zoomScale="90" zoomScaleNormal="11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7" t="s">
        <v>491</v>
      </c>
      <c r="B1" s="67"/>
      <c r="C1" s="67"/>
      <c r="D1" s="67"/>
      <c r="E1" s="67"/>
    </row>
    <row r="2" spans="1:5" ht="28.2" customHeight="1" x14ac:dyDescent="0.25">
      <c r="A2" s="68" t="s">
        <v>809</v>
      </c>
      <c r="B2" s="68"/>
      <c r="C2" s="68"/>
      <c r="D2" s="68"/>
      <c r="E2" s="68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492</v>
      </c>
      <c r="C4" s="50" t="s">
        <v>597</v>
      </c>
      <c r="D4" s="50" t="s">
        <v>598</v>
      </c>
      <c r="E4" s="50" t="s">
        <v>599</v>
      </c>
    </row>
    <row r="5" spans="1:5" x14ac:dyDescent="0.25">
      <c r="A5" s="5"/>
      <c r="B5" s="23" t="s">
        <v>307</v>
      </c>
      <c r="C5" s="30">
        <f>C6+C11</f>
        <v>5034819889.6599998</v>
      </c>
      <c r="D5" s="30">
        <f t="shared" ref="D5:E5" si="0">D6+D11</f>
        <v>4228115202.3500004</v>
      </c>
      <c r="E5" s="30">
        <f t="shared" si="0"/>
        <v>5039866877.4400005</v>
      </c>
    </row>
    <row r="6" spans="1:5" x14ac:dyDescent="0.25">
      <c r="A6" s="24">
        <v>21</v>
      </c>
      <c r="B6" s="23" t="s">
        <v>464</v>
      </c>
      <c r="C6" s="31">
        <f>SUM(C7:C10)</f>
        <v>3054043545.6599998</v>
      </c>
      <c r="D6" s="31">
        <f t="shared" ref="D6:E6" si="1">SUM(D7:D10)</f>
        <v>2602183249.0500002</v>
      </c>
      <c r="E6" s="31">
        <f t="shared" si="1"/>
        <v>3257815909.8899999</v>
      </c>
    </row>
    <row r="7" spans="1:5" x14ac:dyDescent="0.25">
      <c r="A7" s="22">
        <v>21010100</v>
      </c>
      <c r="B7" s="21" t="s">
        <v>493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2569468448.6599998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2255620988.4700003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2639670515.04</v>
      </c>
    </row>
    <row r="8" spans="1:5" x14ac:dyDescent="0.25">
      <c r="A8" s="22">
        <v>21020100</v>
      </c>
      <c r="B8" s="21" t="s">
        <v>494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25">
      <c r="A9" s="22">
        <v>21020200</v>
      </c>
      <c r="B9" s="21" t="s">
        <v>495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496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484575097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346562260.57999998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618145394.85000002</v>
      </c>
    </row>
    <row r="11" spans="1:5" x14ac:dyDescent="0.25">
      <c r="A11" s="24">
        <v>22</v>
      </c>
      <c r="B11" s="23" t="s">
        <v>497</v>
      </c>
      <c r="C11" s="31">
        <f>SUM(C12:C24)</f>
        <v>1980776344</v>
      </c>
      <c r="D11" s="31">
        <f t="shared" ref="D11:E11" si="2">SUM(D12:D24)</f>
        <v>1625931953.3000002</v>
      </c>
      <c r="E11" s="31">
        <f t="shared" si="2"/>
        <v>1782050967.5500002</v>
      </c>
    </row>
    <row r="12" spans="1:5" x14ac:dyDescent="0.25">
      <c r="A12" s="22">
        <v>22020100</v>
      </c>
      <c r="B12" s="21" t="s">
        <v>498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46094480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28366500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63000000</v>
      </c>
    </row>
    <row r="13" spans="1:5" x14ac:dyDescent="0.25">
      <c r="A13" s="22">
        <v>22020200</v>
      </c>
      <c r="B13" s="21" t="s">
        <v>499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7600000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5140000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7150000</v>
      </c>
    </row>
    <row r="14" spans="1:5" x14ac:dyDescent="0.25">
      <c r="A14" s="22">
        <v>22020300</v>
      </c>
      <c r="B14" s="21" t="s">
        <v>500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193800000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156041173.75999999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266600000</v>
      </c>
    </row>
    <row r="15" spans="1:5" x14ac:dyDescent="0.25">
      <c r="A15" s="22">
        <v>22020400</v>
      </c>
      <c r="B15" s="21" t="s">
        <v>501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75700000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47068096.690000005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73400000</v>
      </c>
    </row>
    <row r="16" spans="1:5" x14ac:dyDescent="0.25">
      <c r="A16" s="22">
        <v>22020500</v>
      </c>
      <c r="B16" s="21" t="s">
        <v>502</v>
      </c>
      <c r="C16" s="32">
        <f>'CHAIR OVERHEAD COST F.xi'!C45+'SLT OVERHEAD COST F.xi'!C45+'COUNCIL OVERHEAD COST F.xi'!C45+'PMD OVERHEAD COST F.xi'!C46+'AGRIC OVERHEAD COST F.xi'!C45+'FINANCE OVERHEAD COST F.xi'!C45+'WORKS OVERHEAD COST F.xi'!C45+'ESD OVERHEAD COST F.xi'!C45+'PHC OVERHEAD COST F.xi'!C45+'WATSAN OVERHEAD COST F.xi'!C45+'TRADITIONAL OVERHEAD COST F.xi'!C45</f>
        <v>14200000</v>
      </c>
      <c r="D16" s="32">
        <f>'CHAIR OVERHEAD COST F.xi'!D45+'SLT OVERHEAD COST F.xi'!D45+'COUNCIL OVERHEAD COST F.xi'!D45+'PMD OVERHEAD COST F.xi'!D46+'AGRIC OVERHEAD COST F.xi'!D45+'FINANCE OVERHEAD COST F.xi'!D45+'WORKS OVERHEAD COST F.xi'!D45+'ESD OVERHEAD COST F.xi'!D45+'PHC OVERHEAD COST F.xi'!D45+'WATSAN OVERHEAD COST F.xi'!D45+'TRADITIONAL OVERHEAD COST F.xi'!D45</f>
        <v>6523769.29</v>
      </c>
      <c r="E16" s="32">
        <f>'CHAIR OVERHEAD COST F.xi'!E45+'SLT OVERHEAD COST F.xi'!E45+'COUNCIL OVERHEAD COST F.xi'!E45+'PMD OVERHEAD COST F.xi'!E46+'AGRIC OVERHEAD COST F.xi'!E45+'FINANCE OVERHEAD COST F.xi'!E45+'WORKS OVERHEAD COST F.xi'!E45+'ESD OVERHEAD COST F.xi'!E45+'PHC OVERHEAD COST F.xi'!E45+'WATSAN OVERHEAD COST F.xi'!E45+'TRADITIONAL OVERHEAD COST F.xi'!E45</f>
        <v>14500000</v>
      </c>
    </row>
    <row r="17" spans="1:5" x14ac:dyDescent="0.25">
      <c r="A17" s="22">
        <v>22020600</v>
      </c>
      <c r="B17" s="21" t="s">
        <v>503</v>
      </c>
      <c r="C17" s="32">
        <f>'CHAIR OVERHEAD COST F.xi'!C48+'SLT OVERHEAD COST F.xi'!C48+'COUNCIL OVERHEAD COST F.xi'!C48+'PMD OVERHEAD COST F.xi'!C49+'AGRIC OVERHEAD COST F.xi'!C48+'FINANCE OVERHEAD COST F.xi'!C48+'WORKS OVERHEAD COST F.xi'!C48+'ESD OVERHEAD COST F.xi'!C48+'PHC OVERHEAD COST F.xi'!C48+'WATSAN OVERHEAD COST F.xi'!C48+'TRADITIONAL OVERHEAD COST F.xi'!C48</f>
        <v>252000000</v>
      </c>
      <c r="D17" s="32">
        <f>'CHAIR OVERHEAD COST F.xi'!D48+'SLT OVERHEAD COST F.xi'!D48+'COUNCIL OVERHEAD COST F.xi'!D48+'PMD OVERHEAD COST F.xi'!D49+'AGRIC OVERHEAD COST F.xi'!D48+'FINANCE OVERHEAD COST F.xi'!D48+'WORKS OVERHEAD COST F.xi'!D48+'ESD OVERHEAD COST F.xi'!D48+'PHC OVERHEAD COST F.xi'!D48+'WATSAN OVERHEAD COST F.xi'!D48+'TRADITIONAL OVERHEAD COST F.xi'!D48</f>
        <v>156474996.59</v>
      </c>
      <c r="E17" s="32">
        <f>'CHAIR OVERHEAD COST F.xi'!E48+'SLT OVERHEAD COST F.xi'!E48+'COUNCIL OVERHEAD COST F.xi'!E48+'PMD OVERHEAD COST F.xi'!E49+'AGRIC OVERHEAD COST F.xi'!E48+'FINANCE OVERHEAD COST F.xi'!E48+'WORKS OVERHEAD COST F.xi'!E48+'ESD OVERHEAD COST F.xi'!E48+'PHC OVERHEAD COST F.xi'!E48+'WATSAN OVERHEAD COST F.xi'!E48+'TRADITIONAL OVERHEAD COST F.xi'!E48</f>
        <v>97600000</v>
      </c>
    </row>
    <row r="18" spans="1:5" x14ac:dyDescent="0.25">
      <c r="A18" s="22">
        <v>22020700</v>
      </c>
      <c r="B18" s="21" t="s">
        <v>504</v>
      </c>
      <c r="C18" s="32">
        <f>'CHAIR OVERHEAD COST F.xi'!C54+'SLT OVERHEAD COST F.xi'!C54+'COUNCIL OVERHEAD COST F.xi'!C54+'PMD OVERHEAD COST F.xi'!C55+'AGRIC OVERHEAD COST F.xi'!C54+'FINANCE OVERHEAD COST F.xi'!C54+'WORKS OVERHEAD COST F.xi'!C54+'ESD OVERHEAD COST F.xi'!C54+'PHC OVERHEAD COST F.xi'!C54+'WATSAN OVERHEAD COST F.xi'!C54+'TRADITIONAL OVERHEAD COST F.xi'!C54</f>
        <v>14000000</v>
      </c>
      <c r="D18" s="32">
        <f>'CHAIR OVERHEAD COST F.xi'!D54+'SLT OVERHEAD COST F.xi'!D54+'COUNCIL OVERHEAD COST F.xi'!D54+'PMD OVERHEAD COST F.xi'!D55+'AGRIC OVERHEAD COST F.xi'!D54+'FINANCE OVERHEAD COST F.xi'!D54+'WORKS OVERHEAD COST F.xi'!D54+'ESD OVERHEAD COST F.xi'!D54+'PHC OVERHEAD COST F.xi'!D54+'WATSAN OVERHEAD COST F.xi'!D54+'TRADITIONAL OVERHEAD COST F.xi'!D54</f>
        <v>11420824.18</v>
      </c>
      <c r="E18" s="32">
        <f>'CHAIR OVERHEAD COST F.xi'!E54+'SLT OVERHEAD COST F.xi'!E54+'COUNCIL OVERHEAD COST F.xi'!E54+'PMD OVERHEAD COST F.xi'!E55+'AGRIC OVERHEAD COST F.xi'!E54+'FINANCE OVERHEAD COST F.xi'!E54+'WORKS OVERHEAD COST F.xi'!E54+'ESD OVERHEAD COST F.xi'!E54+'PHC OVERHEAD COST F.xi'!E54+'WATSAN OVERHEAD COST F.xi'!E54+'TRADITIONAL OVERHEAD COST F.xi'!E54</f>
        <v>8000000</v>
      </c>
    </row>
    <row r="19" spans="1:5" x14ac:dyDescent="0.25">
      <c r="A19" s="22">
        <v>22020800</v>
      </c>
      <c r="B19" s="21" t="s">
        <v>505</v>
      </c>
      <c r="C19" s="32">
        <f>'CHAIR OVERHEAD COST F.xi'!C63+'SLT OVERHEAD COST F.xi'!C63+'COUNCIL OVERHEAD COST F.xi'!C63+'PMD OVERHEAD COST F.xi'!C64+'AGRIC OVERHEAD COST F.xi'!C63+'FINANCE OVERHEAD COST F.xi'!C63+'WORKS OVERHEAD COST F.xi'!C63+'ESD OVERHEAD COST F.xi'!C63+'PHC OVERHEAD COST F.xi'!C63+'WATSAN OVERHEAD COST F.xi'!C63+'TRADITIONAL OVERHEAD COST F.xi'!C63</f>
        <v>56500000</v>
      </c>
      <c r="D19" s="32">
        <f>'CHAIR OVERHEAD COST F.xi'!D63+'SLT OVERHEAD COST F.xi'!D63+'COUNCIL OVERHEAD COST F.xi'!D63+'PMD OVERHEAD COST F.xi'!D64+'AGRIC OVERHEAD COST F.xi'!D63+'FINANCE OVERHEAD COST F.xi'!D63+'WORKS OVERHEAD COST F.xi'!D63+'ESD OVERHEAD COST F.xi'!D63+'PHC OVERHEAD COST F.xi'!D63+'WATSAN OVERHEAD COST F.xi'!D63+'TRADITIONAL OVERHEAD COST F.xi'!D63</f>
        <v>32595234.869999997</v>
      </c>
      <c r="E19" s="32">
        <f>'CHAIR OVERHEAD COST F.xi'!E63+'SLT OVERHEAD COST F.xi'!E63+'COUNCIL OVERHEAD COST F.xi'!E63+'PMD OVERHEAD COST F.xi'!E64+'AGRIC OVERHEAD COST F.xi'!E63+'FINANCE OVERHEAD COST F.xi'!E63+'WORKS OVERHEAD COST F.xi'!E63+'ESD OVERHEAD COST F.xi'!E63+'PHC OVERHEAD COST F.xi'!E63+'WATSAN OVERHEAD COST F.xi'!E63+'TRADITIONAL OVERHEAD COST F.xi'!E63</f>
        <v>49700000</v>
      </c>
    </row>
    <row r="20" spans="1:5" x14ac:dyDescent="0.25">
      <c r="A20" s="22">
        <v>22020900</v>
      </c>
      <c r="B20" s="21" t="s">
        <v>506</v>
      </c>
      <c r="C20" s="32">
        <f>'CHAIR OVERHEAD COST F.xi'!C67+'SLT OVERHEAD COST F.xi'!C67+'COUNCIL OVERHEAD COST F.xi'!C67+'PMD OVERHEAD COST F.xi'!C68+'AGRIC OVERHEAD COST F.xi'!C67+'FINANCE OVERHEAD COST F.xi'!C67+'WORKS OVERHEAD COST F.xi'!C67+'ESD OVERHEAD COST F.xi'!C67+'PHC OVERHEAD COST F.xi'!C67+'WATSAN OVERHEAD COST F.xi'!C67+'TRADITIONAL OVERHEAD COST F.xi'!C67</f>
        <v>500000</v>
      </c>
      <c r="D20" s="32">
        <f>'CHAIR OVERHEAD COST F.xi'!D67+'SLT OVERHEAD COST F.xi'!D67+'COUNCIL OVERHEAD COST F.xi'!D67+'PMD OVERHEAD COST F.xi'!D68+'AGRIC OVERHEAD COST F.xi'!D67+'FINANCE OVERHEAD COST F.xi'!D67+'WORKS OVERHEAD COST F.xi'!D67+'ESD OVERHEAD COST F.xi'!D67+'PHC OVERHEAD COST F.xi'!D67+'WATSAN OVERHEAD COST F.xi'!D67+'TRADITIONAL OVERHEAD COST F.xi'!D67</f>
        <v>350000</v>
      </c>
      <c r="E20" s="32">
        <f>'CHAIR OVERHEAD COST F.xi'!E67+'SLT OVERHEAD COST F.xi'!E67+'COUNCIL OVERHEAD COST F.xi'!E67+'PMD OVERHEAD COST F.xi'!E68+'AGRIC OVERHEAD COST F.xi'!E67+'FINANCE OVERHEAD COST F.xi'!E67+'WORKS OVERHEAD COST F.xi'!E67+'ESD OVERHEAD COST F.xi'!E67+'PHC OVERHEAD COST F.xi'!E67+'WATSAN OVERHEAD COST F.xi'!E67+'TRADITIONAL OVERHEAD COST F.xi'!E67</f>
        <v>1000000</v>
      </c>
    </row>
    <row r="21" spans="1:5" x14ac:dyDescent="0.25">
      <c r="A21" s="22">
        <v>22021000</v>
      </c>
      <c r="B21" s="21" t="s">
        <v>507</v>
      </c>
      <c r="C21" s="32">
        <f>'CHAIR OVERHEAD COST F.xi'!C70+'SLT OVERHEAD COST F.xi'!C70+'COUNCIL OVERHEAD COST F.xi'!C70+'PMD OVERHEAD COST F.xi'!C71+'AGRIC OVERHEAD COST F.xi'!C70+'FINANCE OVERHEAD COST F.xi'!C70+'WORKS OVERHEAD COST F.xi'!C70+'ESD OVERHEAD COST F.xi'!C70+'PHC OVERHEAD COST F.xi'!C70+'WATSAN OVERHEAD COST F.xi'!C70+'TRADITIONAL OVERHEAD COST F.xi'!C70</f>
        <v>689702000</v>
      </c>
      <c r="D21" s="32">
        <f>'CHAIR OVERHEAD COST F.xi'!D70+'SLT OVERHEAD COST F.xi'!D70+'COUNCIL OVERHEAD COST F.xi'!D70+'PMD OVERHEAD COST F.xi'!D71+'AGRIC OVERHEAD COST F.xi'!D70+'FINANCE OVERHEAD COST F.xi'!D70+'WORKS OVERHEAD COST F.xi'!D70+'ESD OVERHEAD COST F.xi'!D70+'PHC OVERHEAD COST F.xi'!D70+'WATSAN OVERHEAD COST F.xi'!D70+'TRADITIONAL OVERHEAD COST F.xi'!D70</f>
        <v>654644074</v>
      </c>
      <c r="E21" s="32">
        <f>'CHAIR OVERHEAD COST F.xi'!E70+'SLT OVERHEAD COST F.xi'!E70+'COUNCIL OVERHEAD COST F.xi'!E70+'PMD OVERHEAD COST F.xi'!E71+'AGRIC OVERHEAD COST F.xi'!E70+'FINANCE OVERHEAD COST F.xi'!E70+'WORKS OVERHEAD COST F.xi'!E70+'ESD OVERHEAD COST F.xi'!E70+'PHC OVERHEAD COST F.xi'!E70+'WATSAN OVERHEAD COST F.xi'!E70+'TRADITIONAL OVERHEAD COST F.xi'!E70</f>
        <v>607708590.91000009</v>
      </c>
    </row>
    <row r="22" spans="1:5" x14ac:dyDescent="0.25">
      <c r="A22" s="22">
        <v>22040000</v>
      </c>
      <c r="B22" s="21" t="s">
        <v>508</v>
      </c>
      <c r="C22" s="32">
        <f>'CHAIR OVERHEAD COST F.xi'!C84+'SLT OVERHEAD COST F.xi'!C84+'COUNCIL OVERHEAD COST F.xi'!C84+'PMD OVERHEAD COST F.xi'!C85+'AGRIC OVERHEAD COST F.xi'!C84+'FINANCE OVERHEAD COST F.xi'!C85+'WORKS OVERHEAD COST F.xi'!C84+'ESD OVERHEAD COST F.xi'!C84+'PHC OVERHEAD COST F.xi'!C84+'WATSAN OVERHEAD COST F.xi'!C84+'TRADITIONAL OVERHEAD COST F.xi'!C84</f>
        <v>620679864</v>
      </c>
      <c r="D22" s="32">
        <f>'CHAIR OVERHEAD COST F.xi'!D84+'SLT OVERHEAD COST F.xi'!D84+'COUNCIL OVERHEAD COST F.xi'!D84+'PMD OVERHEAD COST F.xi'!D85+'AGRIC OVERHEAD COST F.xi'!D84+'FINANCE OVERHEAD COST F.xi'!D85+'WORKS OVERHEAD COST F.xi'!D84+'ESD OVERHEAD COST F.xi'!D84+'PHC OVERHEAD COST F.xi'!D84+'WATSAN OVERHEAD COST F.xi'!D84+'TRADITIONAL OVERHEAD COST F.xi'!D84</f>
        <v>519307283.92000002</v>
      </c>
      <c r="E22" s="32">
        <f>'CHAIR OVERHEAD COST F.xi'!E84+'SLT OVERHEAD COST F.xi'!E84+'COUNCIL OVERHEAD COST F.xi'!E84+'PMD OVERHEAD COST F.xi'!E85+'AGRIC OVERHEAD COST F.xi'!E84+'FINANCE OVERHEAD COST F.xi'!E85+'WORKS OVERHEAD COST F.xi'!E84+'ESD OVERHEAD COST F.xi'!E84+'PHC OVERHEAD COST F.xi'!E84+'WATSAN OVERHEAD COST F.xi'!E84+'TRADITIONAL OVERHEAD COST F.xi'!E84</f>
        <v>523392376.63999999</v>
      </c>
    </row>
    <row r="23" spans="1:5" x14ac:dyDescent="0.25">
      <c r="A23" s="35">
        <v>22050000</v>
      </c>
      <c r="B23" s="27" t="s">
        <v>536</v>
      </c>
      <c r="C23" s="36">
        <f>'CHAIR OVERHEAD COST F.xi'!C88+'SLT OVERHEAD COST F.xi'!C88+'COUNCIL OVERHEAD COST F.xi'!C88+'PMD OVERHEAD COST F.xi'!C89+'AGRIC OVERHEAD COST F.xi'!C88+'FINANCE OVERHEAD COST F.xi'!C89+'WORKS OVERHEAD COST F.xi'!C88+'ESD OVERHEAD COST F.xi'!C96+'PHC OVERHEAD COST F.xi'!C90+'WATSAN OVERHEAD COST F.xi'!C88+'TRADITIONAL OVERHEAD COST F.xi'!C88</f>
        <v>10000000</v>
      </c>
      <c r="D23" s="36">
        <f>'CHAIR OVERHEAD COST F.xi'!D88+'SLT OVERHEAD COST F.xi'!D88+'COUNCIL OVERHEAD COST F.xi'!D88+'PMD OVERHEAD COST F.xi'!D89+'AGRIC OVERHEAD COST F.xi'!D88+'FINANCE OVERHEAD COST F.xi'!D89+'WORKS OVERHEAD COST F.xi'!D88+'ESD OVERHEAD COST F.xi'!D96+'PHC OVERHEAD COST F.xi'!D90+'WATSAN OVERHEAD COST F.xi'!D88+'TRADITIONAL OVERHEAD COST F.xi'!D88</f>
        <v>8000000</v>
      </c>
      <c r="E23" s="36">
        <f>'CHAIR OVERHEAD COST F.xi'!E88+'SLT OVERHEAD COST F.xi'!E88+'COUNCIL OVERHEAD COST F.xi'!E88+'PMD OVERHEAD COST F.xi'!E89+'AGRIC OVERHEAD COST F.xi'!E88+'FINANCE OVERHEAD COST F.xi'!E89+'WORKS OVERHEAD COST F.xi'!E88+'ESD OVERHEAD COST F.xi'!E96+'PHC OVERHEAD COST F.xi'!E90+'WATSAN OVERHEAD COST F.xi'!E88+'TRADITIONAL OVERHEAD COST F.xi'!E88</f>
        <v>70000000</v>
      </c>
    </row>
    <row r="24" spans="1:5" x14ac:dyDescent="0.25">
      <c r="A24" s="35">
        <v>22060000</v>
      </c>
      <c r="B24" s="27" t="s">
        <v>537</v>
      </c>
      <c r="C24" s="36">
        <f>'CHAIR OVERHEAD COST F.xi'!C93+'SLT OVERHEAD COST F.xi'!C93+'COUNCIL OVERHEAD COST F.xi'!C93+'PMD OVERHEAD COST F.xi'!C94+'AGRIC OVERHEAD COST F.xi'!C93+'FINANCE OVERHEAD COST F.xi'!C94+'WORKS OVERHEAD COST F.xi'!C93+'ESD OVERHEAD COST F.xi'!C101+'PHC OVERHEAD COST F.xi'!C95+'WATSAN OVERHEAD COST F.xi'!C93+'TRADITIONAL OVERHEAD COST F.xi'!C93</f>
        <v>0</v>
      </c>
      <c r="D24" s="36">
        <f>'CHAIR OVERHEAD COST F.xi'!D93+'SLT OVERHEAD COST F.xi'!D93+'COUNCIL OVERHEAD COST F.xi'!D93+'PMD OVERHEAD COST F.xi'!D94+'AGRIC OVERHEAD COST F.xi'!D93+'FINANCE OVERHEAD COST F.xi'!D94+'WORKS OVERHEAD COST F.xi'!D93+'ESD OVERHEAD COST F.xi'!D101+'PHC OVERHEAD COST F.xi'!D95+'WATSAN OVERHEAD COST F.xi'!D93+'TRADITIONAL OVERHEAD COST F.xi'!D93</f>
        <v>0</v>
      </c>
      <c r="E24" s="36">
        <f>'CHAIR OVERHEAD COST F.xi'!E93+'SLT OVERHEAD COST F.xi'!E93+'COUNCIL OVERHEAD COST F.xi'!E93+'PMD OVERHEAD COST F.xi'!E94+'AGRIC OVERHEAD COST F.xi'!E93+'FINANCE OVERHEAD COST F.xi'!E94+'WORKS OVERHEAD COST F.xi'!E93+'ESD OVERHEAD COST F.xi'!E101+'PHC OVERHEAD COST F.xi'!E95+'WATSAN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473</v>
      </c>
      <c r="C27" s="31">
        <f>C5</f>
        <v>5034819889.6599998</v>
      </c>
      <c r="D27" s="31">
        <f t="shared" ref="D27:E27" si="3">D5</f>
        <v>4228115202.3500004</v>
      </c>
      <c r="E27" s="31">
        <f t="shared" si="3"/>
        <v>5039866877.4400005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KTCeQQeutK+y9nFeRP1XcfXPKeYaiXSHVDrmq27m9/R7v3VLO3Z+V+wcV+HTEQgorv8kaQoF8MaOq6rMtKB4Q==" saltValue="iWFt4KdH9BLM4NJmxs5K3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7" t="s">
        <v>491</v>
      </c>
      <c r="B1" s="67"/>
      <c r="C1" s="67"/>
      <c r="D1" s="67"/>
      <c r="E1" s="67"/>
    </row>
    <row r="2" spans="1:5" ht="36.6" customHeight="1" x14ac:dyDescent="0.25">
      <c r="A2" s="69" t="s">
        <v>810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492</v>
      </c>
      <c r="C4" s="50" t="s">
        <v>597</v>
      </c>
      <c r="D4" s="50" t="s">
        <v>598</v>
      </c>
      <c r="E4" s="50" t="s">
        <v>599</v>
      </c>
    </row>
    <row r="5" spans="1:5" x14ac:dyDescent="0.25">
      <c r="A5" s="20">
        <v>32010100</v>
      </c>
      <c r="B5" s="21" t="s">
        <v>509</v>
      </c>
      <c r="C5" s="28">
        <f>'PMD CAPITAL EXP F.xii'!D7+'AGRIC CAPITAL EXP F.xii'!D7+'FINANCE CAPITAL EXP F.xii'!D7+'WORKS CAPITAL EXP F.xii'!D7+'ESD CAPITAL EXP F.xii'!D7+'PHC CAPITAL EXP F.xii'!D7+'WATSAN CAPITAL EXP F.xii'!D7</f>
        <v>600256516</v>
      </c>
      <c r="D5" s="28">
        <f>'PMD CAPITAL EXP F.xii'!E7+'AGRIC CAPITAL EXP F.xii'!E7+'FINANCE CAPITAL EXP F.xii'!E7+'WORKS CAPITAL EXP F.xii'!E7+'ESD CAPITAL EXP F.xii'!E7+'PHC CAPITAL EXP F.xii'!E7+'WATSAN CAPITAL EXP F.xii'!E7</f>
        <v>378022269.57999998</v>
      </c>
      <c r="E5" s="28">
        <f>'PMD CAPITAL EXP F.xii'!F7+'AGRIC CAPITAL EXP F.xii'!F7+'FINANCE CAPITAL EXP F.xii'!F7+'WORKS CAPITAL EXP F.xii'!F7+'ESD CAPITAL EXP F.xii'!F7+'PHC CAPITAL EXP F.xii'!F7+'WATSAN CAPITAL EXP F.xii'!F7</f>
        <v>431000000</v>
      </c>
    </row>
    <row r="6" spans="1:5" x14ac:dyDescent="0.25">
      <c r="A6" s="20">
        <v>32010200</v>
      </c>
      <c r="B6" s="21" t="s">
        <v>601</v>
      </c>
      <c r="C6" s="28">
        <f>'PMD CAPITAL EXP F.xii'!D17+'AGRIC CAPITAL EXP F.xii'!D17+'FINANCE CAPITAL EXP F.xii'!D11+'WORKS CAPITAL EXP F.xii'!D17+'ESD CAPITAL EXP F.xii'!D19+'PHC CAPITAL EXP F.xii'!D22+'WATSAN CAPITAL EXP F.xii'!D17</f>
        <v>615615340</v>
      </c>
      <c r="D6" s="28">
        <f>'PMD CAPITAL EXP F.xii'!E17+'AGRIC CAPITAL EXP F.xii'!E17+'FINANCE CAPITAL EXP F.xii'!E11+'WORKS CAPITAL EXP F.xii'!E17+'ESD CAPITAL EXP F.xii'!E19+'PHC CAPITAL EXP F.xii'!E22+'WATSAN CAPITAL EXP F.xii'!E17</f>
        <v>447772863.13</v>
      </c>
      <c r="E6" s="28">
        <f>'PMD CAPITAL EXP F.xii'!F17+'AGRIC CAPITAL EXP F.xii'!F17+'FINANCE CAPITAL EXP F.xii'!F11+'WORKS CAPITAL EXP F.xii'!F17+'ESD CAPITAL EXP F.xii'!F19+'PHC CAPITAL EXP F.xii'!F22+'WATSAN CAPITAL EXP F.xii'!F17</f>
        <v>2195157742.6999998</v>
      </c>
    </row>
    <row r="7" spans="1:5" x14ac:dyDescent="0.25">
      <c r="A7" s="20">
        <v>32010300</v>
      </c>
      <c r="B7" s="21" t="s">
        <v>510</v>
      </c>
      <c r="C7" s="28">
        <f>'PMD CAPITAL EXP F.xii'!D28+'AGRIC CAPITAL EXP F.xii'!D28+'FINANCE CAPITAL EXP F.xii'!D16+'WORKS CAPITAL EXP F.xii'!D28+'ESD CAPITAL EXP F.xii'!D30+'PHC CAPITAL EXP F.xii'!D33+'WATSAN CAPITAL EXP F.xii'!D28</f>
        <v>1000000</v>
      </c>
      <c r="D7" s="28">
        <f>'PMD CAPITAL EXP F.xii'!E28+'AGRIC CAPITAL EXP F.xii'!E28+'FINANCE CAPITAL EXP F.xii'!E16+'WORKS CAPITAL EXP F.xii'!E28+'ESD CAPITAL EXP F.xii'!E30+'PHC CAPITAL EXP F.xii'!E33+'WATSAN CAPITAL EXP F.xii'!E28</f>
        <v>620920.01</v>
      </c>
      <c r="E7" s="28">
        <f>'PMD CAPITAL EXP F.xii'!F28+'AGRIC CAPITAL EXP F.xii'!F28+'FINANCE CAPITAL EXP F.xii'!F16+'WORKS CAPITAL EXP F.xii'!F28+'ESD CAPITAL EXP F.xii'!F30+'PHC CAPITAL EXP F.xii'!F33+'WATSAN CAPITAL EXP F.xii'!F28</f>
        <v>500000</v>
      </c>
    </row>
    <row r="8" spans="1:5" x14ac:dyDescent="0.25">
      <c r="A8" s="20">
        <v>32010400</v>
      </c>
      <c r="B8" s="21" t="s">
        <v>511</v>
      </c>
      <c r="C8" s="28">
        <f>'PMD CAPITAL EXP F.xii'!D34+'AGRIC CAPITAL EXP F.xii'!D34+'FINANCE CAPITAL EXP F.xii'!D22+'WORKS CAPITAL EXP F.xii'!D34+'ESD CAPITAL EXP F.xii'!D36+'PHC CAPITAL EXP F.xii'!D39+'WATSAN CAPITAL EXP F.xii'!D34</f>
        <v>233500000</v>
      </c>
      <c r="D8" s="28">
        <f>'PMD CAPITAL EXP F.xii'!E34+'AGRIC CAPITAL EXP F.xii'!E34+'FINANCE CAPITAL EXP F.xii'!E22+'WORKS CAPITAL EXP F.xii'!E34+'ESD CAPITAL EXP F.xii'!E36+'PHC CAPITAL EXP F.xii'!E39+'WATSAN CAPITAL EXP F.xii'!E34</f>
        <v>208344375</v>
      </c>
      <c r="E8" s="28">
        <f>'PMD CAPITAL EXP F.xii'!F34+'AGRIC CAPITAL EXP F.xii'!F34+'FINANCE CAPITAL EXP F.xii'!F22+'WORKS CAPITAL EXP F.xii'!F34+'ESD CAPITAL EXP F.xii'!F36+'PHC CAPITAL EXP F.xii'!F39+'WATSAN CAPITAL EXP F.xii'!F34</f>
        <v>129000000</v>
      </c>
    </row>
    <row r="9" spans="1:5" x14ac:dyDescent="0.25">
      <c r="A9" s="20">
        <v>32010500</v>
      </c>
      <c r="B9" s="21" t="s">
        <v>512</v>
      </c>
      <c r="C9" s="28">
        <f>'PMD CAPITAL EXP F.xii'!D40+'AGRIC CAPITAL EXP F.xii'!D40+'FINANCE CAPITAL EXP F.xii'!D28+'WORKS CAPITAL EXP F.xii'!D40+'ESD CAPITAL EXP F.xii'!D42+'PHC CAPITAL EXP F.xii'!D45+'WATSAN CAPITAL EXP F.xii'!D40</f>
        <v>52350000</v>
      </c>
      <c r="D9" s="28">
        <f>'PMD CAPITAL EXP F.xii'!E40+'AGRIC CAPITAL EXP F.xii'!E40+'FINANCE CAPITAL EXP F.xii'!E28+'WORKS CAPITAL EXP F.xii'!E40+'ESD CAPITAL EXP F.xii'!E42+'PHC CAPITAL EXP F.xii'!E45+'WATSAN CAPITAL EXP F.xii'!E40</f>
        <v>47504000</v>
      </c>
      <c r="E9" s="28">
        <f>'PMD CAPITAL EXP F.xii'!F40+'AGRIC CAPITAL EXP F.xii'!F40+'FINANCE CAPITAL EXP F.xii'!F28+'WORKS CAPITAL EXP F.xii'!F40+'ESD CAPITAL EXP F.xii'!F42+'PHC CAPITAL EXP F.xii'!F45+'WATSAN CAPITAL EXP F.xii'!F40</f>
        <v>24000000</v>
      </c>
    </row>
    <row r="10" spans="1:5" x14ac:dyDescent="0.25">
      <c r="A10" s="20">
        <v>32010600</v>
      </c>
      <c r="B10" s="21" t="s">
        <v>513</v>
      </c>
      <c r="C10" s="28">
        <f>'PMD CAPITAL EXP F.xii'!D49+'AGRIC CAPITAL EXP F.xii'!D49+'FINANCE CAPITAL EXP F.xii'!D37+'WORKS CAPITAL EXP F.xii'!D49+'ESD CAPITAL EXP F.xii'!D51+'PHC CAPITAL EXP F.xii'!D54+'WATSAN CAPITAL EXP F.xii'!D49</f>
        <v>14000000</v>
      </c>
      <c r="D10" s="28">
        <f>'PMD CAPITAL EXP F.xii'!E49+'AGRIC CAPITAL EXP F.xii'!E49+'FINANCE CAPITAL EXP F.xii'!E37+'WORKS CAPITAL EXP F.xii'!E49+'ESD CAPITAL EXP F.xii'!E51+'PHC CAPITAL EXP F.xii'!E54+'WATSAN CAPITAL EXP F.xii'!E49</f>
        <v>8689593.9499999993</v>
      </c>
      <c r="E10" s="28">
        <f>'PMD CAPITAL EXP F.xii'!F49+'AGRIC CAPITAL EXP F.xii'!F49+'FINANCE CAPITAL EXP F.xii'!F37+'WORKS CAPITAL EXP F.xii'!F49+'ESD CAPITAL EXP F.xii'!F51+'PHC CAPITAL EXP F.xii'!F54+'WATSAN CAPITAL EXP F.xii'!F49</f>
        <v>16000000</v>
      </c>
    </row>
    <row r="11" spans="1:5" x14ac:dyDescent="0.25">
      <c r="A11" s="20">
        <v>32010900</v>
      </c>
      <c r="B11" s="21" t="s">
        <v>514</v>
      </c>
      <c r="C11" s="28">
        <f>'PMD CAPITAL EXP F.xii'!D56+'AGRIC CAPITAL EXP F.xii'!D56+'FINANCE CAPITAL EXP F.xii'!D44+'WORKS CAPITAL EXP F.xii'!D56+'ESD CAPITAL EXP F.xii'!D58+'PHC CAPITAL EXP F.xii'!D61+'WATSAN CAPITAL EXP F.xii'!D56</f>
        <v>185000000</v>
      </c>
      <c r="D11" s="28">
        <f>'PMD CAPITAL EXP F.xii'!E56+'AGRIC CAPITAL EXP F.xii'!E56+'FINANCE CAPITAL EXP F.xii'!E44+'WORKS CAPITAL EXP F.xii'!E56+'ESD CAPITAL EXP F.xii'!E58+'PHC CAPITAL EXP F.xii'!E61+'WATSAN CAPITAL EXP F.xii'!E56</f>
        <v>52783000</v>
      </c>
      <c r="E11" s="28">
        <f>'PMD CAPITAL EXP F.xii'!F56+'AGRIC CAPITAL EXP F.xii'!F56+'FINANCE CAPITAL EXP F.xii'!F44+'WORKS CAPITAL EXP F.xii'!F56+'ESD CAPITAL EXP F.xii'!F58+'PHC CAPITAL EXP F.xii'!F61+'WATSAN CAPITAL EXP F.xii'!F56</f>
        <v>129500000</v>
      </c>
    </row>
    <row r="12" spans="1:5" x14ac:dyDescent="0.25">
      <c r="A12" s="20">
        <v>32020100</v>
      </c>
      <c r="B12" s="21" t="s">
        <v>515</v>
      </c>
      <c r="C12" s="28">
        <f>'PMD CAPITAL EXP F.xii'!D68+'AGRIC CAPITAL EXP F.xii'!D68+'FINANCE CAPITAL EXP F.xii'!D56+'WORKS CAPITAL EXP F.xii'!D68+'ESD CAPITAL EXP F.xii'!D70+'PHC CAPITAL EXP F.xii'!D73+'WATSAN CAPITAL EXP F.xii'!D68</f>
        <v>6000000</v>
      </c>
      <c r="D12" s="28">
        <f>'PMD CAPITAL EXP F.xii'!E68+'AGRIC CAPITAL EXP F.xii'!E68+'FINANCE CAPITAL EXP F.xii'!E56+'WORKS CAPITAL EXP F.xii'!E68+'ESD CAPITAL EXP F.xii'!E70+'PHC CAPITAL EXP F.xii'!E73+'WATSAN CAPITAL EXP F.xii'!E68</f>
        <v>3280000</v>
      </c>
      <c r="E12" s="28">
        <f>'PMD CAPITAL EXP F.xii'!F68+'AGRIC CAPITAL EXP F.xii'!F68+'FINANCE CAPITAL EXP F.xii'!F56+'WORKS CAPITAL EXP F.xii'!F68+'ESD CAPITAL EXP F.xii'!F70+'PHC CAPITAL EXP F.xii'!F73+'WATSAN CAPITAL EXP F.xii'!F68</f>
        <v>204000000</v>
      </c>
    </row>
    <row r="13" spans="1:5" x14ac:dyDescent="0.25">
      <c r="A13" s="20">
        <v>32030100</v>
      </c>
      <c r="B13" s="21" t="s">
        <v>465</v>
      </c>
      <c r="C13" s="28">
        <f>'PMD CAPITAL EXP F.xii'!D75+'AGRIC CAPITAL EXP F.xii'!D75+'FINANCE CAPITAL EXP F.xii'!D63+'WORKS CAPITAL EXP F.xii'!D75+'ESD CAPITAL EXP F.xii'!D77+'PHC CAPITAL EXP F.xii'!D80+'WATSAN CAPITAL EXP F.xii'!D75</f>
        <v>5500000</v>
      </c>
      <c r="D13" s="28">
        <f>'PMD CAPITAL EXP F.xii'!E75+'AGRIC CAPITAL EXP F.xii'!E75+'FINANCE CAPITAL EXP F.xii'!E63+'WORKS CAPITAL EXP F.xii'!E75+'ESD CAPITAL EXP F.xii'!E77+'PHC CAPITAL EXP F.xii'!E80+'WATSAN CAPITAL EXP F.xii'!E75</f>
        <v>4450000</v>
      </c>
      <c r="E13" s="28">
        <f>'PMD CAPITAL EXP F.xii'!F75+'AGRIC CAPITAL EXP F.xii'!F75+'FINANCE CAPITAL EXP F.xii'!F63+'WORKS CAPITAL EXP F.xii'!F75+'ESD CAPITAL EXP F.xii'!F77+'PHC CAPITAL EXP F.xii'!F80+'WATSAN CAPITAL EXP F.xii'!F75</f>
        <v>5500000</v>
      </c>
    </row>
    <row r="14" spans="1:5" x14ac:dyDescent="0.25">
      <c r="A14" s="20">
        <v>32011000</v>
      </c>
      <c r="B14" s="21" t="s">
        <v>554</v>
      </c>
      <c r="C14" s="28">
        <f>'PMD CAPITAL EXP F.xii'!D81+'AGRIC CAPITAL EXP F.xii'!D81+'FINANCE CAPITAL EXP F.xii'!D69+'WORKS CAPITAL EXP F.xii'!D81+'ESD CAPITAL EXP F.xii'!D83+'PHC CAPITAL EXP F.xii'!D86+'WATSAN CAPITAL EXP F.xii'!D81</f>
        <v>0</v>
      </c>
      <c r="D14" s="28">
        <f>'PMD CAPITAL EXP F.xii'!E81+'AGRIC CAPITAL EXP F.xii'!E81+'FINANCE CAPITAL EXP F.xii'!E69+'WORKS CAPITAL EXP F.xii'!E81+'ESD CAPITAL EXP F.xii'!E83+'PHC CAPITAL EXP F.xii'!E86+'WATSAN CAPITAL EXP F.xii'!E81</f>
        <v>0</v>
      </c>
      <c r="E14" s="28">
        <f>'PMD CAPITAL EXP F.xii'!F81+'AGRIC CAPITAL EXP F.xii'!F81+'FINANCE CAPITAL EXP F.xii'!F69+'WORKS CAPITAL EXP F.xii'!F81+'ESD CAPITAL EXP F.xii'!F83+'PHC CAPITAL EXP F.xii'!F86+'WATSAN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516</v>
      </c>
      <c r="C28" s="29">
        <f>SUM(C5:C27)</f>
        <v>1713221856</v>
      </c>
      <c r="D28" s="29">
        <f t="shared" ref="D28:E28" si="0">SUM(D5:D27)</f>
        <v>1151467021.6700001</v>
      </c>
      <c r="E28" s="29">
        <f t="shared" si="0"/>
        <v>3134657742.6999998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Qn1CYUAz2n61CpBFMPmsKZ2lnRSy+JCKibqwg1zSEdhXROMNjzMj4o5hg8IvjG7XEuPPcFQFR7N/QkQWZK6Fw==" saltValue="dAUeId1Ot4GU/1JGbvY2i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7" t="s">
        <v>528</v>
      </c>
      <c r="B1" s="67"/>
      <c r="C1" s="67"/>
      <c r="D1" s="67"/>
      <c r="E1" s="67"/>
    </row>
    <row r="2" spans="1:5" ht="39.6" customHeight="1" x14ac:dyDescent="0.25">
      <c r="A2" s="69" t="s">
        <v>811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481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517</v>
      </c>
      <c r="B5" s="27" t="s">
        <v>482</v>
      </c>
      <c r="C5" s="11">
        <v>0</v>
      </c>
      <c r="D5" s="11">
        <v>0</v>
      </c>
      <c r="E5" s="11">
        <v>0</v>
      </c>
    </row>
    <row r="6" spans="1:5" x14ac:dyDescent="0.25">
      <c r="A6" s="25" t="s">
        <v>518</v>
      </c>
      <c r="B6" s="27" t="s">
        <v>483</v>
      </c>
      <c r="C6" s="11">
        <v>0</v>
      </c>
      <c r="D6" s="11">
        <v>0</v>
      </c>
      <c r="E6" s="11">
        <v>0</v>
      </c>
    </row>
    <row r="7" spans="1:5" x14ac:dyDescent="0.25">
      <c r="A7" s="25" t="s">
        <v>519</v>
      </c>
      <c r="B7" s="27" t="s">
        <v>484</v>
      </c>
      <c r="C7" s="11">
        <v>0</v>
      </c>
      <c r="D7" s="11">
        <v>0</v>
      </c>
      <c r="E7" s="11">
        <v>0</v>
      </c>
    </row>
    <row r="8" spans="1:5" x14ac:dyDescent="0.25">
      <c r="A8" s="25" t="s">
        <v>520</v>
      </c>
      <c r="B8" s="21" t="s">
        <v>762</v>
      </c>
      <c r="C8" s="11">
        <f>'PMD CAPITAL EXP F.xii'!D6</f>
        <v>353015000</v>
      </c>
      <c r="D8" s="11">
        <f>'PMD CAPITAL EXP F.xii'!E6</f>
        <v>303678145.84999996</v>
      </c>
      <c r="E8" s="11">
        <f>'PMD CAPITAL EXP F.xii'!F6</f>
        <v>245500000</v>
      </c>
    </row>
    <row r="9" spans="1:5" x14ac:dyDescent="0.25">
      <c r="A9" s="25" t="s">
        <v>521</v>
      </c>
      <c r="B9" s="21" t="s">
        <v>485</v>
      </c>
      <c r="C9" s="11">
        <f>'AGRIC CAPITAL EXP F.xii'!D6</f>
        <v>125000000</v>
      </c>
      <c r="D9" s="11">
        <f>'AGRIC CAPITAL EXP F.xii'!E6</f>
        <v>57030200</v>
      </c>
      <c r="E9" s="11">
        <f>'AGRIC CAPITAL EXP F.xii'!F6</f>
        <v>76500000</v>
      </c>
    </row>
    <row r="10" spans="1:5" x14ac:dyDescent="0.25">
      <c r="A10" s="25" t="s">
        <v>522</v>
      </c>
      <c r="B10" s="21" t="s">
        <v>486</v>
      </c>
      <c r="C10" s="11">
        <f>'FINANCE CAPITAL EXP F.xii'!D6</f>
        <v>2350000</v>
      </c>
      <c r="D10" s="11">
        <f>'FINANCE CAPITAL EXP F.xii'!E6</f>
        <v>2350000</v>
      </c>
      <c r="E10" s="11">
        <f>'FINANCE CAPITAL EXP F.xii'!F6</f>
        <v>2042480991.71</v>
      </c>
    </row>
    <row r="11" spans="1:5" x14ac:dyDescent="0.25">
      <c r="A11" s="25" t="s">
        <v>523</v>
      </c>
      <c r="B11" s="21" t="s">
        <v>487</v>
      </c>
      <c r="C11" s="11">
        <f>'WORKS CAPITAL EXP F.xii'!D6</f>
        <v>358600340</v>
      </c>
      <c r="D11" s="11">
        <f>'WORKS CAPITAL EXP F.xii'!E6</f>
        <v>233262063.13</v>
      </c>
      <c r="E11" s="11">
        <f>'WORKS CAPITAL EXP F.xii'!F6</f>
        <v>255000000</v>
      </c>
    </row>
    <row r="12" spans="1:5" x14ac:dyDescent="0.25">
      <c r="A12" s="25" t="s">
        <v>524</v>
      </c>
      <c r="B12" s="21" t="s">
        <v>488</v>
      </c>
      <c r="C12" s="11">
        <f>'ESD CAPITAL EXP F.xii'!D6</f>
        <v>376756516</v>
      </c>
      <c r="D12" s="11">
        <f>'ESD CAPITAL EXP F.xii'!E6</f>
        <v>253559000</v>
      </c>
      <c r="E12" s="11">
        <f>'ESD CAPITAL EXP F.xii'!F6</f>
        <v>169500000</v>
      </c>
    </row>
    <row r="13" spans="1:5" x14ac:dyDescent="0.25">
      <c r="A13" s="25" t="s">
        <v>525</v>
      </c>
      <c r="B13" s="21" t="s">
        <v>769</v>
      </c>
      <c r="C13" s="11">
        <f>'PHC CAPITAL EXP F.xii'!D6</f>
        <v>267500000</v>
      </c>
      <c r="D13" s="11">
        <f>'PHC CAPITAL EXP F.xii'!E6</f>
        <v>111587612.69000001</v>
      </c>
      <c r="E13" s="11">
        <f>'PHC CAPITAL EXP F.xii'!F6</f>
        <v>247500000</v>
      </c>
    </row>
    <row r="14" spans="1:5" x14ac:dyDescent="0.25">
      <c r="A14" s="25" t="s">
        <v>526</v>
      </c>
      <c r="B14" s="21" t="s">
        <v>489</v>
      </c>
      <c r="C14" s="11">
        <f>'WATSAN CAPITAL EXP F.xii'!D6</f>
        <v>230000000</v>
      </c>
      <c r="D14" s="11">
        <f>'WATSAN CAPITAL EXP F.xii'!E6</f>
        <v>190000000</v>
      </c>
      <c r="E14" s="11">
        <f>'WATSAN CAPITAL EXP F.xii'!F6</f>
        <v>98176750.99000001</v>
      </c>
    </row>
    <row r="15" spans="1:5" x14ac:dyDescent="0.25">
      <c r="A15" s="25" t="s">
        <v>527</v>
      </c>
      <c r="B15" s="27" t="s">
        <v>490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473</v>
      </c>
      <c r="C25" s="11">
        <f>SUM(C5:C24)</f>
        <v>1713221856</v>
      </c>
      <c r="D25" s="11">
        <f t="shared" ref="D25:E25" si="0">SUM(D5:D24)</f>
        <v>1151467021.6700001</v>
      </c>
      <c r="E25" s="11">
        <f t="shared" si="0"/>
        <v>3134657742.6999998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5SrX6Yfyw/d18FEwoaJdZbELlyPbmMmLA/hpn3rmyB27peIJY94rH41M6uu+zgL0VfkyekbNjA6wYlwmkrykQ==" saltValue="zdKGWZCUZx4KxP9RfYhkQ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topLeftCell="A2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812</v>
      </c>
      <c r="B3" s="69"/>
      <c r="C3" s="69"/>
      <c r="D3" s="69"/>
      <c r="E3" s="69"/>
    </row>
    <row r="4" spans="1:5" x14ac:dyDescent="0.25">
      <c r="A4" s="68" t="s">
        <v>759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17437542</v>
      </c>
      <c r="D7" s="12">
        <f t="shared" ref="D7:E7" si="0">D8+D13+D20</f>
        <v>14500677.18</v>
      </c>
      <c r="E7" s="12">
        <f t="shared" si="0"/>
        <v>17437542</v>
      </c>
    </row>
    <row r="8" spans="1:5" s="1" customFormat="1" x14ac:dyDescent="0.25">
      <c r="A8" s="3">
        <v>2101</v>
      </c>
      <c r="B8" s="3" t="s">
        <v>5</v>
      </c>
      <c r="C8" s="12">
        <f>C9</f>
        <v>12153438</v>
      </c>
      <c r="D8" s="12">
        <f t="shared" ref="D8:E8" si="1">D9</f>
        <v>10164117.18</v>
      </c>
      <c r="E8" s="12">
        <f t="shared" si="1"/>
        <v>12153438</v>
      </c>
    </row>
    <row r="9" spans="1:5" s="1" customFormat="1" x14ac:dyDescent="0.25">
      <c r="A9" s="3">
        <v>210101</v>
      </c>
      <c r="B9" s="3" t="s">
        <v>6</v>
      </c>
      <c r="C9" s="12">
        <f>SUM(C10:C12)</f>
        <v>12153438</v>
      </c>
      <c r="D9" s="12">
        <f t="shared" ref="D9:E9" si="2">SUM(D10:D12)</f>
        <v>10164117.18</v>
      </c>
      <c r="E9" s="12">
        <f t="shared" si="2"/>
        <v>12153438</v>
      </c>
    </row>
    <row r="10" spans="1:5" x14ac:dyDescent="0.25">
      <c r="A10" s="59">
        <v>21010101</v>
      </c>
      <c r="B10" s="48" t="s">
        <v>5</v>
      </c>
      <c r="C10" s="41">
        <v>6869334</v>
      </c>
      <c r="D10" s="41">
        <v>6869334</v>
      </c>
      <c r="E10" s="41">
        <v>6869334</v>
      </c>
    </row>
    <row r="11" spans="1:5" x14ac:dyDescent="0.25">
      <c r="A11" s="59">
        <v>21010102</v>
      </c>
      <c r="B11" s="48" t="s">
        <v>7</v>
      </c>
      <c r="C11" s="41">
        <v>5284104</v>
      </c>
      <c r="D11" s="41">
        <v>3294783.18</v>
      </c>
      <c r="E11" s="41">
        <v>5284104</v>
      </c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5284104</v>
      </c>
      <c r="D20" s="12">
        <f t="shared" ref="D20:E20" si="6">SUM(D21:D23)</f>
        <v>4336560</v>
      </c>
      <c r="E20" s="12">
        <f t="shared" si="6"/>
        <v>5284104</v>
      </c>
    </row>
    <row r="21" spans="1:5" x14ac:dyDescent="0.25">
      <c r="A21" s="59">
        <v>21030101</v>
      </c>
      <c r="B21" s="48" t="s">
        <v>17</v>
      </c>
      <c r="C21" s="41">
        <v>5284104</v>
      </c>
      <c r="D21" s="41">
        <v>4336560</v>
      </c>
      <c r="E21" s="41">
        <v>5284104</v>
      </c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rNDciGVPY2vVHKfuYuenu6kSJ9Qj37Zu7wTBX3/eIPlJvgdD6QWe0NwH4XrtS5la/ZOm2uRetdjS+AjZTnsuw==" saltValue="0BGNq3DsBOweHO9/8ImJ2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topLeftCell="A11" zoomScale="90" zoomScaleNormal="13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924</v>
      </c>
      <c r="B4" s="69"/>
      <c r="C4" s="69"/>
      <c r="D4" s="69"/>
      <c r="E4" s="69"/>
    </row>
    <row r="5" spans="1:5" x14ac:dyDescent="0.25">
      <c r="A5" s="68" t="s">
        <v>923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341</v>
      </c>
    </row>
    <row r="7" spans="1:5" s="1" customFormat="1" x14ac:dyDescent="0.25">
      <c r="A7" s="4">
        <v>2</v>
      </c>
      <c r="B7" s="5" t="s">
        <v>20</v>
      </c>
      <c r="C7" s="12">
        <f>C8+C84+C88+C93</f>
        <v>255400000</v>
      </c>
      <c r="D7" s="12">
        <f t="shared" ref="D7:E7" si="0">D8+D84+D88+D93</f>
        <v>156505010.59</v>
      </c>
      <c r="E7" s="12">
        <f t="shared" si="0"/>
        <v>133100000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255400000</v>
      </c>
      <c r="D8" s="12">
        <f t="shared" ref="D8:E8" si="1">D9+D14+D22+D36+D45+D48+D54+D63+D67+D70</f>
        <v>156505010.59</v>
      </c>
      <c r="E8" s="12">
        <f t="shared" si="1"/>
        <v>133100000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5913500</v>
      </c>
      <c r="E9" s="12">
        <f t="shared" si="2"/>
        <v>28500000</v>
      </c>
    </row>
    <row r="10" spans="1:5" x14ac:dyDescent="0.25">
      <c r="A10" s="43">
        <v>22020101</v>
      </c>
      <c r="B10" s="44" t="s">
        <v>23</v>
      </c>
      <c r="C10" s="41">
        <v>4000000</v>
      </c>
      <c r="D10" s="41">
        <v>3144500</v>
      </c>
      <c r="E10" s="41">
        <v>5000000</v>
      </c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2769000</v>
      </c>
      <c r="E11" s="41">
        <v>3500000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20000000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4500000</v>
      </c>
      <c r="D22" s="12">
        <f t="shared" ref="D22:E22" si="3">SUM(D23:D35)</f>
        <v>2444720</v>
      </c>
      <c r="E22" s="12">
        <f t="shared" si="3"/>
        <v>6000000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710000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950000</v>
      </c>
      <c r="D27" s="41">
        <v>696720</v>
      </c>
      <c r="E27" s="41">
        <v>1500000</v>
      </c>
    </row>
    <row r="28" spans="1:5" x14ac:dyDescent="0.25">
      <c r="A28" s="43">
        <v>22020306</v>
      </c>
      <c r="B28" s="44" t="s">
        <v>41</v>
      </c>
      <c r="C28" s="41">
        <v>2550000</v>
      </c>
      <c r="D28" s="41">
        <v>1038000</v>
      </c>
      <c r="E28" s="41">
        <v>2500000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236000000</v>
      </c>
      <c r="D48" s="12">
        <f t="shared" ref="D48:E48" si="6">SUM(D49:D53)</f>
        <v>142474996.59</v>
      </c>
      <c r="E48" s="12">
        <f t="shared" si="6"/>
        <v>87600000</v>
      </c>
    </row>
    <row r="49" spans="1:5" x14ac:dyDescent="0.25">
      <c r="A49" s="43">
        <v>22020601</v>
      </c>
      <c r="B49" s="44" t="s">
        <v>62</v>
      </c>
      <c r="C49" s="41">
        <v>228000000</v>
      </c>
      <c r="D49" s="41">
        <v>135511856.25999999</v>
      </c>
      <c r="E49" s="41">
        <v>80000000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8000000</v>
      </c>
      <c r="D52" s="41">
        <v>6963140.3300000001</v>
      </c>
      <c r="E52" s="41">
        <v>7600000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2104000</v>
      </c>
      <c r="E63" s="12">
        <f t="shared" si="8"/>
        <v>5000000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1724000</v>
      </c>
      <c r="E64" s="41">
        <v>3500000</v>
      </c>
    </row>
    <row r="65" spans="1:5" x14ac:dyDescent="0.25">
      <c r="A65" s="43">
        <v>22020802</v>
      </c>
      <c r="B65" s="44" t="s">
        <v>78</v>
      </c>
      <c r="C65" s="41">
        <v>1000000</v>
      </c>
      <c r="D65" s="41">
        <v>380000</v>
      </c>
      <c r="E65" s="41">
        <v>1500000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4900000</v>
      </c>
      <c r="D70" s="12">
        <f t="shared" ref="D70:E70" si="10">SUM(D71:D83)</f>
        <v>3567794</v>
      </c>
      <c r="E70" s="12">
        <f t="shared" si="10"/>
        <v>6000000</v>
      </c>
    </row>
    <row r="71" spans="1:5" x14ac:dyDescent="0.25">
      <c r="A71" s="43">
        <v>22021001</v>
      </c>
      <c r="B71" s="44" t="s">
        <v>84</v>
      </c>
      <c r="C71" s="41">
        <v>1400000</v>
      </c>
      <c r="D71" s="41">
        <v>1217794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1550000</v>
      </c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x14ac:dyDescent="0.25">
      <c r="A74" s="43">
        <v>22021004</v>
      </c>
      <c r="B74" s="44" t="s">
        <v>87</v>
      </c>
      <c r="C74" s="41">
        <v>1500000</v>
      </c>
      <c r="D74" s="41">
        <v>800000</v>
      </c>
      <c r="E74" s="41">
        <v>2000000</v>
      </c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Yvsx9SQXUHbZtsyydd/RnmxFqksRnDNlMAvCffe4pEoUSsmKbEl4/CUoGOsW8j0Ri0d3hh5RVhpZWSaSCj6Pg==" saltValue="xpIoMCR1gZ4Q7WwLz7pAp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813</v>
      </c>
      <c r="B3" s="69"/>
      <c r="C3" s="69"/>
      <c r="D3" s="69"/>
      <c r="E3" s="69"/>
    </row>
    <row r="4" spans="1:5" x14ac:dyDescent="0.25">
      <c r="A4" s="68" t="s">
        <v>760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53129308</v>
      </c>
      <c r="D7" s="12">
        <f t="shared" ref="D7:E7" si="0">D8+D13+D20</f>
        <v>51466248.079999998</v>
      </c>
      <c r="E7" s="12">
        <f t="shared" si="0"/>
        <v>53129308</v>
      </c>
    </row>
    <row r="8" spans="1:5" s="1" customFormat="1" x14ac:dyDescent="0.25">
      <c r="A8" s="3">
        <v>2101</v>
      </c>
      <c r="B8" s="3" t="s">
        <v>5</v>
      </c>
      <c r="C8" s="12">
        <f>C9</f>
        <v>32607256</v>
      </c>
      <c r="D8" s="12">
        <f t="shared" ref="D8:E8" si="1">D9</f>
        <v>31693528.079999998</v>
      </c>
      <c r="E8" s="12">
        <f t="shared" si="1"/>
        <v>32607256</v>
      </c>
    </row>
    <row r="9" spans="1:5" s="1" customFormat="1" x14ac:dyDescent="0.25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31693528.079999998</v>
      </c>
      <c r="E9" s="12">
        <f t="shared" si="2"/>
        <v>32607256</v>
      </c>
    </row>
    <row r="10" spans="1:5" x14ac:dyDescent="0.25">
      <c r="A10" s="59">
        <v>21010101</v>
      </c>
      <c r="B10" s="48" t="s">
        <v>5</v>
      </c>
      <c r="C10" s="41">
        <v>32607256</v>
      </c>
      <c r="D10" s="41">
        <v>31693528.079999998</v>
      </c>
      <c r="E10" s="41">
        <v>32607256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20522052</v>
      </c>
      <c r="D20" s="12">
        <f t="shared" ref="D20:E20" si="6">SUM(D21:D23)</f>
        <v>19772720</v>
      </c>
      <c r="E20" s="12">
        <f t="shared" si="6"/>
        <v>20522052</v>
      </c>
    </row>
    <row r="21" spans="1:5" x14ac:dyDescent="0.25">
      <c r="A21" s="59">
        <v>21030101</v>
      </c>
      <c r="B21" s="48" t="s">
        <v>17</v>
      </c>
      <c r="C21" s="41">
        <v>20522052</v>
      </c>
      <c r="D21" s="41">
        <v>19772720</v>
      </c>
      <c r="E21" s="41">
        <v>20522052</v>
      </c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dJk2y74Wcwf8nQffA3mGPIYXGGum56kRTkVTfFwakdmixjMFuAZtcbu13SnErYZeyZ21idm+gpRPaxxWS9TRQ==" saltValue="DxcxrKKBJaOsiheW8njv8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zoomScale="90" zoomScaleNormal="13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814</v>
      </c>
      <c r="B4" s="69"/>
      <c r="C4" s="69"/>
      <c r="D4" s="69"/>
      <c r="E4" s="69"/>
    </row>
    <row r="5" spans="1:5" x14ac:dyDescent="0.25">
      <c r="A5" s="68" t="s">
        <v>760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12000000</v>
      </c>
      <c r="D7" s="12">
        <f t="shared" ref="D7:E7" si="0">D8+D84+D88+D93</f>
        <v>8316632.5099999998</v>
      </c>
      <c r="E7" s="12">
        <f t="shared" si="0"/>
        <v>16500000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12000000</v>
      </c>
      <c r="D8" s="12">
        <f t="shared" ref="D8:E8" si="1">D9+D14+D22+D36+D45+D48+D54+D63+D67+D70</f>
        <v>8316632.5099999998</v>
      </c>
      <c r="E8" s="12">
        <f t="shared" si="1"/>
        <v>16500000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1084000</v>
      </c>
      <c r="E9" s="12">
        <f t="shared" si="2"/>
        <v>2500000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1084000</v>
      </c>
      <c r="E11" s="41">
        <v>2500000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1876000</v>
      </c>
      <c r="E22" s="12">
        <f t="shared" si="3"/>
        <v>4000000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340000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500000</v>
      </c>
      <c r="D27" s="41">
        <v>416000</v>
      </c>
      <c r="E27" s="41">
        <v>1000000</v>
      </c>
    </row>
    <row r="28" spans="1:5" x14ac:dyDescent="0.25">
      <c r="A28" s="43">
        <v>22020306</v>
      </c>
      <c r="B28" s="44" t="s">
        <v>41</v>
      </c>
      <c r="C28" s="41">
        <v>2000000</v>
      </c>
      <c r="D28" s="41">
        <v>1120000</v>
      </c>
      <c r="E28" s="41">
        <v>2000000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3500000</v>
      </c>
      <c r="D36" s="12">
        <f t="shared" ref="D36:E36" si="4">SUM(D37:D44)</f>
        <v>2213129.83</v>
      </c>
      <c r="E36" s="12">
        <f t="shared" si="4"/>
        <v>4000000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1515000</v>
      </c>
      <c r="E37" s="41">
        <v>2500000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698129.83</v>
      </c>
      <c r="E38" s="4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1063502.68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1063502.68</v>
      </c>
      <c r="E64" s="41">
        <v>2500000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2080000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41">
        <v>600000</v>
      </c>
      <c r="D71" s="41">
        <v>500000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1800000</v>
      </c>
      <c r="D72" s="41">
        <v>1580000</v>
      </c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</v>
      </c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TmBzvD+DohBjdODwcNCHw5UcRwPUFeMJ3c4WjOnXKmCSbJU9iuRcRtVbjhsToqcGRyaATDJcgKYXidEcKvzvw==" saltValue="tYXetJ1FL6ScqaXoKatqU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topLeftCell="B1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815</v>
      </c>
      <c r="B3" s="69"/>
      <c r="C3" s="69"/>
      <c r="D3" s="69"/>
      <c r="E3" s="69"/>
    </row>
    <row r="4" spans="1:5" x14ac:dyDescent="0.25">
      <c r="A4" s="68" t="s">
        <v>761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61337030</v>
      </c>
      <c r="D7" s="12">
        <f t="shared" ref="D7:E7" si="0">D8+D13+D20</f>
        <v>38261306</v>
      </c>
      <c r="E7" s="12">
        <f t="shared" si="0"/>
        <v>61337030</v>
      </c>
    </row>
    <row r="8" spans="1:5" s="1" customFormat="1" x14ac:dyDescent="0.25">
      <c r="A8" s="3">
        <v>2101</v>
      </c>
      <c r="B8" s="3" t="s">
        <v>5</v>
      </c>
      <c r="C8" s="12">
        <f>C9</f>
        <v>38261306</v>
      </c>
      <c r="D8" s="12">
        <f t="shared" ref="D8:E8" si="1">D9</f>
        <v>38261306</v>
      </c>
      <c r="E8" s="12">
        <f t="shared" si="1"/>
        <v>38261306</v>
      </c>
    </row>
    <row r="9" spans="1:5" s="1" customFormat="1" x14ac:dyDescent="0.25">
      <c r="A9" s="3">
        <v>210101</v>
      </c>
      <c r="B9" s="3" t="s">
        <v>6</v>
      </c>
      <c r="C9" s="12">
        <f>SUM(C10:C12)</f>
        <v>38261306</v>
      </c>
      <c r="D9" s="12">
        <f t="shared" ref="D9:E9" si="2">SUM(D10:D12)</f>
        <v>38261306</v>
      </c>
      <c r="E9" s="12">
        <f t="shared" si="2"/>
        <v>38261306</v>
      </c>
    </row>
    <row r="10" spans="1:5" x14ac:dyDescent="0.25">
      <c r="A10" s="59">
        <v>21010101</v>
      </c>
      <c r="B10" s="48" t="s">
        <v>5</v>
      </c>
      <c r="C10" s="41">
        <v>38261306</v>
      </c>
      <c r="D10" s="41">
        <v>38261306</v>
      </c>
      <c r="E10" s="41">
        <v>38261306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23075724</v>
      </c>
      <c r="D20" s="12">
        <f t="shared" ref="D20:E20" si="6">SUM(D21:D23)</f>
        <v>0</v>
      </c>
      <c r="E20" s="12">
        <f t="shared" si="6"/>
        <v>23075724</v>
      </c>
    </row>
    <row r="21" spans="1:5" x14ac:dyDescent="0.25">
      <c r="A21" s="59">
        <v>21030101</v>
      </c>
      <c r="B21" s="48" t="s">
        <v>17</v>
      </c>
      <c r="C21" s="41">
        <v>23075724</v>
      </c>
      <c r="D21" s="41"/>
      <c r="E21" s="41">
        <v>23075724</v>
      </c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SGhZPaxt6197+BlZnIMzdYyhGoRBLQ2k/iirppHooT2cHFB0K3EGSzpgoZN19iyTVOLLOAVGIZRybtKfysqhQ==" saltValue="9GvzmilcCNP5pi8qUTf62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816</v>
      </c>
      <c r="B4" s="69"/>
      <c r="C4" s="69"/>
      <c r="D4" s="69"/>
      <c r="E4" s="69"/>
    </row>
    <row r="5" spans="1:5" x14ac:dyDescent="0.25">
      <c r="A5" s="68" t="s">
        <v>761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50294480</v>
      </c>
      <c r="D7" s="12">
        <f t="shared" ref="D7:E7" si="0">D8+D84+D88+D93</f>
        <v>33572585.390000001</v>
      </c>
      <c r="E7" s="12">
        <f t="shared" si="0"/>
        <v>44000000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50294480</v>
      </c>
      <c r="D8" s="12">
        <f t="shared" ref="D8:E8" si="1">D9+D14+D22+D36+D45+D48+D54+D63+D67+D70</f>
        <v>33572585.390000001</v>
      </c>
      <c r="E8" s="12">
        <f t="shared" si="1"/>
        <v>44000000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12294480</v>
      </c>
      <c r="D9" s="12">
        <f t="shared" ref="D9:E9" si="2">SUM(D10:D13)</f>
        <v>6400000</v>
      </c>
      <c r="E9" s="12">
        <f t="shared" si="2"/>
        <v>9000000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12294480</v>
      </c>
      <c r="D11" s="41">
        <v>6400000</v>
      </c>
      <c r="E11" s="41">
        <v>9000000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1525968.9100000001</v>
      </c>
      <c r="E22" s="12">
        <f t="shared" si="3"/>
        <v>2500000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893768.66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1000000</v>
      </c>
      <c r="D27" s="41">
        <v>632200.25</v>
      </c>
      <c r="E27" s="41">
        <v>1000000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13500000</v>
      </c>
      <c r="D36" s="12">
        <f t="shared" ref="D36:E36" si="4">SUM(D37:D44)</f>
        <v>5183116.4800000004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4500000</v>
      </c>
      <c r="D37" s="41">
        <v>2113116.48</v>
      </c>
      <c r="E37" s="41">
        <v>5000000</v>
      </c>
    </row>
    <row r="38" spans="1:5" x14ac:dyDescent="0.25">
      <c r="A38" s="43">
        <v>22020402</v>
      </c>
      <c r="B38" s="44" t="s">
        <v>51</v>
      </c>
      <c r="C38" s="41">
        <v>9000000</v>
      </c>
      <c r="D38" s="41">
        <v>3070000</v>
      </c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22000000</v>
      </c>
      <c r="D70" s="12">
        <f t="shared" ref="D70:E70" si="10">SUM(D71:D83)</f>
        <v>20463500</v>
      </c>
      <c r="E70" s="12">
        <f t="shared" si="10"/>
        <v>27500000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4700000</v>
      </c>
      <c r="E71" s="41">
        <v>6000000</v>
      </c>
    </row>
    <row r="72" spans="1:5" x14ac:dyDescent="0.25">
      <c r="A72" s="43">
        <v>22021002</v>
      </c>
      <c r="B72" s="44" t="s">
        <v>85</v>
      </c>
      <c r="C72" s="41">
        <v>13500000</v>
      </c>
      <c r="D72" s="41">
        <v>12900500</v>
      </c>
      <c r="E72" s="41">
        <v>15000000</v>
      </c>
    </row>
    <row r="73" spans="1:5" x14ac:dyDescent="0.25">
      <c r="A73" s="43">
        <v>22021003</v>
      </c>
      <c r="B73" s="44" t="s">
        <v>86</v>
      </c>
      <c r="C73" s="41"/>
      <c r="D73" s="41"/>
      <c r="E73" s="41">
        <v>3000000</v>
      </c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3500000</v>
      </c>
      <c r="D76" s="41">
        <v>2863000</v>
      </c>
      <c r="E76" s="41">
        <v>3500000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5Lsy6bJXX078JMGuGsntm5WFQIe5x0dLI2jCLsdnK9k9tFRjbnddKv++fRmmYoLe1OAy2DiJJRQRjhhzKE1xg==" saltValue="UG6imikFDulKm50XXWlVN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817</v>
      </c>
      <c r="B3" s="69"/>
      <c r="C3" s="69"/>
      <c r="D3" s="69"/>
      <c r="E3" s="69"/>
    </row>
    <row r="4" spans="1:5" x14ac:dyDescent="0.25">
      <c r="A4" s="68" t="s">
        <v>763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155252460</v>
      </c>
      <c r="D7" s="12">
        <f t="shared" ref="D7:E7" si="0">D8+D13+D20</f>
        <v>139758962.28</v>
      </c>
      <c r="E7" s="12">
        <f t="shared" si="0"/>
        <v>128229059</v>
      </c>
    </row>
    <row r="8" spans="1:5" s="1" customFormat="1" x14ac:dyDescent="0.25">
      <c r="A8" s="3">
        <v>2101</v>
      </c>
      <c r="B8" s="3" t="s">
        <v>5</v>
      </c>
      <c r="C8" s="12">
        <f>C9</f>
        <v>155252460</v>
      </c>
      <c r="D8" s="12">
        <f t="shared" ref="D8:E8" si="1">D9</f>
        <v>139758962.28</v>
      </c>
      <c r="E8" s="12">
        <f t="shared" si="1"/>
        <v>128229059</v>
      </c>
    </row>
    <row r="9" spans="1:5" s="1" customFormat="1" x14ac:dyDescent="0.25">
      <c r="A9" s="3">
        <v>210101</v>
      </c>
      <c r="B9" s="3" t="s">
        <v>6</v>
      </c>
      <c r="C9" s="12">
        <f>SUM(C10:C12)</f>
        <v>155252460</v>
      </c>
      <c r="D9" s="12">
        <f t="shared" ref="D9:E9" si="2">SUM(D10:D12)</f>
        <v>139758962.28</v>
      </c>
      <c r="E9" s="12">
        <f t="shared" si="2"/>
        <v>128229059</v>
      </c>
    </row>
    <row r="10" spans="1:5" x14ac:dyDescent="0.25">
      <c r="A10" s="59">
        <v>21010101</v>
      </c>
      <c r="B10" s="48" t="s">
        <v>5</v>
      </c>
      <c r="C10" s="41">
        <v>155252460</v>
      </c>
      <c r="D10" s="41">
        <v>139758962.28</v>
      </c>
      <c r="E10" s="41">
        <v>128229059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zgRZ2X2P67QdAz5bxlgxk7Fld4uabc8n/B25X1tbefD0r/FRHGOSEOBC/Wm/VjBBKGw5G13z2D0Ulzomh7Mbw==" saltValue="UA8CDtI8AEbwsiqaOqnTC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B6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818</v>
      </c>
      <c r="B4" s="69"/>
      <c r="C4" s="69"/>
      <c r="D4" s="69"/>
      <c r="E4" s="69"/>
    </row>
    <row r="5" spans="1:5" x14ac:dyDescent="0.25">
      <c r="A5" s="68" t="s">
        <v>763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C8+C85+C89+C94</f>
        <v>100000000</v>
      </c>
      <c r="D7" s="12">
        <f t="shared" ref="D7:E7" si="0">D8+D85+D89+D94</f>
        <v>63231058.969999999</v>
      </c>
      <c r="E7" s="12">
        <f t="shared" si="0"/>
        <v>171400000</v>
      </c>
    </row>
    <row r="8" spans="1:5" s="1" customFormat="1" x14ac:dyDescent="0.25">
      <c r="A8" s="4">
        <v>2202</v>
      </c>
      <c r="B8" s="5" t="s">
        <v>21</v>
      </c>
      <c r="C8" s="12">
        <f>C9+C14+C22+C36+C46+C49+C55+C64+C68+C71</f>
        <v>100000000</v>
      </c>
      <c r="D8" s="12">
        <f t="shared" ref="D8:E8" si="1">D9+D14+D22+D36+D46+D49+D55+D64+D68+D71</f>
        <v>63231058.969999999</v>
      </c>
      <c r="E8" s="12">
        <f t="shared" si="1"/>
        <v>171400000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6500000</v>
      </c>
      <c r="D9" s="12">
        <f t="shared" ref="D9:E9" si="2">SUM(D10:D13)</f>
        <v>3419000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6500000</v>
      </c>
      <c r="D11" s="41">
        <v>3419000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2000000</v>
      </c>
      <c r="D14" s="12">
        <f>SUM(D15:D21)</f>
        <v>1850000</v>
      </c>
      <c r="E14" s="12">
        <f>SUM(E15:E21)</f>
        <v>2000000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x14ac:dyDescent="0.25">
      <c r="A19" s="43">
        <v>22020205</v>
      </c>
      <c r="B19" s="44" t="s">
        <v>32</v>
      </c>
      <c r="C19" s="41">
        <v>2000000</v>
      </c>
      <c r="D19" s="41">
        <v>1850000</v>
      </c>
      <c r="E19" s="41">
        <v>2000000</v>
      </c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7500000</v>
      </c>
      <c r="D22" s="12">
        <f t="shared" ref="D22:E22" si="3">SUM(D23:D35)</f>
        <v>5993550</v>
      </c>
      <c r="E22" s="12">
        <f t="shared" si="3"/>
        <v>8400000</v>
      </c>
    </row>
    <row r="23" spans="1:5" x14ac:dyDescent="0.25">
      <c r="A23" s="43">
        <v>22020301</v>
      </c>
      <c r="B23" s="44" t="s">
        <v>36</v>
      </c>
      <c r="C23" s="41">
        <v>3500000</v>
      </c>
      <c r="D23" s="41">
        <v>2754000</v>
      </c>
      <c r="E23" s="41">
        <v>3000000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1500000</v>
      </c>
      <c r="D27" s="41">
        <v>1200000</v>
      </c>
      <c r="E27" s="41">
        <v>1700000</v>
      </c>
    </row>
    <row r="28" spans="1:5" x14ac:dyDescent="0.25">
      <c r="A28" s="43">
        <v>22020306</v>
      </c>
      <c r="B28" s="44" t="s">
        <v>41</v>
      </c>
      <c r="C28" s="41">
        <v>1500000</v>
      </c>
      <c r="D28" s="41">
        <v>1089550</v>
      </c>
      <c r="E28" s="41">
        <v>1700000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x14ac:dyDescent="0.25">
      <c r="A31" s="43">
        <v>22020309</v>
      </c>
      <c r="B31" s="44" t="s">
        <v>44</v>
      </c>
      <c r="C31" s="41">
        <v>1000000</v>
      </c>
      <c r="D31" s="41">
        <v>950000</v>
      </c>
      <c r="E31" s="41">
        <v>2000000</v>
      </c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SUM(C37:C45)</f>
        <v>14000000</v>
      </c>
      <c r="D36" s="12">
        <f t="shared" ref="D36:E36" si="4">SUM(D37:D45)</f>
        <v>9754532</v>
      </c>
      <c r="E36" s="12">
        <f t="shared" si="4"/>
        <v>21000000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1989000</v>
      </c>
      <c r="E37" s="41">
        <v>4000000</v>
      </c>
    </row>
    <row r="38" spans="1:5" x14ac:dyDescent="0.25">
      <c r="A38" s="43">
        <v>22020402</v>
      </c>
      <c r="B38" s="44" t="s">
        <v>51</v>
      </c>
      <c r="C38" s="41">
        <v>3000000</v>
      </c>
      <c r="D38" s="41">
        <v>2793000</v>
      </c>
      <c r="E38" s="41">
        <v>2000000</v>
      </c>
    </row>
    <row r="39" spans="1:5" x14ac:dyDescent="0.25">
      <c r="A39" s="43">
        <v>22020403</v>
      </c>
      <c r="B39" s="44" t="s">
        <v>52</v>
      </c>
      <c r="C39" s="41">
        <v>2000000</v>
      </c>
      <c r="D39" s="41">
        <v>300000</v>
      </c>
      <c r="E39" s="41">
        <v>2500000</v>
      </c>
    </row>
    <row r="40" spans="1:5" x14ac:dyDescent="0.25">
      <c r="A40" s="43">
        <v>22020404</v>
      </c>
      <c r="B40" s="44" t="s">
        <v>53</v>
      </c>
      <c r="C40" s="41">
        <v>2000000</v>
      </c>
      <c r="D40" s="41">
        <v>1193620</v>
      </c>
      <c r="E40" s="41">
        <v>2000000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x14ac:dyDescent="0.25">
      <c r="A42" s="43">
        <v>22020406</v>
      </c>
      <c r="B42" s="44" t="s">
        <v>55</v>
      </c>
      <c r="C42" s="41">
        <v>2000000</v>
      </c>
      <c r="D42" s="41">
        <v>1693712</v>
      </c>
      <c r="E42" s="41">
        <v>3000000</v>
      </c>
    </row>
    <row r="43" spans="1:5" x14ac:dyDescent="0.25">
      <c r="A43" s="43">
        <v>22020410</v>
      </c>
      <c r="B43" s="44" t="s">
        <v>56</v>
      </c>
      <c r="C43" s="41"/>
      <c r="D43" s="41"/>
      <c r="E43" s="41">
        <v>2000000</v>
      </c>
    </row>
    <row r="44" spans="1:5" x14ac:dyDescent="0.25">
      <c r="A44" s="43">
        <v>22020411</v>
      </c>
      <c r="B44" s="44" t="s">
        <v>857</v>
      </c>
      <c r="C44" s="41">
        <v>1000000</v>
      </c>
      <c r="D44" s="41">
        <v>942200</v>
      </c>
      <c r="E44" s="41">
        <v>3000000</v>
      </c>
    </row>
    <row r="45" spans="1:5" x14ac:dyDescent="0.25">
      <c r="A45" s="43">
        <v>22020412</v>
      </c>
      <c r="B45" s="44" t="s">
        <v>57</v>
      </c>
      <c r="C45" s="41">
        <v>2000000</v>
      </c>
      <c r="D45" s="41">
        <v>843000</v>
      </c>
      <c r="E45" s="41">
        <v>2500000</v>
      </c>
    </row>
    <row r="46" spans="1:5" s="1" customFormat="1" x14ac:dyDescent="0.25">
      <c r="A46" s="4">
        <v>220205</v>
      </c>
      <c r="B46" s="5" t="s">
        <v>58</v>
      </c>
      <c r="C46" s="12">
        <f>SUM(C47:C48)</f>
        <v>6000000</v>
      </c>
      <c r="D46" s="12">
        <f t="shared" ref="D46:E46" si="5">SUM(D47:D48)</f>
        <v>2989663</v>
      </c>
      <c r="E46" s="12">
        <f t="shared" si="5"/>
        <v>10000000</v>
      </c>
    </row>
    <row r="47" spans="1:5" x14ac:dyDescent="0.25">
      <c r="A47" s="43">
        <v>22020501</v>
      </c>
      <c r="B47" s="44" t="s">
        <v>59</v>
      </c>
      <c r="C47" s="41">
        <v>6000000</v>
      </c>
      <c r="D47" s="41">
        <v>2989663</v>
      </c>
      <c r="E47" s="41">
        <v>10000000</v>
      </c>
    </row>
    <row r="48" spans="1:5" hidden="1" x14ac:dyDescent="0.25">
      <c r="A48" s="43">
        <v>22020502</v>
      </c>
      <c r="B48" s="44" t="s">
        <v>60</v>
      </c>
      <c r="C48" s="41"/>
      <c r="D48" s="41"/>
      <c r="E48" s="41"/>
    </row>
    <row r="49" spans="1:5" s="1" customFormat="1" x14ac:dyDescent="0.25">
      <c r="A49" s="4">
        <v>220206</v>
      </c>
      <c r="B49" s="5" t="s">
        <v>61</v>
      </c>
      <c r="C49" s="12">
        <f>SUM(C50:C54)</f>
        <v>0</v>
      </c>
      <c r="D49" s="12">
        <f t="shared" ref="D49:E49" si="6">SUM(D50:D54)</f>
        <v>0</v>
      </c>
      <c r="E49" s="12">
        <f t="shared" si="6"/>
        <v>0</v>
      </c>
    </row>
    <row r="50" spans="1:5" hidden="1" x14ac:dyDescent="0.25">
      <c r="A50" s="43">
        <v>22020601</v>
      </c>
      <c r="B50" s="44" t="s">
        <v>62</v>
      </c>
      <c r="C50" s="41"/>
      <c r="D50" s="41"/>
      <c r="E50" s="41"/>
    </row>
    <row r="51" spans="1:5" hidden="1" x14ac:dyDescent="0.25">
      <c r="A51" s="43">
        <v>22020602</v>
      </c>
      <c r="B51" s="44" t="s">
        <v>63</v>
      </c>
      <c r="C51" s="41"/>
      <c r="D51" s="41"/>
      <c r="E51" s="41"/>
    </row>
    <row r="52" spans="1:5" hidden="1" x14ac:dyDescent="0.25">
      <c r="A52" s="43">
        <v>22020603</v>
      </c>
      <c r="B52" s="44" t="s">
        <v>64</v>
      </c>
      <c r="C52" s="41"/>
      <c r="D52" s="41"/>
      <c r="E52" s="41"/>
    </row>
    <row r="53" spans="1:5" hidden="1" x14ac:dyDescent="0.25">
      <c r="A53" s="43">
        <v>22020604</v>
      </c>
      <c r="B53" s="44" t="s">
        <v>65</v>
      </c>
      <c r="C53" s="41"/>
      <c r="D53" s="41"/>
      <c r="E53" s="41"/>
    </row>
    <row r="54" spans="1:5" hidden="1" x14ac:dyDescent="0.25">
      <c r="A54" s="43">
        <v>22020605</v>
      </c>
      <c r="B54" s="44" t="s">
        <v>66</v>
      </c>
      <c r="C54" s="41"/>
      <c r="D54" s="41"/>
      <c r="E54" s="41"/>
    </row>
    <row r="55" spans="1:5" s="1" customFormat="1" x14ac:dyDescent="0.25">
      <c r="A55" s="4">
        <v>220207</v>
      </c>
      <c r="B55" s="5" t="s">
        <v>67</v>
      </c>
      <c r="C55" s="12">
        <f>SUM(C56:C63)</f>
        <v>1000000</v>
      </c>
      <c r="D55" s="12">
        <f t="shared" ref="D55:E55" si="7">SUM(D56:D63)</f>
        <v>820000</v>
      </c>
      <c r="E55" s="12">
        <f t="shared" si="7"/>
        <v>2000000</v>
      </c>
    </row>
    <row r="56" spans="1:5" hidden="1" x14ac:dyDescent="0.25">
      <c r="A56" s="43">
        <v>22020701</v>
      </c>
      <c r="B56" s="44" t="s">
        <v>68</v>
      </c>
      <c r="C56" s="41"/>
      <c r="D56" s="41"/>
      <c r="E56" s="41"/>
    </row>
    <row r="57" spans="1:5" hidden="1" x14ac:dyDescent="0.25">
      <c r="A57" s="43">
        <v>22020702</v>
      </c>
      <c r="B57" s="44" t="s">
        <v>69</v>
      </c>
      <c r="C57" s="41"/>
      <c r="D57" s="41"/>
      <c r="E57" s="41"/>
    </row>
    <row r="58" spans="1:5" x14ac:dyDescent="0.25">
      <c r="A58" s="43">
        <v>22020703</v>
      </c>
      <c r="B58" s="44" t="s">
        <v>70</v>
      </c>
      <c r="C58" s="41">
        <v>1000000</v>
      </c>
      <c r="D58" s="41">
        <v>820000</v>
      </c>
      <c r="E58" s="41">
        <v>2000000</v>
      </c>
    </row>
    <row r="59" spans="1:5" hidden="1" x14ac:dyDescent="0.25">
      <c r="A59" s="43">
        <v>22020707</v>
      </c>
      <c r="B59" s="44" t="s">
        <v>71</v>
      </c>
      <c r="C59" s="41"/>
      <c r="D59" s="41"/>
      <c r="E59" s="41"/>
    </row>
    <row r="60" spans="1:5" hidden="1" x14ac:dyDescent="0.25">
      <c r="A60" s="43">
        <v>22020708</v>
      </c>
      <c r="B60" s="44" t="s">
        <v>72</v>
      </c>
      <c r="C60" s="41"/>
      <c r="D60" s="41"/>
      <c r="E60" s="41"/>
    </row>
    <row r="61" spans="1:5" hidden="1" x14ac:dyDescent="0.25">
      <c r="A61" s="43">
        <v>22020709</v>
      </c>
      <c r="B61" s="44" t="s">
        <v>73</v>
      </c>
      <c r="C61" s="41"/>
      <c r="D61" s="41"/>
      <c r="E61" s="41"/>
    </row>
    <row r="62" spans="1:5" hidden="1" x14ac:dyDescent="0.25">
      <c r="A62" s="43">
        <v>22020711</v>
      </c>
      <c r="B62" s="44" t="s">
        <v>74</v>
      </c>
      <c r="C62" s="41"/>
      <c r="D62" s="41"/>
      <c r="E62" s="41"/>
    </row>
    <row r="63" spans="1:5" hidden="1" x14ac:dyDescent="0.25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25">
      <c r="A64" s="4">
        <v>220208</v>
      </c>
      <c r="B64" s="5" t="s">
        <v>76</v>
      </c>
      <c r="C64" s="12">
        <f>SUM(C65:C67)</f>
        <v>23000000</v>
      </c>
      <c r="D64" s="12">
        <f t="shared" ref="D64:E64" si="8">SUM(D65:D67)</f>
        <v>13797313.970000001</v>
      </c>
      <c r="E64" s="12">
        <f t="shared" si="8"/>
        <v>17500000</v>
      </c>
    </row>
    <row r="65" spans="1:5" x14ac:dyDescent="0.25">
      <c r="A65" s="43">
        <v>22020801</v>
      </c>
      <c r="B65" s="44" t="s">
        <v>77</v>
      </c>
      <c r="C65" s="41">
        <v>17000000</v>
      </c>
      <c r="D65" s="41">
        <v>10095176.470000001</v>
      </c>
      <c r="E65" s="41">
        <v>14000000</v>
      </c>
    </row>
    <row r="66" spans="1:5" x14ac:dyDescent="0.25">
      <c r="A66" s="43">
        <v>22020802</v>
      </c>
      <c r="B66" s="44" t="s">
        <v>78</v>
      </c>
      <c r="C66" s="41">
        <v>6000000</v>
      </c>
      <c r="D66" s="41">
        <v>3702137.5</v>
      </c>
      <c r="E66" s="41">
        <v>3500000</v>
      </c>
    </row>
    <row r="67" spans="1:5" hidden="1" x14ac:dyDescent="0.25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25">
      <c r="A68" s="4">
        <v>220209</v>
      </c>
      <c r="B68" s="5" t="s">
        <v>80</v>
      </c>
      <c r="C68" s="12">
        <f>SUM(C69:C70)</f>
        <v>0</v>
      </c>
      <c r="D68" s="12">
        <f t="shared" ref="D68:E68" si="9">SUM(D69:D70)</f>
        <v>0</v>
      </c>
      <c r="E68" s="12">
        <f t="shared" si="9"/>
        <v>0</v>
      </c>
    </row>
    <row r="69" spans="1:5" hidden="1" x14ac:dyDescent="0.25">
      <c r="A69" s="43">
        <v>22020901</v>
      </c>
      <c r="B69" s="44" t="s">
        <v>81</v>
      </c>
      <c r="C69" s="41"/>
      <c r="D69" s="41"/>
      <c r="E69" s="41"/>
    </row>
    <row r="70" spans="1:5" hidden="1" x14ac:dyDescent="0.25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25">
      <c r="A71" s="4">
        <v>220210</v>
      </c>
      <c r="B71" s="5" t="s">
        <v>83</v>
      </c>
      <c r="C71" s="12">
        <f>SUM(C72:C84)</f>
        <v>40000000</v>
      </c>
      <c r="D71" s="12">
        <f t="shared" ref="D71:E71" si="10">SUM(D72:D84)</f>
        <v>24607000</v>
      </c>
      <c r="E71" s="12">
        <f t="shared" si="10"/>
        <v>105500000</v>
      </c>
    </row>
    <row r="72" spans="1:5" x14ac:dyDescent="0.25">
      <c r="A72" s="43">
        <v>22021001</v>
      </c>
      <c r="B72" s="44" t="s">
        <v>84</v>
      </c>
      <c r="C72" s="41">
        <v>5000000</v>
      </c>
      <c r="D72" s="41">
        <v>4162000</v>
      </c>
      <c r="E72" s="41">
        <v>7500000</v>
      </c>
    </row>
    <row r="73" spans="1:5" x14ac:dyDescent="0.25">
      <c r="A73" s="43">
        <v>22021002</v>
      </c>
      <c r="B73" s="44" t="s">
        <v>85</v>
      </c>
      <c r="C73" s="41">
        <v>5000000</v>
      </c>
      <c r="D73" s="41">
        <v>3380000</v>
      </c>
      <c r="E73" s="41">
        <v>5000000</v>
      </c>
    </row>
    <row r="74" spans="1:5" hidden="1" x14ac:dyDescent="0.25">
      <c r="A74" s="43">
        <v>22021003</v>
      </c>
      <c r="B74" s="44" t="s">
        <v>86</v>
      </c>
      <c r="C74" s="41"/>
      <c r="D74" s="41"/>
      <c r="E74" s="41"/>
    </row>
    <row r="75" spans="1:5" hidden="1" x14ac:dyDescent="0.25">
      <c r="A75" s="43">
        <v>22021004</v>
      </c>
      <c r="B75" s="44" t="s">
        <v>87</v>
      </c>
      <c r="C75" s="41"/>
      <c r="D75" s="41"/>
      <c r="E75" s="41"/>
    </row>
    <row r="76" spans="1:5" hidden="1" x14ac:dyDescent="0.25">
      <c r="A76" s="43">
        <v>22021006</v>
      </c>
      <c r="B76" s="44" t="s">
        <v>88</v>
      </c>
      <c r="C76" s="41"/>
      <c r="D76" s="41"/>
      <c r="E76" s="41"/>
    </row>
    <row r="77" spans="1:5" x14ac:dyDescent="0.25">
      <c r="A77" s="43">
        <v>22021007</v>
      </c>
      <c r="B77" s="44" t="s">
        <v>89</v>
      </c>
      <c r="C77" s="41">
        <v>5000000</v>
      </c>
      <c r="D77" s="41">
        <v>2765000</v>
      </c>
      <c r="E77" s="41">
        <v>10000000</v>
      </c>
    </row>
    <row r="78" spans="1:5" hidden="1" x14ac:dyDescent="0.25">
      <c r="A78" s="43">
        <v>22021008</v>
      </c>
      <c r="B78" s="44" t="s">
        <v>90</v>
      </c>
      <c r="C78" s="41"/>
      <c r="D78" s="41"/>
      <c r="E78" s="41"/>
    </row>
    <row r="79" spans="1:5" hidden="1" x14ac:dyDescent="0.25">
      <c r="A79" s="43">
        <v>22021009</v>
      </c>
      <c r="B79" s="44" t="s">
        <v>91</v>
      </c>
      <c r="C79" s="41"/>
      <c r="D79" s="41"/>
      <c r="E79" s="41"/>
    </row>
    <row r="80" spans="1:5" hidden="1" x14ac:dyDescent="0.25">
      <c r="A80" s="43">
        <v>22021010</v>
      </c>
      <c r="B80" s="44" t="s">
        <v>92</v>
      </c>
      <c r="C80" s="41"/>
      <c r="D80" s="41"/>
      <c r="E80" s="41"/>
    </row>
    <row r="81" spans="1:5" hidden="1" x14ac:dyDescent="0.25">
      <c r="A81" s="43">
        <v>22021014</v>
      </c>
      <c r="B81" s="44" t="s">
        <v>93</v>
      </c>
      <c r="C81" s="41"/>
      <c r="D81" s="41"/>
      <c r="E81" s="41"/>
    </row>
    <row r="82" spans="1:5" x14ac:dyDescent="0.25">
      <c r="A82" s="43">
        <v>22021020</v>
      </c>
      <c r="B82" s="44" t="s">
        <v>94</v>
      </c>
      <c r="C82" s="41">
        <v>25000000</v>
      </c>
      <c r="D82" s="41">
        <v>14300000</v>
      </c>
      <c r="E82" s="41">
        <v>25000000</v>
      </c>
    </row>
    <row r="83" spans="1:5" hidden="1" x14ac:dyDescent="0.25">
      <c r="A83" s="43">
        <v>22021050</v>
      </c>
      <c r="B83" s="44" t="s">
        <v>95</v>
      </c>
      <c r="C83" s="41"/>
      <c r="D83" s="41"/>
      <c r="E83" s="41"/>
    </row>
    <row r="84" spans="1:5" x14ac:dyDescent="0.25">
      <c r="A84" s="43">
        <v>22021052</v>
      </c>
      <c r="B84" s="44" t="s">
        <v>96</v>
      </c>
      <c r="C84" s="41"/>
      <c r="D84" s="41"/>
      <c r="E84" s="41">
        <v>58000000</v>
      </c>
    </row>
    <row r="85" spans="1:5" s="1" customFormat="1" x14ac:dyDescent="0.25">
      <c r="A85" s="4">
        <v>2204</v>
      </c>
      <c r="B85" s="5" t="s">
        <v>97</v>
      </c>
      <c r="C85" s="12">
        <f>C86</f>
        <v>0</v>
      </c>
      <c r="D85" s="12">
        <f t="shared" ref="D85:E85" si="11">D86</f>
        <v>0</v>
      </c>
      <c r="E85" s="12">
        <f t="shared" si="11"/>
        <v>0</v>
      </c>
    </row>
    <row r="86" spans="1:5" s="1" customFormat="1" x14ac:dyDescent="0.25">
      <c r="A86" s="4">
        <v>220401</v>
      </c>
      <c r="B86" s="5" t="s">
        <v>98</v>
      </c>
      <c r="C86" s="12">
        <f>SUM(C87:C88)</f>
        <v>0</v>
      </c>
      <c r="D86" s="12">
        <f>SUM(D87:D88)</f>
        <v>0</v>
      </c>
      <c r="E86" s="12">
        <f>SUM(E87:E88)</f>
        <v>0</v>
      </c>
    </row>
    <row r="87" spans="1:5" hidden="1" x14ac:dyDescent="0.25">
      <c r="A87" s="43">
        <v>22040105</v>
      </c>
      <c r="B87" s="44" t="s">
        <v>99</v>
      </c>
      <c r="C87" s="41"/>
      <c r="D87" s="41"/>
      <c r="E87" s="41"/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2">D90</f>
        <v>0</v>
      </c>
      <c r="E89" s="12">
        <f t="shared" si="12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3">SUM(D91:D93)</f>
        <v>0</v>
      </c>
      <c r="E90" s="12">
        <f t="shared" si="13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2Hihu1YWgt3L9uh7cSl2uRX1qlCWJ7xuxxf3UNAfxzoYvphaMbPGaZoQBN8DWGxPiH5NhuGOKM6YGV+5yHRKg==" saltValue="QpwDVR8QQUzx9HfEBO3r2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65" orientation="landscape" r:id="rId1"/>
  <rowBreaks count="2" manualBreakCount="2">
    <brk id="35" max="16383" man="1"/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zoomScale="80" zoomScaleNormal="130" zoomScaleSheetLayoutView="80" workbookViewId="0">
      <selection activeCell="I14" sqref="I14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819</v>
      </c>
      <c r="B2" s="68"/>
      <c r="C2" s="68"/>
      <c r="D2" s="68"/>
      <c r="E2" s="68"/>
    </row>
    <row r="3" spans="1:6" x14ac:dyDescent="0.25">
      <c r="A3" s="68" t="s">
        <v>763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602</v>
      </c>
      <c r="B6" s="4">
        <v>3</v>
      </c>
      <c r="C6" s="5" t="s">
        <v>113</v>
      </c>
      <c r="D6" s="11">
        <f>D7+D17+D28+D34+D40+D49+D56+D68+D75+D81</f>
        <v>353015000</v>
      </c>
      <c r="E6" s="11">
        <f>E7+E17+E28+E34+E40+E49+E56+E68+E75+E81</f>
        <v>303678145.84999996</v>
      </c>
      <c r="F6" s="11">
        <f>F7+F17+F28+F34+F40+F49+F56+F68+F75+F81</f>
        <v>245500000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125000000</v>
      </c>
      <c r="E7" s="11">
        <f>SUM(E8:E16)</f>
        <v>79441176.900000006</v>
      </c>
      <c r="F7" s="11">
        <f>SUM(F8:F16)</f>
        <v>93000000</v>
      </c>
    </row>
    <row r="8" spans="1:6" hidden="1" x14ac:dyDescent="0.25">
      <c r="A8" s="42" t="s">
        <v>603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32010102</v>
      </c>
      <c r="C9" s="44" t="s">
        <v>858</v>
      </c>
      <c r="D9" s="45">
        <v>10000000</v>
      </c>
      <c r="E9" s="45">
        <v>13900428.16</v>
      </c>
      <c r="F9" s="45">
        <v>8000000</v>
      </c>
    </row>
    <row r="10" spans="1:6" x14ac:dyDescent="0.25">
      <c r="A10" s="44"/>
      <c r="B10" s="43">
        <v>32010103</v>
      </c>
      <c r="C10" s="44" t="s">
        <v>859</v>
      </c>
      <c r="D10" s="45">
        <v>1000000</v>
      </c>
      <c r="E10" s="45">
        <v>920000</v>
      </c>
      <c r="F10" s="45">
        <v>3000000</v>
      </c>
    </row>
    <row r="11" spans="1:6" x14ac:dyDescent="0.25">
      <c r="A11" s="44"/>
      <c r="B11" s="43">
        <v>32010104</v>
      </c>
      <c r="C11" s="44" t="s">
        <v>860</v>
      </c>
      <c r="D11" s="45">
        <v>10000000</v>
      </c>
      <c r="E11" s="45">
        <v>6552011.6600000001</v>
      </c>
      <c r="F11" s="45">
        <v>7000000</v>
      </c>
    </row>
    <row r="12" spans="1:6" x14ac:dyDescent="0.25">
      <c r="A12" s="44"/>
      <c r="B12" s="43">
        <v>32010105</v>
      </c>
      <c r="C12" s="44" t="s">
        <v>861</v>
      </c>
      <c r="D12" s="45">
        <v>77000000</v>
      </c>
      <c r="E12" s="45">
        <v>42021737.079999998</v>
      </c>
      <c r="F12" s="45">
        <v>65000000</v>
      </c>
    </row>
    <row r="13" spans="1:6" x14ac:dyDescent="0.25">
      <c r="A13" s="44"/>
      <c r="B13" s="43">
        <v>32010106</v>
      </c>
      <c r="C13" s="44" t="s">
        <v>862</v>
      </c>
      <c r="D13" s="45">
        <v>5000000</v>
      </c>
      <c r="E13" s="45">
        <v>1600000</v>
      </c>
      <c r="F13" s="45">
        <v>3000000</v>
      </c>
    </row>
    <row r="14" spans="1:6" x14ac:dyDescent="0.25">
      <c r="A14" s="44"/>
      <c r="B14" s="43">
        <v>32010107</v>
      </c>
      <c r="C14" s="44" t="s">
        <v>863</v>
      </c>
      <c r="D14" s="45">
        <v>22000000</v>
      </c>
      <c r="E14" s="45">
        <v>14447000</v>
      </c>
      <c r="F14" s="45">
        <v>7000000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15000</v>
      </c>
      <c r="E17" s="11">
        <f t="shared" ref="E17:F17" si="0">SUM(E18:E27)</f>
        <v>11200000</v>
      </c>
      <c r="F17" s="11">
        <f t="shared" si="0"/>
        <v>10000000</v>
      </c>
    </row>
    <row r="18" spans="1:6" x14ac:dyDescent="0.25">
      <c r="A18" s="42" t="s">
        <v>604</v>
      </c>
      <c r="B18" s="43">
        <v>32010202</v>
      </c>
      <c r="C18" s="44" t="s">
        <v>927</v>
      </c>
      <c r="D18" s="45">
        <v>15000</v>
      </c>
      <c r="E18" s="45">
        <v>11200000</v>
      </c>
      <c r="F18" s="45">
        <v>10000000</v>
      </c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623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217000000</v>
      </c>
      <c r="E34" s="11">
        <f t="shared" ref="E34:F34" si="2">SUM(E35:E39)</f>
        <v>205593375</v>
      </c>
      <c r="F34" s="11">
        <f t="shared" si="2"/>
        <v>127000000</v>
      </c>
    </row>
    <row r="35" spans="1:6" x14ac:dyDescent="0.25">
      <c r="A35" s="42" t="s">
        <v>624</v>
      </c>
      <c r="B35" s="43">
        <v>32010405</v>
      </c>
      <c r="C35" s="44" t="s">
        <v>921</v>
      </c>
      <c r="D35" s="45">
        <v>207000000</v>
      </c>
      <c r="E35" s="45">
        <v>198764425</v>
      </c>
      <c r="F35" s="45">
        <v>120000000</v>
      </c>
    </row>
    <row r="36" spans="1:6" hidden="1" x14ac:dyDescent="0.25">
      <c r="A36" s="42" t="s">
        <v>625</v>
      </c>
      <c r="B36" s="43">
        <v>32010406</v>
      </c>
      <c r="C36" s="44" t="s">
        <v>122</v>
      </c>
      <c r="D36" s="45"/>
      <c r="E36" s="45"/>
      <c r="F36" s="45"/>
    </row>
    <row r="37" spans="1:6" x14ac:dyDescent="0.25">
      <c r="A37" s="42" t="s">
        <v>626</v>
      </c>
      <c r="B37" s="43">
        <v>32010407</v>
      </c>
      <c r="C37" s="44" t="s">
        <v>123</v>
      </c>
      <c r="D37" s="45">
        <v>10000000</v>
      </c>
      <c r="E37" s="45">
        <v>6828950</v>
      </c>
      <c r="F37" s="45">
        <v>7000000</v>
      </c>
    </row>
    <row r="38" spans="1:6" hidden="1" x14ac:dyDescent="0.25">
      <c r="A38" s="42" t="s">
        <v>627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2000000</v>
      </c>
      <c r="E40" s="11">
        <f t="shared" ref="E40:F40" si="3">SUM(E41:E48)</f>
        <v>1654000</v>
      </c>
      <c r="F40" s="11">
        <f t="shared" si="3"/>
        <v>2000000</v>
      </c>
    </row>
    <row r="41" spans="1:6" x14ac:dyDescent="0.25">
      <c r="A41" s="42" t="s">
        <v>628</v>
      </c>
      <c r="B41" s="43">
        <v>32010501</v>
      </c>
      <c r="C41" s="44" t="s">
        <v>126</v>
      </c>
      <c r="D41" s="45">
        <v>2000000</v>
      </c>
      <c r="E41" s="45">
        <v>1654000</v>
      </c>
      <c r="F41" s="45">
        <v>2000000</v>
      </c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9000000</v>
      </c>
      <c r="E49" s="11">
        <f t="shared" ref="E49:F49" si="4">SUM(E50:E55)</f>
        <v>5789593.9500000002</v>
      </c>
      <c r="F49" s="11">
        <f t="shared" si="4"/>
        <v>13500000</v>
      </c>
    </row>
    <row r="50" spans="1:6" x14ac:dyDescent="0.25">
      <c r="A50" s="42" t="s">
        <v>629</v>
      </c>
      <c r="B50" s="43">
        <v>32010601</v>
      </c>
      <c r="C50" s="44" t="s">
        <v>128</v>
      </c>
      <c r="D50" s="45">
        <v>3000000</v>
      </c>
      <c r="E50" s="45">
        <v>1863210</v>
      </c>
      <c r="F50" s="45">
        <v>2000000</v>
      </c>
    </row>
    <row r="51" spans="1:6" x14ac:dyDescent="0.25">
      <c r="A51" s="42" t="s">
        <v>630</v>
      </c>
      <c r="B51" s="43">
        <v>32010602</v>
      </c>
      <c r="C51" s="44" t="s">
        <v>129</v>
      </c>
      <c r="D51" s="45">
        <v>3000000</v>
      </c>
      <c r="E51" s="45">
        <v>976383.95</v>
      </c>
      <c r="F51" s="45">
        <v>1500000</v>
      </c>
    </row>
    <row r="52" spans="1:6" x14ac:dyDescent="0.25">
      <c r="A52" s="44"/>
      <c r="B52" s="43">
        <v>32010603</v>
      </c>
      <c r="C52" s="44" t="s">
        <v>864</v>
      </c>
      <c r="D52" s="45">
        <v>3000000</v>
      </c>
      <c r="E52" s="45">
        <v>2950000</v>
      </c>
      <c r="F52" s="45">
        <v>10000000</v>
      </c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631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632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633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634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635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637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idden="1" x14ac:dyDescent="0.25">
      <c r="A76" s="42" t="s">
        <v>638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639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640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idden="1" x14ac:dyDescent="0.25">
      <c r="A82" s="42" t="s">
        <v>641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Ce5RWglzoPDiw3+WOD3Vgs3mXYk0h+809KmegArYHCp/HhN3wWP/ZlnwBBxESANwgUsq05GAvIJtfWMME/HoA==" saltValue="g3XFgJTN8dsZ9ofxvzqkC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820</v>
      </c>
      <c r="B3" s="69"/>
      <c r="C3" s="69"/>
      <c r="D3" s="69"/>
      <c r="E3" s="69"/>
    </row>
    <row r="4" spans="1:5" x14ac:dyDescent="0.25">
      <c r="A4" s="68" t="s">
        <v>764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95263157.680000007</v>
      </c>
      <c r="D7" s="12">
        <f t="shared" ref="D7:E7" si="0">D8+D13+D20</f>
        <v>57892106</v>
      </c>
      <c r="E7" s="12">
        <f t="shared" si="0"/>
        <v>63552379</v>
      </c>
    </row>
    <row r="8" spans="1:5" s="1" customFormat="1" x14ac:dyDescent="0.25">
      <c r="A8" s="3">
        <v>2101</v>
      </c>
      <c r="B8" s="3" t="s">
        <v>5</v>
      </c>
      <c r="C8" s="12">
        <f>C9</f>
        <v>95263157.680000007</v>
      </c>
      <c r="D8" s="12">
        <f t="shared" ref="D8:E8" si="1">D9</f>
        <v>57892106</v>
      </c>
      <c r="E8" s="12">
        <f t="shared" si="1"/>
        <v>63552379</v>
      </c>
    </row>
    <row r="9" spans="1:5" s="1" customFormat="1" x14ac:dyDescent="0.25">
      <c r="A9" s="3">
        <v>210101</v>
      </c>
      <c r="B9" s="3" t="s">
        <v>6</v>
      </c>
      <c r="C9" s="12">
        <f>SUM(C10:C12)</f>
        <v>95263157.680000007</v>
      </c>
      <c r="D9" s="12">
        <f t="shared" ref="D9:E9" si="2">SUM(D10:D12)</f>
        <v>57892106</v>
      </c>
      <c r="E9" s="12">
        <f t="shared" si="2"/>
        <v>63552379</v>
      </c>
    </row>
    <row r="10" spans="1:5" x14ac:dyDescent="0.25">
      <c r="A10" s="59">
        <v>21010101</v>
      </c>
      <c r="B10" s="48" t="s">
        <v>5</v>
      </c>
      <c r="C10" s="41">
        <v>95263157.680000007</v>
      </c>
      <c r="D10" s="41">
        <v>57892106</v>
      </c>
      <c r="E10" s="41">
        <v>63552379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llDAKvrXSS6FgIZUoTYL+4N4KIWUH9nkpD35IpCVc+PEMWEF4Y+itBB3PnZTLoMwVHzeCy59ZPo1RUgYb1bJVw==" saltValue="Mcs8qmKr44fUwz5kHrBln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821</v>
      </c>
      <c r="B4" s="69"/>
      <c r="C4" s="69"/>
      <c r="D4" s="69"/>
      <c r="E4" s="69"/>
    </row>
    <row r="5" spans="1:5" x14ac:dyDescent="0.25">
      <c r="A5" s="68" t="s">
        <v>764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151000000</v>
      </c>
      <c r="D7" s="12">
        <f t="shared" ref="D7:E7" si="0">D8+D84+D88+D93</f>
        <v>126780000</v>
      </c>
      <c r="E7" s="12">
        <f t="shared" si="0"/>
        <v>220000000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150000000</v>
      </c>
      <c r="D8" s="12">
        <f t="shared" ref="D8:E8" si="1">D9+D14+D22+D36+D45+D48+D54+D63+D67+D70</f>
        <v>126040000</v>
      </c>
      <c r="E8" s="12">
        <f t="shared" si="1"/>
        <v>218500000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1500000</v>
      </c>
      <c r="E9" s="12">
        <f t="shared" si="2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5000000</v>
      </c>
      <c r="D11" s="41">
        <v>1500000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131000000</v>
      </c>
      <c r="D22" s="12">
        <f t="shared" ref="D22:E22" si="3">SUM(D23:D35)</f>
        <v>114790000</v>
      </c>
      <c r="E22" s="12">
        <f t="shared" si="3"/>
        <v>203500000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830000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1500000</v>
      </c>
      <c r="D29" s="41">
        <v>960000</v>
      </c>
      <c r="E29" s="41">
        <v>2000000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128000000</v>
      </c>
      <c r="D33" s="41">
        <v>113000000</v>
      </c>
      <c r="E33" s="41">
        <v>200000000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10000000</v>
      </c>
      <c r="D36" s="12">
        <f t="shared" ref="D36:E36" si="4">SUM(D37:D44)</f>
        <v>6520000</v>
      </c>
      <c r="E36" s="12">
        <f t="shared" si="4"/>
        <v>8000000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1750000</v>
      </c>
      <c r="E37" s="41">
        <v>2500000</v>
      </c>
    </row>
    <row r="38" spans="1:5" x14ac:dyDescent="0.25">
      <c r="A38" s="43">
        <v>22020402</v>
      </c>
      <c r="B38" s="44" t="s">
        <v>51</v>
      </c>
      <c r="C38" s="41">
        <v>2500000</v>
      </c>
      <c r="D38" s="41">
        <v>1020000</v>
      </c>
      <c r="E38" s="4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5000000</v>
      </c>
      <c r="D41" s="41">
        <v>3750000</v>
      </c>
      <c r="E41" s="41">
        <v>4000000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950000</v>
      </c>
      <c r="E63" s="12">
        <f t="shared" si="8"/>
        <v>1500000</v>
      </c>
    </row>
    <row r="64" spans="1:5" x14ac:dyDescent="0.25">
      <c r="A64" s="43">
        <v>22020801</v>
      </c>
      <c r="B64" s="44" t="s">
        <v>77</v>
      </c>
      <c r="C64" s="41">
        <v>2000000</v>
      </c>
      <c r="D64" s="41">
        <v>950000</v>
      </c>
      <c r="E64" s="41">
        <v>1500000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2280000</v>
      </c>
      <c r="E70" s="12">
        <f t="shared" si="10"/>
        <v>3500000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1050000</v>
      </c>
      <c r="E71" s="41">
        <v>1500000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1230000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1000000</v>
      </c>
      <c r="D84" s="12">
        <f t="shared" ref="D84:E84" si="11">D85</f>
        <v>740000</v>
      </c>
      <c r="E84" s="12">
        <f t="shared" si="11"/>
        <v>1500000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1000000</v>
      </c>
      <c r="D85" s="12">
        <f>SUM(D86:D87)</f>
        <v>740000</v>
      </c>
      <c r="E85" s="12">
        <f>SUM(E86:E87)</f>
        <v>1500000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100</v>
      </c>
      <c r="C87" s="41">
        <v>1000000</v>
      </c>
      <c r="D87" s="41">
        <v>740000</v>
      </c>
      <c r="E87" s="41">
        <v>1500000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9DZraPy9Q+tlMjdf2LwMWYSLbwmxorShtEqjKAWU+slZhi40fWTk9skspzVV32tINCJb4CJBaYi4j5VQbY0Xg==" saltValue="8RPIrM36tZhmOf72dFdgg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topLeftCell="A3" zoomScale="80" zoomScaleNormal="130" zoomScaleSheetLayoutView="80" workbookViewId="0">
      <selection activeCell="A76" activeCellId="10" sqref="A8:XFD8 A18:XFD18 A29:XFD29 A35:XFD38 A41:XFD41 A50:XFD51 A57:XFD57 A65:XFD65 A69:XFD69 A71:XFD73 A76:XFD77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822</v>
      </c>
      <c r="B2" s="68"/>
      <c r="C2" s="68"/>
      <c r="D2" s="68"/>
      <c r="E2" s="68"/>
    </row>
    <row r="3" spans="1:6" x14ac:dyDescent="0.25">
      <c r="A3" s="68" t="s">
        <v>764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605</v>
      </c>
      <c r="B6" s="4">
        <v>3</v>
      </c>
      <c r="C6" s="5" t="s">
        <v>113</v>
      </c>
      <c r="D6" s="11">
        <f>D7+D17+D28+D34+D40+D49+D56+D68+D75+D81</f>
        <v>125000000</v>
      </c>
      <c r="E6" s="11">
        <f t="shared" ref="E6:F6" si="0">E7+E17+E28+E34+E40+E49+E56+E68+E75+E81</f>
        <v>57030200</v>
      </c>
      <c r="F6" s="11">
        <f t="shared" si="0"/>
        <v>76500000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43000000</v>
      </c>
      <c r="E7" s="11">
        <f t="shared" ref="E7:F7" si="1">SUM(E8:E16)</f>
        <v>24650200</v>
      </c>
      <c r="F7" s="11">
        <f t="shared" si="1"/>
        <v>45000000</v>
      </c>
    </row>
    <row r="8" spans="1:6" hidden="1" x14ac:dyDescent="0.25">
      <c r="A8" s="42" t="s">
        <v>606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32010101</v>
      </c>
      <c r="C9" s="44" t="s">
        <v>865</v>
      </c>
      <c r="D9" s="45">
        <v>15000000</v>
      </c>
      <c r="E9" s="45">
        <v>8000000</v>
      </c>
      <c r="F9" s="45">
        <v>10000000</v>
      </c>
    </row>
    <row r="10" spans="1:6" x14ac:dyDescent="0.25">
      <c r="A10" s="44"/>
      <c r="B10" s="43">
        <v>32010104</v>
      </c>
      <c r="C10" s="44" t="s">
        <v>866</v>
      </c>
      <c r="D10" s="45">
        <v>28000000</v>
      </c>
      <c r="E10" s="45">
        <v>16650200</v>
      </c>
      <c r="F10" s="45">
        <v>5000000</v>
      </c>
    </row>
    <row r="11" spans="1:6" x14ac:dyDescent="0.25">
      <c r="A11" s="44"/>
      <c r="B11" s="43">
        <v>32010105</v>
      </c>
      <c r="C11" s="44" t="s">
        <v>867</v>
      </c>
      <c r="D11" s="45"/>
      <c r="E11" s="45"/>
      <c r="F11" s="45">
        <v>15000000</v>
      </c>
    </row>
    <row r="12" spans="1:6" x14ac:dyDescent="0.25">
      <c r="A12" s="44"/>
      <c r="B12" s="43">
        <v>32010106</v>
      </c>
      <c r="C12" s="44" t="s">
        <v>868</v>
      </c>
      <c r="D12" s="45"/>
      <c r="E12" s="45"/>
      <c r="F12" s="45">
        <v>15000000</v>
      </c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57000000</v>
      </c>
      <c r="E17" s="11">
        <f t="shared" ref="E17:F17" si="2">SUM(E18:E27)</f>
        <v>15150000</v>
      </c>
      <c r="F17" s="11">
        <f t="shared" si="2"/>
        <v>13000000</v>
      </c>
    </row>
    <row r="18" spans="1:6" hidden="1" x14ac:dyDescent="0.25">
      <c r="A18" s="42" t="s">
        <v>607</v>
      </c>
      <c r="B18" s="43">
        <v>32010202</v>
      </c>
      <c r="C18" s="44" t="s">
        <v>117</v>
      </c>
      <c r="D18" s="45"/>
      <c r="E18" s="45"/>
      <c r="F18" s="45"/>
    </row>
    <row r="19" spans="1:6" ht="30" x14ac:dyDescent="0.25">
      <c r="A19" s="46"/>
      <c r="B19" s="47">
        <v>32010202</v>
      </c>
      <c r="C19" s="46" t="s">
        <v>871</v>
      </c>
      <c r="D19" s="45">
        <v>2000000</v>
      </c>
      <c r="E19" s="45">
        <v>1650000</v>
      </c>
      <c r="F19" s="45">
        <v>1000000</v>
      </c>
    </row>
    <row r="20" spans="1:6" x14ac:dyDescent="0.25">
      <c r="A20" s="46"/>
      <c r="B20" s="47">
        <v>32010210</v>
      </c>
      <c r="C20" s="46" t="s">
        <v>869</v>
      </c>
      <c r="D20" s="45">
        <v>30000000</v>
      </c>
      <c r="E20" s="45"/>
      <c r="F20" s="45">
        <v>5000000</v>
      </c>
    </row>
    <row r="21" spans="1:6" ht="30" x14ac:dyDescent="0.25">
      <c r="A21" s="46"/>
      <c r="B21" s="47">
        <v>32010208</v>
      </c>
      <c r="C21" s="46" t="s">
        <v>870</v>
      </c>
      <c r="D21" s="45">
        <v>25000000</v>
      </c>
      <c r="E21" s="45">
        <v>13500000</v>
      </c>
      <c r="F21" s="45">
        <v>7000000</v>
      </c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642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643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644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645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646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647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648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649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15000000</v>
      </c>
      <c r="E56" s="11">
        <f t="shared" ref="E56:F56" si="7">SUM(E57:E67)</f>
        <v>10300000</v>
      </c>
      <c r="F56" s="11">
        <f t="shared" si="7"/>
        <v>9500000</v>
      </c>
    </row>
    <row r="57" spans="1:6" hidden="1" x14ac:dyDescent="0.25">
      <c r="A57" s="42" t="s">
        <v>650</v>
      </c>
      <c r="B57" s="43">
        <v>32010903</v>
      </c>
      <c r="C57" s="44" t="s">
        <v>131</v>
      </c>
      <c r="D57" s="45"/>
      <c r="E57" s="45"/>
      <c r="F57" s="45"/>
    </row>
    <row r="58" spans="1:6" x14ac:dyDescent="0.25">
      <c r="A58" s="44"/>
      <c r="B58" s="43">
        <v>32010937</v>
      </c>
      <c r="C58" s="44" t="s">
        <v>872</v>
      </c>
      <c r="D58" s="45">
        <v>4000000</v>
      </c>
      <c r="E58" s="45">
        <v>4000000</v>
      </c>
      <c r="F58" s="45">
        <v>2000000</v>
      </c>
    </row>
    <row r="59" spans="1:6" x14ac:dyDescent="0.25">
      <c r="A59" s="42" t="s">
        <v>651</v>
      </c>
      <c r="B59" s="43">
        <v>32010935</v>
      </c>
      <c r="C59" s="44" t="s">
        <v>873</v>
      </c>
      <c r="D59" s="45">
        <v>4000000</v>
      </c>
      <c r="E59" s="45">
        <v>1700000</v>
      </c>
      <c r="F59" s="45">
        <v>2500000</v>
      </c>
    </row>
    <row r="60" spans="1:6" x14ac:dyDescent="0.25">
      <c r="A60" s="44"/>
      <c r="B60" s="43">
        <v>32010937</v>
      </c>
      <c r="C60" s="44" t="s">
        <v>874</v>
      </c>
      <c r="D60" s="45">
        <v>4000000</v>
      </c>
      <c r="E60" s="45">
        <v>4000000</v>
      </c>
      <c r="F60" s="45">
        <v>2000000</v>
      </c>
    </row>
    <row r="61" spans="1:6" x14ac:dyDescent="0.25">
      <c r="A61" s="42" t="s">
        <v>652</v>
      </c>
      <c r="B61" s="43">
        <v>32010938</v>
      </c>
      <c r="C61" s="44" t="s">
        <v>875</v>
      </c>
      <c r="D61" s="45"/>
      <c r="E61" s="45"/>
      <c r="F61" s="45">
        <v>2000000</v>
      </c>
    </row>
    <row r="62" spans="1:6" x14ac:dyDescent="0.25">
      <c r="A62" s="44"/>
      <c r="B62" s="43">
        <v>32010939</v>
      </c>
      <c r="C62" s="44" t="s">
        <v>876</v>
      </c>
      <c r="D62" s="45">
        <v>3000000</v>
      </c>
      <c r="E62" s="45">
        <v>600000</v>
      </c>
      <c r="F62" s="45">
        <v>1000000</v>
      </c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653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6000000</v>
      </c>
      <c r="E68" s="11">
        <f t="shared" ref="E68:F68" si="8">SUM(E69:E74)</f>
        <v>3280000</v>
      </c>
      <c r="F68" s="11">
        <f t="shared" si="8"/>
        <v>4000000</v>
      </c>
    </row>
    <row r="69" spans="1:6" hidden="1" x14ac:dyDescent="0.25">
      <c r="A69" s="42" t="s">
        <v>654</v>
      </c>
      <c r="B69" s="43">
        <v>32020101</v>
      </c>
      <c r="C69" s="44" t="s">
        <v>135</v>
      </c>
      <c r="D69" s="45"/>
      <c r="E69" s="45"/>
      <c r="F69" s="45"/>
    </row>
    <row r="70" spans="1:6" x14ac:dyDescent="0.25">
      <c r="A70" s="44"/>
      <c r="B70" s="43">
        <v>32020103</v>
      </c>
      <c r="C70" s="44" t="s">
        <v>877</v>
      </c>
      <c r="D70" s="45">
        <v>3000000</v>
      </c>
      <c r="E70" s="45">
        <v>1730000</v>
      </c>
      <c r="F70" s="45">
        <v>2000000</v>
      </c>
    </row>
    <row r="71" spans="1:6" hidden="1" x14ac:dyDescent="0.25">
      <c r="A71" s="42" t="s">
        <v>655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656</v>
      </c>
      <c r="B73" s="43">
        <v>32020104</v>
      </c>
      <c r="C73" s="44" t="s">
        <v>137</v>
      </c>
      <c r="D73" s="45"/>
      <c r="E73" s="45"/>
      <c r="F73" s="45"/>
    </row>
    <row r="74" spans="1:6" x14ac:dyDescent="0.25">
      <c r="A74" s="44"/>
      <c r="B74" s="43">
        <v>32020105</v>
      </c>
      <c r="C74" s="44" t="s">
        <v>878</v>
      </c>
      <c r="D74" s="45">
        <v>3000000</v>
      </c>
      <c r="E74" s="45">
        <v>1550000</v>
      </c>
      <c r="F74" s="45">
        <v>2000000</v>
      </c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4000000</v>
      </c>
      <c r="E75" s="11">
        <f t="shared" ref="E75:F75" si="9">SUM(E76:E80)</f>
        <v>3650000</v>
      </c>
      <c r="F75" s="11">
        <f t="shared" si="9"/>
        <v>5000000</v>
      </c>
    </row>
    <row r="76" spans="1:6" hidden="1" x14ac:dyDescent="0.25">
      <c r="A76" s="42" t="s">
        <v>657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658</v>
      </c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659</v>
      </c>
      <c r="B78" s="43">
        <v>32030110</v>
      </c>
      <c r="C78" s="44" t="s">
        <v>141</v>
      </c>
      <c r="D78" s="45">
        <v>4000000</v>
      </c>
      <c r="E78" s="45">
        <v>3650000</v>
      </c>
      <c r="F78" s="45">
        <v>5000000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660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WHoalZHXOaNgwXGP13XP25+Xo/RHpNU9cP3eOfrTzWpmvENNtZ45v/edwEysbI+MI8x7jIi4c4yulz0BNMjdw==" saltValue="zI24UAp4w3357YxzrGB0a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topLeftCell="B2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823</v>
      </c>
      <c r="B3" s="69"/>
      <c r="C3" s="69"/>
      <c r="D3" s="69"/>
      <c r="E3" s="69"/>
    </row>
    <row r="4" spans="1:5" x14ac:dyDescent="0.25">
      <c r="A4" s="68" t="s">
        <v>765</v>
      </c>
      <c r="B4" s="68"/>
      <c r="C4" s="68"/>
      <c r="D4" s="68"/>
      <c r="E4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39">
        <f>C8+C13+C20</f>
        <v>537949045</v>
      </c>
      <c r="D7" s="39">
        <f t="shared" ref="D7:E7" si="0">D8+D13+D20</f>
        <v>396412666.38</v>
      </c>
      <c r="E7" s="39">
        <f t="shared" si="0"/>
        <v>651871169.85000002</v>
      </c>
    </row>
    <row r="8" spans="1:5" s="1" customFormat="1" x14ac:dyDescent="0.25">
      <c r="A8" s="3">
        <v>2101</v>
      </c>
      <c r="B8" s="3" t="s">
        <v>5</v>
      </c>
      <c r="C8" s="39">
        <f>C9</f>
        <v>102255828</v>
      </c>
      <c r="D8" s="39">
        <f t="shared" ref="D8:E8" si="1">D9</f>
        <v>73959685.799999997</v>
      </c>
      <c r="E8" s="39">
        <f t="shared" si="1"/>
        <v>82607655</v>
      </c>
    </row>
    <row r="9" spans="1:5" s="1" customFormat="1" x14ac:dyDescent="0.25">
      <c r="A9" s="3">
        <v>210101</v>
      </c>
      <c r="B9" s="3" t="s">
        <v>6</v>
      </c>
      <c r="C9" s="39">
        <f>SUM(C10:C12)</f>
        <v>102255828</v>
      </c>
      <c r="D9" s="39">
        <f t="shared" ref="D9:E9" si="2">SUM(D10:D12)</f>
        <v>73959685.799999997</v>
      </c>
      <c r="E9" s="39">
        <f t="shared" si="2"/>
        <v>82607655</v>
      </c>
    </row>
    <row r="10" spans="1:5" x14ac:dyDescent="0.25">
      <c r="A10" s="59">
        <v>21010101</v>
      </c>
      <c r="B10" s="48" t="s">
        <v>5</v>
      </c>
      <c r="C10" s="41">
        <v>102255828</v>
      </c>
      <c r="D10" s="41">
        <v>73959685.799999997</v>
      </c>
      <c r="E10" s="41">
        <v>82607655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435693217</v>
      </c>
      <c r="D20" s="39">
        <f t="shared" ref="D20:E20" si="6">D21+D22+D27</f>
        <v>322452980.57999998</v>
      </c>
      <c r="E20" s="39">
        <f t="shared" si="6"/>
        <v>569263514.85000002</v>
      </c>
    </row>
    <row r="21" spans="1:5" x14ac:dyDescent="0.25">
      <c r="A21" s="59">
        <v>21030101</v>
      </c>
      <c r="B21" s="48" t="s">
        <v>17</v>
      </c>
      <c r="C21" s="41">
        <v>261015930.19999999</v>
      </c>
      <c r="D21" s="41">
        <v>182711151.13999999</v>
      </c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174677286.80000001</v>
      </c>
      <c r="D22" s="40">
        <f t="shared" ref="D22:E22" si="7">SUM(D23:D26)</f>
        <v>139741829.44</v>
      </c>
      <c r="E22" s="40">
        <f t="shared" si="7"/>
        <v>369263514.85000002</v>
      </c>
    </row>
    <row r="23" spans="1:5" hidden="1" x14ac:dyDescent="0.25">
      <c r="A23" s="59">
        <v>21030102</v>
      </c>
      <c r="B23" s="48" t="s">
        <v>555</v>
      </c>
      <c r="C23" s="41"/>
      <c r="D23" s="41"/>
      <c r="E23" s="41"/>
    </row>
    <row r="24" spans="1:5" hidden="1" x14ac:dyDescent="0.25">
      <c r="A24" s="59">
        <v>21030102</v>
      </c>
      <c r="B24" s="48" t="s">
        <v>556</v>
      </c>
      <c r="C24" s="41"/>
      <c r="D24" s="41"/>
      <c r="E24" s="41"/>
    </row>
    <row r="25" spans="1:5" x14ac:dyDescent="0.25">
      <c r="A25" s="59">
        <v>21030102</v>
      </c>
      <c r="B25" s="48" t="s">
        <v>557</v>
      </c>
      <c r="C25" s="41">
        <v>174677286.80000001</v>
      </c>
      <c r="D25" s="41">
        <v>139741829.44</v>
      </c>
      <c r="E25" s="41">
        <v>203093134.25999999</v>
      </c>
    </row>
    <row r="26" spans="1:5" x14ac:dyDescent="0.25">
      <c r="A26" s="59">
        <v>21030102</v>
      </c>
      <c r="B26" s="48" t="s">
        <v>558</v>
      </c>
      <c r="C26" s="41"/>
      <c r="D26" s="41"/>
      <c r="E26" s="41">
        <v>166170380.59</v>
      </c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0</v>
      </c>
    </row>
    <row r="28" spans="1:5" hidden="1" x14ac:dyDescent="0.25">
      <c r="A28" s="59">
        <v>21030104</v>
      </c>
      <c r="B28" s="48" t="s">
        <v>774</v>
      </c>
      <c r="C28" s="41"/>
      <c r="D28" s="41"/>
      <c r="E28" s="41"/>
    </row>
    <row r="29" spans="1:5" hidden="1" x14ac:dyDescent="0.25">
      <c r="A29" s="59">
        <v>21030104</v>
      </c>
      <c r="B29" s="48" t="s">
        <v>773</v>
      </c>
      <c r="C29" s="41"/>
      <c r="D29" s="41"/>
      <c r="E29" s="41"/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UBRd48NsNAUU9/AS7F1Cf92BhIsUghiMjK55MHkLhGo+SPlrBu8CrH9bRxYntmERvsREsxMX12XqowsEQPX7A==" saltValue="kFOrErgzuUAaiW3/KVNsB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topLeftCell="A83" zoomScale="90" zoomScaleNormal="120" zoomScaleSheetLayoutView="90" workbookViewId="0">
      <selection activeCell="D111" sqref="D111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/>
      <c r="B3" s="67"/>
      <c r="C3" s="67"/>
      <c r="D3" s="67"/>
      <c r="E3" s="67"/>
    </row>
    <row r="4" spans="1:5" ht="28.8" customHeight="1" x14ac:dyDescent="0.25">
      <c r="A4" s="69" t="s">
        <v>824</v>
      </c>
      <c r="B4" s="69"/>
      <c r="C4" s="69"/>
      <c r="D4" s="69"/>
      <c r="E4" s="69"/>
    </row>
    <row r="5" spans="1:5" x14ac:dyDescent="0.25">
      <c r="A5" s="68" t="s">
        <v>765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C8+C85+C89+C94</f>
        <v>737879864</v>
      </c>
      <c r="D7" s="12">
        <f>D8+D85+D89+D94</f>
        <v>697981344.02999997</v>
      </c>
      <c r="E7" s="12">
        <f>E8+E85+E89+E94</f>
        <v>658524967.05000007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547200000</v>
      </c>
      <c r="D8" s="12">
        <f t="shared" ref="D8:E8" si="0">D9+D14+D22+D36+D45+D48+D54+D63+D67+D70</f>
        <v>544529000</v>
      </c>
      <c r="E8" s="12">
        <f t="shared" si="0"/>
        <v>371178590.91000003</v>
      </c>
    </row>
    <row r="9" spans="1:5" s="1" customFormat="1" x14ac:dyDescent="0.25">
      <c r="A9" s="4">
        <v>220201</v>
      </c>
      <c r="B9" s="5" t="s">
        <v>22</v>
      </c>
      <c r="C9" s="12">
        <f>SUM(C10:C13)</f>
        <v>1300000</v>
      </c>
      <c r="D9" s="12">
        <f t="shared" ref="D9:E9" si="1">SUM(D10:D13)</f>
        <v>1250000</v>
      </c>
      <c r="E9" s="12">
        <f t="shared" si="1"/>
        <v>1400000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1300000</v>
      </c>
      <c r="D11" s="41">
        <v>1250000</v>
      </c>
      <c r="E11" s="41">
        <v>1400000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300000</v>
      </c>
      <c r="D14" s="12">
        <f>SUM(D15:D21)</f>
        <v>160000</v>
      </c>
      <c r="E14" s="12">
        <f>SUM(E15:E21)</f>
        <v>250000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x14ac:dyDescent="0.25">
      <c r="A16" s="43">
        <v>22020202</v>
      </c>
      <c r="B16" s="44" t="s">
        <v>29</v>
      </c>
      <c r="C16" s="41">
        <v>150000</v>
      </c>
      <c r="D16" s="41">
        <v>60000</v>
      </c>
      <c r="E16" s="41">
        <v>100000</v>
      </c>
    </row>
    <row r="17" spans="1:5" x14ac:dyDescent="0.25">
      <c r="A17" s="43">
        <v>22020203</v>
      </c>
      <c r="B17" s="44" t="s">
        <v>30</v>
      </c>
      <c r="C17" s="41">
        <v>150000</v>
      </c>
      <c r="D17" s="41">
        <v>100000</v>
      </c>
      <c r="E17" s="41">
        <v>150000</v>
      </c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12600000</v>
      </c>
      <c r="D22" s="12">
        <f t="shared" ref="D22:E22" si="2">SUM(D23:D35)</f>
        <v>12079000</v>
      </c>
      <c r="E22" s="12">
        <f t="shared" si="2"/>
        <v>15500000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2800000</v>
      </c>
      <c r="E23" s="41">
        <v>4000000</v>
      </c>
    </row>
    <row r="24" spans="1:5" x14ac:dyDescent="0.25">
      <c r="A24" s="43">
        <v>22020302</v>
      </c>
      <c r="B24" s="44" t="s">
        <v>37</v>
      </c>
      <c r="C24" s="41">
        <v>1500000</v>
      </c>
      <c r="D24" s="41">
        <v>1450000</v>
      </c>
      <c r="E24" s="41">
        <v>2000000</v>
      </c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4300000</v>
      </c>
      <c r="D27" s="41">
        <v>4256000</v>
      </c>
      <c r="E27" s="41">
        <v>4500000</v>
      </c>
    </row>
    <row r="28" spans="1:5" x14ac:dyDescent="0.25">
      <c r="A28" s="43">
        <v>22020306</v>
      </c>
      <c r="B28" s="44" t="s">
        <v>41</v>
      </c>
      <c r="C28" s="41">
        <v>2000000</v>
      </c>
      <c r="D28" s="41">
        <v>1973000</v>
      </c>
      <c r="E28" s="41">
        <v>2500000</v>
      </c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x14ac:dyDescent="0.25">
      <c r="A34" s="43">
        <v>22020312</v>
      </c>
      <c r="B34" s="44" t="s">
        <v>47</v>
      </c>
      <c r="C34" s="41">
        <v>1800000</v>
      </c>
      <c r="D34" s="41">
        <v>1600000</v>
      </c>
      <c r="E34" s="41">
        <v>2500000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4300000</v>
      </c>
      <c r="D36" s="12">
        <f t="shared" ref="D36:E36" si="3">SUM(D37:D44)</f>
        <v>4150000</v>
      </c>
      <c r="E36" s="12">
        <f t="shared" si="3"/>
        <v>5100000</v>
      </c>
    </row>
    <row r="37" spans="1:5" x14ac:dyDescent="0.25">
      <c r="A37" s="43">
        <v>22020401</v>
      </c>
      <c r="B37" s="44" t="s">
        <v>50</v>
      </c>
      <c r="C37" s="41">
        <v>3200000</v>
      </c>
      <c r="D37" s="41">
        <v>3100000</v>
      </c>
      <c r="E37" s="41">
        <v>3500000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480000</v>
      </c>
      <c r="E38" s="41">
        <v>800000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x14ac:dyDescent="0.25">
      <c r="A40" s="43">
        <v>22020404</v>
      </c>
      <c r="B40" s="44" t="s">
        <v>53</v>
      </c>
      <c r="C40" s="41">
        <v>600000</v>
      </c>
      <c r="D40" s="41">
        <v>570000</v>
      </c>
      <c r="E40" s="41">
        <v>800000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1200000</v>
      </c>
      <c r="D45" s="12">
        <f t="shared" ref="D45:E45" si="4">SUM(D46:D47)</f>
        <v>1150000</v>
      </c>
      <c r="E45" s="12">
        <f t="shared" si="4"/>
        <v>1500000</v>
      </c>
    </row>
    <row r="46" spans="1:5" x14ac:dyDescent="0.25">
      <c r="A46" s="43">
        <v>22020501</v>
      </c>
      <c r="B46" s="44" t="s">
        <v>59</v>
      </c>
      <c r="C46" s="41">
        <v>1200000</v>
      </c>
      <c r="D46" s="41">
        <v>1150000</v>
      </c>
      <c r="E46" s="41">
        <v>1500000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10000000</v>
      </c>
      <c r="D54" s="12">
        <f t="shared" ref="D54:E54" si="6">SUM(D55:D62)</f>
        <v>9300000</v>
      </c>
      <c r="E54" s="12">
        <f t="shared" si="6"/>
        <v>4000000</v>
      </c>
    </row>
    <row r="55" spans="1:5" x14ac:dyDescent="0.25">
      <c r="A55" s="43">
        <v>22020701</v>
      </c>
      <c r="B55" s="44" t="s">
        <v>68</v>
      </c>
      <c r="C55" s="41">
        <v>8000000</v>
      </c>
      <c r="D55" s="41">
        <v>7500000</v>
      </c>
      <c r="E55" s="41">
        <v>2000000</v>
      </c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x14ac:dyDescent="0.25">
      <c r="A60" s="43">
        <v>22020709</v>
      </c>
      <c r="B60" s="44" t="s">
        <v>73</v>
      </c>
      <c r="C60" s="41">
        <v>2000000</v>
      </c>
      <c r="D60" s="41">
        <v>1800000</v>
      </c>
      <c r="E60" s="41">
        <v>2000000</v>
      </c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7">SUM(D64:D66)</f>
        <v>1200000</v>
      </c>
      <c r="E63" s="12">
        <f t="shared" si="7"/>
        <v>1800000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1200000</v>
      </c>
      <c r="E64" s="41">
        <v>1800000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500000</v>
      </c>
      <c r="D67" s="12">
        <f t="shared" ref="D67:E67" si="8">SUM(D68:D69)</f>
        <v>350000</v>
      </c>
      <c r="E67" s="12">
        <f t="shared" si="8"/>
        <v>1000000</v>
      </c>
    </row>
    <row r="68" spans="1:5" x14ac:dyDescent="0.25">
      <c r="A68" s="43">
        <v>22020901</v>
      </c>
      <c r="B68" s="44" t="s">
        <v>81</v>
      </c>
      <c r="C68" s="41">
        <v>500000</v>
      </c>
      <c r="D68" s="41">
        <v>350000</v>
      </c>
      <c r="E68" s="41">
        <v>1000000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515500000</v>
      </c>
      <c r="D70" s="12">
        <f t="shared" ref="D70:E70" si="9">SUM(D71:D84)</f>
        <v>514890000</v>
      </c>
      <c r="E70" s="12">
        <f t="shared" si="9"/>
        <v>340628590.91000003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4800000</v>
      </c>
      <c r="E71" s="41">
        <v>6000000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9500000</v>
      </c>
      <c r="D76" s="41">
        <v>9200000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>
        <v>1000000</v>
      </c>
      <c r="D80" s="41">
        <v>890000</v>
      </c>
      <c r="E80" s="41">
        <v>4000000</v>
      </c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796</v>
      </c>
      <c r="C83" s="41">
        <v>500000000</v>
      </c>
      <c r="D83" s="41">
        <v>500000000</v>
      </c>
      <c r="E83" s="41">
        <v>320628590.91000003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190679864</v>
      </c>
      <c r="D85" s="12">
        <f t="shared" ref="D85:E85" si="10">D86</f>
        <v>153452344.03</v>
      </c>
      <c r="E85" s="12">
        <f t="shared" si="10"/>
        <v>222346376.14000002</v>
      </c>
    </row>
    <row r="86" spans="1:5" s="1" customFormat="1" x14ac:dyDescent="0.25">
      <c r="A86" s="4">
        <v>220401</v>
      </c>
      <c r="B86" s="5" t="s">
        <v>98</v>
      </c>
      <c r="C86" s="12">
        <f>C87+C88</f>
        <v>190679864</v>
      </c>
      <c r="D86" s="12">
        <f>D87+D88</f>
        <v>153452344.03</v>
      </c>
      <c r="E86" s="12">
        <f>E87+E88</f>
        <v>222346376.14000002</v>
      </c>
    </row>
    <row r="87" spans="1:5" s="38" customFormat="1" x14ac:dyDescent="0.25">
      <c r="A87" s="6">
        <v>22040105</v>
      </c>
      <c r="B87" s="7" t="s">
        <v>99</v>
      </c>
      <c r="C87" s="37">
        <f>SUM(C108:C134)</f>
        <v>168638856</v>
      </c>
      <c r="D87" s="37">
        <f>SUM(D108:D134)</f>
        <v>138452344.03</v>
      </c>
      <c r="E87" s="37">
        <f>SUM(E108:E134)</f>
        <v>215431082.14000002</v>
      </c>
    </row>
    <row r="88" spans="1:5" x14ac:dyDescent="0.25">
      <c r="A88" s="43">
        <v>22040109</v>
      </c>
      <c r="B88" s="44" t="s">
        <v>100</v>
      </c>
      <c r="C88" s="41">
        <v>22041008</v>
      </c>
      <c r="D88" s="41">
        <v>15000000</v>
      </c>
      <c r="E88" s="41">
        <v>6915294</v>
      </c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65000000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65000000</v>
      </c>
    </row>
    <row r="91" spans="1:5" x14ac:dyDescent="0.25">
      <c r="A91" s="43">
        <v>22050105</v>
      </c>
      <c r="B91" s="44" t="s">
        <v>103</v>
      </c>
      <c r="C91" s="41"/>
      <c r="D91" s="41"/>
      <c r="E91" s="41">
        <v>15000000</v>
      </c>
    </row>
    <row r="92" spans="1:5" x14ac:dyDescent="0.25">
      <c r="A92" s="43">
        <v>22050108</v>
      </c>
      <c r="B92" s="44" t="s">
        <v>104</v>
      </c>
      <c r="C92" s="41"/>
      <c r="D92" s="41"/>
      <c r="E92" s="41">
        <v>50000000</v>
      </c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67" t="s">
        <v>794</v>
      </c>
      <c r="B104" s="67"/>
      <c r="C104" s="67"/>
      <c r="D104" s="67"/>
      <c r="E104" s="67"/>
    </row>
    <row r="105" spans="1:5" x14ac:dyDescent="0.25">
      <c r="A105" s="69" t="s">
        <v>825</v>
      </c>
      <c r="B105" s="69"/>
      <c r="C105" s="69"/>
      <c r="D105" s="69"/>
      <c r="E105" s="69"/>
    </row>
    <row r="106" spans="1:5" x14ac:dyDescent="0.25">
      <c r="A106" s="68" t="s">
        <v>765</v>
      </c>
      <c r="B106" s="68"/>
      <c r="C106" s="68"/>
      <c r="D106" s="68"/>
      <c r="E106" s="68"/>
    </row>
    <row r="107" spans="1:5" ht="45" x14ac:dyDescent="0.25">
      <c r="A107" s="58" t="s">
        <v>793</v>
      </c>
      <c r="B107" s="58" t="s">
        <v>1</v>
      </c>
      <c r="C107" s="50" t="s">
        <v>597</v>
      </c>
      <c r="D107" s="50" t="s">
        <v>598</v>
      </c>
      <c r="E107" s="50" t="s">
        <v>599</v>
      </c>
    </row>
    <row r="108" spans="1:5" x14ac:dyDescent="0.25">
      <c r="A108" s="60" t="s">
        <v>775</v>
      </c>
      <c r="B108" s="44" t="s">
        <v>561</v>
      </c>
      <c r="C108" s="41">
        <v>39902615</v>
      </c>
      <c r="D108" s="41">
        <v>25323281</v>
      </c>
      <c r="E108" s="41">
        <v>1620689</v>
      </c>
    </row>
    <row r="109" spans="1:5" x14ac:dyDescent="0.25">
      <c r="A109" s="60" t="s">
        <v>776</v>
      </c>
      <c r="B109" s="44" t="s">
        <v>562</v>
      </c>
      <c r="C109" s="41">
        <v>14280650</v>
      </c>
      <c r="D109" s="41">
        <v>14280650</v>
      </c>
      <c r="E109" s="41">
        <v>14280650</v>
      </c>
    </row>
    <row r="110" spans="1:5" x14ac:dyDescent="0.25">
      <c r="A110" s="60" t="s">
        <v>777</v>
      </c>
      <c r="B110" s="44" t="s">
        <v>560</v>
      </c>
      <c r="C110" s="41">
        <v>120000</v>
      </c>
      <c r="D110" s="41">
        <v>120000</v>
      </c>
      <c r="E110" s="41">
        <v>120000</v>
      </c>
    </row>
    <row r="111" spans="1:5" x14ac:dyDescent="0.25">
      <c r="A111" s="60" t="s">
        <v>778</v>
      </c>
      <c r="B111" s="44" t="s">
        <v>559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779</v>
      </c>
      <c r="B112" s="44" t="s">
        <v>591</v>
      </c>
      <c r="C112" s="41">
        <v>6330087</v>
      </c>
      <c r="D112" s="41">
        <v>6330087</v>
      </c>
      <c r="E112" s="41">
        <v>2358517.11</v>
      </c>
    </row>
    <row r="113" spans="1:5" x14ac:dyDescent="0.25">
      <c r="A113" s="60" t="s">
        <v>780</v>
      </c>
      <c r="B113" s="44" t="s">
        <v>563</v>
      </c>
      <c r="C113" s="41">
        <v>21000000</v>
      </c>
      <c r="D113" s="41">
        <v>21000000</v>
      </c>
      <c r="E113" s="41">
        <v>23000000</v>
      </c>
    </row>
    <row r="114" spans="1:5" hidden="1" x14ac:dyDescent="0.25">
      <c r="A114" s="60" t="s">
        <v>781</v>
      </c>
      <c r="B114" s="44" t="s">
        <v>564</v>
      </c>
      <c r="C114" s="41"/>
      <c r="D114" s="41"/>
      <c r="E114" s="41"/>
    </row>
    <row r="115" spans="1:5" x14ac:dyDescent="0.25">
      <c r="A115" s="60" t="s">
        <v>782</v>
      </c>
      <c r="B115" s="44" t="s">
        <v>565</v>
      </c>
      <c r="C115" s="41">
        <v>2451200</v>
      </c>
      <c r="D115" s="41">
        <v>2451200</v>
      </c>
      <c r="E115" s="41">
        <v>2451200</v>
      </c>
    </row>
    <row r="116" spans="1:5" x14ac:dyDescent="0.25">
      <c r="A116" s="60" t="s">
        <v>783</v>
      </c>
      <c r="B116" s="44" t="s">
        <v>566</v>
      </c>
      <c r="C116" s="41">
        <v>15000000</v>
      </c>
      <c r="D116" s="41">
        <v>15000000</v>
      </c>
      <c r="E116" s="41">
        <v>25000000</v>
      </c>
    </row>
    <row r="117" spans="1:5" x14ac:dyDescent="0.25">
      <c r="A117" s="60" t="s">
        <v>784</v>
      </c>
      <c r="B117" s="44" t="s">
        <v>567</v>
      </c>
      <c r="C117" s="41">
        <v>3084706</v>
      </c>
      <c r="D117" s="41">
        <v>2570780.0299999998</v>
      </c>
      <c r="E117" s="41">
        <v>3000000</v>
      </c>
    </row>
    <row r="118" spans="1:5" x14ac:dyDescent="0.25">
      <c r="A118" s="60" t="s">
        <v>785</v>
      </c>
      <c r="B118" s="44" t="s">
        <v>568</v>
      </c>
      <c r="C118" s="41">
        <v>9516029</v>
      </c>
      <c r="D118" s="41">
        <v>9516029</v>
      </c>
      <c r="E118" s="41">
        <v>15500000</v>
      </c>
    </row>
    <row r="119" spans="1:5" x14ac:dyDescent="0.25">
      <c r="A119" s="60" t="s">
        <v>786</v>
      </c>
      <c r="B119" s="44" t="s">
        <v>569</v>
      </c>
      <c r="C119" s="41">
        <v>6660174</v>
      </c>
      <c r="D119" s="41">
        <v>6660174</v>
      </c>
      <c r="E119" s="41">
        <v>4717034.2300000004</v>
      </c>
    </row>
    <row r="120" spans="1:5" x14ac:dyDescent="0.25">
      <c r="A120" s="60" t="s">
        <v>787</v>
      </c>
      <c r="B120" s="44" t="s">
        <v>570</v>
      </c>
      <c r="C120" s="41">
        <v>6660174</v>
      </c>
      <c r="D120" s="41">
        <v>6660174</v>
      </c>
      <c r="E120" s="41">
        <v>2482043.4500000002</v>
      </c>
    </row>
    <row r="121" spans="1:5" hidden="1" x14ac:dyDescent="0.25">
      <c r="A121" s="60" t="s">
        <v>788</v>
      </c>
      <c r="B121" s="44" t="s">
        <v>592</v>
      </c>
      <c r="C121" s="41"/>
      <c r="D121" s="41"/>
      <c r="E121" s="41"/>
    </row>
    <row r="122" spans="1:5" x14ac:dyDescent="0.25">
      <c r="A122" s="60" t="s">
        <v>789</v>
      </c>
      <c r="B122" s="44" t="s">
        <v>593</v>
      </c>
      <c r="C122" s="41">
        <v>70600</v>
      </c>
      <c r="D122" s="41">
        <v>70600</v>
      </c>
      <c r="E122" s="41">
        <v>70600</v>
      </c>
    </row>
    <row r="123" spans="1:5" x14ac:dyDescent="0.25">
      <c r="A123" s="60" t="s">
        <v>790</v>
      </c>
      <c r="B123" s="44" t="s">
        <v>594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791</v>
      </c>
      <c r="B124" s="44" t="s">
        <v>595</v>
      </c>
      <c r="C124" s="41">
        <v>120000</v>
      </c>
      <c r="D124" s="41">
        <v>120000</v>
      </c>
      <c r="E124" s="41">
        <v>120000</v>
      </c>
    </row>
    <row r="125" spans="1:5" x14ac:dyDescent="0.25">
      <c r="A125" s="60" t="s">
        <v>792</v>
      </c>
      <c r="B125" s="44" t="s">
        <v>596</v>
      </c>
      <c r="C125" s="41">
        <v>35300</v>
      </c>
      <c r="D125" s="41">
        <v>35300</v>
      </c>
      <c r="E125" s="41">
        <v>35300</v>
      </c>
    </row>
    <row r="126" spans="1:5" x14ac:dyDescent="0.25">
      <c r="A126" s="60" t="s">
        <v>795</v>
      </c>
      <c r="B126" s="44" t="s">
        <v>843</v>
      </c>
      <c r="C126" s="41"/>
      <c r="D126" s="41"/>
      <c r="E126" s="41">
        <v>20000000</v>
      </c>
    </row>
    <row r="127" spans="1:5" x14ac:dyDescent="0.25">
      <c r="A127" s="60" t="s">
        <v>844</v>
      </c>
      <c r="B127" s="44" t="s">
        <v>879</v>
      </c>
      <c r="C127" s="41">
        <v>3084706</v>
      </c>
      <c r="D127" s="41">
        <v>2570788</v>
      </c>
      <c r="E127" s="41">
        <v>3084706</v>
      </c>
    </row>
    <row r="128" spans="1:5" x14ac:dyDescent="0.25">
      <c r="A128" s="60" t="s">
        <v>845</v>
      </c>
      <c r="B128" s="44" t="s">
        <v>880</v>
      </c>
      <c r="C128" s="41">
        <v>39902615</v>
      </c>
      <c r="D128" s="41">
        <v>25323281</v>
      </c>
      <c r="E128" s="41">
        <v>47170342.350000001</v>
      </c>
    </row>
    <row r="129" spans="1:5" x14ac:dyDescent="0.25">
      <c r="A129" s="60" t="s">
        <v>846</v>
      </c>
      <c r="B129" s="44" t="s">
        <v>925</v>
      </c>
      <c r="C129" s="41"/>
      <c r="D129" s="41"/>
      <c r="E129" s="41">
        <v>50000000</v>
      </c>
    </row>
    <row r="130" spans="1:5" hidden="1" x14ac:dyDescent="0.25">
      <c r="A130" s="60" t="s">
        <v>847</v>
      </c>
      <c r="B130" s="44"/>
      <c r="C130" s="41"/>
      <c r="D130" s="41"/>
      <c r="E130" s="41"/>
    </row>
    <row r="131" spans="1:5" hidden="1" x14ac:dyDescent="0.25">
      <c r="A131" s="60" t="s">
        <v>848</v>
      </c>
      <c r="B131" s="44"/>
      <c r="C131" s="41"/>
      <c r="D131" s="41"/>
      <c r="E131" s="41"/>
    </row>
    <row r="132" spans="1:5" hidden="1" x14ac:dyDescent="0.25">
      <c r="A132" s="60" t="s">
        <v>849</v>
      </c>
      <c r="B132" s="44"/>
      <c r="C132" s="41"/>
      <c r="D132" s="41"/>
      <c r="E132" s="41"/>
    </row>
    <row r="133" spans="1:5" hidden="1" x14ac:dyDescent="0.25">
      <c r="A133" s="60" t="s">
        <v>850</v>
      </c>
      <c r="B133" s="44"/>
      <c r="C133" s="41"/>
      <c r="D133" s="41"/>
      <c r="E133" s="41"/>
    </row>
    <row r="134" spans="1:5" hidden="1" x14ac:dyDescent="0.25">
      <c r="A134" s="60" t="s">
        <v>851</v>
      </c>
      <c r="B134" s="44"/>
      <c r="C134" s="41"/>
      <c r="D134" s="41"/>
      <c r="E134" s="41"/>
    </row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29TPf18RVmaMix1oaUS7uMZmMGHAspGbqLu/7LmVlMtW6J2lkMsNIs1lc9GSv57mLeOMiR2aKA94YoLKRG07Cw==" saltValue="/XhtTQmfxTlyziOcx/7rmQ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honeticPr fontId="14" type="noConversion"/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53" max="16383" man="1"/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G300"/>
  <sheetViews>
    <sheetView view="pageBreakPreview" topLeftCell="A84" zoomScale="60" zoomScaleNormal="120" workbookViewId="0">
      <selection sqref="A1:F1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  <c r="F1" s="67"/>
    </row>
    <row r="2" spans="1:6" x14ac:dyDescent="0.25">
      <c r="A2" s="68" t="s">
        <v>826</v>
      </c>
      <c r="B2" s="68"/>
      <c r="C2" s="68"/>
      <c r="D2" s="68"/>
      <c r="E2" s="68"/>
      <c r="F2" s="68"/>
    </row>
    <row r="3" spans="1:6" x14ac:dyDescent="0.25">
      <c r="A3" s="68" t="s">
        <v>765</v>
      </c>
      <c r="B3" s="68"/>
      <c r="C3" s="68"/>
      <c r="D3" s="68"/>
      <c r="E3" s="68"/>
      <c r="F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608</v>
      </c>
      <c r="B6" s="4">
        <v>3</v>
      </c>
      <c r="C6" s="5" t="s">
        <v>113</v>
      </c>
      <c r="D6" s="11">
        <f>D7+D11+D16+D22+D28+D37+D44+D56+D63+D69</f>
        <v>2350000</v>
      </c>
      <c r="E6" s="11">
        <f>E7+E11+E16+E22+E28+E37+E44+E56+E63+E69</f>
        <v>2350000</v>
      </c>
      <c r="F6" s="11">
        <f>F7+F11+F16+F22+F28+F37+F44+F56+F63+F69</f>
        <v>2042480991.71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x14ac:dyDescent="0.25">
      <c r="A8" s="42" t="s">
        <v>609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/>
      <c r="B9" s="43"/>
      <c r="C9" s="44" t="s">
        <v>797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1836980991.71</v>
      </c>
    </row>
    <row r="12" spans="1:6" x14ac:dyDescent="0.25">
      <c r="A12" s="42" t="s">
        <v>610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661</v>
      </c>
      <c r="B13" s="43">
        <v>32010220</v>
      </c>
      <c r="C13" s="44" t="s">
        <v>571</v>
      </c>
      <c r="D13" s="45"/>
      <c r="E13" s="45"/>
      <c r="F13" s="45">
        <v>400000000</v>
      </c>
    </row>
    <row r="14" spans="1:6" s="1" customFormat="1" x14ac:dyDescent="0.25">
      <c r="A14" s="65" t="s">
        <v>662</v>
      </c>
      <c r="B14" s="6">
        <v>32010221</v>
      </c>
      <c r="C14" s="7" t="s">
        <v>772</v>
      </c>
      <c r="D14" s="66">
        <f>SUM(D78:D98)</f>
        <v>0</v>
      </c>
      <c r="E14" s="66">
        <f>SUM(E78:E98)</f>
        <v>0</v>
      </c>
      <c r="F14" s="66">
        <f>SUM(F78:F98)</f>
        <v>1436980991.71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7" x14ac:dyDescent="0.25">
      <c r="A17" s="42" t="s">
        <v>663</v>
      </c>
      <c r="B17" s="43">
        <v>32010301</v>
      </c>
      <c r="C17" s="44" t="s">
        <v>119</v>
      </c>
      <c r="D17" s="45"/>
      <c r="E17" s="45"/>
      <c r="F17" s="45"/>
    </row>
    <row r="18" spans="1:7" hidden="1" x14ac:dyDescent="0.25">
      <c r="A18" s="44"/>
      <c r="B18" s="43"/>
      <c r="C18" s="44"/>
      <c r="D18" s="45"/>
      <c r="E18" s="45"/>
      <c r="F18" s="45"/>
    </row>
    <row r="19" spans="1:7" hidden="1" x14ac:dyDescent="0.25">
      <c r="A19" s="44"/>
      <c r="B19" s="43"/>
      <c r="C19" s="44"/>
      <c r="D19" s="45"/>
      <c r="E19" s="45"/>
      <c r="F19" s="45"/>
      <c r="G19" s="49" t="s">
        <v>842</v>
      </c>
    </row>
    <row r="20" spans="1:7" hidden="1" x14ac:dyDescent="0.25">
      <c r="A20" s="44"/>
      <c r="B20" s="43"/>
      <c r="C20" s="44"/>
      <c r="D20" s="45"/>
      <c r="E20" s="45"/>
      <c r="F20" s="45"/>
    </row>
    <row r="21" spans="1:7" hidden="1" x14ac:dyDescent="0.25">
      <c r="A21" s="44"/>
      <c r="B21" s="43"/>
      <c r="C21" s="44"/>
      <c r="D21" s="45"/>
      <c r="E21" s="45"/>
      <c r="F21" s="45"/>
    </row>
    <row r="22" spans="1:7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7" x14ac:dyDescent="0.25">
      <c r="A23" s="42" t="s">
        <v>664</v>
      </c>
      <c r="B23" s="43">
        <v>32010405</v>
      </c>
      <c r="C23" s="44" t="s">
        <v>121</v>
      </c>
      <c r="D23" s="45"/>
      <c r="E23" s="45"/>
      <c r="F23" s="45"/>
    </row>
    <row r="24" spans="1:7" x14ac:dyDescent="0.25">
      <c r="A24" s="42" t="s">
        <v>665</v>
      </c>
      <c r="B24" s="43">
        <v>32010406</v>
      </c>
      <c r="C24" s="44" t="s">
        <v>122</v>
      </c>
      <c r="D24" s="45"/>
      <c r="E24" s="45"/>
      <c r="F24" s="45"/>
    </row>
    <row r="25" spans="1:7" x14ac:dyDescent="0.25">
      <c r="A25" s="42" t="s">
        <v>666</v>
      </c>
      <c r="B25" s="43">
        <v>32010407</v>
      </c>
      <c r="C25" s="44" t="s">
        <v>123</v>
      </c>
      <c r="D25" s="45"/>
      <c r="E25" s="45"/>
      <c r="F25" s="45"/>
    </row>
    <row r="26" spans="1:7" x14ac:dyDescent="0.25">
      <c r="A26" s="42" t="s">
        <v>667</v>
      </c>
      <c r="B26" s="43">
        <v>32010408</v>
      </c>
      <c r="C26" s="44" t="s">
        <v>124</v>
      </c>
      <c r="D26" s="45"/>
      <c r="E26" s="45"/>
      <c r="F26" s="45"/>
    </row>
    <row r="27" spans="1:7" hidden="1" x14ac:dyDescent="0.25">
      <c r="A27" s="44"/>
      <c r="B27" s="43"/>
      <c r="C27" s="44"/>
      <c r="D27" s="45"/>
      <c r="E27" s="45"/>
      <c r="F27" s="45"/>
    </row>
    <row r="28" spans="1:7" s="1" customFormat="1" x14ac:dyDescent="0.25">
      <c r="A28" s="5"/>
      <c r="B28" s="4">
        <v>320105</v>
      </c>
      <c r="C28" s="5" t="s">
        <v>125</v>
      </c>
      <c r="D28" s="11">
        <f>SUM(D29:D36)</f>
        <v>2350000</v>
      </c>
      <c r="E28" s="11">
        <f t="shared" ref="E28:F28" si="3">SUM(E29:E36)</f>
        <v>2350000</v>
      </c>
      <c r="F28" s="11">
        <f t="shared" si="3"/>
        <v>5500000</v>
      </c>
    </row>
    <row r="29" spans="1:7" x14ac:dyDescent="0.25">
      <c r="A29" s="42" t="s">
        <v>668</v>
      </c>
      <c r="B29" s="43">
        <v>32010501</v>
      </c>
      <c r="C29" s="44" t="s">
        <v>852</v>
      </c>
      <c r="D29" s="45">
        <v>350000</v>
      </c>
      <c r="E29" s="45">
        <v>350000</v>
      </c>
      <c r="F29" s="45">
        <v>2500000</v>
      </c>
    </row>
    <row r="30" spans="1:7" x14ac:dyDescent="0.25">
      <c r="A30" s="44"/>
      <c r="B30" s="43">
        <v>32010502</v>
      </c>
      <c r="C30" s="44" t="s">
        <v>853</v>
      </c>
      <c r="D30" s="45">
        <v>1500000</v>
      </c>
      <c r="E30" s="45">
        <v>1500000</v>
      </c>
      <c r="F30" s="45">
        <v>2000000</v>
      </c>
    </row>
    <row r="31" spans="1:7" x14ac:dyDescent="0.25">
      <c r="A31" s="44"/>
      <c r="B31" s="43">
        <v>32010503</v>
      </c>
      <c r="C31" s="44" t="s">
        <v>854</v>
      </c>
      <c r="D31" s="45">
        <v>500000</v>
      </c>
      <c r="E31" s="45">
        <v>500000</v>
      </c>
      <c r="F31" s="45">
        <v>1000000</v>
      </c>
    </row>
    <row r="32" spans="1:7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x14ac:dyDescent="0.25">
      <c r="A38" s="42" t="s">
        <v>669</v>
      </c>
      <c r="B38" s="43">
        <v>32010601</v>
      </c>
      <c r="C38" s="44" t="s">
        <v>128</v>
      </c>
      <c r="D38" s="45"/>
      <c r="E38" s="45"/>
      <c r="F38" s="45"/>
    </row>
    <row r="39" spans="1:6" x14ac:dyDescent="0.25">
      <c r="A39" s="42" t="s">
        <v>670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x14ac:dyDescent="0.25">
      <c r="A45" s="42" t="s">
        <v>671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x14ac:dyDescent="0.25">
      <c r="A47" s="42" t="s">
        <v>672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x14ac:dyDescent="0.25">
      <c r="A49" s="42" t="s">
        <v>673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x14ac:dyDescent="0.25">
      <c r="A53" s="42" t="s">
        <v>674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x14ac:dyDescent="0.25">
      <c r="A57" s="42" t="s">
        <v>675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 t="s">
        <v>676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677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x14ac:dyDescent="0.25">
      <c r="A64" s="42" t="s">
        <v>678</v>
      </c>
      <c r="B64" s="43">
        <v>32030101</v>
      </c>
      <c r="C64" s="44" t="s">
        <v>139</v>
      </c>
      <c r="D64" s="45"/>
      <c r="E64" s="45"/>
      <c r="F64" s="45"/>
    </row>
    <row r="65" spans="1:6" x14ac:dyDescent="0.25">
      <c r="A65" s="42" t="s">
        <v>679</v>
      </c>
      <c r="B65" s="43">
        <v>32030109</v>
      </c>
      <c r="C65" s="44" t="s">
        <v>140</v>
      </c>
      <c r="D65" s="45"/>
      <c r="E65" s="45"/>
      <c r="F65" s="45"/>
    </row>
    <row r="66" spans="1:6" x14ac:dyDescent="0.25">
      <c r="A66" s="42" t="s">
        <v>680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681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67" t="s">
        <v>794</v>
      </c>
      <c r="B73" s="67"/>
      <c r="C73" s="67"/>
      <c r="D73" s="67"/>
      <c r="E73" s="67"/>
      <c r="F73" s="67"/>
    </row>
    <row r="74" spans="1:6" x14ac:dyDescent="0.25">
      <c r="A74" s="68" t="s">
        <v>827</v>
      </c>
      <c r="B74" s="68"/>
      <c r="C74" s="68"/>
      <c r="D74" s="68"/>
      <c r="E74" s="68"/>
      <c r="F74" s="68"/>
    </row>
    <row r="75" spans="1:6" x14ac:dyDescent="0.25">
      <c r="A75" s="68" t="s">
        <v>765</v>
      </c>
      <c r="B75" s="68"/>
      <c r="C75" s="68"/>
      <c r="D75" s="68"/>
      <c r="E75" s="68"/>
      <c r="F75" s="68"/>
    </row>
    <row r="77" spans="1:6" ht="45" x14ac:dyDescent="0.25">
      <c r="A77" s="50"/>
      <c r="B77" s="50" t="s">
        <v>793</v>
      </c>
      <c r="C77" s="50" t="s">
        <v>112</v>
      </c>
      <c r="D77" s="50" t="s">
        <v>597</v>
      </c>
      <c r="E77" s="50" t="s">
        <v>598</v>
      </c>
      <c r="F77" s="50" t="s">
        <v>599</v>
      </c>
    </row>
    <row r="78" spans="1:6" ht="45" x14ac:dyDescent="0.25">
      <c r="A78" s="42"/>
      <c r="B78" s="43" t="s">
        <v>775</v>
      </c>
      <c r="C78" s="44" t="s">
        <v>572</v>
      </c>
      <c r="D78" s="45"/>
      <c r="E78" s="45"/>
      <c r="F78" s="45">
        <v>205882352.94</v>
      </c>
    </row>
    <row r="79" spans="1:6" ht="30" x14ac:dyDescent="0.25">
      <c r="A79" s="42"/>
      <c r="B79" s="43" t="s">
        <v>776</v>
      </c>
      <c r="C79" s="44" t="s">
        <v>573</v>
      </c>
      <c r="D79" s="45"/>
      <c r="E79" s="45"/>
      <c r="F79" s="45">
        <v>10336000</v>
      </c>
    </row>
    <row r="80" spans="1:6" ht="30" x14ac:dyDescent="0.25">
      <c r="A80" s="42"/>
      <c r="B80" s="43" t="s">
        <v>777</v>
      </c>
      <c r="C80" s="44" t="s">
        <v>574</v>
      </c>
      <c r="D80" s="45"/>
      <c r="E80" s="45"/>
      <c r="F80" s="45">
        <v>58823529.409999996</v>
      </c>
    </row>
    <row r="81" spans="1:6" ht="45" x14ac:dyDescent="0.25">
      <c r="A81" s="42"/>
      <c r="B81" s="43" t="s">
        <v>778</v>
      </c>
      <c r="C81" s="44" t="s">
        <v>576</v>
      </c>
      <c r="D81" s="45"/>
      <c r="E81" s="45"/>
      <c r="F81" s="45">
        <v>68627450.980000004</v>
      </c>
    </row>
    <row r="82" spans="1:6" ht="45" x14ac:dyDescent="0.25">
      <c r="A82" s="42"/>
      <c r="B82" s="43" t="s">
        <v>779</v>
      </c>
      <c r="C82" s="44" t="s">
        <v>575</v>
      </c>
      <c r="D82" s="45"/>
      <c r="E82" s="45"/>
      <c r="F82" s="45">
        <v>6862745.0999999996</v>
      </c>
    </row>
    <row r="83" spans="1:6" ht="30" x14ac:dyDescent="0.25">
      <c r="A83" s="42"/>
      <c r="B83" s="43" t="s">
        <v>780</v>
      </c>
      <c r="C83" s="44" t="s">
        <v>577</v>
      </c>
      <c r="D83" s="45"/>
      <c r="E83" s="45"/>
      <c r="F83" s="45">
        <v>68627450.980000004</v>
      </c>
    </row>
    <row r="84" spans="1:6" ht="45" x14ac:dyDescent="0.25">
      <c r="A84" s="42"/>
      <c r="B84" s="43" t="s">
        <v>781</v>
      </c>
      <c r="C84" s="44" t="s">
        <v>578</v>
      </c>
      <c r="D84" s="45"/>
      <c r="E84" s="45"/>
      <c r="F84" s="45">
        <v>70058823.530000001</v>
      </c>
    </row>
    <row r="85" spans="1:6" ht="30" x14ac:dyDescent="0.25">
      <c r="A85" s="42"/>
      <c r="B85" s="43" t="s">
        <v>782</v>
      </c>
      <c r="C85" s="44" t="s">
        <v>579</v>
      </c>
      <c r="D85" s="45"/>
      <c r="E85" s="45"/>
      <c r="F85" s="45">
        <v>147058823.53</v>
      </c>
    </row>
    <row r="86" spans="1:6" ht="30" x14ac:dyDescent="0.25">
      <c r="A86" s="42"/>
      <c r="B86" s="43" t="s">
        <v>783</v>
      </c>
      <c r="C86" s="44" t="s">
        <v>580</v>
      </c>
      <c r="D86" s="45"/>
      <c r="E86" s="45"/>
      <c r="F86" s="45">
        <v>300000000</v>
      </c>
    </row>
    <row r="87" spans="1:6" ht="45" x14ac:dyDescent="0.25">
      <c r="A87" s="42"/>
      <c r="B87" s="43" t="s">
        <v>784</v>
      </c>
      <c r="C87" s="44" t="s">
        <v>581</v>
      </c>
      <c r="D87" s="45"/>
      <c r="E87" s="45"/>
      <c r="F87" s="45">
        <v>68627450.980000004</v>
      </c>
    </row>
    <row r="88" spans="1:6" ht="30" x14ac:dyDescent="0.25">
      <c r="A88" s="42"/>
      <c r="B88" s="43" t="s">
        <v>785</v>
      </c>
      <c r="C88" s="44" t="s">
        <v>582</v>
      </c>
      <c r="D88" s="45"/>
      <c r="E88" s="45"/>
      <c r="F88" s="45">
        <v>6000000</v>
      </c>
    </row>
    <row r="89" spans="1:6" ht="60" x14ac:dyDescent="0.25">
      <c r="A89" s="42"/>
      <c r="B89" s="43" t="s">
        <v>786</v>
      </c>
      <c r="C89" s="44" t="s">
        <v>583</v>
      </c>
      <c r="D89" s="45"/>
      <c r="E89" s="45"/>
      <c r="F89" s="45">
        <v>3000000</v>
      </c>
    </row>
    <row r="90" spans="1:6" ht="45" x14ac:dyDescent="0.25">
      <c r="A90" s="42"/>
      <c r="B90" s="43" t="s">
        <v>787</v>
      </c>
      <c r="C90" s="44" t="s">
        <v>584</v>
      </c>
      <c r="D90" s="45"/>
      <c r="E90" s="45"/>
      <c r="F90" s="45">
        <v>41176470.590000004</v>
      </c>
    </row>
    <row r="91" spans="1:6" ht="45" x14ac:dyDescent="0.25">
      <c r="A91" s="42"/>
      <c r="B91" s="43" t="s">
        <v>788</v>
      </c>
      <c r="C91" s="44" t="s">
        <v>585</v>
      </c>
      <c r="D91" s="45"/>
      <c r="E91" s="45"/>
      <c r="F91" s="45">
        <v>117647058.81999999</v>
      </c>
    </row>
    <row r="92" spans="1:6" ht="30" x14ac:dyDescent="0.25">
      <c r="A92" s="42"/>
      <c r="B92" s="43" t="s">
        <v>789</v>
      </c>
      <c r="C92" s="44" t="s">
        <v>586</v>
      </c>
      <c r="D92" s="45"/>
      <c r="E92" s="45"/>
      <c r="F92" s="45">
        <v>147058823.53</v>
      </c>
    </row>
    <row r="93" spans="1:6" ht="45" x14ac:dyDescent="0.25">
      <c r="A93" s="42"/>
      <c r="B93" s="43" t="s">
        <v>790</v>
      </c>
      <c r="C93" s="44" t="s">
        <v>587</v>
      </c>
      <c r="D93" s="45"/>
      <c r="E93" s="45"/>
      <c r="F93" s="45">
        <v>1166364.26</v>
      </c>
    </row>
    <row r="94" spans="1:6" x14ac:dyDescent="0.25">
      <c r="A94" s="42"/>
      <c r="B94" s="43" t="s">
        <v>791</v>
      </c>
      <c r="C94" s="44" t="s">
        <v>588</v>
      </c>
      <c r="D94" s="45"/>
      <c r="E94" s="45"/>
      <c r="F94" s="45">
        <v>65282352.939999998</v>
      </c>
    </row>
    <row r="95" spans="1:6" ht="30" x14ac:dyDescent="0.25">
      <c r="A95" s="42"/>
      <c r="B95" s="43" t="s">
        <v>792</v>
      </c>
      <c r="C95" s="44" t="s">
        <v>589</v>
      </c>
      <c r="D95" s="45"/>
      <c r="E95" s="45"/>
      <c r="F95" s="45">
        <v>44117647.060000002</v>
      </c>
    </row>
    <row r="96" spans="1:6" ht="45" x14ac:dyDescent="0.25">
      <c r="A96" s="42"/>
      <c r="B96" s="43" t="s">
        <v>795</v>
      </c>
      <c r="C96" s="44" t="s">
        <v>590</v>
      </c>
      <c r="D96" s="45"/>
      <c r="E96" s="45"/>
      <c r="F96" s="45">
        <v>6627647.0599999996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DRcgdvp3mHwRUMtoVAotCdDKnHTzh3Dfpm7TLtWtTjK29f3Xo2CebMjXmrtS60W4KWr+Z9ozi9k/FvrsR2MrQ==" saltValue="jLFIkJam2nYrwq5LaNekvQ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59" orientation="landscape" r:id="rId1"/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828</v>
      </c>
      <c r="B3" s="69"/>
      <c r="C3" s="69"/>
      <c r="D3" s="69"/>
      <c r="E3" s="69"/>
    </row>
    <row r="4" spans="1:5" x14ac:dyDescent="0.25">
      <c r="A4" s="68" t="s">
        <v>766</v>
      </c>
      <c r="B4" s="68"/>
      <c r="C4" s="68"/>
      <c r="D4" s="68"/>
      <c r="E4" s="68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60799046</v>
      </c>
      <c r="D7" s="12">
        <f t="shared" ref="D7:E7" si="0">D8+D13+D20</f>
        <v>50665871.68</v>
      </c>
      <c r="E7" s="12">
        <f t="shared" si="0"/>
        <v>52807606</v>
      </c>
    </row>
    <row r="8" spans="1:5" s="1" customFormat="1" x14ac:dyDescent="0.25">
      <c r="A8" s="3">
        <v>2101</v>
      </c>
      <c r="B8" s="3" t="s">
        <v>5</v>
      </c>
      <c r="C8" s="12">
        <f>C9</f>
        <v>60799046</v>
      </c>
      <c r="D8" s="12">
        <f t="shared" ref="D8:E8" si="1">D9</f>
        <v>50665871.68</v>
      </c>
      <c r="E8" s="12">
        <f t="shared" si="1"/>
        <v>52807606</v>
      </c>
    </row>
    <row r="9" spans="1:5" s="1" customFormat="1" x14ac:dyDescent="0.25">
      <c r="A9" s="3">
        <v>210101</v>
      </c>
      <c r="B9" s="3" t="s">
        <v>6</v>
      </c>
      <c r="C9" s="12">
        <f>SUM(C10:C12)</f>
        <v>60799046</v>
      </c>
      <c r="D9" s="12">
        <f t="shared" ref="D9:E9" si="2">SUM(D10:D12)</f>
        <v>50665871.68</v>
      </c>
      <c r="E9" s="12">
        <f t="shared" si="2"/>
        <v>52807606</v>
      </c>
    </row>
    <row r="10" spans="1:5" x14ac:dyDescent="0.25">
      <c r="A10" s="59">
        <v>21010101</v>
      </c>
      <c r="B10" s="48" t="s">
        <v>5</v>
      </c>
      <c r="C10" s="41">
        <v>60799046</v>
      </c>
      <c r="D10" s="41">
        <v>50665871.68</v>
      </c>
      <c r="E10" s="41">
        <v>52807606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XUth3+zzEE5kZtjYmd1o1/mVaAr2O4EbZafCK1ArB0Nlwe7q2qbPxMkdsgGrQQZeSKLR/I4SiMlGKwJwuvGtw==" saltValue="qtWtypwzU9x9dp3SZZsRE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B1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829</v>
      </c>
      <c r="B4" s="69"/>
      <c r="C4" s="69"/>
      <c r="D4" s="69"/>
      <c r="E4" s="69"/>
    </row>
    <row r="5" spans="1:5" x14ac:dyDescent="0.25">
      <c r="A5" s="68" t="s">
        <v>766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28202000</v>
      </c>
      <c r="D7" s="12">
        <f t="shared" ref="D7:E7" si="0">D8+D84+D88+D93</f>
        <v>20015549.960000001</v>
      </c>
      <c r="E7" s="12">
        <f t="shared" si="0"/>
        <v>24000000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22202000</v>
      </c>
      <c r="D8" s="12">
        <f t="shared" ref="D8:E8" si="1">D9+D14+D22+D36+D45+D48+D54+D63+D67+D70</f>
        <v>15728620</v>
      </c>
      <c r="E8" s="12">
        <f t="shared" si="1"/>
        <v>24000000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2750000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2750000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5000000</v>
      </c>
      <c r="D14" s="12">
        <f>SUM(D15:D21)</f>
        <v>2880000</v>
      </c>
      <c r="E14" s="12">
        <f>SUM(E15:E21)</f>
        <v>4500000</v>
      </c>
    </row>
    <row r="15" spans="1:5" x14ac:dyDescent="0.25">
      <c r="A15" s="43">
        <v>22020201</v>
      </c>
      <c r="B15" s="44" t="s">
        <v>28</v>
      </c>
      <c r="C15" s="41">
        <v>5000000</v>
      </c>
      <c r="D15" s="41">
        <v>2880000</v>
      </c>
      <c r="E15" s="41">
        <v>4500000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12500000</v>
      </c>
      <c r="D36" s="12">
        <f t="shared" ref="D36:E36" si="4">SUM(D37:D44)</f>
        <v>9310620</v>
      </c>
      <c r="E36" s="12">
        <f t="shared" si="4"/>
        <v>14500000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3720000</v>
      </c>
      <c r="E37" s="41">
        <v>7000000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250000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7000000</v>
      </c>
      <c r="D41" s="41">
        <v>5340620</v>
      </c>
      <c r="E41" s="41">
        <v>7000000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1702000</v>
      </c>
      <c r="D70" s="12">
        <f t="shared" ref="D70:E70" si="10">SUM(D71:D83)</f>
        <v>788000</v>
      </c>
      <c r="E70" s="12">
        <f t="shared" si="10"/>
        <v>2000000</v>
      </c>
    </row>
    <row r="71" spans="1:5" x14ac:dyDescent="0.25">
      <c r="A71" s="43">
        <v>22021001</v>
      </c>
      <c r="B71" s="44" t="s">
        <v>84</v>
      </c>
      <c r="C71" s="41">
        <v>702000</v>
      </c>
      <c r="D71" s="41">
        <v>320000</v>
      </c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468000</v>
      </c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6000000</v>
      </c>
      <c r="D84" s="12">
        <f t="shared" ref="D84:E84" si="11">D85</f>
        <v>4286929.96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6000000</v>
      </c>
      <c r="D85" s="12">
        <f>SUM(D86:D87)</f>
        <v>4286929.96</v>
      </c>
      <c r="E85" s="12">
        <f>SUM(E86:E87)</f>
        <v>0</v>
      </c>
    </row>
    <row r="86" spans="1:5" x14ac:dyDescent="0.25">
      <c r="A86" s="43">
        <v>22040105</v>
      </c>
      <c r="B86" s="44" t="s">
        <v>99</v>
      </c>
      <c r="C86" s="41">
        <v>6000000</v>
      </c>
      <c r="D86" s="41">
        <v>4286929.96</v>
      </c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3S8rWGvTibpdNyE5HzjpJyGyojJ2Wq2KEY1oXVnPO9UXCzv4IBeBPz/Bp+n1JiCxKLmFvCbZ9UgQwMZfp30Ew==" saltValue="mZCEpp19GpEMJ9p3qHjWm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topLeftCell="A5" zoomScale="80" zoomScaleNormal="130" zoomScaleSheetLayoutView="80" workbookViewId="0">
      <selection activeCell="A76" activeCellId="8" sqref="A8:XFD8 A18:XFD18 A29:XFD29 A35:XFD38 A41:XFD41 A50:XFD51 A57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830</v>
      </c>
      <c r="B2" s="68"/>
      <c r="C2" s="68"/>
      <c r="D2" s="68"/>
      <c r="E2" s="68"/>
    </row>
    <row r="3" spans="1:6" x14ac:dyDescent="0.25">
      <c r="A3" s="68" t="s">
        <v>766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611</v>
      </c>
      <c r="B6" s="4">
        <v>3</v>
      </c>
      <c r="C6" s="5" t="s">
        <v>113</v>
      </c>
      <c r="D6" s="11">
        <f>D7+D17+D28+D34+D40+D49+D56+D68+D75+D81</f>
        <v>358600340</v>
      </c>
      <c r="E6" s="11">
        <f t="shared" ref="E6:F6" si="0">E7+E17+E28+E34+E40+E49+E56+E68+E75+E81</f>
        <v>233262063.13</v>
      </c>
      <c r="F6" s="11">
        <f t="shared" si="0"/>
        <v>255000000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30000000</v>
      </c>
      <c r="E7" s="11">
        <f t="shared" ref="E7:F7" si="1">SUM(E8:E16)</f>
        <v>1839200</v>
      </c>
      <c r="F7" s="11">
        <f t="shared" si="1"/>
        <v>13000000</v>
      </c>
    </row>
    <row r="8" spans="1:6" hidden="1" x14ac:dyDescent="0.25">
      <c r="A8" s="42" t="s">
        <v>612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>
        <v>32010101</v>
      </c>
      <c r="C9" s="44" t="s">
        <v>855</v>
      </c>
      <c r="D9" s="45">
        <v>15000000</v>
      </c>
      <c r="E9" s="45">
        <v>1839200</v>
      </c>
      <c r="F9" s="45">
        <v>5000000</v>
      </c>
    </row>
    <row r="10" spans="1:6" ht="30" x14ac:dyDescent="0.25">
      <c r="A10" s="44"/>
      <c r="B10" s="43">
        <v>32010102</v>
      </c>
      <c r="C10" s="44" t="s">
        <v>856</v>
      </c>
      <c r="D10" s="45">
        <v>15000000</v>
      </c>
      <c r="E10" s="45"/>
      <c r="F10" s="45">
        <v>8000000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328600340</v>
      </c>
      <c r="E17" s="11">
        <f t="shared" ref="E17:F17" si="2">SUM(E18:E27)</f>
        <v>231422863.13</v>
      </c>
      <c r="F17" s="11">
        <f t="shared" si="2"/>
        <v>242000000</v>
      </c>
    </row>
    <row r="18" spans="1:6" hidden="1" x14ac:dyDescent="0.25">
      <c r="A18" s="42" t="s">
        <v>613</v>
      </c>
      <c r="B18" s="43">
        <v>32010202</v>
      </c>
      <c r="C18" s="44" t="s">
        <v>117</v>
      </c>
      <c r="D18" s="45"/>
      <c r="E18" s="45"/>
      <c r="F18" s="45"/>
    </row>
    <row r="19" spans="1:6" ht="45" x14ac:dyDescent="0.25">
      <c r="A19" s="46"/>
      <c r="B19" s="47">
        <v>32010202</v>
      </c>
      <c r="C19" s="46" t="s">
        <v>881</v>
      </c>
      <c r="D19" s="45">
        <v>105000000</v>
      </c>
      <c r="E19" s="45">
        <v>73123782.120000005</v>
      </c>
      <c r="F19" s="45">
        <v>130000000</v>
      </c>
    </row>
    <row r="20" spans="1:6" ht="45" x14ac:dyDescent="0.25">
      <c r="A20" s="46"/>
      <c r="B20" s="47">
        <v>32010206</v>
      </c>
      <c r="C20" s="46" t="s">
        <v>882</v>
      </c>
      <c r="D20" s="45">
        <v>4000000</v>
      </c>
      <c r="E20" s="45">
        <v>2000000</v>
      </c>
      <c r="F20" s="45">
        <v>7000000</v>
      </c>
    </row>
    <row r="21" spans="1:6" ht="30" x14ac:dyDescent="0.25">
      <c r="A21" s="46"/>
      <c r="B21" s="47">
        <v>32010207</v>
      </c>
      <c r="C21" s="46" t="s">
        <v>883</v>
      </c>
      <c r="D21" s="45">
        <v>45000000</v>
      </c>
      <c r="E21" s="45">
        <v>13006115.01</v>
      </c>
      <c r="F21" s="45">
        <v>20000000</v>
      </c>
    </row>
    <row r="22" spans="1:6" ht="30" x14ac:dyDescent="0.25">
      <c r="A22" s="46"/>
      <c r="B22" s="47">
        <v>32010208</v>
      </c>
      <c r="C22" s="46" t="s">
        <v>884</v>
      </c>
      <c r="D22" s="45">
        <v>15000000</v>
      </c>
      <c r="E22" s="45">
        <v>3176250</v>
      </c>
      <c r="F22" s="45">
        <v>10000000</v>
      </c>
    </row>
    <row r="23" spans="1:6" ht="30" x14ac:dyDescent="0.25">
      <c r="A23" s="46"/>
      <c r="B23" s="47">
        <v>32010209</v>
      </c>
      <c r="C23" s="46" t="s">
        <v>885</v>
      </c>
      <c r="D23" s="45">
        <v>157600340</v>
      </c>
      <c r="E23" s="45">
        <v>139316716</v>
      </c>
      <c r="F23" s="45">
        <v>70000000</v>
      </c>
    </row>
    <row r="24" spans="1:6" ht="30" x14ac:dyDescent="0.25">
      <c r="A24" s="46"/>
      <c r="B24" s="47">
        <v>32010210</v>
      </c>
      <c r="C24" s="46" t="s">
        <v>886</v>
      </c>
      <c r="D24" s="45">
        <v>2000000</v>
      </c>
      <c r="E24" s="45">
        <v>800000</v>
      </c>
      <c r="F24" s="45">
        <v>5000000</v>
      </c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682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683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684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685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686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687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688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689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690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691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692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693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694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695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696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697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698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699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700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XY71+Wex0dVEZtKNL2Dos6p0hY+uW7nA0DYPHU5HTfffOGl26/dOPjM1liUsde6lkBQZirxuKPfqS+aFiCGHw==" saltValue="Ad0DuVmbNG24lD1Aak7k9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40" zoomScaleSheetLayoutView="90" workbookViewId="0">
      <selection activeCell="A10" sqref="A10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831</v>
      </c>
      <c r="B3" s="69"/>
      <c r="C3" s="69"/>
      <c r="D3" s="69"/>
      <c r="E3" s="69"/>
    </row>
    <row r="4" spans="1:5" x14ac:dyDescent="0.25">
      <c r="A4" s="68" t="s">
        <v>767</v>
      </c>
      <c r="B4" s="68"/>
      <c r="C4" s="68"/>
      <c r="D4" s="68"/>
      <c r="E4" s="68"/>
    </row>
    <row r="6" spans="1:5" ht="44.4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C8+C14+C21</f>
        <v>1418447489.46</v>
      </c>
      <c r="D7" s="12">
        <f t="shared" ref="D7:E7" si="0">D8+D14+D21</f>
        <v>1215605823.1300001</v>
      </c>
      <c r="E7" s="12">
        <f t="shared" si="0"/>
        <v>1564660319.5</v>
      </c>
    </row>
    <row r="8" spans="1:5" s="1" customFormat="1" x14ac:dyDescent="0.25">
      <c r="A8" s="3">
        <v>2101</v>
      </c>
      <c r="B8" s="3" t="s">
        <v>5</v>
      </c>
      <c r="C8" s="12">
        <f>C9</f>
        <v>1418447489.46</v>
      </c>
      <c r="D8" s="12">
        <f t="shared" ref="D8:E8" si="1">D9</f>
        <v>1215605823.1300001</v>
      </c>
      <c r="E8" s="12">
        <f t="shared" si="1"/>
        <v>1564660319.5</v>
      </c>
    </row>
    <row r="9" spans="1:5" s="1" customFormat="1" x14ac:dyDescent="0.25">
      <c r="A9" s="3">
        <v>210101</v>
      </c>
      <c r="B9" s="3" t="s">
        <v>6</v>
      </c>
      <c r="C9" s="12">
        <f>SUM(C10:C13)</f>
        <v>1418447489.46</v>
      </c>
      <c r="D9" s="12">
        <f t="shared" ref="D9:E9" si="2">SUM(D10:D13)</f>
        <v>1215605823.1300001</v>
      </c>
      <c r="E9" s="12">
        <f t="shared" si="2"/>
        <v>1564660319.5</v>
      </c>
    </row>
    <row r="10" spans="1:5" x14ac:dyDescent="0.25">
      <c r="A10" s="59">
        <v>21010101</v>
      </c>
      <c r="B10" s="48" t="s">
        <v>801</v>
      </c>
      <c r="C10" s="41">
        <v>83841106.739999995</v>
      </c>
      <c r="D10" s="41"/>
      <c r="E10" s="41">
        <v>81645540.359999999</v>
      </c>
    </row>
    <row r="11" spans="1:5" x14ac:dyDescent="0.25">
      <c r="A11" s="59">
        <v>21010101</v>
      </c>
      <c r="B11" s="48" t="s">
        <v>802</v>
      </c>
      <c r="C11" s="41">
        <v>1334606382.72</v>
      </c>
      <c r="D11" s="41">
        <v>1215605823.1300001</v>
      </c>
      <c r="E11" s="41">
        <v>1483014779.1400001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hidden="1" x14ac:dyDescent="0.25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ct3POQGKwSq+qRbPYOW36f5qpoojIn0b56LQN90FlfbI7y7pkEnvOrks0KTo0NlXaOez8UG0QJw55sX6Amu0w==" saltValue="H43wMQlhzJdfa/aeGlBYq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/>
  <dimension ref="A3:E300"/>
  <sheetViews>
    <sheetView view="pageBreakPreview" topLeftCell="A23" zoomScale="90" zoomScaleNormal="12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832</v>
      </c>
      <c r="B4" s="69"/>
      <c r="C4" s="69"/>
      <c r="D4" s="69"/>
      <c r="E4" s="69"/>
    </row>
    <row r="5" spans="1:5" x14ac:dyDescent="0.25">
      <c r="A5" s="68" t="s">
        <v>767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C8+C84+C96+C101</f>
        <v>417700000</v>
      </c>
      <c r="D7" s="12">
        <f t="shared" ref="D7:E7" si="0">D8+D84+D96+D101</f>
        <v>390889000</v>
      </c>
      <c r="E7" s="12">
        <f t="shared" si="0"/>
        <v>325826000.5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84700000</v>
      </c>
      <c r="D8" s="12">
        <f t="shared" ref="D8:E8" si="1">D9+D14+D22+D36+D45+D48+D54+D63+D67+D70</f>
        <v>73389000</v>
      </c>
      <c r="E8" s="12">
        <f t="shared" si="1"/>
        <v>102280000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3030000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4000000</v>
      </c>
      <c r="D11" s="41">
        <v>3030000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2200000</v>
      </c>
      <c r="D22" s="12">
        <f t="shared" ref="D22:E22" si="3">SUM(D23:D35)</f>
        <v>2002000</v>
      </c>
      <c r="E22" s="12">
        <f t="shared" si="3"/>
        <v>2700000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480000</v>
      </c>
      <c r="E23" s="41">
        <v>500000</v>
      </c>
    </row>
    <row r="24" spans="1:5" x14ac:dyDescent="0.25">
      <c r="A24" s="43">
        <v>22020302</v>
      </c>
      <c r="B24" s="44" t="s">
        <v>37</v>
      </c>
      <c r="C24" s="41">
        <v>1000000</v>
      </c>
      <c r="D24" s="41">
        <v>860000</v>
      </c>
      <c r="E24" s="41">
        <v>1500000</v>
      </c>
    </row>
    <row r="25" spans="1:5" x14ac:dyDescent="0.25">
      <c r="A25" s="43">
        <v>22020303</v>
      </c>
      <c r="B25" s="44" t="s">
        <v>38</v>
      </c>
      <c r="C25" s="41">
        <v>100000</v>
      </c>
      <c r="D25" s="41">
        <v>97000</v>
      </c>
      <c r="E25" s="41">
        <v>100000</v>
      </c>
    </row>
    <row r="26" spans="1:5" x14ac:dyDescent="0.25">
      <c r="A26" s="43">
        <v>22020304</v>
      </c>
      <c r="B26" s="44" t="s">
        <v>39</v>
      </c>
      <c r="C26" s="41">
        <v>100000</v>
      </c>
      <c r="D26" s="41">
        <v>95000</v>
      </c>
      <c r="E26" s="41">
        <v>100000</v>
      </c>
    </row>
    <row r="27" spans="1:5" x14ac:dyDescent="0.25">
      <c r="A27" s="43">
        <v>22020305</v>
      </c>
      <c r="B27" s="44" t="s">
        <v>40</v>
      </c>
      <c r="C27" s="41">
        <v>500000</v>
      </c>
      <c r="D27" s="41">
        <v>470000</v>
      </c>
      <c r="E27" s="41">
        <v>500000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4400000</v>
      </c>
      <c r="D36" s="12">
        <f t="shared" ref="D36:E36" si="4">SUM(D37:D44)</f>
        <v>2680000</v>
      </c>
      <c r="E36" s="12">
        <f t="shared" si="4"/>
        <v>3500000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1500000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400000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x14ac:dyDescent="0.25">
      <c r="A40" s="43">
        <v>22020404</v>
      </c>
      <c r="B40" s="44" t="s">
        <v>53</v>
      </c>
      <c r="C40" s="41">
        <v>400000</v>
      </c>
      <c r="D40" s="41">
        <v>350000</v>
      </c>
      <c r="E40" s="41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x14ac:dyDescent="0.25">
      <c r="A44" s="43">
        <v>22020411</v>
      </c>
      <c r="B44" s="44" t="s">
        <v>57</v>
      </c>
      <c r="C44" s="41">
        <v>500000</v>
      </c>
      <c r="D44" s="41">
        <v>430000</v>
      </c>
      <c r="E44" s="41">
        <v>500000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5000000</v>
      </c>
      <c r="D45" s="12">
        <f t="shared" ref="D45:E45" si="5">SUM(D46:D47)</f>
        <v>1500000</v>
      </c>
      <c r="E45" s="12">
        <f t="shared" si="5"/>
        <v>2000000</v>
      </c>
    </row>
    <row r="46" spans="1:5" x14ac:dyDescent="0.25">
      <c r="A46" s="43">
        <v>22020501</v>
      </c>
      <c r="B46" s="44" t="s">
        <v>59</v>
      </c>
      <c r="C46" s="41">
        <v>5000000</v>
      </c>
      <c r="D46" s="41">
        <v>1500000</v>
      </c>
      <c r="E46" s="41">
        <v>2000000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2100000</v>
      </c>
      <c r="E63" s="12">
        <f t="shared" si="8"/>
        <v>3000000</v>
      </c>
    </row>
    <row r="64" spans="1:5" x14ac:dyDescent="0.25">
      <c r="A64" s="43">
        <v>22020801</v>
      </c>
      <c r="B64" s="44" t="s">
        <v>77</v>
      </c>
      <c r="C64" s="41">
        <v>3000000</v>
      </c>
      <c r="D64" s="41">
        <v>2100000</v>
      </c>
      <c r="E64" s="41">
        <v>3000000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66100000</v>
      </c>
      <c r="D70" s="12">
        <f t="shared" ref="D70:E70" si="10">SUM(D71:D83)</f>
        <v>62077000</v>
      </c>
      <c r="E70" s="12">
        <f t="shared" si="10"/>
        <v>86080000</v>
      </c>
    </row>
    <row r="71" spans="1:5" x14ac:dyDescent="0.25">
      <c r="A71" s="43">
        <v>22021001</v>
      </c>
      <c r="B71" s="44" t="s">
        <v>84</v>
      </c>
      <c r="C71" s="41">
        <v>3500000</v>
      </c>
      <c r="D71" s="41">
        <v>2300000</v>
      </c>
      <c r="E71" s="41">
        <v>4500000</v>
      </c>
    </row>
    <row r="72" spans="1:5" x14ac:dyDescent="0.25">
      <c r="A72" s="43">
        <v>22021002</v>
      </c>
      <c r="B72" s="44" t="s">
        <v>85</v>
      </c>
      <c r="C72" s="41">
        <v>1000000</v>
      </c>
      <c r="D72" s="41">
        <v>750000</v>
      </c>
      <c r="E72" s="41">
        <v>1000000</v>
      </c>
    </row>
    <row r="73" spans="1:5" x14ac:dyDescent="0.25">
      <c r="A73" s="43">
        <v>22021003</v>
      </c>
      <c r="B73" s="44" t="s">
        <v>86</v>
      </c>
      <c r="C73" s="41">
        <v>10000000</v>
      </c>
      <c r="D73" s="41">
        <v>9700000</v>
      </c>
      <c r="E73" s="41">
        <v>13000000</v>
      </c>
    </row>
    <row r="74" spans="1:5" x14ac:dyDescent="0.25">
      <c r="A74" s="43">
        <v>22021004</v>
      </c>
      <c r="B74" s="44" t="s">
        <v>87</v>
      </c>
      <c r="C74" s="41">
        <v>500000</v>
      </c>
      <c r="D74" s="41">
        <v>430000</v>
      </c>
      <c r="E74" s="41">
        <v>500000</v>
      </c>
    </row>
    <row r="75" spans="1:5" x14ac:dyDescent="0.25">
      <c r="A75" s="43">
        <v>22021006</v>
      </c>
      <c r="B75" s="44" t="s">
        <v>88</v>
      </c>
      <c r="C75" s="41">
        <v>100000</v>
      </c>
      <c r="D75" s="41">
        <v>97000</v>
      </c>
      <c r="E75" s="41">
        <v>80000</v>
      </c>
    </row>
    <row r="76" spans="1:5" x14ac:dyDescent="0.25">
      <c r="A76" s="43">
        <v>22021007</v>
      </c>
      <c r="B76" s="44" t="s">
        <v>89</v>
      </c>
      <c r="C76" s="41">
        <v>45000000</v>
      </c>
      <c r="D76" s="41">
        <v>43000000</v>
      </c>
      <c r="E76" s="41">
        <v>55000000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>
        <v>5000000</v>
      </c>
      <c r="D78" s="41">
        <v>4900000</v>
      </c>
      <c r="E78" s="41">
        <v>8000000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1000000</v>
      </c>
      <c r="D83" s="41">
        <v>900000</v>
      </c>
      <c r="E83" s="41">
        <v>4000000</v>
      </c>
    </row>
    <row r="84" spans="1:5" s="1" customFormat="1" ht="12.6" customHeight="1" x14ac:dyDescent="0.25">
      <c r="A84" s="4">
        <v>2204</v>
      </c>
      <c r="B84" s="5" t="s">
        <v>97</v>
      </c>
      <c r="C84" s="12">
        <f>C85</f>
        <v>323000000</v>
      </c>
      <c r="D84" s="12">
        <f t="shared" ref="D84:E84" si="11">D85</f>
        <v>309500000</v>
      </c>
      <c r="E84" s="12">
        <f t="shared" si="11"/>
        <v>218546000.5</v>
      </c>
    </row>
    <row r="85" spans="1:5" s="1" customFormat="1" ht="12.6" customHeight="1" x14ac:dyDescent="0.25">
      <c r="A85" s="4">
        <v>220401</v>
      </c>
      <c r="B85" s="5" t="s">
        <v>98</v>
      </c>
      <c r="C85" s="12">
        <f>SUM(C91:C95)</f>
        <v>323000000</v>
      </c>
      <c r="D85" s="12">
        <f>SUM(D91:D95)</f>
        <v>309500000</v>
      </c>
      <c r="E85" s="12">
        <f>SUM(E91:E95)</f>
        <v>218546000.5</v>
      </c>
    </row>
    <row r="86" spans="1:5" s="1" customFormat="1" ht="19.8" hidden="1" customHeight="1" x14ac:dyDescent="0.25">
      <c r="A86" s="4"/>
      <c r="B86" s="5"/>
      <c r="C86" s="12"/>
      <c r="D86" s="12"/>
      <c r="E86" s="12"/>
    </row>
    <row r="87" spans="1:5" s="1" customFormat="1" ht="13.8" hidden="1" customHeight="1" x14ac:dyDescent="0.25">
      <c r="A87" s="4"/>
      <c r="B87" s="5"/>
      <c r="C87" s="12"/>
      <c r="D87" s="12"/>
      <c r="E87" s="12"/>
    </row>
    <row r="88" spans="1:5" s="1" customFormat="1" ht="16.2" hidden="1" customHeight="1" x14ac:dyDescent="0.25">
      <c r="A88" s="4"/>
      <c r="B88" s="5"/>
      <c r="C88" s="12"/>
      <c r="D88" s="12"/>
      <c r="E88" s="12"/>
    </row>
    <row r="89" spans="1:5" s="1" customFormat="1" ht="15.6" hidden="1" customHeight="1" x14ac:dyDescent="0.25">
      <c r="A89" s="4"/>
      <c r="B89" s="5"/>
      <c r="C89" s="12"/>
      <c r="D89" s="12"/>
      <c r="E89" s="12"/>
    </row>
    <row r="90" spans="1:5" s="1" customFormat="1" hidden="1" x14ac:dyDescent="0.25">
      <c r="A90" s="4"/>
      <c r="B90" s="5"/>
      <c r="C90" s="12"/>
      <c r="D90" s="12"/>
      <c r="E90" s="12"/>
    </row>
    <row r="91" spans="1:5" hidden="1" x14ac:dyDescent="0.25">
      <c r="A91" s="43"/>
      <c r="B91" s="44" t="s">
        <v>99</v>
      </c>
      <c r="C91" s="41">
        <v>3000000</v>
      </c>
      <c r="D91" s="41"/>
      <c r="E91" s="41"/>
    </row>
    <row r="92" spans="1:5" hidden="1" x14ac:dyDescent="0.25">
      <c r="A92" s="43">
        <v>22040105</v>
      </c>
      <c r="B92" s="44" t="s">
        <v>99</v>
      </c>
      <c r="C92" s="41">
        <v>3000000</v>
      </c>
      <c r="D92" s="41">
        <v>2500000</v>
      </c>
      <c r="E92" s="41">
        <v>3000000</v>
      </c>
    </row>
    <row r="93" spans="1:5" hidden="1" x14ac:dyDescent="0.25">
      <c r="A93" s="43">
        <v>22040105</v>
      </c>
      <c r="B93" s="44" t="s">
        <v>99</v>
      </c>
      <c r="C93" s="41"/>
      <c r="D93" s="41"/>
      <c r="E93" s="41"/>
    </row>
    <row r="94" spans="1:5" ht="30" x14ac:dyDescent="0.25">
      <c r="A94" s="43">
        <v>22040109</v>
      </c>
      <c r="B94" s="44" t="s">
        <v>887</v>
      </c>
      <c r="C94" s="41">
        <v>235000000</v>
      </c>
      <c r="D94" s="41">
        <v>230000000</v>
      </c>
      <c r="E94" s="41">
        <v>165000000</v>
      </c>
    </row>
    <row r="95" spans="1:5" x14ac:dyDescent="0.25">
      <c r="A95" s="43">
        <v>22040109</v>
      </c>
      <c r="B95" s="44" t="s">
        <v>920</v>
      </c>
      <c r="C95" s="41">
        <v>82000000</v>
      </c>
      <c r="D95" s="41">
        <v>77000000</v>
      </c>
      <c r="E95" s="41">
        <v>50546000.5</v>
      </c>
    </row>
    <row r="96" spans="1:5" s="1" customFormat="1" x14ac:dyDescent="0.25">
      <c r="A96" s="4">
        <v>2205</v>
      </c>
      <c r="B96" s="5" t="s">
        <v>101</v>
      </c>
      <c r="C96" s="12">
        <f>C97</f>
        <v>10000000</v>
      </c>
      <c r="D96" s="12">
        <f t="shared" ref="D96:E96" si="12">D97</f>
        <v>8000000</v>
      </c>
      <c r="E96" s="12">
        <f t="shared" si="12"/>
        <v>5000000</v>
      </c>
    </row>
    <row r="97" spans="1:5" s="1" customFormat="1" x14ac:dyDescent="0.25">
      <c r="A97" s="4">
        <v>220501</v>
      </c>
      <c r="B97" s="5" t="s">
        <v>102</v>
      </c>
      <c r="C97" s="12">
        <f>SUM(C98:C100)</f>
        <v>10000000</v>
      </c>
      <c r="D97" s="12">
        <f t="shared" ref="D97:E97" si="13">SUM(D98:D100)</f>
        <v>8000000</v>
      </c>
      <c r="E97" s="12">
        <f t="shared" si="13"/>
        <v>5000000</v>
      </c>
    </row>
    <row r="98" spans="1:5" x14ac:dyDescent="0.25">
      <c r="A98" s="43">
        <v>22050105</v>
      </c>
      <c r="B98" s="44" t="s">
        <v>103</v>
      </c>
      <c r="C98" s="41">
        <v>10000000</v>
      </c>
      <c r="D98" s="41">
        <v>8000000</v>
      </c>
      <c r="E98" s="41">
        <v>5000000</v>
      </c>
    </row>
    <row r="99" spans="1:5" hidden="1" x14ac:dyDescent="0.25">
      <c r="A99" s="43">
        <v>22050108</v>
      </c>
      <c r="B99" s="44" t="s">
        <v>104</v>
      </c>
      <c r="C99" s="41"/>
      <c r="D99" s="41"/>
      <c r="E99" s="41"/>
    </row>
    <row r="100" spans="1:5" hidden="1" x14ac:dyDescent="0.25">
      <c r="A100" s="43">
        <v>22050110</v>
      </c>
      <c r="B100" s="44" t="s">
        <v>105</v>
      </c>
      <c r="C100" s="41"/>
      <c r="D100" s="41"/>
      <c r="E100" s="41"/>
    </row>
    <row r="101" spans="1:5" s="1" customFormat="1" x14ac:dyDescent="0.25">
      <c r="A101" s="4">
        <v>2206</v>
      </c>
      <c r="B101" s="5" t="s">
        <v>106</v>
      </c>
      <c r="C101" s="12">
        <f>C102+C104</f>
        <v>0</v>
      </c>
      <c r="D101" s="12">
        <f t="shared" ref="D101:E101" si="14">D102+D104</f>
        <v>0</v>
      </c>
      <c r="E101" s="12">
        <f t="shared" si="14"/>
        <v>0</v>
      </c>
    </row>
    <row r="102" spans="1:5" s="1" customFormat="1" x14ac:dyDescent="0.25">
      <c r="A102" s="4">
        <v>220603</v>
      </c>
      <c r="B102" s="5" t="s">
        <v>107</v>
      </c>
      <c r="C102" s="12">
        <f>C103</f>
        <v>0</v>
      </c>
      <c r="D102" s="12">
        <f t="shared" ref="D102:E102" si="15">D103</f>
        <v>0</v>
      </c>
      <c r="E102" s="12">
        <f t="shared" si="15"/>
        <v>0</v>
      </c>
    </row>
    <row r="103" spans="1:5" hidden="1" x14ac:dyDescent="0.25">
      <c r="A103" s="43">
        <v>22060301</v>
      </c>
      <c r="B103" s="44" t="s">
        <v>108</v>
      </c>
      <c r="C103" s="41"/>
      <c r="D103" s="41"/>
      <c r="E103" s="41"/>
    </row>
    <row r="104" spans="1:5" s="1" customFormat="1" x14ac:dyDescent="0.25">
      <c r="A104" s="4">
        <v>220604</v>
      </c>
      <c r="B104" s="5" t="s">
        <v>109</v>
      </c>
      <c r="C104" s="12">
        <f>SUM(C105:C106)</f>
        <v>0</v>
      </c>
      <c r="D104" s="12">
        <f t="shared" ref="D104:E104" si="16">SUM(D105:D106)</f>
        <v>0</v>
      </c>
      <c r="E104" s="12">
        <f t="shared" si="16"/>
        <v>0</v>
      </c>
    </row>
    <row r="105" spans="1:5" hidden="1" x14ac:dyDescent="0.25">
      <c r="A105" s="43">
        <v>22060401</v>
      </c>
      <c r="B105" s="44" t="s">
        <v>110</v>
      </c>
      <c r="C105" s="41"/>
      <c r="D105" s="41"/>
      <c r="E105" s="41"/>
    </row>
    <row r="106" spans="1:5" hidden="1" x14ac:dyDescent="0.25">
      <c r="A106" s="48"/>
      <c r="B106" s="48"/>
      <c r="C106" s="41"/>
      <c r="D106" s="41"/>
      <c r="E106" s="41"/>
    </row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0cOowv1teAaGBlmjg7S9jBsZFJlSOqHfTvgzR+Avj/NmeiZBpyyfGgKAxctSlLyXdbtTuNnlgp8RjZZJTsahQ==" saltValue="UvGDFEBcO9+paaj2svgp2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1" manualBreakCount="1">
    <brk id="5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zoomScale="80" zoomScaleNormal="130" zoomScaleSheetLayoutView="80" workbookViewId="0">
      <selection activeCell="A78" activeCellId="8" sqref="A8:XFD8 A20:XFD20 A31:XFD31 A37:XFD40 A43:XFD43 A52:XFD53 A59:XFD63 A71:XFD75 A78:XFD79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833</v>
      </c>
      <c r="B2" s="68"/>
      <c r="C2" s="68"/>
      <c r="D2" s="68"/>
      <c r="E2" s="68"/>
    </row>
    <row r="3" spans="1:6" x14ac:dyDescent="0.25">
      <c r="A3" s="68" t="s">
        <v>767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614</v>
      </c>
      <c r="B6" s="4">
        <v>3</v>
      </c>
      <c r="C6" s="5" t="s">
        <v>113</v>
      </c>
      <c r="D6" s="11">
        <f>D7+D19+D30+D36+D42+D51+D58+D70+D77+D83</f>
        <v>376756516</v>
      </c>
      <c r="E6" s="11">
        <f t="shared" ref="E6:F6" si="0">E7+E19+E30+E36+E42+E51+E58+E70+E77+E83</f>
        <v>253559000</v>
      </c>
      <c r="F6" s="11">
        <f t="shared" si="0"/>
        <v>169500000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282256516</v>
      </c>
      <c r="E7" s="11">
        <f t="shared" ref="E7:F7" si="1">SUM(E8:E18)</f>
        <v>172526000</v>
      </c>
      <c r="F7" s="11">
        <f t="shared" si="1"/>
        <v>135000000</v>
      </c>
    </row>
    <row r="8" spans="1:6" hidden="1" x14ac:dyDescent="0.25">
      <c r="A8" s="42" t="s">
        <v>615</v>
      </c>
      <c r="B8" s="43">
        <v>32010101</v>
      </c>
      <c r="C8" s="44" t="s">
        <v>115</v>
      </c>
      <c r="D8" s="45"/>
      <c r="E8" s="45"/>
      <c r="F8" s="45"/>
    </row>
    <row r="9" spans="1:6" ht="30" x14ac:dyDescent="0.25">
      <c r="A9" s="44"/>
      <c r="B9" s="43">
        <v>32010102</v>
      </c>
      <c r="C9" s="44" t="s">
        <v>888</v>
      </c>
      <c r="D9" s="45">
        <v>60000000</v>
      </c>
      <c r="E9" s="45">
        <v>33700000</v>
      </c>
      <c r="F9" s="45">
        <v>25000000</v>
      </c>
    </row>
    <row r="10" spans="1:6" ht="30" x14ac:dyDescent="0.25">
      <c r="A10" s="44"/>
      <c r="B10" s="43">
        <v>32010103</v>
      </c>
      <c r="C10" s="44" t="s">
        <v>889</v>
      </c>
      <c r="D10" s="45">
        <v>30000000</v>
      </c>
      <c r="E10" s="45">
        <v>20000000</v>
      </c>
      <c r="F10" s="45">
        <v>15000000</v>
      </c>
    </row>
    <row r="11" spans="1:6" x14ac:dyDescent="0.25">
      <c r="A11" s="44"/>
      <c r="B11" s="43">
        <v>32010104</v>
      </c>
      <c r="C11" s="44" t="s">
        <v>890</v>
      </c>
      <c r="D11" s="45">
        <v>67256516</v>
      </c>
      <c r="E11" s="45">
        <v>30000000</v>
      </c>
      <c r="F11" s="45">
        <v>35000000</v>
      </c>
    </row>
    <row r="12" spans="1:6" ht="30" x14ac:dyDescent="0.25">
      <c r="A12" s="44"/>
      <c r="B12" s="43">
        <v>32010105</v>
      </c>
      <c r="C12" s="44" t="s">
        <v>891</v>
      </c>
      <c r="D12" s="45">
        <v>80000000</v>
      </c>
      <c r="E12" s="45">
        <v>56000000</v>
      </c>
      <c r="F12" s="45">
        <v>25000000</v>
      </c>
    </row>
    <row r="13" spans="1:6" x14ac:dyDescent="0.25">
      <c r="A13" s="44"/>
      <c r="B13" s="43">
        <v>32010106</v>
      </c>
      <c r="C13" s="44" t="s">
        <v>892</v>
      </c>
      <c r="D13" s="45">
        <v>25000000</v>
      </c>
      <c r="E13" s="45">
        <v>23000000</v>
      </c>
      <c r="F13" s="45">
        <v>27000000</v>
      </c>
    </row>
    <row r="14" spans="1:6" ht="30" x14ac:dyDescent="0.25">
      <c r="A14" s="44"/>
      <c r="B14" s="43">
        <v>32010107</v>
      </c>
      <c r="C14" s="44" t="s">
        <v>893</v>
      </c>
      <c r="D14" s="45">
        <v>20000000</v>
      </c>
      <c r="E14" s="45">
        <v>9826000</v>
      </c>
      <c r="F14" s="45">
        <v>8000000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hidden="1" x14ac:dyDescent="0.25">
      <c r="A17" s="44"/>
      <c r="B17" s="43"/>
      <c r="C17" s="44"/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s="1" customFormat="1" x14ac:dyDescent="0.25">
      <c r="A19" s="5"/>
      <c r="B19" s="4">
        <v>32010200</v>
      </c>
      <c r="C19" s="5" t="s">
        <v>116</v>
      </c>
      <c r="D19" s="11">
        <f>SUM(D20:D29)</f>
        <v>0</v>
      </c>
      <c r="E19" s="11">
        <f t="shared" ref="E19:F19" si="2">SUM(E20:E29)</f>
        <v>0</v>
      </c>
      <c r="F19" s="11">
        <f t="shared" si="2"/>
        <v>0</v>
      </c>
    </row>
    <row r="20" spans="1:6" hidden="1" x14ac:dyDescent="0.25">
      <c r="A20" s="42" t="s">
        <v>616</v>
      </c>
      <c r="B20" s="43">
        <v>32010202</v>
      </c>
      <c r="C20" s="44" t="s">
        <v>117</v>
      </c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s="1" customFormat="1" x14ac:dyDescent="0.25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3">SUM(E31:E35)</f>
        <v>0</v>
      </c>
      <c r="F30" s="11">
        <f t="shared" si="3"/>
        <v>0</v>
      </c>
    </row>
    <row r="31" spans="1:6" hidden="1" x14ac:dyDescent="0.25">
      <c r="A31" s="42" t="s">
        <v>702</v>
      </c>
      <c r="B31" s="43">
        <v>32010301</v>
      </c>
      <c r="C31" s="44" t="s">
        <v>119</v>
      </c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s="1" customFormat="1" x14ac:dyDescent="0.25">
      <c r="A36" s="5"/>
      <c r="B36" s="4">
        <v>32010400</v>
      </c>
      <c r="C36" s="5" t="s">
        <v>120</v>
      </c>
      <c r="D36" s="11">
        <f>SUM(D37:D41)</f>
        <v>0</v>
      </c>
      <c r="E36" s="11">
        <f t="shared" ref="E36:F36" si="4">SUM(E37:E41)</f>
        <v>0</v>
      </c>
      <c r="F36" s="11">
        <f t="shared" si="4"/>
        <v>0</v>
      </c>
    </row>
    <row r="37" spans="1:6" hidden="1" x14ac:dyDescent="0.25">
      <c r="A37" s="42" t="s">
        <v>703</v>
      </c>
      <c r="B37" s="43">
        <v>32010405</v>
      </c>
      <c r="C37" s="44" t="s">
        <v>121</v>
      </c>
      <c r="D37" s="45"/>
      <c r="E37" s="45"/>
      <c r="F37" s="45"/>
    </row>
    <row r="38" spans="1:6" hidden="1" x14ac:dyDescent="0.25">
      <c r="A38" s="42" t="s">
        <v>704</v>
      </c>
      <c r="B38" s="43">
        <v>32010406</v>
      </c>
      <c r="C38" s="44" t="s">
        <v>122</v>
      </c>
      <c r="D38" s="45"/>
      <c r="E38" s="45"/>
      <c r="F38" s="45"/>
    </row>
    <row r="39" spans="1:6" hidden="1" x14ac:dyDescent="0.25">
      <c r="A39" s="42" t="s">
        <v>705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25">
      <c r="A40" s="42" t="s">
        <v>706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48000000</v>
      </c>
      <c r="E42" s="11">
        <f t="shared" ref="E42:F42" si="5">SUM(E43:E50)</f>
        <v>43500000</v>
      </c>
      <c r="F42" s="11">
        <f t="shared" si="5"/>
        <v>16500000</v>
      </c>
    </row>
    <row r="43" spans="1:6" hidden="1" x14ac:dyDescent="0.25">
      <c r="A43" s="42" t="s">
        <v>707</v>
      </c>
      <c r="B43" s="43">
        <v>32010508</v>
      </c>
      <c r="C43" s="44" t="s">
        <v>126</v>
      </c>
      <c r="D43" s="45"/>
      <c r="E43" s="45"/>
      <c r="F43" s="45"/>
    </row>
    <row r="44" spans="1:6" x14ac:dyDescent="0.25">
      <c r="A44" s="44"/>
      <c r="B44" s="43">
        <v>32010509</v>
      </c>
      <c r="C44" s="44" t="s">
        <v>894</v>
      </c>
      <c r="D44" s="45">
        <v>20000000</v>
      </c>
      <c r="E44" s="45">
        <v>17000000</v>
      </c>
      <c r="F44" s="45">
        <v>4000000</v>
      </c>
    </row>
    <row r="45" spans="1:6" ht="30" x14ac:dyDescent="0.25">
      <c r="A45" s="44"/>
      <c r="B45" s="43">
        <v>32010510</v>
      </c>
      <c r="C45" s="44" t="s">
        <v>895</v>
      </c>
      <c r="D45" s="45">
        <v>20000000</v>
      </c>
      <c r="E45" s="45">
        <v>20000000</v>
      </c>
      <c r="F45" s="45">
        <v>10000000</v>
      </c>
    </row>
    <row r="46" spans="1:6" x14ac:dyDescent="0.25">
      <c r="A46" s="44"/>
      <c r="B46" s="43">
        <v>32010511</v>
      </c>
      <c r="C46" s="44" t="s">
        <v>896</v>
      </c>
      <c r="D46" s="45">
        <v>3000000</v>
      </c>
      <c r="E46" s="45">
        <v>3000000</v>
      </c>
      <c r="F46" s="45">
        <v>1000000</v>
      </c>
    </row>
    <row r="47" spans="1:6" x14ac:dyDescent="0.25">
      <c r="A47" s="44"/>
      <c r="B47" s="43">
        <v>32010512</v>
      </c>
      <c r="C47" s="44" t="s">
        <v>897</v>
      </c>
      <c r="D47" s="45">
        <v>5000000</v>
      </c>
      <c r="E47" s="45">
        <v>3500000</v>
      </c>
      <c r="F47" s="45">
        <v>1500000</v>
      </c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5000000</v>
      </c>
      <c r="E51" s="11">
        <f t="shared" ref="E51:F51" si="6">SUM(E52:E57)</f>
        <v>2900000</v>
      </c>
      <c r="F51" s="11">
        <f t="shared" si="6"/>
        <v>2500000</v>
      </c>
    </row>
    <row r="52" spans="1:6" hidden="1" x14ac:dyDescent="0.25">
      <c r="A52" s="42" t="s">
        <v>708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25">
      <c r="A53" s="42" t="s">
        <v>701</v>
      </c>
      <c r="B53" s="43">
        <v>32010602</v>
      </c>
      <c r="C53" s="44" t="s">
        <v>129</v>
      </c>
      <c r="D53" s="45"/>
      <c r="E53" s="45"/>
      <c r="F53" s="45"/>
    </row>
    <row r="54" spans="1:6" x14ac:dyDescent="0.25">
      <c r="A54" s="44"/>
      <c r="B54" s="43">
        <v>32010603</v>
      </c>
      <c r="C54" s="44" t="s">
        <v>898</v>
      </c>
      <c r="D54" s="45">
        <v>5000000</v>
      </c>
      <c r="E54" s="45">
        <v>2900000</v>
      </c>
      <c r="F54" s="45">
        <v>2500000</v>
      </c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320109</v>
      </c>
      <c r="C58" s="5" t="s">
        <v>130</v>
      </c>
      <c r="D58" s="11">
        <f>SUM(D59:D69)</f>
        <v>40000000</v>
      </c>
      <c r="E58" s="11">
        <f t="shared" ref="E58:F58" si="7">SUM(E59:E69)</f>
        <v>33833000</v>
      </c>
      <c r="F58" s="11">
        <f t="shared" si="7"/>
        <v>15000000</v>
      </c>
    </row>
    <row r="59" spans="1:6" hidden="1" x14ac:dyDescent="0.25">
      <c r="A59" s="42" t="s">
        <v>709</v>
      </c>
      <c r="B59" s="43">
        <v>32010903</v>
      </c>
      <c r="C59" s="44" t="s">
        <v>131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710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711</v>
      </c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x14ac:dyDescent="0.25">
      <c r="A67" s="42" t="s">
        <v>712</v>
      </c>
      <c r="B67" s="43">
        <v>32010936</v>
      </c>
      <c r="C67" s="44" t="s">
        <v>134</v>
      </c>
      <c r="D67" s="45">
        <v>20000000</v>
      </c>
      <c r="E67" s="45">
        <v>17833000</v>
      </c>
      <c r="F67" s="45">
        <v>10000000</v>
      </c>
    </row>
    <row r="68" spans="1:6" x14ac:dyDescent="0.25">
      <c r="A68" s="44"/>
      <c r="B68" s="43">
        <v>32010937</v>
      </c>
      <c r="C68" s="44" t="s">
        <v>899</v>
      </c>
      <c r="D68" s="45">
        <v>20000000</v>
      </c>
      <c r="E68" s="45">
        <v>16000000</v>
      </c>
      <c r="F68" s="45">
        <v>5000000</v>
      </c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 t="shared" ref="E70:F70" si="8">SUM(E71:E76)</f>
        <v>0</v>
      </c>
      <c r="F70" s="11">
        <f t="shared" si="8"/>
        <v>0</v>
      </c>
    </row>
    <row r="71" spans="1:6" hidden="1" x14ac:dyDescent="0.25">
      <c r="A71" s="42" t="s">
        <v>713</v>
      </c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714</v>
      </c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715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1500000</v>
      </c>
      <c r="E77" s="11">
        <f t="shared" ref="E77:F77" si="9">SUM(E78:E82)</f>
        <v>800000</v>
      </c>
      <c r="F77" s="11">
        <f t="shared" si="9"/>
        <v>500000</v>
      </c>
    </row>
    <row r="78" spans="1:6" hidden="1" x14ac:dyDescent="0.25">
      <c r="A78" s="42" t="s">
        <v>716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 t="s">
        <v>717</v>
      </c>
      <c r="B79" s="43">
        <v>32030109</v>
      </c>
      <c r="C79" s="44" t="s">
        <v>140</v>
      </c>
      <c r="D79" s="45"/>
      <c r="E79" s="45"/>
      <c r="F79" s="45"/>
    </row>
    <row r="80" spans="1:6" x14ac:dyDescent="0.25">
      <c r="A80" s="42" t="s">
        <v>718</v>
      </c>
      <c r="B80" s="43">
        <v>32030120</v>
      </c>
      <c r="C80" s="44" t="s">
        <v>900</v>
      </c>
      <c r="D80" s="45">
        <v>1500000</v>
      </c>
      <c r="E80" s="45">
        <v>800000</v>
      </c>
      <c r="F80" s="45">
        <v>500000</v>
      </c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 t="s">
        <v>719</v>
      </c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LSZjY2BPg+OnJFEQd/nJ7KiVqU9GjeLPIaXpFzSPNKH29BL24zUHUi7I7hJs+RXl1nsGEp7pB/VClralmSSpA==" saltValue="wmUXKNmXccGeOV0RXwApO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834</v>
      </c>
      <c r="B3" s="69"/>
      <c r="C3" s="69"/>
      <c r="D3" s="69"/>
      <c r="E3" s="69"/>
    </row>
    <row r="4" spans="1:5" x14ac:dyDescent="0.25">
      <c r="A4" s="68" t="s">
        <v>768</v>
      </c>
      <c r="B4" s="68"/>
      <c r="C4" s="68"/>
      <c r="D4" s="68"/>
      <c r="E4" s="68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297390366.31999999</v>
      </c>
      <c r="D7" s="12">
        <f t="shared" ref="D7:E7" si="0">D8+D13+D20</f>
        <v>297390366.31999999</v>
      </c>
      <c r="E7" s="12">
        <f t="shared" si="0"/>
        <v>317967625.54000002</v>
      </c>
    </row>
    <row r="8" spans="1:5" s="1" customFormat="1" x14ac:dyDescent="0.25">
      <c r="A8" s="3">
        <v>2101</v>
      </c>
      <c r="B8" s="3" t="s">
        <v>5</v>
      </c>
      <c r="C8" s="12">
        <f>C9</f>
        <v>297390366.31999999</v>
      </c>
      <c r="D8" s="12">
        <f t="shared" ref="D8:E8" si="1">D9</f>
        <v>297390366.31999999</v>
      </c>
      <c r="E8" s="12">
        <f t="shared" si="1"/>
        <v>317967625.54000002</v>
      </c>
    </row>
    <row r="9" spans="1:5" s="1" customFormat="1" x14ac:dyDescent="0.25">
      <c r="A9" s="3">
        <v>210101</v>
      </c>
      <c r="B9" s="3" t="s">
        <v>6</v>
      </c>
      <c r="C9" s="12">
        <f>SUM(C10:C12)</f>
        <v>297390366.31999999</v>
      </c>
      <c r="D9" s="12">
        <f t="shared" ref="D9:E9" si="2">SUM(D10:D12)</f>
        <v>297390366.31999999</v>
      </c>
      <c r="E9" s="12">
        <f t="shared" si="2"/>
        <v>317967625.54000002</v>
      </c>
    </row>
    <row r="10" spans="1:5" x14ac:dyDescent="0.25">
      <c r="A10" s="59">
        <v>21010101</v>
      </c>
      <c r="B10" s="48" t="s">
        <v>5</v>
      </c>
      <c r="C10" s="41">
        <v>297390366.31999999</v>
      </c>
      <c r="D10" s="41">
        <v>297390366.31999999</v>
      </c>
      <c r="E10" s="41">
        <v>317967625.54000002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mjFHqyXcWxK0gN0DmSUOvEgwzpXkUz6m1x/4CKCA3a3PNfBiTorJBIR8yF8ftman7zH8+mtnr2AEBswPzIPiw==" saltValue="+7b4YOInK+weNcIll0T5j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A23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835</v>
      </c>
      <c r="B4" s="69"/>
      <c r="C4" s="69"/>
      <c r="D4" s="69"/>
      <c r="E4" s="69"/>
    </row>
    <row r="5" spans="1:5" x14ac:dyDescent="0.25">
      <c r="A5" s="68" t="s">
        <v>768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C8+C84+C90+C95</f>
        <v>137500000</v>
      </c>
      <c r="D7" s="12">
        <f>D8+D84+D90+D95</f>
        <v>56186408.850000001</v>
      </c>
      <c r="E7" s="12">
        <f>E8+E84+E90+E95</f>
        <v>107500000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71500000</v>
      </c>
      <c r="D8" s="12">
        <f t="shared" ref="D8:E8" si="0">D9+D14+D22+D36+D45+D48+D54+D63+D67+D70</f>
        <v>34858398.920000002</v>
      </c>
      <c r="E8" s="12">
        <f t="shared" si="0"/>
        <v>51500000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1">SUM(D10:D13)</f>
        <v>1884000</v>
      </c>
      <c r="E9" s="12">
        <f t="shared" si="1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1884000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27000000</v>
      </c>
      <c r="D22" s="12">
        <f t="shared" ref="D22:E22" si="2">SUM(D23:D35)</f>
        <v>12835771.85</v>
      </c>
      <c r="E22" s="12">
        <f t="shared" si="2"/>
        <v>19000000</v>
      </c>
    </row>
    <row r="23" spans="1:5" x14ac:dyDescent="0.25">
      <c r="A23" s="43">
        <v>22020301</v>
      </c>
      <c r="B23" s="44" t="s">
        <v>36</v>
      </c>
      <c r="C23" s="41">
        <v>2500000</v>
      </c>
      <c r="D23" s="41">
        <v>2000000</v>
      </c>
      <c r="E23" s="41">
        <v>2500000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2500000</v>
      </c>
      <c r="D27" s="41">
        <v>1000000</v>
      </c>
      <c r="E27" s="41">
        <v>1500000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22000000</v>
      </c>
      <c r="D29" s="41">
        <v>9835771.8499999996</v>
      </c>
      <c r="E29" s="41">
        <v>15000000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3">SUM(D37:D44)</f>
        <v>2003498.38</v>
      </c>
      <c r="E36" s="12">
        <f t="shared" si="3"/>
        <v>3500000</v>
      </c>
    </row>
    <row r="37" spans="1:5" x14ac:dyDescent="0.25">
      <c r="A37" s="43">
        <v>22020401</v>
      </c>
      <c r="B37" s="44" t="s">
        <v>50</v>
      </c>
      <c r="C37" s="41">
        <v>4500000</v>
      </c>
      <c r="D37" s="41">
        <v>1839498.38</v>
      </c>
      <c r="E37" s="41">
        <v>3000000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164000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2000000</v>
      </c>
      <c r="D45" s="12">
        <f t="shared" ref="D45:E45" si="4">SUM(D46:D47)</f>
        <v>884106.29</v>
      </c>
      <c r="E45" s="12">
        <f t="shared" si="4"/>
        <v>1000000</v>
      </c>
    </row>
    <row r="46" spans="1:5" x14ac:dyDescent="0.25">
      <c r="A46" s="43">
        <v>22020501</v>
      </c>
      <c r="B46" s="44" t="s">
        <v>59</v>
      </c>
      <c r="C46" s="41">
        <v>2000000</v>
      </c>
      <c r="D46" s="41">
        <v>884106.29</v>
      </c>
      <c r="E46" s="41">
        <v>1000000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3000000</v>
      </c>
      <c r="D54" s="12">
        <f t="shared" ref="D54:E54" si="6">SUM(D55:D62)</f>
        <v>1300824.18</v>
      </c>
      <c r="E54" s="12">
        <f t="shared" si="6"/>
        <v>2000000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3000000</v>
      </c>
      <c r="D59" s="41">
        <v>1300824.18</v>
      </c>
      <c r="E59" s="41">
        <v>2000000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6000000</v>
      </c>
      <c r="D63" s="12">
        <f t="shared" ref="D63:E63" si="7">SUM(D64:D66)</f>
        <v>820418.22</v>
      </c>
      <c r="E63" s="12">
        <f t="shared" si="7"/>
        <v>6000000</v>
      </c>
    </row>
    <row r="64" spans="1:5" x14ac:dyDescent="0.25">
      <c r="A64" s="43">
        <v>22020801</v>
      </c>
      <c r="B64" s="44" t="s">
        <v>77</v>
      </c>
      <c r="C64" s="41">
        <v>5000000</v>
      </c>
      <c r="D64" s="41">
        <v>200000</v>
      </c>
      <c r="E64" s="41">
        <v>5000000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>
        <v>1000000</v>
      </c>
      <c r="D66" s="41">
        <v>620418.22</v>
      </c>
      <c r="E66" s="41">
        <v>1000000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25500000</v>
      </c>
      <c r="D70" s="12">
        <f t="shared" ref="D70:E70" si="9">SUM(D71:D83)</f>
        <v>15129780</v>
      </c>
      <c r="E70" s="12">
        <f t="shared" si="9"/>
        <v>17000000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1100000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1500000</v>
      </c>
      <c r="D72" s="41">
        <v>330000</v>
      </c>
      <c r="E72" s="41">
        <v>500000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x14ac:dyDescent="0.25">
      <c r="A74" s="43">
        <v>22021004</v>
      </c>
      <c r="B74" s="44" t="s">
        <v>87</v>
      </c>
      <c r="C74" s="41">
        <v>2500000</v>
      </c>
      <c r="D74" s="41">
        <v>1822780</v>
      </c>
      <c r="E74" s="41">
        <v>3000000</v>
      </c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20000000</v>
      </c>
      <c r="D76" s="41">
        <v>11877000</v>
      </c>
      <c r="E76" s="41">
        <v>12000000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66000000</v>
      </c>
      <c r="D84" s="12">
        <f t="shared" ref="D84:E84" si="10">D85</f>
        <v>21328009.93</v>
      </c>
      <c r="E84" s="12">
        <f t="shared" si="10"/>
        <v>56000000</v>
      </c>
    </row>
    <row r="85" spans="1:5" s="1" customFormat="1" x14ac:dyDescent="0.25">
      <c r="A85" s="4">
        <v>220401</v>
      </c>
      <c r="B85" s="5" t="s">
        <v>98</v>
      </c>
      <c r="C85" s="12">
        <f>SUM(C86:C89)</f>
        <v>66000000</v>
      </c>
      <c r="D85" s="12">
        <f>SUM(D86:D89)</f>
        <v>21328009.93</v>
      </c>
      <c r="E85" s="12">
        <f>SUM(E86:E89)</f>
        <v>56000000</v>
      </c>
    </row>
    <row r="86" spans="1:5" x14ac:dyDescent="0.25">
      <c r="A86" s="43">
        <v>22040105</v>
      </c>
      <c r="B86" s="44" t="s">
        <v>99</v>
      </c>
      <c r="C86" s="41">
        <v>40000000</v>
      </c>
      <c r="D86" s="41">
        <v>206842.28</v>
      </c>
      <c r="E86" s="41">
        <v>20000000</v>
      </c>
    </row>
    <row r="87" spans="1:5" x14ac:dyDescent="0.25">
      <c r="A87" s="43">
        <v>22040109</v>
      </c>
      <c r="B87" s="44" t="s">
        <v>929</v>
      </c>
      <c r="C87" s="41">
        <v>7000000</v>
      </c>
      <c r="D87" s="41">
        <v>2121167.65</v>
      </c>
      <c r="E87" s="41">
        <v>12000000</v>
      </c>
    </row>
    <row r="88" spans="1:5" x14ac:dyDescent="0.25">
      <c r="A88" s="43">
        <v>22040109</v>
      </c>
      <c r="B88" s="44" t="s">
        <v>928</v>
      </c>
      <c r="C88" s="41">
        <v>19000000</v>
      </c>
      <c r="D88" s="41">
        <v>19000000</v>
      </c>
      <c r="E88" s="41">
        <v>24000000</v>
      </c>
    </row>
    <row r="89" spans="1:5" ht="18" hidden="1" customHeight="1" x14ac:dyDescent="0.25">
      <c r="A89" s="43">
        <v>22040109</v>
      </c>
      <c r="B89" s="44"/>
      <c r="C89" s="41"/>
      <c r="D89" s="41"/>
      <c r="E89" s="41"/>
    </row>
    <row r="90" spans="1:5" s="1" customFormat="1" x14ac:dyDescent="0.25">
      <c r="A90" s="4">
        <v>2205</v>
      </c>
      <c r="B90" s="5" t="s">
        <v>101</v>
      </c>
      <c r="C90" s="12">
        <f>C91</f>
        <v>0</v>
      </c>
      <c r="D90" s="12">
        <f t="shared" ref="D90:E90" si="11">D91</f>
        <v>0</v>
      </c>
      <c r="E90" s="12">
        <f t="shared" si="11"/>
        <v>0</v>
      </c>
    </row>
    <row r="91" spans="1:5" s="1" customFormat="1" x14ac:dyDescent="0.25">
      <c r="A91" s="4">
        <v>220501</v>
      </c>
      <c r="B91" s="5" t="s">
        <v>102</v>
      </c>
      <c r="C91" s="12">
        <f>SUM(C92:C94)</f>
        <v>0</v>
      </c>
      <c r="D91" s="12">
        <f t="shared" ref="D91:E91" si="12">SUM(D92:D94)</f>
        <v>0</v>
      </c>
      <c r="E91" s="12">
        <f t="shared" si="12"/>
        <v>0</v>
      </c>
    </row>
    <row r="92" spans="1:5" hidden="1" x14ac:dyDescent="0.25">
      <c r="A92" s="43">
        <v>22050105</v>
      </c>
      <c r="B92" s="44" t="s">
        <v>103</v>
      </c>
      <c r="C92" s="41"/>
      <c r="D92" s="41"/>
      <c r="E92" s="41"/>
    </row>
    <row r="93" spans="1:5" hidden="1" x14ac:dyDescent="0.25">
      <c r="A93" s="43">
        <v>22050108</v>
      </c>
      <c r="B93" s="44" t="s">
        <v>104</v>
      </c>
      <c r="C93" s="41"/>
      <c r="D93" s="41"/>
      <c r="E93" s="41"/>
    </row>
    <row r="94" spans="1:5" hidden="1" x14ac:dyDescent="0.25">
      <c r="A94" s="43">
        <v>22050110</v>
      </c>
      <c r="B94" s="44" t="s">
        <v>105</v>
      </c>
      <c r="C94" s="41"/>
      <c r="D94" s="41"/>
      <c r="E94" s="41"/>
    </row>
    <row r="95" spans="1:5" s="1" customFormat="1" x14ac:dyDescent="0.25">
      <c r="A95" s="4">
        <v>2206</v>
      </c>
      <c r="B95" s="5" t="s">
        <v>106</v>
      </c>
      <c r="C95" s="12">
        <f>C96+C98</f>
        <v>0</v>
      </c>
      <c r="D95" s="12">
        <f t="shared" ref="D95:E95" si="13">D96+D98</f>
        <v>0</v>
      </c>
      <c r="E95" s="12">
        <f t="shared" si="13"/>
        <v>0</v>
      </c>
    </row>
    <row r="96" spans="1:5" s="1" customFormat="1" x14ac:dyDescent="0.25">
      <c r="A96" s="4">
        <v>220603</v>
      </c>
      <c r="B96" s="5" t="s">
        <v>107</v>
      </c>
      <c r="C96" s="12">
        <f>C97</f>
        <v>0</v>
      </c>
      <c r="D96" s="12">
        <f t="shared" ref="D96:E96" si="14">D97</f>
        <v>0</v>
      </c>
      <c r="E96" s="12">
        <f t="shared" si="14"/>
        <v>0</v>
      </c>
    </row>
    <row r="97" spans="1:5" hidden="1" x14ac:dyDescent="0.25">
      <c r="A97" s="43">
        <v>22060301</v>
      </c>
      <c r="B97" s="44" t="s">
        <v>108</v>
      </c>
      <c r="C97" s="41"/>
      <c r="D97" s="41"/>
      <c r="E97" s="41"/>
    </row>
    <row r="98" spans="1:5" s="1" customFormat="1" x14ac:dyDescent="0.25">
      <c r="A98" s="4">
        <v>220604</v>
      </c>
      <c r="B98" s="5" t="s">
        <v>109</v>
      </c>
      <c r="C98" s="12">
        <f>SUM(C99:C100)</f>
        <v>0</v>
      </c>
      <c r="D98" s="12">
        <f t="shared" ref="D98:E98" si="15">SUM(D99:D100)</f>
        <v>0</v>
      </c>
      <c r="E98" s="12">
        <f t="shared" si="15"/>
        <v>0</v>
      </c>
    </row>
    <row r="99" spans="1:5" hidden="1" x14ac:dyDescent="0.25">
      <c r="A99" s="43">
        <v>22060401</v>
      </c>
      <c r="B99" s="44" t="s">
        <v>110</v>
      </c>
      <c r="C99" s="41"/>
      <c r="D99" s="41"/>
      <c r="E99" s="41"/>
    </row>
    <row r="100" spans="1:5" hidden="1" x14ac:dyDescent="0.25">
      <c r="A100" s="48"/>
      <c r="B100" s="48"/>
      <c r="C100" s="41"/>
      <c r="D100" s="41"/>
      <c r="E100" s="41"/>
    </row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yHGqaoyx52jrPs+oegCQSOjRhrskNZXiR3j2Kosk//phmGreyBWOOh3V/R8fdZB2jP6qi9SiY0qGFnP3zrOHA==" saltValue="GFpd1Enb1eyl6TB0f0hqg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4" orientation="landscape" r:id="rId1"/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75" zoomScaleNormal="130" zoomScaleSheetLayoutView="75" workbookViewId="0">
      <selection activeCell="I15" sqref="I15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836</v>
      </c>
      <c r="B2" s="68"/>
      <c r="C2" s="68"/>
      <c r="D2" s="68"/>
      <c r="E2" s="68"/>
    </row>
    <row r="3" spans="1:6" x14ac:dyDescent="0.25">
      <c r="A3" s="68" t="s">
        <v>768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617</v>
      </c>
      <c r="B6" s="4">
        <v>3</v>
      </c>
      <c r="C6" s="5" t="s">
        <v>113</v>
      </c>
      <c r="D6" s="11">
        <f>D7+D22+D33+D39+D45+D54+D61+D73+D80+D86</f>
        <v>267500000</v>
      </c>
      <c r="E6" s="11">
        <f>E7+E22+E33+E39+E45+E54+E61+E73+E80+E86</f>
        <v>111587612.69000001</v>
      </c>
      <c r="F6" s="11">
        <f>F7+F22+F33+F39+F45+F54+F61+F73+F80+F86</f>
        <v>247500000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SUM(D8:D21)</f>
        <v>120000000</v>
      </c>
      <c r="E7" s="11">
        <f>SUM(E8:E21)</f>
        <v>99565692.680000007</v>
      </c>
      <c r="F7" s="11">
        <f>SUM(F8:F21)</f>
        <v>140000000</v>
      </c>
    </row>
    <row r="8" spans="1:6" hidden="1" x14ac:dyDescent="0.25">
      <c r="A8" s="42" t="s">
        <v>618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32010101</v>
      </c>
      <c r="C9" s="44" t="s">
        <v>901</v>
      </c>
      <c r="D9" s="45">
        <v>120000000</v>
      </c>
      <c r="E9" s="45">
        <v>99565692.680000007</v>
      </c>
      <c r="F9" s="45"/>
    </row>
    <row r="10" spans="1:6" ht="30" x14ac:dyDescent="0.25">
      <c r="A10" s="44"/>
      <c r="B10" s="43">
        <v>32010101</v>
      </c>
      <c r="C10" s="44" t="s">
        <v>902</v>
      </c>
      <c r="D10" s="45"/>
      <c r="E10" s="45"/>
      <c r="F10" s="45">
        <v>15000000</v>
      </c>
    </row>
    <row r="11" spans="1:6" ht="30" x14ac:dyDescent="0.25">
      <c r="A11" s="44"/>
      <c r="B11" s="43">
        <v>32010101</v>
      </c>
      <c r="C11" s="44" t="s">
        <v>903</v>
      </c>
      <c r="D11" s="45"/>
      <c r="E11" s="45"/>
      <c r="F11" s="45">
        <v>17000000</v>
      </c>
    </row>
    <row r="12" spans="1:6" x14ac:dyDescent="0.25">
      <c r="A12" s="44"/>
      <c r="B12" s="43">
        <v>32010101</v>
      </c>
      <c r="C12" s="44" t="s">
        <v>904</v>
      </c>
      <c r="D12" s="45"/>
      <c r="E12" s="45"/>
      <c r="F12" s="45">
        <v>17000000</v>
      </c>
    </row>
    <row r="13" spans="1:6" x14ac:dyDescent="0.25">
      <c r="A13" s="44"/>
      <c r="B13" s="43">
        <v>32010101</v>
      </c>
      <c r="C13" s="44" t="s">
        <v>905</v>
      </c>
      <c r="D13" s="45"/>
      <c r="E13" s="45"/>
      <c r="F13" s="45">
        <v>17000000</v>
      </c>
    </row>
    <row r="14" spans="1:6" ht="30" x14ac:dyDescent="0.25">
      <c r="A14" s="44"/>
      <c r="B14" s="43">
        <v>32010101</v>
      </c>
      <c r="C14" s="44" t="s">
        <v>906</v>
      </c>
      <c r="D14" s="45"/>
      <c r="E14" s="45"/>
      <c r="F14" s="45">
        <v>15000000</v>
      </c>
    </row>
    <row r="15" spans="1:6" x14ac:dyDescent="0.25">
      <c r="A15" s="44"/>
      <c r="B15" s="43">
        <v>32010101</v>
      </c>
      <c r="C15" s="44" t="s">
        <v>907</v>
      </c>
      <c r="D15" s="45"/>
      <c r="E15" s="45"/>
      <c r="F15" s="45">
        <v>10000000</v>
      </c>
    </row>
    <row r="16" spans="1:6" x14ac:dyDescent="0.25">
      <c r="A16" s="44"/>
      <c r="B16" s="43">
        <v>32010101</v>
      </c>
      <c r="C16" s="44" t="s">
        <v>908</v>
      </c>
      <c r="D16" s="45"/>
      <c r="E16" s="45"/>
      <c r="F16" s="45">
        <v>10000000</v>
      </c>
    </row>
    <row r="17" spans="1:6" x14ac:dyDescent="0.25">
      <c r="A17" s="44"/>
      <c r="B17" s="43">
        <v>32010101</v>
      </c>
      <c r="C17" s="44" t="s">
        <v>916</v>
      </c>
      <c r="D17" s="45"/>
      <c r="E17" s="45"/>
      <c r="F17" s="45">
        <v>15000000</v>
      </c>
    </row>
    <row r="18" spans="1:6" x14ac:dyDescent="0.25">
      <c r="A18" s="44"/>
      <c r="B18" s="43">
        <v>32010101</v>
      </c>
      <c r="C18" s="44" t="s">
        <v>917</v>
      </c>
      <c r="D18" s="45"/>
      <c r="E18" s="45"/>
      <c r="F18" s="45">
        <v>8000000</v>
      </c>
    </row>
    <row r="19" spans="1:6" x14ac:dyDescent="0.25">
      <c r="A19" s="44"/>
      <c r="B19" s="43">
        <v>32010101</v>
      </c>
      <c r="C19" s="44" t="s">
        <v>918</v>
      </c>
      <c r="D19" s="45"/>
      <c r="E19" s="45"/>
      <c r="F19" s="45">
        <v>8000000</v>
      </c>
    </row>
    <row r="20" spans="1:6" x14ac:dyDescent="0.25">
      <c r="A20" s="44"/>
      <c r="B20" s="43">
        <v>32010101</v>
      </c>
      <c r="C20" s="44" t="s">
        <v>919</v>
      </c>
      <c r="D20" s="45"/>
      <c r="E20" s="45"/>
      <c r="F20" s="45">
        <v>8000000</v>
      </c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32010200</v>
      </c>
      <c r="C22" s="5" t="s">
        <v>116</v>
      </c>
      <c r="D22" s="11">
        <f>SUM(D23:D32)</f>
        <v>0</v>
      </c>
      <c r="E22" s="11">
        <f t="shared" ref="E22:F22" si="0">SUM(E23:E32)</f>
        <v>0</v>
      </c>
      <c r="F22" s="11">
        <f t="shared" si="0"/>
        <v>0</v>
      </c>
    </row>
    <row r="23" spans="1:6" hidden="1" x14ac:dyDescent="0.25">
      <c r="A23" s="42" t="s">
        <v>619</v>
      </c>
      <c r="B23" s="43">
        <v>32010201</v>
      </c>
      <c r="C23" s="44" t="s">
        <v>117</v>
      </c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hidden="1" x14ac:dyDescent="0.25">
      <c r="A31" s="46"/>
      <c r="B31" s="47"/>
      <c r="C31" s="46"/>
      <c r="D31" s="45"/>
      <c r="E31" s="45"/>
      <c r="F31" s="45"/>
    </row>
    <row r="32" spans="1:6" hidden="1" x14ac:dyDescent="0.25">
      <c r="A32" s="46"/>
      <c r="B32" s="47"/>
      <c r="C32" s="46"/>
      <c r="D32" s="45"/>
      <c r="E32" s="45"/>
      <c r="F32" s="45"/>
    </row>
    <row r="33" spans="1:6" s="1" customFormat="1" x14ac:dyDescent="0.25">
      <c r="A33" s="5"/>
      <c r="B33" s="4">
        <v>320103</v>
      </c>
      <c r="C33" s="5" t="s">
        <v>118</v>
      </c>
      <c r="D33" s="11">
        <f>SUM(D34:D38)</f>
        <v>1000000</v>
      </c>
      <c r="E33" s="11">
        <f t="shared" ref="E33:F33" si="1">SUM(E34:E38)</f>
        <v>620920.01</v>
      </c>
      <c r="F33" s="11">
        <f t="shared" si="1"/>
        <v>500000</v>
      </c>
    </row>
    <row r="34" spans="1:6" hidden="1" x14ac:dyDescent="0.25">
      <c r="A34" s="42" t="s">
        <v>723</v>
      </c>
      <c r="B34" s="43">
        <v>32010301</v>
      </c>
      <c r="C34" s="44" t="s">
        <v>909</v>
      </c>
      <c r="D34" s="45"/>
      <c r="E34" s="45"/>
      <c r="F34" s="45"/>
    </row>
    <row r="35" spans="1:6" x14ac:dyDescent="0.25">
      <c r="A35" s="44"/>
      <c r="B35" s="43">
        <v>32010301</v>
      </c>
      <c r="C35" s="44" t="s">
        <v>910</v>
      </c>
      <c r="D35" s="45">
        <v>1000000</v>
      </c>
      <c r="E35" s="45">
        <v>620920.01</v>
      </c>
      <c r="F35" s="45">
        <v>500000</v>
      </c>
    </row>
    <row r="36" spans="1:6" hidden="1" x14ac:dyDescent="0.25">
      <c r="A36" s="44"/>
      <c r="B36" s="43"/>
      <c r="C36" s="44"/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hidden="1" x14ac:dyDescent="0.25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32010400</v>
      </c>
      <c r="C39" s="5" t="s">
        <v>120</v>
      </c>
      <c r="D39" s="11">
        <f>SUM(D40:D44)</f>
        <v>16500000</v>
      </c>
      <c r="E39" s="11">
        <f t="shared" ref="E39:F39" si="2">SUM(E40:E44)</f>
        <v>2751000</v>
      </c>
      <c r="F39" s="11">
        <f t="shared" si="2"/>
        <v>2000000</v>
      </c>
    </row>
    <row r="40" spans="1:6" x14ac:dyDescent="0.25">
      <c r="A40" s="42" t="s">
        <v>724</v>
      </c>
      <c r="B40" s="43">
        <v>32010405</v>
      </c>
      <c r="C40" s="44" t="s">
        <v>121</v>
      </c>
      <c r="D40" s="45">
        <v>16500000</v>
      </c>
      <c r="E40" s="45">
        <v>2751000</v>
      </c>
      <c r="F40" s="45"/>
    </row>
    <row r="41" spans="1:6" hidden="1" x14ac:dyDescent="0.25">
      <c r="A41" s="42" t="s">
        <v>725</v>
      </c>
      <c r="B41" s="43">
        <v>32010406</v>
      </c>
      <c r="C41" s="44" t="s">
        <v>122</v>
      </c>
      <c r="D41" s="45"/>
      <c r="E41" s="45"/>
      <c r="F41" s="45"/>
    </row>
    <row r="42" spans="1:6" x14ac:dyDescent="0.25">
      <c r="A42" s="42" t="s">
        <v>726</v>
      </c>
      <c r="B42" s="43">
        <v>32010407</v>
      </c>
      <c r="C42" s="44" t="s">
        <v>123</v>
      </c>
      <c r="D42" s="45"/>
      <c r="E42" s="45"/>
      <c r="F42" s="45">
        <v>2000000</v>
      </c>
    </row>
    <row r="43" spans="1:6" hidden="1" x14ac:dyDescent="0.25">
      <c r="A43" s="42" t="s">
        <v>727</v>
      </c>
      <c r="B43" s="43">
        <v>32010408</v>
      </c>
      <c r="C43" s="44" t="s">
        <v>124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s="1" customFormat="1" x14ac:dyDescent="0.25">
      <c r="A45" s="5"/>
      <c r="B45" s="4">
        <v>320105</v>
      </c>
      <c r="C45" s="5" t="s">
        <v>125</v>
      </c>
      <c r="D45" s="11">
        <f>SUM(D46:D53)</f>
        <v>0</v>
      </c>
      <c r="E45" s="11">
        <f t="shared" ref="E45:F45" si="3">SUM(E46:E53)</f>
        <v>0</v>
      </c>
      <c r="F45" s="11">
        <f t="shared" si="3"/>
        <v>0</v>
      </c>
    </row>
    <row r="46" spans="1:6" hidden="1" x14ac:dyDescent="0.25">
      <c r="A46" s="42" t="s">
        <v>728</v>
      </c>
      <c r="B46" s="43">
        <v>32010501</v>
      </c>
      <c r="C46" s="44" t="s">
        <v>126</v>
      </c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hidden="1" x14ac:dyDescent="0.25">
      <c r="A52" s="46"/>
      <c r="B52" s="47"/>
      <c r="C52" s="46"/>
      <c r="D52" s="45"/>
      <c r="E52" s="45"/>
      <c r="F52" s="45"/>
    </row>
    <row r="53" spans="1:6" hidden="1" x14ac:dyDescent="0.25">
      <c r="A53" s="46"/>
      <c r="B53" s="47"/>
      <c r="C53" s="46"/>
      <c r="D53" s="45"/>
      <c r="E53" s="45"/>
      <c r="F53" s="45"/>
    </row>
    <row r="54" spans="1:6" s="1" customFormat="1" x14ac:dyDescent="0.25">
      <c r="A54" s="5"/>
      <c r="B54" s="4">
        <v>320106</v>
      </c>
      <c r="C54" s="5" t="s">
        <v>127</v>
      </c>
      <c r="D54" s="11">
        <f>SUM(D55:D60)</f>
        <v>0</v>
      </c>
      <c r="E54" s="11">
        <f t="shared" ref="E54:F54" si="4">SUM(E55:E60)</f>
        <v>0</v>
      </c>
      <c r="F54" s="11">
        <f t="shared" si="4"/>
        <v>0</v>
      </c>
    </row>
    <row r="55" spans="1:6" hidden="1" x14ac:dyDescent="0.25">
      <c r="A55" s="42" t="s">
        <v>729</v>
      </c>
      <c r="B55" s="43">
        <v>32010601</v>
      </c>
      <c r="C55" s="44" t="s">
        <v>128</v>
      </c>
      <c r="D55" s="45"/>
      <c r="E55" s="45"/>
      <c r="F55" s="45"/>
    </row>
    <row r="56" spans="1:6" hidden="1" x14ac:dyDescent="0.25">
      <c r="A56" s="42" t="s">
        <v>720</v>
      </c>
      <c r="B56" s="43">
        <v>32010602</v>
      </c>
      <c r="C56" s="44" t="s">
        <v>129</v>
      </c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s="1" customFormat="1" x14ac:dyDescent="0.25">
      <c r="A61" s="5"/>
      <c r="B61" s="4">
        <v>320109</v>
      </c>
      <c r="C61" s="5" t="s">
        <v>130</v>
      </c>
      <c r="D61" s="11">
        <f>SUM(D62:D72)</f>
        <v>130000000</v>
      </c>
      <c r="E61" s="11">
        <f>SUM(E62:E72)</f>
        <v>8650000</v>
      </c>
      <c r="F61" s="11">
        <f>SUM(F62:F72)</f>
        <v>105000000</v>
      </c>
    </row>
    <row r="62" spans="1:6" hidden="1" x14ac:dyDescent="0.25">
      <c r="A62" s="42" t="s">
        <v>730</v>
      </c>
      <c r="B62" s="43">
        <v>32010903</v>
      </c>
      <c r="C62" s="44" t="s">
        <v>131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x14ac:dyDescent="0.25">
      <c r="A64" s="42" t="s">
        <v>731</v>
      </c>
      <c r="B64" s="43">
        <v>32010904</v>
      </c>
      <c r="C64" s="44" t="s">
        <v>926</v>
      </c>
      <c r="D64" s="45">
        <v>130000000</v>
      </c>
      <c r="E64" s="45">
        <v>8650000</v>
      </c>
      <c r="F64" s="45">
        <v>100000000</v>
      </c>
    </row>
    <row r="65" spans="1:6" x14ac:dyDescent="0.25">
      <c r="A65" s="44"/>
      <c r="B65" s="43">
        <v>32010905</v>
      </c>
      <c r="C65" s="44" t="s">
        <v>911</v>
      </c>
      <c r="D65" s="45"/>
      <c r="E65" s="45"/>
      <c r="F65" s="45">
        <v>5000000</v>
      </c>
    </row>
    <row r="66" spans="1:6" hidden="1" x14ac:dyDescent="0.25">
      <c r="A66" s="42" t="s">
        <v>732</v>
      </c>
      <c r="B66" s="43">
        <v>32010935</v>
      </c>
      <c r="C66" s="44" t="s">
        <v>133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2" t="s">
        <v>733</v>
      </c>
      <c r="B70" s="43">
        <v>32010936</v>
      </c>
      <c r="C70" s="44" t="s">
        <v>134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s="1" customFormat="1" x14ac:dyDescent="0.25">
      <c r="A73" s="5"/>
      <c r="B73" s="4">
        <v>320201</v>
      </c>
      <c r="C73" s="5" t="s">
        <v>146</v>
      </c>
      <c r="D73" s="11">
        <f>SUM(D74:D79)</f>
        <v>0</v>
      </c>
      <c r="E73" s="11">
        <f t="shared" ref="E73:F73" si="5">SUM(E74:E79)</f>
        <v>0</v>
      </c>
      <c r="F73" s="11">
        <f t="shared" si="5"/>
        <v>0</v>
      </c>
    </row>
    <row r="74" spans="1:6" hidden="1" x14ac:dyDescent="0.25">
      <c r="A74" s="42" t="s">
        <v>734</v>
      </c>
      <c r="B74" s="43">
        <v>32020101</v>
      </c>
      <c r="C74" s="44" t="s">
        <v>135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 t="s">
        <v>735</v>
      </c>
      <c r="B76" s="43">
        <v>32020102</v>
      </c>
      <c r="C76" s="44" t="s">
        <v>136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 t="s">
        <v>736</v>
      </c>
      <c r="B78" s="43">
        <v>32020104</v>
      </c>
      <c r="C78" s="44" t="s">
        <v>137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s="1" customFormat="1" x14ac:dyDescent="0.25">
      <c r="A80" s="5"/>
      <c r="B80" s="4">
        <v>320301</v>
      </c>
      <c r="C80" s="5" t="s">
        <v>138</v>
      </c>
      <c r="D80" s="11">
        <f>SUM(D81:D85)</f>
        <v>0</v>
      </c>
      <c r="E80" s="11">
        <f t="shared" ref="E80:F80" si="6">SUM(E81:E85)</f>
        <v>0</v>
      </c>
      <c r="F80" s="11">
        <f t="shared" si="6"/>
        <v>0</v>
      </c>
    </row>
    <row r="81" spans="1:6" hidden="1" x14ac:dyDescent="0.25">
      <c r="A81" s="42" t="s">
        <v>737</v>
      </c>
      <c r="B81" s="43">
        <v>32030101</v>
      </c>
      <c r="C81" s="44" t="s">
        <v>139</v>
      </c>
      <c r="D81" s="45"/>
      <c r="E81" s="45"/>
      <c r="F81" s="45"/>
    </row>
    <row r="82" spans="1:6" hidden="1" x14ac:dyDescent="0.25">
      <c r="A82" s="42" t="s">
        <v>738</v>
      </c>
      <c r="B82" s="43">
        <v>32030109</v>
      </c>
      <c r="C82" s="44" t="s">
        <v>140</v>
      </c>
      <c r="D82" s="45"/>
      <c r="E82" s="45"/>
      <c r="F82" s="45"/>
    </row>
    <row r="83" spans="1:6" hidden="1" x14ac:dyDescent="0.25">
      <c r="A83" s="42" t="s">
        <v>722</v>
      </c>
      <c r="B83" s="43">
        <v>32030110</v>
      </c>
      <c r="C83" s="44" t="s">
        <v>141</v>
      </c>
      <c r="D83" s="45"/>
      <c r="E83" s="45"/>
      <c r="F83" s="45"/>
    </row>
    <row r="84" spans="1:6" hidden="1" x14ac:dyDescent="0.25">
      <c r="A84" s="46"/>
      <c r="B84" s="47"/>
      <c r="C84" s="46"/>
      <c r="D84" s="45"/>
      <c r="E84" s="45"/>
      <c r="F84" s="45"/>
    </row>
    <row r="85" spans="1:6" hidden="1" x14ac:dyDescent="0.25">
      <c r="A85" s="46"/>
      <c r="B85" s="47"/>
      <c r="C85" s="46"/>
      <c r="D85" s="45"/>
      <c r="E85" s="45"/>
      <c r="F85" s="45"/>
    </row>
    <row r="86" spans="1:6" s="1" customFormat="1" x14ac:dyDescent="0.25">
      <c r="A86" s="5"/>
      <c r="B86" s="4">
        <v>32011000</v>
      </c>
      <c r="C86" s="5" t="s">
        <v>142</v>
      </c>
      <c r="D86" s="11">
        <f>SUM(D87:D88)</f>
        <v>0</v>
      </c>
      <c r="E86" s="11">
        <f>SUM(E87:E88)</f>
        <v>0</v>
      </c>
      <c r="F86" s="11">
        <f>SUM(F87:F88)</f>
        <v>0</v>
      </c>
    </row>
    <row r="87" spans="1:6" hidden="1" x14ac:dyDescent="0.25">
      <c r="A87" s="42" t="s">
        <v>721</v>
      </c>
      <c r="B87" s="46"/>
      <c r="C87" s="46"/>
      <c r="D87" s="45"/>
      <c r="E87" s="45"/>
      <c r="F87" s="45"/>
    </row>
    <row r="88" spans="1:6" hidden="1" x14ac:dyDescent="0.25">
      <c r="A88" s="46"/>
      <c r="B88" s="46"/>
      <c r="C88" s="46"/>
      <c r="D88" s="45"/>
      <c r="E88" s="45"/>
      <c r="F88" s="45"/>
    </row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oLBJ6p+4zZsUsdjR5+40XBl2stpb/ACM8wacfEh3+cYPJtBxKGdVyCXQqiBbG2q4ebSMwM+Uqm6V0TuF5fxDw==" saltValue="3K6NVJxeV1KmPdSKcQfKH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837</v>
      </c>
      <c r="B3" s="69"/>
      <c r="C3" s="69"/>
      <c r="D3" s="69"/>
      <c r="E3" s="69"/>
    </row>
    <row r="4" spans="1:5" x14ac:dyDescent="0.25">
      <c r="A4" s="68" t="s">
        <v>770</v>
      </c>
      <c r="B4" s="68"/>
      <c r="C4" s="68"/>
      <c r="D4" s="68"/>
      <c r="E4" s="68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296623323</v>
      </c>
      <c r="D7" s="12">
        <f t="shared" ref="D7:E7" si="0">D8+D13+D20</f>
        <v>296623323</v>
      </c>
      <c r="E7" s="12">
        <f t="shared" si="0"/>
        <v>306374969</v>
      </c>
    </row>
    <row r="8" spans="1:5" s="1" customFormat="1" x14ac:dyDescent="0.25">
      <c r="A8" s="3">
        <v>2101</v>
      </c>
      <c r="B8" s="3" t="s">
        <v>5</v>
      </c>
      <c r="C8" s="12">
        <f>C9</f>
        <v>296623323</v>
      </c>
      <c r="D8" s="12">
        <f t="shared" ref="D8:E8" si="1">D9</f>
        <v>296623323</v>
      </c>
      <c r="E8" s="12">
        <f t="shared" si="1"/>
        <v>306374969</v>
      </c>
    </row>
    <row r="9" spans="1:5" s="1" customFormat="1" x14ac:dyDescent="0.25">
      <c r="A9" s="3">
        <v>210101</v>
      </c>
      <c r="B9" s="3" t="s">
        <v>6</v>
      </c>
      <c r="C9" s="12">
        <f>SUM(C10:C12)</f>
        <v>296623323</v>
      </c>
      <c r="D9" s="12">
        <f t="shared" ref="D9:E9" si="2">SUM(D10:D12)</f>
        <v>296623323</v>
      </c>
      <c r="E9" s="12">
        <f t="shared" si="2"/>
        <v>306374969</v>
      </c>
    </row>
    <row r="10" spans="1:5" x14ac:dyDescent="0.25">
      <c r="A10" s="59">
        <v>21010101</v>
      </c>
      <c r="B10" s="48" t="s">
        <v>5</v>
      </c>
      <c r="C10" s="41">
        <v>296623323</v>
      </c>
      <c r="D10" s="41">
        <v>296623323</v>
      </c>
      <c r="E10" s="41">
        <v>306374969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x5+99MIJcDt8XIyr8MhKmoRJDRyArTBaUIzP1RW13D81d/EaYyrLrucEzjNVoZiLBKp4VV+s/7JlkTQvAXbWg==" saltValue="clKmtjShTfA/GlgWOLUFK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topLeftCell="B22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838</v>
      </c>
      <c r="B4" s="69"/>
      <c r="C4" s="69"/>
      <c r="D4" s="69"/>
      <c r="E4" s="69"/>
    </row>
    <row r="5" spans="1:5" x14ac:dyDescent="0.25">
      <c r="A5" s="68" t="s">
        <v>770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83300000</v>
      </c>
      <c r="D7" s="12">
        <f t="shared" ref="D7:E7" si="0">D8+D84+D88+D93</f>
        <v>68450000</v>
      </c>
      <c r="E7" s="12">
        <f t="shared" si="0"/>
        <v>68000000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49300000</v>
      </c>
      <c r="D8" s="12">
        <f t="shared" ref="D8:E8" si="1">D9+D14+D22+D36+D45+D48+D54+D63+D67+D70</f>
        <v>38450000</v>
      </c>
      <c r="E8" s="12">
        <f t="shared" si="1"/>
        <v>43000000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400000</v>
      </c>
      <c r="E9" s="12">
        <f t="shared" si="2"/>
        <v>600000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</v>
      </c>
      <c r="D11" s="41">
        <v>400000</v>
      </c>
      <c r="E11" s="41">
        <v>600000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300000</v>
      </c>
      <c r="D14" s="12">
        <f>SUM(D15:D21)</f>
        <v>250000</v>
      </c>
      <c r="E14" s="12">
        <f>SUM(E15:E21)</f>
        <v>400000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x14ac:dyDescent="0.25">
      <c r="A19" s="43">
        <v>22020205</v>
      </c>
      <c r="B19" s="44" t="s">
        <v>32</v>
      </c>
      <c r="C19" s="41">
        <v>300000</v>
      </c>
      <c r="D19" s="41">
        <v>250000</v>
      </c>
      <c r="E19" s="41">
        <v>400000</v>
      </c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1900000</v>
      </c>
      <c r="E22" s="12">
        <f t="shared" si="3"/>
        <v>3000000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400000</v>
      </c>
      <c r="E23" s="41">
        <v>600000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2000000</v>
      </c>
      <c r="D29" s="41">
        <v>1500000</v>
      </c>
      <c r="E29" s="41">
        <v>2400000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4400000</v>
      </c>
      <c r="E36" s="12">
        <f t="shared" si="4"/>
        <v>5500000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2500000</v>
      </c>
      <c r="E37" s="41">
        <v>3500000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1900000</v>
      </c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16000000</v>
      </c>
      <c r="D48" s="12">
        <f t="shared" ref="D48:E48" si="6">SUM(D49:D53)</f>
        <v>14000000</v>
      </c>
      <c r="E48" s="12">
        <f t="shared" si="6"/>
        <v>10000000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16000000</v>
      </c>
      <c r="D53" s="41">
        <v>14000000</v>
      </c>
      <c r="E53" s="41">
        <v>10000000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15000000</v>
      </c>
      <c r="D63" s="12">
        <f t="shared" ref="D63:E63" si="8">SUM(D64:D66)</f>
        <v>10000000</v>
      </c>
      <c r="E63" s="12">
        <f t="shared" si="8"/>
        <v>10000000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>
        <v>15000000</v>
      </c>
      <c r="D66" s="41">
        <v>10000000</v>
      </c>
      <c r="E66" s="41">
        <v>10000000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8000000</v>
      </c>
      <c r="D70" s="12">
        <f t="shared" ref="D70:E70" si="10">SUM(D71:D83)</f>
        <v>7500000</v>
      </c>
      <c r="E70" s="12">
        <f t="shared" si="10"/>
        <v>13500000</v>
      </c>
    </row>
    <row r="71" spans="1:5" x14ac:dyDescent="0.25">
      <c r="A71" s="43">
        <v>22021001</v>
      </c>
      <c r="B71" s="44" t="s">
        <v>84</v>
      </c>
      <c r="C71" s="41">
        <v>500000</v>
      </c>
      <c r="D71" s="41">
        <v>300000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500000</v>
      </c>
      <c r="D72" s="41">
        <v>300000</v>
      </c>
      <c r="E72" s="41">
        <v>500000</v>
      </c>
    </row>
    <row r="73" spans="1:5" x14ac:dyDescent="0.25">
      <c r="A73" s="43">
        <v>22021003</v>
      </c>
      <c r="B73" s="44" t="s">
        <v>86</v>
      </c>
      <c r="C73" s="41"/>
      <c r="D73" s="41"/>
      <c r="E73" s="41">
        <v>4000000</v>
      </c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7000000</v>
      </c>
      <c r="D76" s="41">
        <v>6900000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34000000</v>
      </c>
      <c r="D84" s="12">
        <f t="shared" ref="D84:E84" si="11">D85</f>
        <v>30000000</v>
      </c>
      <c r="E84" s="12">
        <f t="shared" si="11"/>
        <v>25000000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34000000</v>
      </c>
      <c r="D85" s="12">
        <f>SUM(D86:D87)</f>
        <v>30000000</v>
      </c>
      <c r="E85" s="12">
        <f>SUM(E86:E87)</f>
        <v>25000000</v>
      </c>
    </row>
    <row r="86" spans="1:5" x14ac:dyDescent="0.25">
      <c r="A86" s="43">
        <v>22040105</v>
      </c>
      <c r="B86" s="44" t="s">
        <v>99</v>
      </c>
      <c r="C86" s="41">
        <v>34000000</v>
      </c>
      <c r="D86" s="41">
        <v>30000000</v>
      </c>
      <c r="E86" s="41">
        <v>25000000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/qqWTm7n7zyXXIkVCGcibg9l3IvNmV7nfYaZyRXh4kH7wsWxVR1uCSeFFQnxfViHEHl1XuHJAx7s4bUMlZCfA==" saltValue="fZkRWda3coGTFTpbT+9Ve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80" zoomScaleNormal="130" zoomScaleSheetLayoutView="80" workbookViewId="0">
      <selection activeCell="A76" activeCellId="7" sqref="A18:XFD18 A29:XFD29 A35:XFD38 A41:XFD41 A50:XFD51 A57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7" t="s">
        <v>143</v>
      </c>
      <c r="B1" s="67"/>
      <c r="C1" s="67"/>
      <c r="D1" s="67"/>
      <c r="E1" s="67"/>
    </row>
    <row r="2" spans="1:6" x14ac:dyDescent="0.25">
      <c r="A2" s="68" t="s">
        <v>839</v>
      </c>
      <c r="B2" s="68"/>
      <c r="C2" s="68"/>
      <c r="D2" s="68"/>
      <c r="E2" s="68"/>
    </row>
    <row r="3" spans="1:6" x14ac:dyDescent="0.25">
      <c r="A3" s="68" t="s">
        <v>770</v>
      </c>
      <c r="B3" s="68"/>
      <c r="C3" s="68"/>
      <c r="D3" s="68"/>
      <c r="E3" s="68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620</v>
      </c>
      <c r="B6" s="4">
        <v>3</v>
      </c>
      <c r="C6" s="5" t="s">
        <v>113</v>
      </c>
      <c r="D6" s="11">
        <f>D7+D17+D28+D34+D40+D49+D56+D68+D75+D81</f>
        <v>230000000</v>
      </c>
      <c r="E6" s="11">
        <f>E7+E17+E28+E34+E40+E49+E56+E68+E75+E81</f>
        <v>190000000</v>
      </c>
      <c r="F6" s="11">
        <f>F7+F17+F28+F34+F40+F49+F56+F68+F75+F81</f>
        <v>98176750.99000001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5000000</v>
      </c>
    </row>
    <row r="8" spans="1:6" x14ac:dyDescent="0.25">
      <c r="A8" s="42" t="s">
        <v>621</v>
      </c>
      <c r="B8" s="43">
        <v>32010101</v>
      </c>
      <c r="C8" s="44" t="s">
        <v>115</v>
      </c>
      <c r="D8" s="45"/>
      <c r="E8" s="45"/>
      <c r="F8" s="45">
        <v>5000000</v>
      </c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230000000</v>
      </c>
      <c r="E17" s="11">
        <f t="shared" ref="E17:F17" si="1">SUM(E18:E27)</f>
        <v>190000000</v>
      </c>
      <c r="F17" s="11">
        <f t="shared" si="1"/>
        <v>93176750.99000001</v>
      </c>
    </row>
    <row r="18" spans="1:6" hidden="1" x14ac:dyDescent="0.25">
      <c r="A18" s="42" t="s">
        <v>622</v>
      </c>
      <c r="B18" s="43">
        <v>32010202</v>
      </c>
      <c r="C18" s="44" t="s">
        <v>117</v>
      </c>
      <c r="D18" s="45"/>
      <c r="E18" s="45"/>
      <c r="F18" s="45"/>
    </row>
    <row r="19" spans="1:6" ht="30" x14ac:dyDescent="0.25">
      <c r="A19" s="46"/>
      <c r="B19" s="47">
        <v>32010208</v>
      </c>
      <c r="C19" s="46" t="s">
        <v>912</v>
      </c>
      <c r="D19" s="45">
        <v>65000000</v>
      </c>
      <c r="E19" s="45">
        <v>50000000</v>
      </c>
      <c r="F19" s="45">
        <v>20000000</v>
      </c>
    </row>
    <row r="20" spans="1:6" ht="60" x14ac:dyDescent="0.25">
      <c r="A20" s="46"/>
      <c r="B20" s="47">
        <v>32010214</v>
      </c>
      <c r="C20" s="46" t="s">
        <v>913</v>
      </c>
      <c r="D20" s="45">
        <v>140000000</v>
      </c>
      <c r="E20" s="45">
        <v>120000000</v>
      </c>
      <c r="F20" s="45">
        <v>60176750.990000002</v>
      </c>
    </row>
    <row r="21" spans="1:6" ht="30" x14ac:dyDescent="0.25">
      <c r="A21" s="46"/>
      <c r="B21" s="47">
        <v>32010215</v>
      </c>
      <c r="C21" s="46" t="s">
        <v>914</v>
      </c>
      <c r="D21" s="45">
        <v>25000000</v>
      </c>
      <c r="E21" s="45">
        <v>20000000</v>
      </c>
      <c r="F21" s="45">
        <v>13000000</v>
      </c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742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743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744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745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746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747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748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739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749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750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751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752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753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754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756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757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741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740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gAWagK22B3I1chdgpd1Sn3U5KKMBac2Z7j7XPaY4HiGCL7BZ1hRDqtNGJJr+fXpqr1+iMYupRFcSWwJCTbzKA==" saltValue="4OmzShhj0IcqUtFcdTAaj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/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7" t="s">
        <v>529</v>
      </c>
      <c r="B2" s="67"/>
      <c r="C2" s="67"/>
      <c r="D2" s="67"/>
      <c r="E2" s="67"/>
    </row>
    <row r="3" spans="1:5" ht="26.4" customHeight="1" x14ac:dyDescent="0.25">
      <c r="A3" s="69" t="s">
        <v>840</v>
      </c>
      <c r="B3" s="69"/>
      <c r="C3" s="69"/>
      <c r="D3" s="69"/>
      <c r="E3" s="69"/>
    </row>
    <row r="4" spans="1:5" x14ac:dyDescent="0.25">
      <c r="A4" s="68" t="s">
        <v>771</v>
      </c>
      <c r="B4" s="68"/>
      <c r="C4" s="68"/>
      <c r="D4" s="68"/>
      <c r="E4" s="68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60414778.200000003</v>
      </c>
      <c r="D7" s="12">
        <f t="shared" ref="D7:E7" si="0">D8+D13+D20</f>
        <v>43605899</v>
      </c>
      <c r="E7" s="12">
        <f t="shared" si="0"/>
        <v>40448902</v>
      </c>
    </row>
    <row r="8" spans="1:5" s="1" customFormat="1" x14ac:dyDescent="0.25">
      <c r="A8" s="3">
        <v>2101</v>
      </c>
      <c r="B8" s="3" t="s">
        <v>5</v>
      </c>
      <c r="C8" s="12">
        <f>C9</f>
        <v>60414778.200000003</v>
      </c>
      <c r="D8" s="12">
        <f t="shared" ref="D8:E8" si="1">D9</f>
        <v>43605899</v>
      </c>
      <c r="E8" s="12">
        <f t="shared" si="1"/>
        <v>40448902</v>
      </c>
    </row>
    <row r="9" spans="1:5" s="1" customFormat="1" x14ac:dyDescent="0.25">
      <c r="A9" s="3">
        <v>210101</v>
      </c>
      <c r="B9" s="3" t="s">
        <v>6</v>
      </c>
      <c r="C9" s="12">
        <f>SUM(C10:C12)</f>
        <v>60414778.200000003</v>
      </c>
      <c r="D9" s="12">
        <f t="shared" ref="D9:E9" si="2">SUM(D10:D12)</f>
        <v>43605899</v>
      </c>
      <c r="E9" s="12">
        <f t="shared" si="2"/>
        <v>40448902</v>
      </c>
    </row>
    <row r="10" spans="1:5" x14ac:dyDescent="0.25">
      <c r="A10" s="59">
        <v>21010101</v>
      </c>
      <c r="B10" s="48" t="s">
        <v>5</v>
      </c>
      <c r="C10" s="41">
        <v>60414778.200000003</v>
      </c>
      <c r="D10" s="41">
        <v>43605899</v>
      </c>
      <c r="E10" s="41">
        <v>40448902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QG4pQtY02nZRW10ca3O+yPjNzFQlMYjTANQOUQMhLks1zlhcvKrL2IgrYoxSGNUHHRqPXQVbafuY9F3VwRLHg==" saltValue="GiKu7Ns58ovERk1dckhVV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topLeftCell="A7" zoomScale="90" zoomScaleNormal="140" zoomScaleSheetLayoutView="90" workbookViewId="0">
      <selection activeCell="F38" sqref="F38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7" t="s">
        <v>530</v>
      </c>
      <c r="B3" s="67"/>
      <c r="C3" s="67"/>
      <c r="D3" s="67"/>
      <c r="E3" s="67"/>
    </row>
    <row r="4" spans="1:5" ht="28.8" customHeight="1" x14ac:dyDescent="0.25">
      <c r="A4" s="69" t="s">
        <v>841</v>
      </c>
      <c r="B4" s="69"/>
      <c r="C4" s="69"/>
      <c r="D4" s="69"/>
      <c r="E4" s="69"/>
    </row>
    <row r="5" spans="1:5" x14ac:dyDescent="0.25">
      <c r="A5" s="68" t="s">
        <v>771</v>
      </c>
      <c r="B5" s="68"/>
      <c r="C5" s="68"/>
      <c r="D5" s="68"/>
      <c r="E5" s="68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7500000</v>
      </c>
      <c r="D7" s="12">
        <f t="shared" ref="D7:E7" si="0">D8+D84+D88+D93</f>
        <v>4004363</v>
      </c>
      <c r="E7" s="12">
        <f t="shared" si="0"/>
        <v>13200000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7500000</v>
      </c>
      <c r="D8" s="12">
        <f t="shared" ref="D8:E8" si="1">D9+D14+D22+D36+D45+D48+D54+D63+D67+D70</f>
        <v>4004363</v>
      </c>
      <c r="E8" s="12">
        <f t="shared" si="1"/>
        <v>13200000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736000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2000000</v>
      </c>
      <c r="D11" s="41">
        <v>736000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594163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>
        <v>183140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500000</v>
      </c>
      <c r="D27" s="41">
        <v>411023</v>
      </c>
      <c r="E27" s="41">
        <v>1000000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1500000</v>
      </c>
      <c r="D36" s="12">
        <f t="shared" ref="D36:E36" si="4">SUM(D37:D44)</f>
        <v>853200</v>
      </c>
      <c r="E36" s="12">
        <f t="shared" si="4"/>
        <v>3300000</v>
      </c>
    </row>
    <row r="37" spans="1:5" x14ac:dyDescent="0.25">
      <c r="A37" s="43">
        <v>22020401</v>
      </c>
      <c r="B37" s="44" t="s">
        <v>50</v>
      </c>
      <c r="C37" s="41">
        <v>500000</v>
      </c>
      <c r="D37" s="41">
        <v>496000</v>
      </c>
      <c r="E37" s="41">
        <v>1300000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184000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x14ac:dyDescent="0.25">
      <c r="A40" s="43">
        <v>22020404</v>
      </c>
      <c r="B40" s="44" t="s">
        <v>53</v>
      </c>
      <c r="C40" s="41">
        <v>500000</v>
      </c>
      <c r="D40" s="41">
        <v>173200</v>
      </c>
      <c r="E40" s="41">
        <v>1000000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1500000</v>
      </c>
      <c r="D63" s="12">
        <f t="shared" ref="D63:E63" si="8">SUM(D64:D66)</f>
        <v>560000</v>
      </c>
      <c r="E63" s="12">
        <f t="shared" si="8"/>
        <v>2400000</v>
      </c>
    </row>
    <row r="64" spans="1:5" x14ac:dyDescent="0.25">
      <c r="A64" s="43">
        <v>22020801</v>
      </c>
      <c r="B64" s="44" t="s">
        <v>77</v>
      </c>
      <c r="C64" s="41">
        <v>1500000</v>
      </c>
      <c r="D64" s="41">
        <v>560000</v>
      </c>
      <c r="E64" s="41">
        <v>2400000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1500000</v>
      </c>
      <c r="D70" s="12">
        <f t="shared" ref="D70:E70" si="10">SUM(D71:D83)</f>
        <v>1261000</v>
      </c>
      <c r="E70" s="12">
        <f t="shared" si="10"/>
        <v>2500000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1261000</v>
      </c>
      <c r="E71" s="41">
        <v>2500000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qPIY1aBE8ES/KQkkz7eYxSO0z7dt/XX6drQczyJZsvY/eGmLByVQJYwG6JNX1cJ3iNbtd4N2e9MHS8ctHATQg==" saltValue="IiyuwYBVT1KIIFQ/PhDyZ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2026-07-12T03:02:52Z</cp:lastPrinted>
  <dcterms:created xsi:type="dcterms:W3CDTF">2025-11-07T19:59:01Z</dcterms:created>
  <dcterms:modified xsi:type="dcterms:W3CDTF">2026-07-12T03:03:49Z</dcterms:modified>
</cp:coreProperties>
</file>