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workbookProtection workbookAlgorithmName="SHA-512" workbookHashValue="eWGIoEjTzas35nsXLIhO2KmqpssUNGhscEURudn+iqwK5O2CSjA2udbqZhh/oSdg7DNlggqWE37Gqm2KbmTgSw==" workbookSaltValue="whtlYaaDQRzP9fHo9BLhfw==" workbookSpinCount="100000" lockStructure="1"/>
  <bookViews>
    <workbookView xWindow="-108" yWindow="-108" windowWidth="19416" windowHeight="10296" activeTab="2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44525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1" i="6" l="1"/>
  <c r="D101" i="6"/>
  <c r="C101" i="6"/>
  <c r="D10" i="6"/>
  <c r="E10" i="6"/>
  <c r="C10" i="6"/>
  <c r="D8" i="9"/>
  <c r="C8" i="9"/>
  <c r="E8" i="9"/>
  <c r="E14" i="28"/>
  <c r="E11" i="28" s="1"/>
  <c r="F14" i="28"/>
  <c r="F11" i="28" s="1"/>
  <c r="D14" i="28"/>
  <c r="D11" i="28" s="1"/>
  <c r="D22" i="26"/>
  <c r="E22" i="26"/>
  <c r="C22" i="26"/>
  <c r="D27" i="26"/>
  <c r="C27" i="26"/>
  <c r="E27" i="26"/>
  <c r="C20" i="26" l="1"/>
  <c r="C87" i="27"/>
  <c r="C86" i="27" s="1"/>
  <c r="D22" i="6"/>
  <c r="E20" i="26"/>
  <c r="E22" i="6"/>
  <c r="E63" i="28"/>
  <c r="F63" i="28"/>
  <c r="D63" i="28"/>
  <c r="E44" i="28"/>
  <c r="F44" i="28"/>
  <c r="D44" i="28"/>
  <c r="D22" i="28"/>
  <c r="E16" i="28"/>
  <c r="F16" i="28"/>
  <c r="D16" i="28"/>
  <c r="E7" i="28"/>
  <c r="F7" i="28"/>
  <c r="D7" i="28"/>
  <c r="E75" i="25"/>
  <c r="F75" i="25"/>
  <c r="E75" i="31"/>
  <c r="F75" i="31"/>
  <c r="E75" i="34"/>
  <c r="F75" i="34"/>
  <c r="E77" i="37"/>
  <c r="F77" i="37"/>
  <c r="E75" i="40"/>
  <c r="F75" i="40"/>
  <c r="E76" i="3"/>
  <c r="F76" i="3"/>
  <c r="D75" i="25"/>
  <c r="D75" i="31"/>
  <c r="D75" i="34"/>
  <c r="D77" i="37"/>
  <c r="D75" i="40"/>
  <c r="D76" i="3"/>
  <c r="E56" i="25"/>
  <c r="F56" i="25"/>
  <c r="E56" i="31"/>
  <c r="F56" i="31"/>
  <c r="E56" i="34"/>
  <c r="F56" i="34"/>
  <c r="E58" i="37"/>
  <c r="F58" i="37"/>
  <c r="E56" i="40"/>
  <c r="F56" i="40"/>
  <c r="E57" i="3"/>
  <c r="F57" i="3"/>
  <c r="D56" i="25"/>
  <c r="D56" i="31"/>
  <c r="D56" i="34"/>
  <c r="D58" i="37"/>
  <c r="D56" i="40"/>
  <c r="D57" i="3"/>
  <c r="E28" i="25"/>
  <c r="F28" i="25"/>
  <c r="E28" i="31"/>
  <c r="F28" i="31"/>
  <c r="E28" i="34"/>
  <c r="F28" i="34"/>
  <c r="E30" i="37"/>
  <c r="F30" i="37"/>
  <c r="E28" i="40"/>
  <c r="F28" i="40"/>
  <c r="E28" i="3"/>
  <c r="F28" i="3"/>
  <c r="D28" i="25"/>
  <c r="D28" i="31"/>
  <c r="D28" i="34"/>
  <c r="D30" i="37"/>
  <c r="D28" i="40"/>
  <c r="D28" i="3"/>
  <c r="E17" i="25"/>
  <c r="F17" i="25"/>
  <c r="E17" i="31"/>
  <c r="F17" i="31"/>
  <c r="E17" i="34"/>
  <c r="F17" i="34"/>
  <c r="E19" i="37"/>
  <c r="F19" i="37"/>
  <c r="E17" i="40"/>
  <c r="F17" i="40"/>
  <c r="E17" i="3"/>
  <c r="F17" i="3"/>
  <c r="D17" i="25"/>
  <c r="D17" i="31"/>
  <c r="D17" i="34"/>
  <c r="D19" i="37"/>
  <c r="D17" i="40"/>
  <c r="D17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7" i="27"/>
  <c r="D86" i="27" s="1"/>
  <c r="E87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6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64" i="6"/>
  <c r="E64" i="6"/>
  <c r="D65" i="6"/>
  <c r="E65" i="6"/>
  <c r="C65" i="6"/>
  <c r="C6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28" i="6"/>
  <c r="E28" i="6"/>
  <c r="D29" i="6"/>
  <c r="E29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E21" i="6"/>
  <c r="D23" i="6"/>
  <c r="E23" i="6"/>
  <c r="C23" i="6"/>
  <c r="C21" i="6"/>
  <c r="D19" i="6"/>
  <c r="E19" i="6"/>
  <c r="C19" i="6"/>
  <c r="D15" i="6"/>
  <c r="E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81" i="40"/>
  <c r="E81" i="40"/>
  <c r="D81" i="40"/>
  <c r="F68" i="40"/>
  <c r="E68" i="40"/>
  <c r="D68" i="40"/>
  <c r="F49" i="40"/>
  <c r="E49" i="40"/>
  <c r="D49" i="40"/>
  <c r="F40" i="40"/>
  <c r="E40" i="40"/>
  <c r="D40" i="40"/>
  <c r="F34" i="40"/>
  <c r="E34" i="40"/>
  <c r="D34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3" i="37"/>
  <c r="E83" i="37"/>
  <c r="D83" i="37"/>
  <c r="F70" i="37"/>
  <c r="E70" i="37"/>
  <c r="D70" i="37"/>
  <c r="F51" i="37"/>
  <c r="E51" i="37"/>
  <c r="D51" i="37"/>
  <c r="F42" i="37"/>
  <c r="E42" i="37"/>
  <c r="D42" i="37"/>
  <c r="F36" i="37"/>
  <c r="E36" i="37"/>
  <c r="D36" i="37"/>
  <c r="E96" i="36"/>
  <c r="D96" i="36"/>
  <c r="C96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81" i="34"/>
  <c r="E81" i="34"/>
  <c r="D81" i="34"/>
  <c r="F68" i="34"/>
  <c r="E68" i="34"/>
  <c r="D68" i="34"/>
  <c r="F49" i="34"/>
  <c r="E49" i="34"/>
  <c r="D49" i="34"/>
  <c r="F40" i="34"/>
  <c r="E40" i="34"/>
  <c r="D40" i="34"/>
  <c r="F34" i="34"/>
  <c r="E34" i="34"/>
  <c r="D34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81" i="31"/>
  <c r="E81" i="31"/>
  <c r="D81" i="31"/>
  <c r="F68" i="31"/>
  <c r="E68" i="31"/>
  <c r="D68" i="31"/>
  <c r="F49" i="31"/>
  <c r="E49" i="31"/>
  <c r="D49" i="31"/>
  <c r="F40" i="31"/>
  <c r="E40" i="31"/>
  <c r="D40" i="31"/>
  <c r="F34" i="31"/>
  <c r="E34" i="31"/>
  <c r="D34" i="31"/>
  <c r="E96" i="30"/>
  <c r="D96" i="30"/>
  <c r="C96" i="30"/>
  <c r="E94" i="30"/>
  <c r="D94" i="30"/>
  <c r="C94" i="30"/>
  <c r="E89" i="30"/>
  <c r="E88" i="30" s="1"/>
  <c r="D89" i="30"/>
  <c r="D88" i="30" s="1"/>
  <c r="C89" i="30"/>
  <c r="C88" i="30" s="1"/>
  <c r="E85" i="30"/>
  <c r="E84" i="30" s="1"/>
  <c r="D85" i="30"/>
  <c r="D84" i="30" s="1"/>
  <c r="C85" i="30"/>
  <c r="C84" i="30" s="1"/>
  <c r="E70" i="30"/>
  <c r="D70" i="30"/>
  <c r="C70" i="30"/>
  <c r="E67" i="30"/>
  <c r="D67" i="30"/>
  <c r="C67" i="30"/>
  <c r="E63" i="30"/>
  <c r="D63" i="30"/>
  <c r="C63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69" i="28"/>
  <c r="E69" i="28"/>
  <c r="D69" i="28"/>
  <c r="E13" i="13"/>
  <c r="E162" i="6" s="1"/>
  <c r="D13" i="13"/>
  <c r="D162" i="6" s="1"/>
  <c r="C13" i="13"/>
  <c r="C162" i="6" s="1"/>
  <c r="F56" i="28"/>
  <c r="E56" i="28"/>
  <c r="D56" i="28"/>
  <c r="E11" i="13"/>
  <c r="E151" i="6" s="1"/>
  <c r="D11" i="13"/>
  <c r="D151" i="6" s="1"/>
  <c r="C11" i="13"/>
  <c r="C151" i="6" s="1"/>
  <c r="F37" i="28"/>
  <c r="E37" i="28"/>
  <c r="D37" i="28"/>
  <c r="F28" i="28"/>
  <c r="E28" i="28"/>
  <c r="D28" i="28"/>
  <c r="F22" i="28"/>
  <c r="E22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7" i="27"/>
  <c r="D97" i="27"/>
  <c r="C97" i="27"/>
  <c r="E95" i="27"/>
  <c r="D95" i="27"/>
  <c r="C95" i="27"/>
  <c r="E90" i="27"/>
  <c r="E89" i="27" s="1"/>
  <c r="D90" i="27"/>
  <c r="D89" i="27" s="1"/>
  <c r="C90" i="27"/>
  <c r="C89" i="27" s="1"/>
  <c r="E85" i="27"/>
  <c r="D85" i="27"/>
  <c r="C85" i="27"/>
  <c r="E70" i="27"/>
  <c r="D70" i="27"/>
  <c r="C70" i="27"/>
  <c r="E67" i="27"/>
  <c r="D67" i="27"/>
  <c r="C67" i="27"/>
  <c r="E63" i="27"/>
  <c r="D63" i="27"/>
  <c r="C63" i="27"/>
  <c r="E54" i="27"/>
  <c r="D54" i="27"/>
  <c r="C54" i="27"/>
  <c r="E48" i="27"/>
  <c r="D48" i="27"/>
  <c r="C48" i="27"/>
  <c r="E45" i="27"/>
  <c r="D45" i="27"/>
  <c r="C45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1" i="25"/>
  <c r="E81" i="25"/>
  <c r="D81" i="25"/>
  <c r="F68" i="25"/>
  <c r="E68" i="25"/>
  <c r="D68" i="25"/>
  <c r="F49" i="25"/>
  <c r="E49" i="25"/>
  <c r="D49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D13" i="19" l="1"/>
  <c r="C93" i="3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93" i="36"/>
  <c r="C93" i="24"/>
  <c r="C8" i="36"/>
  <c r="C8" i="39"/>
  <c r="C7" i="39" s="1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8" i="22"/>
  <c r="E7" i="22" s="1"/>
  <c r="D8" i="20"/>
  <c r="D8" i="30"/>
  <c r="D8" i="22"/>
  <c r="E8" i="39"/>
  <c r="E8" i="33"/>
  <c r="E8" i="20"/>
  <c r="E8" i="30"/>
  <c r="D8" i="18"/>
  <c r="D8" i="24"/>
  <c r="D8" i="36"/>
  <c r="E8" i="18"/>
  <c r="E8" i="24"/>
  <c r="E8" i="36"/>
  <c r="D23" i="9"/>
  <c r="E23" i="9"/>
  <c r="E13" i="26"/>
  <c r="E7" i="26" s="1"/>
  <c r="D13" i="35"/>
  <c r="D7" i="35" s="1"/>
  <c r="D7" i="19"/>
  <c r="E6" i="28"/>
  <c r="D6" i="13"/>
  <c r="D125" i="6" s="1"/>
  <c r="F6" i="28"/>
  <c r="D6" i="28"/>
  <c r="D8" i="27"/>
  <c r="C94" i="27"/>
  <c r="C8" i="27"/>
  <c r="D94" i="27"/>
  <c r="E8" i="27"/>
  <c r="D93" i="20"/>
  <c r="E93" i="33"/>
  <c r="E93" i="36"/>
  <c r="D93" i="18"/>
  <c r="D93" i="30"/>
  <c r="E93" i="39"/>
  <c r="C93" i="16"/>
  <c r="E93" i="18"/>
  <c r="E93" i="30"/>
  <c r="C93" i="33"/>
  <c r="E94" i="27"/>
  <c r="C93" i="20"/>
  <c r="C93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D9" i="6"/>
  <c r="D8" i="6" s="1"/>
  <c r="C9" i="6"/>
  <c r="C8" i="6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82" i="3"/>
  <c r="E14" i="13" s="1"/>
  <c r="E171" i="6" s="1"/>
  <c r="E82" i="3"/>
  <c r="D14" i="13" s="1"/>
  <c r="D171" i="6" s="1"/>
  <c r="D82" i="3"/>
  <c r="C14" i="13" s="1"/>
  <c r="C171" i="6" s="1"/>
  <c r="F69" i="3"/>
  <c r="E12" i="13" s="1"/>
  <c r="E157" i="6" s="1"/>
  <c r="E156" i="6" s="1"/>
  <c r="E69" i="3"/>
  <c r="D12" i="13" s="1"/>
  <c r="D157" i="6" s="1"/>
  <c r="D156" i="6" s="1"/>
  <c r="D69" i="3"/>
  <c r="C12" i="13" s="1"/>
  <c r="C157" i="6" s="1"/>
  <c r="C156" i="6" s="1"/>
  <c r="F50" i="3"/>
  <c r="E10" i="13" s="1"/>
  <c r="E147" i="6" s="1"/>
  <c r="E50" i="3"/>
  <c r="D10" i="13" s="1"/>
  <c r="D147" i="6" s="1"/>
  <c r="D50" i="3"/>
  <c r="C10" i="13" s="1"/>
  <c r="C147" i="6" s="1"/>
  <c r="F41" i="3"/>
  <c r="E9" i="13" s="1"/>
  <c r="E143" i="6" s="1"/>
  <c r="E41" i="3"/>
  <c r="D9" i="13" s="1"/>
  <c r="D143" i="6" s="1"/>
  <c r="D41" i="3"/>
  <c r="C9" i="13" s="1"/>
  <c r="C143" i="6" s="1"/>
  <c r="F34" i="3"/>
  <c r="E8" i="13" s="1"/>
  <c r="E34" i="3"/>
  <c r="D8" i="13" s="1"/>
  <c r="D141" i="6" s="1"/>
  <c r="D34" i="3"/>
  <c r="C8" i="13" s="1"/>
  <c r="C141" i="6" s="1"/>
  <c r="E7" i="16" l="1"/>
  <c r="D7" i="36"/>
  <c r="D7" i="24"/>
  <c r="D7" i="22"/>
  <c r="C7" i="24"/>
  <c r="C9" i="11" s="1"/>
  <c r="E7" i="24"/>
  <c r="E9" i="11" s="1"/>
  <c r="C7" i="18"/>
  <c r="C6" i="11" s="1"/>
  <c r="E7" i="30"/>
  <c r="E11" i="11" s="1"/>
  <c r="E26" i="7"/>
  <c r="C25" i="7"/>
  <c r="D12" i="14"/>
  <c r="D26" i="7"/>
  <c r="C12" i="14"/>
  <c r="C26" i="7"/>
  <c r="C7" i="36"/>
  <c r="C13" i="11" s="1"/>
  <c r="D10" i="14"/>
  <c r="D25" i="7"/>
  <c r="E10" i="14"/>
  <c r="E25" i="7"/>
  <c r="D13" i="11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E15" i="11"/>
  <c r="D12" i="12"/>
  <c r="D8" i="5"/>
  <c r="E12" i="12"/>
  <c r="E8" i="5"/>
  <c r="D8" i="7"/>
  <c r="D7" i="2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E20" i="7" s="1"/>
  <c r="D26" i="6"/>
  <c r="D25" i="6" s="1"/>
  <c r="D20" i="7" s="1"/>
  <c r="E8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D7" i="6" s="1"/>
  <c r="C13" i="6"/>
  <c r="C7" i="6" s="1"/>
  <c r="D120" i="6"/>
  <c r="D119" i="6" s="1"/>
  <c r="D118" i="6" s="1"/>
  <c r="C120" i="6"/>
  <c r="C119" i="6" s="1"/>
  <c r="C118" i="6" s="1"/>
  <c r="E13" i="6"/>
  <c r="E7" i="6" s="1"/>
  <c r="C93" i="5"/>
  <c r="D93" i="5"/>
  <c r="D6" i="3"/>
  <c r="E6" i="3"/>
  <c r="F6" i="3"/>
  <c r="E24" i="7" s="1"/>
  <c r="D15" i="11" l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D14" i="8"/>
  <c r="E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E6" i="12"/>
  <c r="C19" i="7"/>
  <c r="C13" i="8" s="1"/>
  <c r="D6" i="6"/>
  <c r="D5" i="6" s="1"/>
  <c r="E19" i="7"/>
  <c r="E13" i="8" s="1"/>
  <c r="E6" i="6"/>
  <c r="E5" i="6" s="1"/>
  <c r="D19" i="7"/>
  <c r="D13" i="8" s="1"/>
  <c r="D5" i="11" l="1"/>
  <c r="D28" i="11" s="1"/>
  <c r="C5" i="11"/>
  <c r="E5" i="11"/>
  <c r="E28" i="11" s="1"/>
  <c r="F13" i="8"/>
  <c r="D27" i="7"/>
  <c r="D22" i="8" s="1"/>
  <c r="C27" i="7"/>
  <c r="C22" i="8" s="1"/>
  <c r="E27" i="7"/>
  <c r="E22" i="8" s="1"/>
  <c r="D8" i="8"/>
  <c r="F8" i="8" s="1"/>
  <c r="F10" i="8"/>
  <c r="D21" i="7"/>
  <c r="E21" i="7"/>
  <c r="E5" i="12"/>
  <c r="E27" i="12" s="1"/>
  <c r="D23" i="10"/>
  <c r="C23" i="10"/>
  <c r="E12" i="8"/>
  <c r="D12" i="8"/>
  <c r="F22" i="8" l="1"/>
  <c r="D24" i="8"/>
  <c r="F24" i="8" s="1"/>
  <c r="E26" i="8"/>
  <c r="E25" i="8"/>
  <c r="D25" i="8"/>
  <c r="E5" i="10"/>
  <c r="G5" i="10" s="1"/>
  <c r="G23" i="10" s="1"/>
  <c r="D22" i="7"/>
  <c r="D28" i="7" s="1"/>
  <c r="E22" i="7"/>
  <c r="E28" i="7" s="1"/>
  <c r="E29" i="7" s="1"/>
  <c r="E23" i="10" l="1"/>
  <c r="E33" i="7"/>
  <c r="C70" i="33"/>
  <c r="C21" i="12" s="1"/>
  <c r="C11" i="12" s="1"/>
  <c r="C5" i="12" s="1"/>
  <c r="C27" i="12" s="1"/>
  <c r="C102" i="6"/>
  <c r="C88" i="6" s="1"/>
  <c r="C26" i="6" s="1"/>
  <c r="C25" i="6" s="1"/>
  <c r="C8" i="33" l="1"/>
  <c r="C7" i="33" s="1"/>
  <c r="C12" i="11" s="1"/>
  <c r="C28" i="11" s="1"/>
  <c r="C20" i="7"/>
  <c r="C6" i="6"/>
  <c r="C5" i="6" s="1"/>
  <c r="C14" i="8" l="1"/>
  <c r="C21" i="7"/>
  <c r="C22" i="7" s="1"/>
  <c r="C28" i="7" s="1"/>
  <c r="F14" i="8" l="1"/>
  <c r="C12" i="8"/>
  <c r="C33" i="7"/>
  <c r="C29" i="7"/>
  <c r="C25" i="8" l="1"/>
  <c r="F25" i="8" s="1"/>
  <c r="F12" i="8"/>
</calcChain>
</file>

<file path=xl/sharedStrings.xml><?xml version="1.0" encoding="utf-8"?>
<sst xmlns="http://schemas.openxmlformats.org/spreadsheetml/2006/main" count="2597" uniqueCount="921">
  <si>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</si>
  <si>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</si>
  <si>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</si>
  <si>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</si>
  <si>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</si>
  <si>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</si>
  <si>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</si>
  <si>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</si>
  <si>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</si>
  <si>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</si>
  <si>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</si>
  <si>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</si>
  <si>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</si>
  <si>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</si>
  <si>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</si>
  <si>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</si>
  <si>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</si>
  <si>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</si>
  <si>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</si>
  <si>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</si>
  <si>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</si>
  <si>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</si>
  <si>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</si>
  <si>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</si>
  <si>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</si>
  <si>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</si>
  <si>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</si>
  <si>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</si>
  <si>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</si>
  <si>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</si>
  <si>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</si>
  <si>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</si>
  <si>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</si>
  <si>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</si>
  <si>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</si>
  <si>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</si>
  <si>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</si>
  <si>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</si>
  <si>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</si>
  <si>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</si>
  <si>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</si>
  <si>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</si>
  <si>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</si>
  <si>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</si>
  <si>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</si>
  <si>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</si>
  <si>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</si>
  <si>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</si>
  <si>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</si>
  <si>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</si>
  <si>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</si>
  <si>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</si>
  <si>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</si>
  <si>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</si>
  <si>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</si>
  <si>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</si>
  <si>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</si>
  <si>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</si>
  <si>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</si>
  <si>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</si>
  <si>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</si>
  <si>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</si>
  <si>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</si>
  <si>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</si>
  <si>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</si>
  <si>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</si>
  <si>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</si>
  <si>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</si>
  <si>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</si>
  <si>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</si>
  <si>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</si>
  <si>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</si>
  <si>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</si>
  <si>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</si>
  <si>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</si>
  <si>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</si>
  <si>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</si>
  <si>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</si>
  <si>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</si>
  <si>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</si>
  <si>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</si>
  <si>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</si>
  <si>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</si>
  <si>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</si>
  <si>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</si>
  <si>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</si>
  <si>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</si>
  <si>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</si>
  <si>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</si>
  <si>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</si>
  <si>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</si>
  <si>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</si>
  <si>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</si>
  <si>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</si>
  <si>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</si>
  <si>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</si>
  <si>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</si>
  <si>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</si>
  <si>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</si>
  <si>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</si>
  <si>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</si>
  <si>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</si>
  <si>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</si>
  <si>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</si>
  <si>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</si>
  <si>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</si>
  <si>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</si>
  <si>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</si>
  <si>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</si>
  <si>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</si>
  <si>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</si>
  <si>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</si>
  <si>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</si>
  <si>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</si>
  <si>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</si>
  <si>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</si>
  <si>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</si>
  <si>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</si>
  <si>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</si>
  <si>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</si>
  <si>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</si>
  <si>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</si>
  <si>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</si>
  <si>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</si>
  <si>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</si>
  <si>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</si>
  <si>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</si>
  <si>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</si>
  <si>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</si>
  <si>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</si>
  <si>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</si>
  <si>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</si>
  <si>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</si>
  <si>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</si>
  <si>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</si>
  <si>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</si>
  <si>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</si>
  <si>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</si>
  <si>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</si>
  <si>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</si>
  <si>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</si>
  <si>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</si>
  <si>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</si>
  <si>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</si>
  <si>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</si>
  <si>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</si>
  <si>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</si>
  <si>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</si>
  <si>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</si>
  <si>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</si>
  <si>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</si>
  <si>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</si>
  <si>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</si>
  <si>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</si>
  <si>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</si>
  <si>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</si>
  <si>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</si>
  <si>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</si>
  <si>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</si>
  <si>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</si>
  <si>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</si>
  <si>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</si>
  <si>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</si>
  <si>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</si>
  <si>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</si>
  <si>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</si>
  <si>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</si>
  <si>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</si>
  <si>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</si>
  <si>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</si>
  <si>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</si>
  <si>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</si>
  <si>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</si>
  <si>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</si>
  <si>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</si>
  <si>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</si>
  <si>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</si>
  <si>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</si>
  <si>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</si>
  <si>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</si>
  <si>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</si>
  <si>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</si>
  <si>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</si>
  <si>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</si>
  <si>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</si>
  <si>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</si>
  <si>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</si>
  <si>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</si>
  <si>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</si>
  <si>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</si>
  <si>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</si>
  <si>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</si>
  <si>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</si>
  <si>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</si>
  <si>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</si>
  <si>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</si>
  <si>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</si>
  <si>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</si>
  <si>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</si>
  <si>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</si>
  <si>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</si>
  <si>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</si>
  <si>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</si>
  <si>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</si>
  <si>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</si>
  <si>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</si>
  <si>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</si>
  <si>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</si>
  <si>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</si>
  <si>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</si>
  <si>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</si>
  <si>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</si>
  <si>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</si>
  <si>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</si>
  <si>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</si>
  <si>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</si>
  <si>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</si>
  <si>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</si>
  <si>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</si>
  <si>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</si>
  <si>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</si>
  <si>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</si>
  <si>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</si>
  <si>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</si>
  <si>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</si>
  <si>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</si>
  <si>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</si>
  <si>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</si>
  <si>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</si>
  <si>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</si>
  <si>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</si>
  <si>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</si>
  <si>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</si>
  <si>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</si>
  <si>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</si>
  <si>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</si>
  <si>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</si>
  <si>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</si>
  <si>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</si>
  <si>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</si>
  <si>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</si>
  <si>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</si>
  <si>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</si>
  <si>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</si>
  <si>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</si>
  <si>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</si>
  <si>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</si>
  <si>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</si>
  <si>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</si>
  <si>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</si>
  <si>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</si>
  <si>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</si>
  <si>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</si>
  <si>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</si>
  <si>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</si>
  <si>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</si>
  <si>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</si>
  <si>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</si>
  <si>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</si>
  <si>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</si>
  <si>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</si>
  <si>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</si>
  <si>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</si>
  <si>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</si>
  <si>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</si>
  <si>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</si>
  <si>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</si>
  <si>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</si>
  <si>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</si>
  <si>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</si>
  <si>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</si>
  <si>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</si>
  <si>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</si>
  <si>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</si>
  <si>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</si>
  <si>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</si>
  <si>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</si>
  <si>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</si>
  <si>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</si>
  <si>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</si>
  <si>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</si>
  <si>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</si>
  <si>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</si>
  <si>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</si>
  <si>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</si>
  <si>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</si>
  <si>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</si>
  <si>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</si>
  <si>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</si>
  <si>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</si>
  <si>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</si>
  <si>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</si>
  <si>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</si>
  <si>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</si>
  <si>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</si>
  <si>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</si>
  <si>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</si>
  <si>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</si>
  <si>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</si>
  <si>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</si>
  <si>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</si>
  <si>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</si>
  <si>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</si>
  <si>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</si>
  <si>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</si>
  <si>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</si>
  <si>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</si>
  <si>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</si>
  <si>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</si>
  <si>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</si>
  <si>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</si>
  <si>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</si>
  <si>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</si>
  <si>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</si>
  <si>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</si>
  <si>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</si>
  <si>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</si>
  <si>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</si>
  <si>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</si>
  <si>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</si>
  <si>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</si>
  <si>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</si>
  <si>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</si>
  <si>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</si>
  <si>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</si>
  <si>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</si>
  <si>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</si>
  <si>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</si>
  <si>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</si>
  <si>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</si>
  <si>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</si>
  <si>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</si>
  <si>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</si>
  <si>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</si>
  <si>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</si>
  <si>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</si>
  <si>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</si>
  <si>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</si>
  <si>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</si>
  <si>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</si>
  <si>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</si>
  <si>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</si>
  <si>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</si>
  <si>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</si>
  <si>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</si>
  <si>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</si>
  <si>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</si>
  <si>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</si>
  <si>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</si>
  <si>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</si>
  <si>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</si>
  <si>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</si>
  <si>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</si>
  <si>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</si>
  <si>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</si>
  <si>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</si>
  <si>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</si>
  <si>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</si>
  <si>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</si>
  <si>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</si>
  <si>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</si>
  <si>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</si>
  <si>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</si>
  <si>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</si>
  <si>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</si>
  <si>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</si>
  <si>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</si>
  <si>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</si>
  <si>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</si>
  <si>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</si>
  <si>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</si>
  <si>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</si>
  <si>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</si>
  <si>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</si>
  <si>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</si>
  <si>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</si>
  <si>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</si>
  <si>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</si>
  <si>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</si>
  <si>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</si>
  <si>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</si>
  <si>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</si>
  <si>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</si>
  <si>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</si>
  <si>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</si>
  <si>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</si>
  <si>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</si>
  <si>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</si>
  <si>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</si>
  <si>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</si>
  <si>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ATTESTATION OF BACHELORHOOD 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</si>
  <si>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</si>
  <si>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</si>
  <si>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</si>
  <si>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</si>
  <si>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</si>
  <si>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</si>
  <si>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</si>
  <si>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</si>
  <si>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</si>
  <si>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</si>
  <si>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</si>
  <si>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</si>
  <si>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</si>
  <si>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</si>
  <si>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</si>
  <si>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</si>
  <si>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HOSPITAL SERVICE REGISTRATION FEES </t>
  </si>
  <si>
    <t xml:space="preserve">HOSPITAL SERVICE CHARGES </t>
  </si>
  <si>
    <t xml:space="preserve">SPORTS/RECREATIONAL FACILITIES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</si>
  <si>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</si>
  <si>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</si>
  <si>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</si>
  <si>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</si>
  <si>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</si>
  <si>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</si>
  <si>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</si>
  <si>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</si>
  <si>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</si>
  <si>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</si>
  <si>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</si>
  <si>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</si>
  <si>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</si>
  <si>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</si>
  <si>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</si>
  <si>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</si>
  <si>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</si>
  <si>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</si>
  <si>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</si>
  <si>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</si>
  <si>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</si>
  <si>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</si>
  <si>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</si>
  <si>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</si>
  <si>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</si>
  <si>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</si>
  <si>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</si>
  <si>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</si>
  <si>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</si>
  <si>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</si>
  <si>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</si>
  <si>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</si>
  <si>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</si>
  <si>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</si>
  <si>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</si>
  <si>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</si>
  <si>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</si>
  <si>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</si>
  <si>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</si>
  <si>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</si>
  <si>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</si>
  <si>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</si>
  <si>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</si>
  <si>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</si>
  <si>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</si>
  <si>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</si>
  <si>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</si>
  <si>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</si>
  <si>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</si>
  <si>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</si>
  <si>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</si>
  <si>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</si>
  <si>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</si>
  <si>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</si>
  <si>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</si>
  <si>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</si>
  <si>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</si>
  <si>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</si>
  <si>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</si>
  <si>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</si>
  <si>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</si>
  <si>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</si>
  <si>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</si>
  <si>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</si>
  <si>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</si>
  <si>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</si>
  <si>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</si>
  <si>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</si>
  <si>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</si>
  <si>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</si>
  <si>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</si>
  <si>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</si>
  <si>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</si>
  <si>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</si>
  <si>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</si>
  <si>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</si>
  <si>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</si>
  <si>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</si>
  <si>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</si>
  <si>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</si>
  <si>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</si>
  <si>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</si>
  <si>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</si>
  <si>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</si>
  <si>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</si>
  <si>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</si>
  <si>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</si>
  <si>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</si>
  <si>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</si>
  <si>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</si>
  <si>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</si>
  <si>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</si>
  <si>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</si>
  <si>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</si>
  <si>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</si>
  <si>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</si>
  <si>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</si>
  <si>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</si>
  <si>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</si>
  <si>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</si>
  <si>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</si>
  <si>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</si>
  <si>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</si>
  <si>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</si>
  <si>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</si>
  <si>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</si>
  <si>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</si>
  <si>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</si>
  <si>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</si>
  <si>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</si>
  <si>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</si>
  <si>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</si>
  <si>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</si>
  <si>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</si>
  <si>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</si>
  <si>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</si>
  <si>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</si>
  <si>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</si>
  <si>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</si>
  <si>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</si>
  <si>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</si>
  <si>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</si>
  <si>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</si>
  <si>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</si>
  <si>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</si>
  <si>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</si>
  <si>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</si>
  <si>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</si>
  <si>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</si>
  <si>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</si>
  <si>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</si>
  <si>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</si>
  <si>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</si>
  <si>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</si>
  <si>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</si>
  <si>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</si>
  <si>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</si>
  <si>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</si>
  <si>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</si>
  <si>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</si>
  <si>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</si>
  <si>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</si>
  <si>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</si>
  <si>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DOMESTIC PRINCIPAL - SHORT TERM BORROWINGS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</si>
  <si>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</si>
  <si>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</si>
  <si>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</si>
  <si>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</si>
  <si>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</si>
  <si>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</si>
  <si>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</si>
  <si>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</si>
  <si>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Local Govt Service Commission</t>
  </si>
  <si>
    <t>Islamic &amp; Arabic Education Bureau</t>
  </si>
  <si>
    <t>MBASE-WAEC/NECO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</si>
  <si>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</si>
  <si>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</si>
  <si>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</si>
  <si>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</si>
  <si>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</si>
  <si>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</si>
  <si>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</si>
  <si>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</si>
  <si>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</si>
  <si>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</si>
  <si>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</si>
  <si>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</si>
  <si>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</si>
  <si>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</si>
  <si>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</si>
  <si>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</si>
  <si>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</si>
  <si>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</si>
  <si>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</si>
  <si>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</si>
  <si>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</si>
  <si>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</si>
  <si>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</si>
  <si>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</si>
  <si>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</si>
  <si>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</si>
  <si>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</si>
  <si>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</si>
  <si>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</si>
  <si>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</si>
  <si>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</si>
  <si>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</si>
  <si>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</si>
  <si>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</si>
  <si>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13250000000002</t>
  </si>
  <si>
    <t>01150000000000</t>
  </si>
  <si>
    <t>1150000000002</t>
  </si>
  <si>
    <t>13200000000000</t>
  </si>
  <si>
    <t>13200000000001</t>
  </si>
  <si>
    <t>13200000000002</t>
  </si>
  <si>
    <t>17340000000000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</si>
  <si>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</si>
  <si>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</si>
  <si>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</si>
  <si>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</si>
  <si>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</si>
  <si>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</si>
  <si>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</si>
  <si>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</si>
  <si>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</si>
  <si>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13250000000003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</si>
  <si>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</si>
  <si>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</si>
  <si>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</si>
  <si>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</si>
  <si>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</si>
  <si>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</si>
  <si>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</si>
  <si>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</si>
  <si>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</si>
  <si>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</si>
  <si>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</si>
  <si>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</si>
  <si>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</si>
  <si>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</si>
  <si>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</si>
  <si>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</si>
  <si>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</si>
  <si>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</si>
  <si>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</si>
  <si>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</si>
  <si>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</si>
  <si>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</si>
  <si>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</si>
  <si>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</si>
  <si>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</si>
  <si>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</si>
  <si>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</si>
  <si>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</si>
  <si>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</si>
  <si>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</si>
  <si>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</si>
  <si>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</si>
  <si>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</si>
  <si>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</si>
  <si>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</si>
  <si>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</si>
  <si>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</si>
  <si>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</si>
  <si>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</si>
  <si>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</si>
  <si>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</si>
  <si>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</si>
  <si>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</si>
  <si>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</si>
  <si>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</si>
  <si>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</si>
  <si>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</si>
  <si>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</si>
  <si>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</si>
  <si>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</si>
  <si>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</si>
  <si>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</si>
  <si>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</si>
  <si>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</si>
  <si>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</si>
  <si>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</si>
  <si>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</si>
  <si>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</si>
  <si>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</si>
  <si>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</si>
  <si>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</si>
  <si>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</si>
  <si>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</si>
  <si>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</si>
  <si>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</si>
  <si>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</si>
  <si>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</si>
  <si>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</si>
  <si>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</si>
  <si>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</si>
  <si>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</si>
  <si>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</si>
  <si>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</si>
  <si>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</si>
  <si>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</si>
  <si>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</si>
  <si>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</si>
  <si>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</si>
  <si>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</si>
  <si>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</si>
  <si>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</si>
  <si>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</si>
  <si>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</si>
  <si>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</si>
  <si>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</si>
  <si>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</si>
  <si>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</si>
  <si>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</si>
  <si>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</si>
  <si>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</si>
  <si>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</si>
  <si>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</si>
  <si>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</si>
  <si>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</si>
  <si>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</si>
  <si>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</si>
  <si>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</si>
  <si>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</si>
  <si>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</si>
  <si>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</si>
  <si>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</si>
  <si>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</si>
  <si>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</si>
  <si>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</si>
  <si>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</si>
  <si>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</si>
  <si>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</si>
  <si>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</si>
  <si>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</si>
  <si>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</si>
  <si>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</si>
  <si>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</si>
  <si>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</si>
  <si>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</si>
  <si>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</si>
  <si>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</si>
  <si>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</si>
  <si>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</si>
  <si>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</si>
  <si>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</si>
  <si>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</si>
  <si>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</si>
  <si>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</si>
  <si>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</si>
  <si>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</si>
  <si>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</si>
  <si>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</si>
  <si>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</si>
  <si>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</si>
  <si>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</si>
  <si>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</si>
  <si>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</si>
  <si>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</si>
  <si>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</si>
  <si>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</si>
  <si>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</si>
  <si>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</si>
  <si>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</si>
  <si>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</si>
  <si>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</si>
  <si>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</si>
  <si>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</si>
  <si>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</si>
  <si>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</si>
  <si>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</si>
  <si>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</si>
  <si>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</si>
  <si>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</si>
  <si>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</si>
  <si>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</si>
  <si>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</si>
  <si>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</si>
  <si>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</si>
  <si>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</si>
  <si>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</si>
  <si>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</si>
  <si>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</si>
  <si>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</si>
  <si>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</si>
  <si>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</si>
  <si>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</si>
  <si>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</si>
  <si>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</si>
  <si>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</si>
  <si>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</si>
  <si>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</si>
  <si>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</si>
  <si>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</si>
  <si>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</si>
  <si>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</si>
  <si>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</si>
  <si>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</si>
  <si>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</si>
  <si>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</si>
  <si>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</si>
  <si>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</si>
  <si>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</si>
  <si>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</si>
  <si>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KATSINA LOCAL GOVERNMENT COUNCIL – 2026 PROPOSED BUDGET SUMMARY</t>
  </si>
  <si>
    <t>KATSINA LOCAL GOVERNMENT COUNCIL – 2026 CONSOLIDATED MASTER BUDGET SUMMARY</t>
  </si>
  <si>
    <t>KATSINA LOCAL GOVERNMENT COUNCIL – 2026 BUDGET - SUMMARY OF REVENUE</t>
  </si>
  <si>
    <t>KATSINA LOCAL GOVERNMENT COUNCIL – 2026 BUDGET - SUMMARY OF EXPENDITURE</t>
  </si>
  <si>
    <t>KATSINA LOCAL GOVERNMENT COUNCIL – 2026 BUDGET - SUMMARY OF EXPENDITURE BY SECTOR</t>
  </si>
  <si>
    <t>KATSINA LOCAL GOVERNMENT COUNCIL – 2026 PROPOSED BUDGET - SUMMARY OF RECURRENT EXPENDITURE BY DEPARTMENT</t>
  </si>
  <si>
    <t>KATSINA LOCAL GOVERNMENT COUNCIL – 2026 BUDGET - SUMMARY OF RECURRENT EXPENDITURE</t>
  </si>
  <si>
    <t>KATSINA LOCAL GOVERNMENT COUNCIL – 2026 PROPOSED BUDGET - SUMMARY OF CAPITAL EXPENDITURE</t>
  </si>
  <si>
    <t>KATSINA LOCAL GOVERNMENT COUNCIL – 2026 BUDGET - SUMMARY OF CAPITAL EXPENDITURE BY DEPARTMENT</t>
  </si>
  <si>
    <t>KATSINA LOCAL GOVERNMENT COUNCIL – OFFICE OF THE CHAIRMAN PERSONNEL COST BUDGET</t>
  </si>
  <si>
    <t>KATSINA LOCAL GOVERNMENT COUNCIL – OFFICE OF THE CHAIRMAN OVERHEAD COST BUDGET</t>
  </si>
  <si>
    <t>KATSINA LOCAL GOVERNMENT COUNCIL – OFFICE OF THE LG SECRETARY PERSONNEL COST BUDGET</t>
  </si>
  <si>
    <t>KATSINA LOCAL GOVERNMENT COUNCIL – OFFICE OF THE LG SECRETARY OVERHEAD COST BUDGET</t>
  </si>
  <si>
    <t>KATSINA LOCAL GOVERNMENT COUNCIL – THE COUNCIL PERSONNEL COST BUDGET</t>
  </si>
  <si>
    <t>KATSINA LOCAL GOVERNMENT COUNCIL – THE COUNCIL OVERHEAD COST BUDGET</t>
  </si>
  <si>
    <t>KATSINA LOCAL GOVERNMENT COUNCIL – PMD PERSONNEL COST BUDGET</t>
  </si>
  <si>
    <t>KATSINA LOCAL GOVERNMENT COUNCIL – PMD OVERHEAD COST BUDGET</t>
  </si>
  <si>
    <t>KATSINA LOCAL GOVERNMENT COUNCIL – PMD CAPITAL EXPENDITURE</t>
  </si>
  <si>
    <t>KATSINA LOCAL GOVERNMENT COUNCIL – AGRIC PERSONNEL COST BUDGET</t>
  </si>
  <si>
    <t>KATSINA LOCAL GOVERNMENT COUNCIL – AGRIC OVERHEAD COST BUDGET</t>
  </si>
  <si>
    <t>KATSINA LOCAL GOVERNMENT COUNCIL – AGRIC CAPITAL EXPENDITURE</t>
  </si>
  <si>
    <t>KATSINA LOCAL GOVERNMENT COUNCIL – FINANCE PERSONNEL COST BUDGET</t>
  </si>
  <si>
    <t>KATSINA LOCAL GOVERNMENT COUNCIL – FINANCE OVERHEAD COST BUDGET</t>
  </si>
  <si>
    <t>KATSINA LOCAL GOVERNMENT COUNCIL  –  GRANTS AND CONTRIBUTIONS TO GOVERNMENT AGENCIES  -  22040105</t>
  </si>
  <si>
    <t>KATSINA LOCAL GOVERNMENT COUNCIL – FINANCE CAPITAL EXPENDITURE</t>
  </si>
  <si>
    <t>KATSINA LOCAL GOVERNMENT COUNCIL   –   JOINT / COMMON CAPITAL PROJECTS  -  32010221</t>
  </si>
  <si>
    <t>KATSINA LOCAL GOVERNMENT COUNCIL – WORKS PERSONNEL COST BUDGET</t>
  </si>
  <si>
    <t>KATSINA LOCAL GOVERNMENT COUNCIL – WORKS OVERHEAD COST BUDGET</t>
  </si>
  <si>
    <t>KATSINA LOCAL GOVERNMENT COUNCIL – WORKS CAPITAL EXPENDITURE</t>
  </si>
  <si>
    <t>KATSINA LOCAL GOVERNMENT COUNCIL – ESD PERSONNEL COST BUDGET</t>
  </si>
  <si>
    <t>KATSINA LOCAL GOVERNMENT COUNCIL – ESD OVERHEAD COST BUDGET</t>
  </si>
  <si>
    <t>KATSINA LOCAL GOVERNMENT COUNCIL – ESD CAPITAL EXPENDITURE</t>
  </si>
  <si>
    <t>KATSINA LOCAL GOVERNMENT COUNCIL – PHC PERSONNEL COST BUDGET</t>
  </si>
  <si>
    <t>KATSINA LOCAL GOVERNMENT COUNCIL – PHC OVERHEAD COST BUDGET</t>
  </si>
  <si>
    <t>KATSINA LOCAL GOVERNMENT COUNCIL – PHC CAPITAL EXPENDITURE</t>
  </si>
  <si>
    <t>KATSINA LOCAL GOVERNMENT COUNCIL – WATSAN PERSONNEL COST BUDGET</t>
  </si>
  <si>
    <t>KATSINA LOCAL GOVERNMENT COUNCIL – WATSAN OVERHEAD COST BUDGET</t>
  </si>
  <si>
    <t>KATSINA LOCAL GOVERNMENT COUNCIL – WATSAN CAPITAL EXPENDITURE</t>
  </si>
  <si>
    <t>KATSINA LOCAL GOVERNMENT COUNCIL – TRAD PERSONNEL COST BUDGET</t>
  </si>
  <si>
    <t>KATSINA LOCAL GOVERNMENT COUNCIL – TRAD OVERHEAD COST BUDGET</t>
  </si>
  <si>
    <t>.</t>
  </si>
  <si>
    <t>REHABILITATION OF CIVIL DEFENCE OFFICE AT KATSINA</t>
  </si>
  <si>
    <t>CONST. OF DIGITAL ICT</t>
  </si>
  <si>
    <t xml:space="preserve">CONST- OF DISTRICT HEAD HOUSE </t>
  </si>
  <si>
    <t>IMPROVEMENT OF M/PARK</t>
  </si>
  <si>
    <t>REHABILITATION /R. OF F/ASST.</t>
  </si>
  <si>
    <t>RENOVATION OF LG SECRETARIAT</t>
  </si>
  <si>
    <t>CONSTRUCTION OF CASHIER'S STRONG ROOM AT LG SEC</t>
  </si>
  <si>
    <t>TRICYCLES</t>
  </si>
  <si>
    <t>TRANSFERS/PAYMENTS TO UNEMPLOYED</t>
  </si>
  <si>
    <t>01150000000001</t>
  </si>
  <si>
    <t>IMPROVEMENT OF VETERINARY CLINIC AT K/KAURA</t>
  </si>
  <si>
    <t>01150000000002</t>
  </si>
  <si>
    <t>SLAUGHTER SLAB AT KATSINA</t>
  </si>
  <si>
    <t>01150000000003</t>
  </si>
  <si>
    <t>TREE PLANTING</t>
  </si>
  <si>
    <t>01150000000004</t>
  </si>
  <si>
    <t>ESTABLISHMENT OF SHELTER BELT BEHIND LAMBUN DANLAWAL</t>
  </si>
  <si>
    <t>01150000000005</t>
  </si>
  <si>
    <t>CONSTRUCTION OF VET CLINIC AT KATSINA</t>
  </si>
  <si>
    <t>01150000000006</t>
  </si>
  <si>
    <t>LIVESTOCK</t>
  </si>
  <si>
    <t>01150000000007</t>
  </si>
  <si>
    <t>PURCHASE OF FERTILIZER</t>
  </si>
  <si>
    <t>01150000000008</t>
  </si>
  <si>
    <t>PURCHASE OF TRACTOR</t>
  </si>
  <si>
    <t>01150000000009</t>
  </si>
  <si>
    <t>HOME ECONOMIC MATERIALS</t>
  </si>
  <si>
    <t>01150000000010</t>
  </si>
  <si>
    <t>BEEKEEPING</t>
  </si>
  <si>
    <t>01150000000012</t>
  </si>
  <si>
    <t>IRRIGATION</t>
  </si>
  <si>
    <t>ADM. EXP. FROM 0.1%  OF 1.5% OF LG CONTRIBUTION</t>
  </si>
  <si>
    <t>INVESTMENTS</t>
  </si>
  <si>
    <t>PURCHASE OF LAPTOP COMPUTERS  ACCESSORIES</t>
  </si>
  <si>
    <t>MINOR ROAD MAINTENANCE</t>
  </si>
  <si>
    <t>TRANSFERS/PAYMENTS TO CASUAL STAFF</t>
  </si>
  <si>
    <t>017234000000001</t>
  </si>
  <si>
    <t>PURCHASE AND AQUISATION OF LAND</t>
  </si>
  <si>
    <t>017234000000002</t>
  </si>
  <si>
    <t>PURCHASE OF SURVEY EQUIPMENTS</t>
  </si>
  <si>
    <t>CONSTRUCTION/PROVISION OF ELECTRICITY AT TUDUN MATAWALLE</t>
  </si>
  <si>
    <t>CONSTRUCTION OF FEEDER ROADS AT TUDUN YANLIHIDA</t>
  </si>
  <si>
    <t>017234000000003</t>
  </si>
  <si>
    <t>CONSTRUCTION OF CULVERTS AND DRAINAGES AT FILIN SAMJI, SARKIN YAKI, RAFIN DADI</t>
  </si>
  <si>
    <t>REHABILITATION AND REPAIRS OF ELECTRICITY</t>
  </si>
  <si>
    <t>REHABILITATION OF CULVERT &amp; DRAINAGE</t>
  </si>
  <si>
    <t>FENCING OG GRAVE YARDS AT KUKAR GESA, SHINKAFI B AND SABON GIDA</t>
  </si>
  <si>
    <t>REHABILITATION OF DARIKA MOSQUES AT SHINKAFI A</t>
  </si>
  <si>
    <t>IMPROVEMENT OF PRIMARY AND ISLAMIYYA SCHOOLS AT AMBASSADORS QUARTERS</t>
  </si>
  <si>
    <t>CONSTRUCTION OF CLASSROOM/JUNIOR SCOOLS</t>
  </si>
  <si>
    <t>PURCHASE OF INFORMATION EQUIPMENTS</t>
  </si>
  <si>
    <t>PURCHASE OF FIRE FIGHTING EQUIPMENTS</t>
  </si>
  <si>
    <t xml:space="preserve">CASUAL STAFF ALLOWANCES </t>
  </si>
  <si>
    <t>05200000000001</t>
  </si>
  <si>
    <t>PURCHASE OF FURNITURE &amp; OTHER EQUIPMENTS FOR HEALTH CLININICS</t>
  </si>
  <si>
    <t>PURCHASE OF GENERATORS TO PHC DEPARTMENT</t>
  </si>
  <si>
    <t>PURCHASE OF  MOTOR CYCLES FOR ROUTING IMMUNIZATION</t>
  </si>
  <si>
    <t>SUPPLY OF MINIMUM STANDARD EQUIPMENTS</t>
  </si>
  <si>
    <t>CONSTRUCTION OF TOILETS RCC</t>
  </si>
  <si>
    <t>CONSTRUCTION OF HAND PUMP AT SHINKAFI A, KOFAR MARUSA AND KWADO</t>
  </si>
  <si>
    <t>INSTALLATION OF SOLAR BORE HOLES AT ALL WARDS</t>
  </si>
  <si>
    <t>REHABILITATION OF NON-FUNCTIONAL BORE HOLES</t>
  </si>
  <si>
    <t>DESILTING AND STUMPING OF DRAINAGE</t>
  </si>
  <si>
    <t xml:space="preserve">EMPOWERMENT TO WOMEN &amp; LESS PRIVILAGE </t>
  </si>
  <si>
    <t>Emirate Council 2%</t>
  </si>
  <si>
    <t>Allowances to Juma'at Mosque Imams</t>
  </si>
  <si>
    <t>Tahfeez Feeding Allowances</t>
  </si>
  <si>
    <t>Asst. to Science &amp; Technical Education Schools</t>
  </si>
  <si>
    <t>Casual S/Power &amp; Youth Craft Village</t>
  </si>
  <si>
    <t xml:space="preserve">expension of chake market </t>
  </si>
  <si>
    <t>RENOVATION OF YANNABASO MARKET</t>
  </si>
  <si>
    <t xml:space="preserve">PURCHASE OF VEHICLES TO 3 DISTRICT HEAD, HLGA, 5 NUMBER COUNCILS,COUNCILS BUS, DIRECTORS </t>
  </si>
  <si>
    <t>PURCHASE OF MOTORCYCLES</t>
  </si>
  <si>
    <t xml:space="preserve">PURCHASE OF VEHICLE FOR CHAIRMAN,VC., SECRETARY, LEADER OF THE COUNCILS AND 6 COUCILS  </t>
  </si>
  <si>
    <t xml:space="preserve">PURCHASE OF GRAINS </t>
  </si>
  <si>
    <t>RURAL FEDEER ROAD ROAD, YANNABASO,SHINKAFI A,</t>
  </si>
  <si>
    <t>CONSTRUCTION OF CULVERTS IN THE 12 WARDS</t>
  </si>
  <si>
    <t>REHABILITATION OF FEEDER ROADS</t>
  </si>
  <si>
    <t xml:space="preserve">SOLAR LIGHT IN ALL THE 12 WARDS </t>
  </si>
  <si>
    <t xml:space="preserve">ECONOMIC EMPOWERMENT </t>
  </si>
  <si>
    <t>ESTABLISHMENT OF WOMEN CENTER AT KOFAR SAURI</t>
  </si>
  <si>
    <t>WOMEN CENTER GORUBA ROAD</t>
  </si>
  <si>
    <t xml:space="preserve">CONSTRUCTION OF HEALTH CLINIC AT KADAFAWA </t>
  </si>
  <si>
    <t xml:space="preserve">SMALL HEALTH CLINIC AT KOFAR GUGA </t>
  </si>
  <si>
    <t>SMALL HEALTH CLINIC AT MAKUDAWA</t>
  </si>
  <si>
    <t>PROVISION OF DUSTBIN NEAR LOCAL GOVERNMENT,GRA ROUDABOUT,MOBILE SABON LAYI ROUDABOUT, CHAKE MARKET KOFAR GUGA AND NEAR GEN.HOSPITAL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</si>
</sst>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2"/>
      <color indexed="8"/>
      <name val="Tahoma"/>
      <family val="2"/>
    </font>
    <font>
      <b/>
      <sz val="12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5" fillId="0" borderId="0"/>
  </cellStyleXfs>
  <cellXfs count="15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164" fontId="14" fillId="0" borderId="2" xfId="1" applyFont="1" applyFill="1" applyBorder="1" applyAlignment="1" applyProtection="1">
      <alignment horizontal="left" wrapText="1"/>
      <protection locked="0"/>
    </xf>
    <xf numFmtId="164" fontId="14" fillId="0" borderId="3" xfId="1" applyFont="1" applyFill="1" applyBorder="1" applyAlignment="1" applyProtection="1">
      <alignment horizontal="left" wrapText="1"/>
      <protection locked="0"/>
    </xf>
    <xf numFmtId="0" fontId="14" fillId="0" borderId="3" xfId="0" applyFont="1" applyFill="1" applyBorder="1" applyAlignment="1" applyProtection="1">
      <alignment horizontal="left" wrapText="1"/>
      <protection locked="0"/>
    </xf>
    <xf numFmtId="0" fontId="14" fillId="0" borderId="2" xfId="0" applyFont="1" applyFill="1" applyBorder="1" applyAlignment="1" applyProtection="1">
      <alignment horizontal="left" wrapText="1"/>
      <protection locked="0"/>
    </xf>
    <xf numFmtId="164" fontId="14" fillId="0" borderId="4" xfId="1" applyFont="1" applyFill="1" applyBorder="1" applyAlignment="1" applyProtection="1">
      <alignment horizontal="left" wrapText="1"/>
      <protection locked="0"/>
    </xf>
    <xf numFmtId="164" fontId="9" fillId="0" borderId="2" xfId="1" applyFont="1" applyFill="1" applyBorder="1" applyAlignment="1" applyProtection="1">
      <alignment horizontal="left" wrapText="1"/>
      <protection locked="0"/>
    </xf>
    <xf numFmtId="164" fontId="9" fillId="0" borderId="3" xfId="1" applyFont="1" applyFill="1" applyBorder="1" applyAlignment="1" applyProtection="1">
      <alignment horizontal="left" wrapText="1"/>
      <protection locked="0"/>
    </xf>
    <xf numFmtId="1" fontId="9" fillId="0" borderId="2" xfId="0" applyNumberFormat="1" applyFont="1" applyFill="1" applyBorder="1" applyAlignment="1" applyProtection="1">
      <alignment horizontal="left" shrinkToFit="1"/>
      <protection locked="0"/>
    </xf>
    <xf numFmtId="0" fontId="12" fillId="0" borderId="3" xfId="0" applyFont="1" applyFill="1" applyBorder="1" applyAlignment="1" applyProtection="1">
      <alignment horizontal="left" wrapText="1"/>
      <protection locked="0"/>
    </xf>
    <xf numFmtId="1" fontId="9" fillId="0" borderId="12" xfId="0" applyNumberFormat="1" applyFont="1" applyFill="1" applyBorder="1" applyAlignment="1" applyProtection="1">
      <alignment horizontal="left" wrapText="1"/>
      <protection locked="0"/>
    </xf>
    <xf numFmtId="0" fontId="9" fillId="0" borderId="3" xfId="0" applyFont="1" applyFill="1" applyBorder="1" applyAlignment="1" applyProtection="1">
      <alignment horizontal="left" wrapText="1"/>
      <protection locked="0"/>
    </xf>
    <xf numFmtId="0" fontId="14" fillId="0" borderId="12" xfId="0" quotePrefix="1" applyFont="1" applyFill="1" applyBorder="1" applyAlignment="1" applyProtection="1">
      <alignment horizontal="left" wrapText="1"/>
      <protection locked="0"/>
    </xf>
    <xf numFmtId="0" fontId="14" fillId="0" borderId="5" xfId="0" applyFont="1" applyFill="1" applyBorder="1" applyAlignment="1" applyProtection="1">
      <alignment horizontal="left" wrapText="1"/>
      <protection locked="0"/>
    </xf>
    <xf numFmtId="0" fontId="14" fillId="0" borderId="4" xfId="0" applyFont="1" applyFill="1" applyBorder="1" applyAlignment="1" applyProtection="1">
      <alignment horizontal="left" wrapText="1"/>
      <protection locked="0"/>
    </xf>
    <xf numFmtId="164" fontId="9" fillId="2" borderId="2" xfId="1" applyFont="1" applyFill="1" applyBorder="1" applyAlignment="1" applyProtection="1">
      <alignment horizontal="left" wrapText="1"/>
      <protection locked="0"/>
    </xf>
    <xf numFmtId="0" fontId="12" fillId="0" borderId="0" xfId="2" applyFont="1" applyFill="1" applyBorder="1" applyAlignment="1" applyProtection="1">
      <alignment wrapText="1"/>
      <protection locked="0" hidden="1"/>
    </xf>
    <xf numFmtId="43" fontId="12" fillId="0" borderId="16" xfId="1" applyNumberFormat="1" applyFont="1" applyFill="1" applyBorder="1" applyProtection="1">
      <protection locked="0" hidden="1"/>
    </xf>
    <xf numFmtId="0" fontId="9" fillId="0" borderId="2" xfId="0" applyFont="1" applyFill="1" applyBorder="1" applyAlignment="1" applyProtection="1">
      <alignment horizontal="left" wrapText="1"/>
      <protection locked="0"/>
    </xf>
    <xf numFmtId="1" fontId="9" fillId="0" borderId="13" xfId="0" applyNumberFormat="1" applyFont="1" applyFill="1" applyBorder="1" applyAlignment="1" applyProtection="1">
      <alignment horizontal="center" shrinkToFi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164" fontId="9" fillId="0" borderId="6" xfId="1" applyFont="1" applyFill="1" applyBorder="1" applyAlignment="1" applyProtection="1">
      <alignment horizontal="left" wrapText="1"/>
      <protection locked="0"/>
    </xf>
    <xf numFmtId="164" fontId="9" fillId="0" borderId="7" xfId="1" applyFont="1" applyFill="1" applyBorder="1" applyAlignment="1" applyProtection="1">
      <alignment horizontal="left" wrapText="1"/>
      <protection locked="0"/>
    </xf>
    <xf numFmtId="164" fontId="9" fillId="0" borderId="3" xfId="1" applyFont="1" applyFill="1" applyBorder="1" applyAlignment="1" applyProtection="1">
      <alignment wrapText="1"/>
      <protection locked="0"/>
    </xf>
    <xf numFmtId="164" fontId="9" fillId="0" borderId="2" xfId="1" applyFont="1" applyFill="1" applyBorder="1" applyAlignment="1" applyProtection="1">
      <alignment wrapText="1"/>
      <protection locked="0"/>
    </xf>
    <xf numFmtId="164" fontId="9" fillId="0" borderId="3" xfId="1" applyFont="1" applyFill="1" applyBorder="1" applyAlignment="1" applyProtection="1">
      <protection locked="0"/>
    </xf>
    <xf numFmtId="164" fontId="9" fillId="0" borderId="2" xfId="1" applyFont="1" applyFill="1" applyBorder="1" applyAlignment="1" applyProtection="1">
      <protection locked="0"/>
    </xf>
    <xf numFmtId="164" fontId="9" fillId="0" borderId="2" xfId="1" applyFont="1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164" fontId="9" fillId="0" borderId="3" xfId="1" applyFont="1" applyFill="1" applyBorder="1" applyAlignment="1" applyProtection="1">
      <alignment horizontal="left"/>
      <protection locked="0"/>
    </xf>
    <xf numFmtId="164" fontId="1" fillId="0" borderId="1" xfId="1" applyFont="1" applyBorder="1" applyAlignment="1" applyProtection="1">
      <protection locked="0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 applyProtection="1">
      <alignment horizontal="left"/>
      <protection locked="0"/>
    </xf>
    <xf numFmtId="164" fontId="1" fillId="0" borderId="1" xfId="1" applyFont="1" applyBorder="1" applyAlignment="1" applyProtection="1">
      <alignment horizontal="left"/>
      <protection locked="0"/>
    </xf>
    <xf numFmtId="164" fontId="2" fillId="0" borderId="1" xfId="1" applyFont="1" applyBorder="1" applyAlignment="1">
      <alignment horizontal="left"/>
    </xf>
    <xf numFmtId="0" fontId="1" fillId="0" borderId="0" xfId="0" applyFont="1" applyAlignment="1">
      <alignment horizontal="left"/>
    </xf>
    <xf numFmtId="0" fontId="9" fillId="0" borderId="3" xfId="0" applyFont="1" applyFill="1" applyBorder="1" applyAlignment="1" applyProtection="1">
      <alignment horizontal="left" vertical="center" wrapText="1"/>
      <protection locked="0"/>
    </xf>
    <xf numFmtId="0" fontId="9" fillId="0" borderId="3" xfId="0" applyFont="1" applyFill="1" applyBorder="1" applyAlignment="1" applyProtection="1">
      <alignment vertical="center" wrapText="1"/>
      <protection locked="0"/>
    </xf>
    <xf numFmtId="164" fontId="9" fillId="2" borderId="2" xfId="1" applyFont="1" applyFill="1" applyBorder="1" applyAlignment="1" applyProtection="1">
      <protection locked="0"/>
    </xf>
    <xf numFmtId="0" fontId="12" fillId="0" borderId="0" xfId="2" applyFont="1" applyFill="1" applyBorder="1" applyAlignment="1" applyProtection="1">
      <alignment vertical="center" wrapText="1"/>
      <protection locked="0" hidden="1"/>
    </xf>
    <xf numFmtId="164" fontId="9" fillId="0" borderId="17" xfId="1" applyFont="1" applyFill="1" applyBorder="1" applyAlignment="1" applyProtection="1">
      <protection locked="0"/>
    </xf>
    <xf numFmtId="164" fontId="9" fillId="0" borderId="18" xfId="1" applyFont="1" applyFill="1" applyBorder="1" applyAlignment="1" applyProtection="1">
      <protection locked="0"/>
    </xf>
    <xf numFmtId="164" fontId="9" fillId="0" borderId="6" xfId="1" applyFont="1" applyFill="1" applyBorder="1" applyAlignment="1" applyProtection="1">
      <protection locked="0"/>
    </xf>
    <xf numFmtId="164" fontId="9" fillId="0" borderId="7" xfId="1" applyFont="1" applyFill="1" applyBorder="1" applyAlignment="1" applyProtection="1">
      <protection locked="0"/>
    </xf>
    <xf numFmtId="164" fontId="16" fillId="0" borderId="8" xfId="1" applyFont="1" applyFill="1" applyBorder="1" applyAlignment="1" applyProtection="1">
      <protection locked="0"/>
    </xf>
    <xf numFmtId="0" fontId="9" fillId="0" borderId="12" xfId="0" quotePrefix="1" applyFont="1" applyFill="1" applyBorder="1" applyAlignment="1" applyProtection="1">
      <alignment horizontal="left" wrapText="1"/>
      <protection locked="0"/>
    </xf>
    <xf numFmtId="0" fontId="9" fillId="0" borderId="12" xfId="0" quotePrefix="1" applyFont="1" applyFill="1" applyBorder="1" applyAlignment="1" applyProtection="1">
      <alignment wrapText="1"/>
      <protection locked="0"/>
    </xf>
    <xf numFmtId="0" fontId="9" fillId="0" borderId="2" xfId="0" applyFont="1" applyFill="1" applyBorder="1" applyAlignment="1" applyProtection="1">
      <alignment wrapText="1"/>
      <protection locked="0"/>
    </xf>
    <xf numFmtId="0" fontId="9" fillId="0" borderId="12" xfId="0" applyFont="1" applyFill="1" applyBorder="1" applyAlignment="1" applyProtection="1">
      <alignment wrapText="1"/>
      <protection locked="0"/>
    </xf>
    <xf numFmtId="0" fontId="9" fillId="0" borderId="3" xfId="0" applyFont="1" applyFill="1" applyBorder="1" applyAlignment="1" applyProtection="1">
      <alignment wrapText="1"/>
      <protection locked="0"/>
    </xf>
    <xf numFmtId="0" fontId="12" fillId="0" borderId="3" xfId="0" applyFont="1" applyFill="1" applyBorder="1" applyAlignment="1" applyProtection="1">
      <alignment wrapText="1"/>
      <protection locked="0"/>
    </xf>
    <xf numFmtId="43" fontId="12" fillId="0" borderId="16" xfId="1" applyNumberFormat="1" applyFont="1" applyFill="1" applyBorder="1" applyAlignment="1" applyProtection="1">
      <protection locked="0" hidden="1"/>
    </xf>
    <xf numFmtId="1" fontId="9" fillId="0" borderId="19" xfId="0" applyNumberFormat="1" applyFont="1" applyFill="1" applyBorder="1" applyAlignment="1" applyProtection="1">
      <alignment horizontal="center" shrinkToFit="1"/>
      <protection locked="0"/>
    </xf>
    <xf numFmtId="0" fontId="12" fillId="0" borderId="19" xfId="0" applyFont="1" applyFill="1" applyBorder="1" applyAlignment="1" applyProtection="1">
      <alignment vertical="center" wrapText="1"/>
      <protection locked="0"/>
    </xf>
    <xf numFmtId="164" fontId="16" fillId="0" borderId="9" xfId="1" applyFont="1" applyFill="1" applyBorder="1" applyAlignment="1" applyProtection="1">
      <protection locked="0"/>
    </xf>
    <xf numFmtId="0" fontId="12" fillId="0" borderId="15" xfId="2" applyFont="1" applyFill="1" applyBorder="1" applyAlignment="1" applyProtection="1">
      <alignment vertical="center"/>
      <protection locked="0" hidden="1"/>
    </xf>
    <xf numFmtId="0" fontId="9" fillId="0" borderId="2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 applyProtection="1">
      <alignment horizontal="left" vertical="center" wrapText="1"/>
      <protection locked="0"/>
    </xf>
    <xf numFmtId="0" fontId="9" fillId="0" borderId="12" xfId="0" quotePrefix="1" applyFont="1" applyFill="1" applyBorder="1" applyAlignment="1" applyProtection="1">
      <alignment vertical="center" wrapText="1"/>
      <protection locked="0"/>
    </xf>
    <xf numFmtId="43" fontId="12" fillId="0" borderId="16" xfId="1" applyNumberFormat="1" applyFont="1" applyBorder="1" applyAlignment="1" applyProtection="1">
      <protection locked="0" hidden="1"/>
    </xf>
    <xf numFmtId="164" fontId="9" fillId="0" borderId="10" xfId="1" applyFont="1" applyFill="1" applyBorder="1" applyAlignment="1" applyProtection="1">
      <protection locked="0"/>
    </xf>
    <xf numFmtId="164" fontId="9" fillId="0" borderId="11" xfId="1" applyFont="1" applyFill="1" applyBorder="1" applyAlignment="1" applyProtection="1">
      <protection locked="0"/>
    </xf>
    <xf numFmtId="1" fontId="9" fillId="0" borderId="12" xfId="0" quotePrefix="1" applyNumberFormat="1" applyFont="1" applyFill="1" applyBorder="1" applyAlignment="1" applyProtection="1">
      <alignment vertical="center" wrapText="1"/>
      <protection locked="0"/>
    </xf>
    <xf numFmtId="1" fontId="9" fillId="0" borderId="12" xfId="0" quotePrefix="1" applyNumberFormat="1" applyFont="1" applyFill="1" applyBorder="1" applyAlignment="1" applyProtection="1">
      <alignment horizontal="left" vertical="center" wrapText="1"/>
      <protection locked="0"/>
    </xf>
    <xf numFmtId="1" fontId="9" fillId="0" borderId="2" xfId="0" applyNumberFormat="1" applyFont="1" applyFill="1" applyBorder="1" applyAlignment="1" applyProtection="1">
      <alignment horizontal="left" vertical="center" shrinkToFit="1"/>
      <protection locked="0"/>
    </xf>
    <xf numFmtId="1" fontId="9" fillId="0" borderId="2" xfId="0" applyNumberFormat="1" applyFont="1" applyFill="1" applyBorder="1" applyAlignment="1" applyProtection="1">
      <alignment vertical="center" shrinkToFit="1"/>
      <protection locked="0"/>
    </xf>
    <xf numFmtId="164" fontId="9" fillId="0" borderId="10" xfId="1" applyFont="1" applyFill="1" applyBorder="1" applyAlignment="1" applyProtection="1">
      <alignment horizontal="left" wrapText="1"/>
      <protection locked="0"/>
    </xf>
    <xf numFmtId="164" fontId="17" fillId="0" borderId="11" xfId="1" applyFont="1" applyFill="1" applyBorder="1" applyAlignment="1" applyProtection="1">
      <alignment horizontal="left" wrapText="1"/>
      <protection locked="0"/>
    </xf>
    <xf numFmtId="164" fontId="16" fillId="0" borderId="10" xfId="1" applyFont="1" applyFill="1" applyBorder="1" applyAlignment="1" applyProtection="1">
      <alignment horizontal="left" wrapText="1"/>
      <protection locked="0"/>
    </xf>
    <xf numFmtId="164" fontId="9" fillId="2" borderId="3" xfId="1" applyFont="1" applyFill="1" applyBorder="1" applyAlignment="1" applyProtection="1">
      <alignment horizontal="left" wrapText="1"/>
      <protection locked="0"/>
    </xf>
    <xf numFmtId="1" fontId="9" fillId="2" borderId="13" xfId="0" applyNumberFormat="1" applyFont="1" applyFill="1" applyBorder="1" applyAlignment="1" applyProtection="1">
      <alignment horizontal="left" vertical="center" wrapText="1" shrinkToFit="1"/>
      <protection locked="0"/>
    </xf>
    <xf numFmtId="0" fontId="12" fillId="2" borderId="2" xfId="0" applyFont="1" applyFill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horizontal="left"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164" fontId="1" fillId="0" borderId="20" xfId="1" applyFont="1" applyBorder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horizontal="left" wrapText="1"/>
      <protection locked="0"/>
    </xf>
    <xf numFmtId="164" fontId="9" fillId="0" borderId="1" xfId="1" applyFont="1" applyFill="1" applyBorder="1" applyAlignment="1" applyProtection="1">
      <alignment horizontal="left" wrapText="1"/>
      <protection locked="0"/>
    </xf>
    <xf numFmtId="164" fontId="9" fillId="0" borderId="8" xfId="1" applyFont="1" applyFill="1" applyBorder="1" applyAlignment="1" applyProtection="1">
      <alignment horizontal="left" wrapText="1"/>
      <protection locked="0"/>
    </xf>
    <xf numFmtId="0" fontId="9" fillId="0" borderId="14" xfId="0" quotePrefix="1" applyFont="1" applyFill="1" applyBorder="1" applyAlignment="1" applyProtection="1">
      <alignment horizontal="left" wrapText="1"/>
      <protection locked="0"/>
    </xf>
    <xf numFmtId="164" fontId="9" fillId="0" borderId="11" xfId="1" applyFont="1" applyFill="1" applyBorder="1" applyAlignment="1" applyProtection="1">
      <alignment horizontal="left" wrapText="1"/>
      <protection locked="0"/>
    </xf>
    <xf numFmtId="164" fontId="9" fillId="0" borderId="8" xfId="1" applyFont="1" applyFill="1" applyBorder="1" applyAlignment="1" applyProtection="1">
      <protection locked="0"/>
    </xf>
    <xf numFmtId="164" fontId="16" fillId="0" borderId="2" xfId="1" applyFont="1" applyFill="1" applyBorder="1" applyAlignme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0.77734375" style="1" customWidth="1"/>
    <col min="2" max="2" width="52" style="1" bestFit="1" customWidth="1"/>
    <col min="3" max="4" width="26.109375" style="1" bestFit="1" customWidth="1"/>
    <col min="5" max="5" width="26.33203125" style="1" bestFit="1" customWidth="1"/>
    <col min="6" max="6" width="14.109375" style="1" bestFit="1" customWidth="1"/>
    <col min="7" max="16384" width="8.7773437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148" t="s">
        <v>463</v>
      </c>
      <c r="B2" s="148"/>
      <c r="C2" s="148"/>
      <c r="D2" s="148"/>
      <c r="E2" s="148"/>
      <c r="F2" s="49"/>
    </row>
    <row r="3" spans="1:6" x14ac:dyDescent="0.25">
      <c r="A3" s="149" t="s">
        <v>794</v>
      </c>
      <c r="B3" s="149"/>
      <c r="C3" s="149"/>
      <c r="D3" s="149"/>
      <c r="E3" s="149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319</v>
      </c>
      <c r="C5" s="50" t="s">
        <v>593</v>
      </c>
      <c r="D5" s="50" t="s">
        <v>594</v>
      </c>
      <c r="E5" s="50" t="s">
        <v>595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309665726.33999997</v>
      </c>
      <c r="D7" s="11"/>
      <c r="E7" s="11">
        <f>'CONS. MASTER B. SUMMARY F.ii'!E6</f>
        <v>182057908.44999999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8891251412.9300003</v>
      </c>
      <c r="D8" s="11">
        <f t="shared" ref="D8:E8" si="0">SUM(D9:D10)</f>
        <v>7619897338.3299999</v>
      </c>
      <c r="E8" s="11">
        <f t="shared" si="0"/>
        <v>9903030719.9500008</v>
      </c>
      <c r="F8" s="7">
        <f>D8/C8*100</f>
        <v>85.70106708768634</v>
      </c>
    </row>
    <row r="9" spans="1:6" x14ac:dyDescent="0.3">
      <c r="A9" s="7"/>
      <c r="B9" s="5" t="s">
        <v>335</v>
      </c>
      <c r="C9" s="10">
        <f>'SUMMARY OF REVENUE F.iii'!C6</f>
        <v>8756951412.9300003</v>
      </c>
      <c r="D9" s="10">
        <f>'SUMMARY OF REVENUE F.iii'!D6</f>
        <v>7571670138.3299999</v>
      </c>
      <c r="E9" s="10">
        <f>'SUMMARY OF REVENUE F.iii'!E6</f>
        <v>9753055719.9500008</v>
      </c>
      <c r="F9" s="7">
        <f t="shared" ref="F9:F25" si="1">D9/C9*100</f>
        <v>86.464681386151312</v>
      </c>
    </row>
    <row r="10" spans="1:6" x14ac:dyDescent="0.3">
      <c r="A10" s="7"/>
      <c r="B10" s="5" t="s">
        <v>336</v>
      </c>
      <c r="C10" s="10">
        <f>'SUMMARY OF REVENUE F.iii'!C16</f>
        <v>134300000</v>
      </c>
      <c r="D10" s="10">
        <f>'SUMMARY OF REVENUE F.iii'!D16</f>
        <v>48227200</v>
      </c>
      <c r="E10" s="10">
        <f>'SUMMARY OF REVENUE F.iii'!E16</f>
        <v>149975000</v>
      </c>
      <c r="F10" s="7">
        <f t="shared" si="1"/>
        <v>35.910052122114664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6533654410.6599998</v>
      </c>
      <c r="D12" s="11">
        <f t="shared" ref="D12:E12" si="2">SUM(D13:D14)</f>
        <v>4712631566.9700003</v>
      </c>
      <c r="E12" s="11">
        <f t="shared" si="2"/>
        <v>6096048660.8800001</v>
      </c>
      <c r="F12" s="7">
        <f t="shared" si="1"/>
        <v>72.128571099216614</v>
      </c>
    </row>
    <row r="13" spans="1:6" x14ac:dyDescent="0.3">
      <c r="A13" s="7"/>
      <c r="B13" s="5" t="s">
        <v>337</v>
      </c>
      <c r="C13" s="10">
        <f>'CONS. MASTER B. SUMMARY F.ii'!C19</f>
        <v>4114128478.6599998</v>
      </c>
      <c r="D13" s="10">
        <f>'CONS. MASTER B. SUMMARY F.ii'!D19</f>
        <v>3842979920.6400003</v>
      </c>
      <c r="E13" s="10">
        <f>'CONS. MASTER B. SUMMARY F.ii'!E19</f>
        <v>4205729072.29</v>
      </c>
      <c r="F13" s="7">
        <f t="shared" si="1"/>
        <v>93.409331783719253</v>
      </c>
    </row>
    <row r="14" spans="1:6" x14ac:dyDescent="0.3">
      <c r="A14" s="7"/>
      <c r="B14" s="5" t="s">
        <v>338</v>
      </c>
      <c r="C14" s="10">
        <f>'CONS. MASTER B. SUMMARY F.ii'!C20</f>
        <v>2419525932</v>
      </c>
      <c r="D14" s="10">
        <f>'CONS. MASTER B. SUMMARY F.ii'!D20</f>
        <v>869651646.32999992</v>
      </c>
      <c r="E14" s="10">
        <f>'CONS. MASTER B. SUMMARY F.ii'!E20</f>
        <v>1890319588.5899999</v>
      </c>
      <c r="F14" s="7">
        <f t="shared" si="1"/>
        <v>35.943059540227317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6" hidden="1" x14ac:dyDescent="0.3">
      <c r="A17" s="7"/>
      <c r="B17" s="7"/>
      <c r="C17" s="10"/>
      <c r="D17" s="10"/>
      <c r="E17" s="10"/>
      <c r="F17" s="7"/>
    </row>
    <row r="18" spans="1:6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6" x14ac:dyDescent="0.3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6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6" hidden="1" x14ac:dyDescent="0.3">
      <c r="A21" s="7"/>
      <c r="B21" s="7"/>
      <c r="C21" s="10"/>
      <c r="D21" s="10"/>
      <c r="E21" s="10"/>
      <c r="F21" s="7"/>
    </row>
    <row r="22" spans="1:6" x14ac:dyDescent="0.3">
      <c r="A22" s="5" t="s">
        <v>329</v>
      </c>
      <c r="B22" s="5" t="s">
        <v>330</v>
      </c>
      <c r="C22" s="11">
        <f>'CONS. MASTER B. SUMMARY F.ii'!C27</f>
        <v>2357597002.27</v>
      </c>
      <c r="D22" s="11">
        <f>'CONS. MASTER B. SUMMARY F.ii'!D27</f>
        <v>790403794.91999996</v>
      </c>
      <c r="E22" s="11">
        <f>'CONS. MASTER B. SUMMARY F.ii'!E27</f>
        <v>3989039967.5199995</v>
      </c>
      <c r="F22" s="7">
        <f t="shared" si="1"/>
        <v>33.525822867901674</v>
      </c>
    </row>
    <row r="23" spans="1:6" hidden="1" x14ac:dyDescent="0.3">
      <c r="A23" s="7"/>
      <c r="B23" s="7"/>
      <c r="C23" s="10"/>
      <c r="D23" s="10"/>
      <c r="E23" s="10"/>
      <c r="F23" s="7"/>
    </row>
    <row r="24" spans="1:6" x14ac:dyDescent="0.3">
      <c r="A24" s="5" t="s">
        <v>331</v>
      </c>
      <c r="B24" s="5" t="s">
        <v>332</v>
      </c>
      <c r="C24" s="11">
        <f>C7+C8+C18</f>
        <v>9200917139.2700005</v>
      </c>
      <c r="D24" s="11">
        <f t="shared" ref="D24:E24" si="4">D7+D8+D18</f>
        <v>7619897338.3299999</v>
      </c>
      <c r="E24" s="11">
        <f t="shared" si="4"/>
        <v>10085088628.400002</v>
      </c>
      <c r="F24" s="7">
        <f t="shared" si="1"/>
        <v>82.816715149056989</v>
      </c>
    </row>
    <row r="25" spans="1:6" x14ac:dyDescent="0.3">
      <c r="A25" s="5" t="s">
        <v>333</v>
      </c>
      <c r="B25" s="5" t="s">
        <v>2</v>
      </c>
      <c r="C25" s="11">
        <f>C12+C22</f>
        <v>8891251412.9300003</v>
      </c>
      <c r="D25" s="11">
        <f t="shared" ref="D25:E25" si="5">D12+D22</f>
        <v>5503035361.8900003</v>
      </c>
      <c r="E25" s="11">
        <f t="shared" si="5"/>
        <v>10085088628.4</v>
      </c>
      <c r="F25" s="7">
        <f t="shared" si="1"/>
        <v>61.892697735296011</v>
      </c>
    </row>
    <row r="26" spans="1:6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</row>
    <row r="27" spans="1:6" hidden="1" x14ac:dyDescent="0.3">
      <c r="A27" s="2"/>
      <c r="B27" s="2"/>
      <c r="C27" s="9"/>
      <c r="D27" s="9"/>
      <c r="E27" s="9"/>
      <c r="F27" s="2"/>
    </row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90" zoomScaleNormal="91" zoomScaleSheetLayoutView="90" workbookViewId="0">
      <selection activeCell="A3" sqref="A3:E3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3" width="26.21875" style="1" bestFit="1" customWidth="1"/>
    <col min="4" max="4" width="25.77734375" style="1" bestFit="1" customWidth="1"/>
    <col min="5" max="5" width="26.21875" style="1" bestFit="1" customWidth="1"/>
    <col min="6" max="16384" width="8.777343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148" t="s">
        <v>462</v>
      </c>
      <c r="B2" s="148"/>
      <c r="C2" s="148"/>
      <c r="D2" s="148"/>
      <c r="E2" s="148"/>
    </row>
    <row r="3" spans="1:5" x14ac:dyDescent="0.25">
      <c r="A3" s="149" t="s">
        <v>795</v>
      </c>
      <c r="B3" s="149"/>
      <c r="C3" s="149"/>
      <c r="D3" s="149"/>
      <c r="E3" s="149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593</v>
      </c>
      <c r="D5" s="50" t="s">
        <v>594</v>
      </c>
      <c r="E5" s="50" t="s">
        <v>595</v>
      </c>
    </row>
    <row r="6" spans="1:5" x14ac:dyDescent="0.3">
      <c r="A6" s="44">
        <v>1</v>
      </c>
      <c r="B6" s="46" t="s">
        <v>291</v>
      </c>
      <c r="C6" s="52">
        <v>309665726.33999997</v>
      </c>
      <c r="D6" s="52"/>
      <c r="E6" s="52">
        <v>182057908.44999999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8756951412.9300003</v>
      </c>
      <c r="D8" s="10">
        <f>'SUMMARY OF REVENUE F.iii'!D6</f>
        <v>7571670138.3299999</v>
      </c>
      <c r="E8" s="10">
        <f>'SUMMARY OF REVENUE F.iii'!E6</f>
        <v>9753055719.9500008</v>
      </c>
    </row>
    <row r="9" spans="1:5" x14ac:dyDescent="0.3">
      <c r="A9" s="7">
        <v>4</v>
      </c>
      <c r="B9" s="7" t="s">
        <v>294</v>
      </c>
      <c r="C9" s="10">
        <f>'SUMMARY OF REVENUE F.iii'!C16</f>
        <v>134300000</v>
      </c>
      <c r="D9" s="10">
        <f>'SUMMARY OF REVENUE F.iii'!D16</f>
        <v>48227200</v>
      </c>
      <c r="E9" s="10">
        <f>'SUMMARY OF REVENUE F.iii'!E16</f>
        <v>149975000</v>
      </c>
    </row>
    <row r="10" spans="1:5" x14ac:dyDescent="0.3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3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3">
      <c r="A12" s="5">
        <v>7</v>
      </c>
      <c r="B12" s="5" t="s">
        <v>297</v>
      </c>
      <c r="C12" s="11">
        <f>SUM(C8:C11)</f>
        <v>8891251412.9300003</v>
      </c>
      <c r="D12" s="11">
        <f t="shared" ref="D12:E12" si="0">SUM(D8:D11)</f>
        <v>7619897338.3299999</v>
      </c>
      <c r="E12" s="11">
        <f t="shared" si="0"/>
        <v>9903030719.9500008</v>
      </c>
    </row>
    <row r="13" spans="1:5" x14ac:dyDescent="0.3">
      <c r="A13" s="5">
        <v>8</v>
      </c>
      <c r="B13" s="5" t="s">
        <v>298</v>
      </c>
      <c r="C13" s="11">
        <f>C6+C12</f>
        <v>9200917139.2700005</v>
      </c>
      <c r="D13" s="11">
        <f t="shared" ref="D13:E13" si="1">D6+D12</f>
        <v>7619897338.3299999</v>
      </c>
      <c r="E13" s="11">
        <f t="shared" si="1"/>
        <v>10085088628.400002</v>
      </c>
    </row>
    <row r="14" spans="1:5" hidden="1" x14ac:dyDescent="0.3">
      <c r="A14" s="7">
        <v>9</v>
      </c>
      <c r="B14" s="13" t="s">
        <v>299</v>
      </c>
      <c r="C14" s="10"/>
      <c r="D14" s="10"/>
      <c r="E14" s="10"/>
    </row>
    <row r="15" spans="1:5" hidden="1" x14ac:dyDescent="0.3">
      <c r="A15" s="7">
        <v>10</v>
      </c>
      <c r="B15" s="5" t="s">
        <v>300</v>
      </c>
      <c r="C15" s="11"/>
      <c r="D15" s="11"/>
      <c r="E15" s="11"/>
    </row>
    <row r="16" spans="1:5" x14ac:dyDescent="0.3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3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idden="1" x14ac:dyDescent="0.3">
      <c r="A18" s="7">
        <v>13</v>
      </c>
      <c r="B18" s="5" t="s">
        <v>303</v>
      </c>
      <c r="C18" s="11"/>
      <c r="D18" s="11"/>
      <c r="E18" s="11"/>
    </row>
    <row r="19" spans="1:5" x14ac:dyDescent="0.3">
      <c r="A19" s="7">
        <v>14</v>
      </c>
      <c r="B19" s="7" t="s">
        <v>304</v>
      </c>
      <c r="C19" s="10">
        <f>'SUMMARY OF EXP F.iv'!C7</f>
        <v>4114128478.6599998</v>
      </c>
      <c r="D19" s="10">
        <f>'SUMMARY OF EXP F.iv'!D7</f>
        <v>3842979920.6400003</v>
      </c>
      <c r="E19" s="10">
        <f>'SUMMARY OF EXP F.iv'!E7</f>
        <v>4205729072.29</v>
      </c>
    </row>
    <row r="20" spans="1:5" x14ac:dyDescent="0.3">
      <c r="A20" s="7">
        <v>15</v>
      </c>
      <c r="B20" s="7" t="s">
        <v>305</v>
      </c>
      <c r="C20" s="10">
        <f>'SUMMARY OF EXP F.iv'!C25</f>
        <v>2419525932</v>
      </c>
      <c r="D20" s="10">
        <f>'SUMMARY OF EXP F.iv'!D25</f>
        <v>869651646.32999992</v>
      </c>
      <c r="E20" s="10">
        <f>'SUMMARY OF EXP F.iv'!E25</f>
        <v>1890319588.5899999</v>
      </c>
    </row>
    <row r="21" spans="1:5" x14ac:dyDescent="0.3">
      <c r="A21" s="5">
        <v>16</v>
      </c>
      <c r="B21" s="5" t="s">
        <v>306</v>
      </c>
      <c r="C21" s="11">
        <f>SUM(C19:C20)</f>
        <v>6533654410.6599998</v>
      </c>
      <c r="D21" s="11">
        <f t="shared" ref="D21:E21" si="3">SUM(D19:D20)</f>
        <v>4712631566.9700003</v>
      </c>
      <c r="E21" s="11">
        <f t="shared" si="3"/>
        <v>6096048660.8800001</v>
      </c>
    </row>
    <row r="22" spans="1:5" x14ac:dyDescent="0.3">
      <c r="A22" s="5">
        <v>17</v>
      </c>
      <c r="B22" s="5" t="s">
        <v>307</v>
      </c>
      <c r="C22" s="11">
        <f>C17+C21</f>
        <v>6533654410.6599998</v>
      </c>
      <c r="D22" s="11">
        <f t="shared" ref="D22:E22" si="4">D17+D21</f>
        <v>4712631566.9700003</v>
      </c>
      <c r="E22" s="11">
        <f t="shared" si="4"/>
        <v>6096048660.8800001</v>
      </c>
    </row>
    <row r="23" spans="1:5" hidden="1" x14ac:dyDescent="0.3">
      <c r="A23" s="7">
        <v>18</v>
      </c>
      <c r="B23" s="5" t="s">
        <v>308</v>
      </c>
      <c r="C23" s="11"/>
      <c r="D23" s="11"/>
      <c r="E23" s="11"/>
    </row>
    <row r="24" spans="1:5" ht="17.55" x14ac:dyDescent="0.3">
      <c r="A24" s="7">
        <v>19</v>
      </c>
      <c r="B24" s="7" t="s">
        <v>309</v>
      </c>
      <c r="C24" s="61">
        <f>'PMD CAPITAL EXP F.xii'!D6</f>
        <v>439000000</v>
      </c>
      <c r="D24" s="61">
        <f>'PMD CAPITAL EXP F.xii'!E6</f>
        <v>295604191.63999999</v>
      </c>
      <c r="E24" s="61">
        <f>'PMD CAPITAL EXP F.xii'!F6</f>
        <v>393000000</v>
      </c>
    </row>
    <row r="25" spans="1:5" ht="17.55" x14ac:dyDescent="0.3">
      <c r="A25" s="7">
        <v>20</v>
      </c>
      <c r="B25" s="7" t="s">
        <v>310</v>
      </c>
      <c r="C25" s="62">
        <f>'AGRIC CAPITAL EXP F.xii'!D6+'FINANCE CAPITAL EXP F.xii'!D6+'WORKS CAPITAL EXP F.xii'!D6</f>
        <v>1493981876.27</v>
      </c>
      <c r="D25" s="62">
        <f>'AGRIC CAPITAL EXP F.xii'!E6+'FINANCE CAPITAL EXP F.xii'!E6+'WORKS CAPITAL EXP F.xii'!E6</f>
        <v>268478550.39999998</v>
      </c>
      <c r="E25" s="62">
        <f>'AGRIC CAPITAL EXP F.xii'!F6+'FINANCE CAPITAL EXP F.xii'!F6+'WORKS CAPITAL EXP F.xii'!F6</f>
        <v>2921727154.5699997</v>
      </c>
    </row>
    <row r="26" spans="1:5" ht="17.55" x14ac:dyDescent="0.3">
      <c r="A26" s="7">
        <v>21</v>
      </c>
      <c r="B26" s="7" t="s">
        <v>311</v>
      </c>
      <c r="C26" s="62">
        <f>'ESD CAPITAL EXP F.xii'!D6+'PHC CAPITAL EXP F.xii'!D6+'WATSAN CAPITAL EXP F.xii'!D6</f>
        <v>424615126</v>
      </c>
      <c r="D26" s="62">
        <f>'ESD CAPITAL EXP F.xii'!E6+'PHC CAPITAL EXP F.xii'!E6+'WATSAN CAPITAL EXP F.xii'!E6</f>
        <v>226321052.88</v>
      </c>
      <c r="E26" s="62">
        <f>'ESD CAPITAL EXP F.xii'!F6+'PHC CAPITAL EXP F.xii'!F6+'WATSAN CAPITAL EXP F.xii'!F6</f>
        <v>674312812.95000005</v>
      </c>
    </row>
    <row r="27" spans="1:5" x14ac:dyDescent="0.3">
      <c r="A27" s="5">
        <v>22</v>
      </c>
      <c r="B27" s="5" t="s">
        <v>312</v>
      </c>
      <c r="C27" s="11">
        <f>SUM(C24:C26)</f>
        <v>2357597002.27</v>
      </c>
      <c r="D27" s="11">
        <f t="shared" ref="D27:E27" si="5">SUM(D24:D26)</f>
        <v>790403794.91999996</v>
      </c>
      <c r="E27" s="11">
        <f t="shared" si="5"/>
        <v>3989039967.5199995</v>
      </c>
    </row>
    <row r="28" spans="1:5" x14ac:dyDescent="0.3">
      <c r="A28" s="5">
        <v>23</v>
      </c>
      <c r="B28" s="5" t="s">
        <v>313</v>
      </c>
      <c r="C28" s="11">
        <f>C22+C27</f>
        <v>8891251412.9300003</v>
      </c>
      <c r="D28" s="11">
        <f t="shared" ref="D28:E28" si="6">D22+D27</f>
        <v>5503035361.8900003</v>
      </c>
      <c r="E28" s="11">
        <f t="shared" si="6"/>
        <v>10085088628.4</v>
      </c>
    </row>
    <row r="29" spans="1:5" x14ac:dyDescent="0.3">
      <c r="A29" s="7">
        <v>24</v>
      </c>
      <c r="B29" s="5" t="s">
        <v>314</v>
      </c>
      <c r="C29" s="11">
        <f>C13-C28</f>
        <v>309665726.34000015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f t="shared" ref="C33:E33" si="9">C13+C32-C28</f>
        <v>309665726.34000015</v>
      </c>
      <c r="D33" s="11"/>
      <c r="E33" s="11">
        <f t="shared" si="9"/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tabSelected="1" view="pageBreakPreview" topLeftCell="B4" zoomScale="90" zoomScaleNormal="91" zoomScaleSheetLayoutView="90" workbookViewId="0">
      <selection activeCell="F41" sqref="F41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4.21875" style="49" bestFit="1" customWidth="1"/>
    <col min="6" max="16384" width="8.77734375" style="49"/>
  </cols>
  <sheetData>
    <row r="1" spans="1:5" x14ac:dyDescent="0.3">
      <c r="A1" s="148" t="s">
        <v>461</v>
      </c>
      <c r="B1" s="148"/>
      <c r="C1" s="148"/>
      <c r="D1" s="148"/>
      <c r="E1" s="148"/>
    </row>
    <row r="2" spans="1:5" x14ac:dyDescent="0.25">
      <c r="A2" s="149" t="s">
        <v>796</v>
      </c>
      <c r="B2" s="149"/>
      <c r="C2" s="149"/>
      <c r="D2" s="149"/>
      <c r="E2" s="149"/>
    </row>
    <row r="4" spans="1:5" ht="45" x14ac:dyDescent="0.25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s="1" customFormat="1" x14ac:dyDescent="0.3">
      <c r="A5" s="14">
        <v>1</v>
      </c>
      <c r="B5" s="14" t="s">
        <v>342</v>
      </c>
      <c r="C5" s="11">
        <f>C6+C16+C118+C128</f>
        <v>8891251412.9300003</v>
      </c>
      <c r="D5" s="11">
        <f t="shared" ref="D5:E5" si="0">D6+D16+D118+D128</f>
        <v>7619897338.3299999</v>
      </c>
      <c r="E5" s="11">
        <f t="shared" si="0"/>
        <v>9903030719.9500008</v>
      </c>
    </row>
    <row r="6" spans="1:5" s="1" customFormat="1" x14ac:dyDescent="0.3">
      <c r="A6" s="14">
        <v>11</v>
      </c>
      <c r="B6" s="14" t="s">
        <v>343</v>
      </c>
      <c r="C6" s="11">
        <f>C7</f>
        <v>8756951412.9300003</v>
      </c>
      <c r="D6" s="11">
        <f t="shared" ref="D6:E6" si="1">D7</f>
        <v>7571670138.3299999</v>
      </c>
      <c r="E6" s="11">
        <f t="shared" si="1"/>
        <v>9753055719.9500008</v>
      </c>
    </row>
    <row r="7" spans="1:5" s="1" customFormat="1" x14ac:dyDescent="0.3">
      <c r="A7" s="14">
        <v>1101</v>
      </c>
      <c r="B7" s="14" t="s">
        <v>343</v>
      </c>
      <c r="C7" s="11">
        <f>C8+C11+C13</f>
        <v>8756951412.9300003</v>
      </c>
      <c r="D7" s="11">
        <f t="shared" ref="D7:E7" si="2">D8+D11+D13</f>
        <v>7571670138.3299999</v>
      </c>
      <c r="E7" s="11">
        <f t="shared" si="2"/>
        <v>9753055719.9500008</v>
      </c>
    </row>
    <row r="8" spans="1:5" s="1" customFormat="1" ht="28.05" x14ac:dyDescent="0.3">
      <c r="A8" s="14">
        <v>110101</v>
      </c>
      <c r="B8" s="15" t="s">
        <v>344</v>
      </c>
      <c r="C8" s="11">
        <f>SUM(C9:C10)</f>
        <v>3640496918.1599998</v>
      </c>
      <c r="D8" s="11">
        <f>SUM(D9:D10)</f>
        <v>3445996500</v>
      </c>
      <c r="E8" s="11">
        <f>SUM(E9:E10)</f>
        <v>9753055719.9500008</v>
      </c>
    </row>
    <row r="9" spans="1:5" x14ac:dyDescent="0.3">
      <c r="A9" s="53">
        <v>11010101</v>
      </c>
      <c r="B9" s="53" t="s">
        <v>788</v>
      </c>
      <c r="C9" s="51">
        <v>3586720467.1599998</v>
      </c>
      <c r="D9" s="51">
        <v>3445996500</v>
      </c>
      <c r="E9" s="51">
        <v>9688523978.9500008</v>
      </c>
    </row>
    <row r="10" spans="1:5" x14ac:dyDescent="0.3">
      <c r="A10" s="53">
        <v>11010101</v>
      </c>
      <c r="B10" s="53" t="s">
        <v>789</v>
      </c>
      <c r="C10" s="51">
        <v>53776451</v>
      </c>
      <c r="D10" s="51">
        <v>0</v>
      </c>
      <c r="E10" s="51">
        <v>64531741</v>
      </c>
    </row>
    <row r="11" spans="1:5" s="1" customFormat="1" x14ac:dyDescent="0.3">
      <c r="A11" s="14">
        <v>110102</v>
      </c>
      <c r="B11" s="14" t="s">
        <v>345</v>
      </c>
      <c r="C11" s="11">
        <f>C12</f>
        <v>1853883476.6600001</v>
      </c>
      <c r="D11" s="11">
        <f t="shared" ref="D11:E11" si="3">D12</f>
        <v>3897221447.21</v>
      </c>
      <c r="E11" s="11">
        <f t="shared" si="3"/>
        <v>0</v>
      </c>
    </row>
    <row r="12" spans="1:5" x14ac:dyDescent="0.3">
      <c r="A12" s="53">
        <v>11010201</v>
      </c>
      <c r="B12" s="53" t="s">
        <v>346</v>
      </c>
      <c r="C12" s="51">
        <v>1853883476.6600001</v>
      </c>
      <c r="D12" s="51">
        <v>3897221447.21</v>
      </c>
      <c r="E12" s="51">
        <v>0</v>
      </c>
    </row>
    <row r="13" spans="1:5" s="1" customFormat="1" x14ac:dyDescent="0.3">
      <c r="A13" s="14">
        <v>110103</v>
      </c>
      <c r="B13" s="14" t="s">
        <v>347</v>
      </c>
      <c r="C13" s="11">
        <f>SUM(C14:C15)</f>
        <v>3262571018.1100001</v>
      </c>
      <c r="D13" s="11">
        <f t="shared" ref="D13:E13" si="4">SUM(D14:D15)</f>
        <v>228452191.12</v>
      </c>
      <c r="E13" s="11">
        <f t="shared" si="4"/>
        <v>0</v>
      </c>
    </row>
    <row r="14" spans="1:5" x14ac:dyDescent="0.3">
      <c r="A14" s="53">
        <v>11010301</v>
      </c>
      <c r="B14" s="53" t="s">
        <v>348</v>
      </c>
      <c r="C14" s="51">
        <v>93859654.340000004</v>
      </c>
      <c r="D14" s="51"/>
      <c r="E14" s="51"/>
    </row>
    <row r="15" spans="1:5" x14ac:dyDescent="0.3">
      <c r="A15" s="53">
        <v>11010304</v>
      </c>
      <c r="B15" s="53" t="s">
        <v>349</v>
      </c>
      <c r="C15" s="51">
        <v>3168711363.77</v>
      </c>
      <c r="D15" s="51">
        <v>228452191.12</v>
      </c>
      <c r="E15" s="51">
        <v>0</v>
      </c>
    </row>
    <row r="16" spans="1:5" s="1" customFormat="1" x14ac:dyDescent="0.3">
      <c r="A16" s="14">
        <v>12</v>
      </c>
      <c r="B16" s="14" t="s">
        <v>350</v>
      </c>
      <c r="C16" s="11">
        <f>C17+C23</f>
        <v>134300000</v>
      </c>
      <c r="D16" s="11">
        <f t="shared" ref="D16:E16" si="5">D17+D23</f>
        <v>48227200</v>
      </c>
      <c r="E16" s="11">
        <f t="shared" si="5"/>
        <v>149975000</v>
      </c>
    </row>
    <row r="17" spans="1:5" s="1" customFormat="1" x14ac:dyDescent="0.3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0</v>
      </c>
    </row>
    <row r="18" spans="1:5" s="1" customFormat="1" x14ac:dyDescent="0.3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0</v>
      </c>
    </row>
    <row r="19" spans="1:5" hidden="1" x14ac:dyDescent="0.3">
      <c r="A19" s="53">
        <v>12010301</v>
      </c>
      <c r="B19" s="53" t="s">
        <v>353</v>
      </c>
      <c r="C19" s="51"/>
      <c r="D19" s="51"/>
      <c r="E19" s="51"/>
    </row>
    <row r="20" spans="1:5" hidden="1" x14ac:dyDescent="0.3">
      <c r="A20" s="53">
        <v>12010303</v>
      </c>
      <c r="B20" s="53" t="s">
        <v>354</v>
      </c>
      <c r="C20" s="51"/>
      <c r="D20" s="51"/>
      <c r="E20" s="51"/>
    </row>
    <row r="21" spans="1:5" hidden="1" x14ac:dyDescent="0.3">
      <c r="A21" s="53">
        <v>12010305</v>
      </c>
      <c r="B21" s="53" t="s">
        <v>355</v>
      </c>
      <c r="C21" s="51"/>
      <c r="D21" s="51"/>
      <c r="E21" s="51"/>
    </row>
    <row r="22" spans="1:5" hidden="1" x14ac:dyDescent="0.3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3">
      <c r="A23" s="14">
        <v>12020000</v>
      </c>
      <c r="B23" s="14" t="s">
        <v>357</v>
      </c>
      <c r="C23" s="11">
        <f>C24+C53+C79+C81+C95+C105+C109+C111+C113+C116</f>
        <v>134300000</v>
      </c>
      <c r="D23" s="11">
        <f t="shared" ref="D23:E23" si="8">D24+D53+D79+D81+D95+D105+D109+D111+D113+D116</f>
        <v>48227200</v>
      </c>
      <c r="E23" s="11">
        <f t="shared" si="8"/>
        <v>149975000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23600000</v>
      </c>
      <c r="D24" s="11">
        <f>SUM(D25:D52)</f>
        <v>25882600</v>
      </c>
      <c r="E24" s="11">
        <f>SUM(E25:E52)</f>
        <v>43475000</v>
      </c>
    </row>
    <row r="25" spans="1:5" x14ac:dyDescent="0.3">
      <c r="A25" s="53">
        <v>12020105</v>
      </c>
      <c r="B25" s="53" t="s">
        <v>359</v>
      </c>
      <c r="C25" s="51">
        <v>200000</v>
      </c>
      <c r="D25" s="51" t="s">
        <v>834</v>
      </c>
      <c r="E25" s="51">
        <v>0</v>
      </c>
    </row>
    <row r="26" spans="1:5" x14ac:dyDescent="0.3">
      <c r="A26" s="53">
        <v>12020109</v>
      </c>
      <c r="B26" s="53" t="s">
        <v>360</v>
      </c>
      <c r="C26" s="51">
        <v>500000</v>
      </c>
      <c r="D26" s="51">
        <v>350000</v>
      </c>
      <c r="E26" s="51">
        <v>500000</v>
      </c>
    </row>
    <row r="27" spans="1:5" x14ac:dyDescent="0.3">
      <c r="A27" s="53">
        <v>12020111</v>
      </c>
      <c r="B27" s="53" t="s">
        <v>361</v>
      </c>
      <c r="C27" s="51">
        <v>1500000</v>
      </c>
      <c r="D27" s="51">
        <v>1200000</v>
      </c>
      <c r="E27" s="51">
        <v>2000000</v>
      </c>
    </row>
    <row r="28" spans="1:5" x14ac:dyDescent="0.3">
      <c r="A28" s="53">
        <v>12020113</v>
      </c>
      <c r="B28" s="53" t="s">
        <v>362</v>
      </c>
      <c r="C28" s="51">
        <v>200000</v>
      </c>
      <c r="D28" s="51">
        <v>180000</v>
      </c>
      <c r="E28" s="51">
        <v>300000</v>
      </c>
    </row>
    <row r="29" spans="1:5" hidden="1" x14ac:dyDescent="0.3">
      <c r="A29" s="53">
        <v>12020114</v>
      </c>
      <c r="B29" s="53" t="s">
        <v>363</v>
      </c>
      <c r="C29" s="51"/>
      <c r="D29" s="51"/>
      <c r="E29" s="51"/>
    </row>
    <row r="30" spans="1:5" hidden="1" x14ac:dyDescent="0.3">
      <c r="A30" s="53">
        <v>12020115</v>
      </c>
      <c r="B30" s="53" t="s">
        <v>364</v>
      </c>
      <c r="C30" s="51"/>
      <c r="D30" s="51"/>
      <c r="E30" s="51"/>
    </row>
    <row r="31" spans="1:5" x14ac:dyDescent="0.3">
      <c r="A31" s="53">
        <v>12020116</v>
      </c>
      <c r="B31" s="53" t="s">
        <v>365</v>
      </c>
      <c r="C31" s="51">
        <v>1000000</v>
      </c>
      <c r="D31" s="51">
        <v>650000</v>
      </c>
      <c r="E31" s="51">
        <v>1500000</v>
      </c>
    </row>
    <row r="32" spans="1:5" x14ac:dyDescent="0.3">
      <c r="A32" s="53">
        <v>12020117</v>
      </c>
      <c r="B32" s="53" t="s">
        <v>366</v>
      </c>
      <c r="C32" s="51">
        <v>300000</v>
      </c>
      <c r="D32" s="51">
        <v>350000</v>
      </c>
      <c r="E32" s="51">
        <v>500000</v>
      </c>
    </row>
    <row r="33" spans="1:5" hidden="1" x14ac:dyDescent="0.3">
      <c r="A33" s="53">
        <v>12020118</v>
      </c>
      <c r="B33" s="53" t="s">
        <v>367</v>
      </c>
      <c r="C33" s="51"/>
      <c r="D33" s="51"/>
      <c r="E33" s="51"/>
    </row>
    <row r="34" spans="1:5" hidden="1" x14ac:dyDescent="0.3">
      <c r="A34" s="53">
        <v>12020119</v>
      </c>
      <c r="B34" s="53" t="s">
        <v>368</v>
      </c>
      <c r="C34" s="51"/>
      <c r="D34" s="51"/>
      <c r="E34" s="51"/>
    </row>
    <row r="35" spans="1:5" x14ac:dyDescent="0.3">
      <c r="A35" s="53">
        <v>12020120</v>
      </c>
      <c r="B35" s="53" t="s">
        <v>369</v>
      </c>
      <c r="C35" s="51">
        <v>300000</v>
      </c>
      <c r="D35" s="51">
        <v>250000</v>
      </c>
      <c r="E35" s="51">
        <v>500000</v>
      </c>
    </row>
    <row r="36" spans="1:5" hidden="1" x14ac:dyDescent="0.3">
      <c r="A36" s="53">
        <v>12020121</v>
      </c>
      <c r="B36" s="53" t="s">
        <v>370</v>
      </c>
      <c r="C36" s="51"/>
      <c r="D36" s="51"/>
      <c r="E36" s="51"/>
    </row>
    <row r="37" spans="1:5" hidden="1" x14ac:dyDescent="0.3">
      <c r="A37" s="53">
        <v>12020122</v>
      </c>
      <c r="B37" s="53" t="s">
        <v>371</v>
      </c>
      <c r="C37" s="51"/>
      <c r="D37" s="51"/>
      <c r="E37" s="51"/>
    </row>
    <row r="38" spans="1:5" x14ac:dyDescent="0.3">
      <c r="A38" s="53">
        <v>12020124</v>
      </c>
      <c r="B38" s="53" t="s">
        <v>372</v>
      </c>
      <c r="C38" s="51">
        <v>1000000</v>
      </c>
      <c r="D38" s="51">
        <v>0</v>
      </c>
      <c r="E38" s="51">
        <v>0</v>
      </c>
    </row>
    <row r="39" spans="1:5" hidden="1" x14ac:dyDescent="0.3">
      <c r="A39" s="53">
        <v>12020126</v>
      </c>
      <c r="B39" s="53" t="s">
        <v>373</v>
      </c>
      <c r="C39" s="51"/>
      <c r="D39" s="51"/>
      <c r="E39" s="51"/>
    </row>
    <row r="40" spans="1:5" x14ac:dyDescent="0.3">
      <c r="A40" s="53">
        <v>12020128</v>
      </c>
      <c r="B40" s="53" t="s">
        <v>374</v>
      </c>
      <c r="C40" s="51">
        <v>600000</v>
      </c>
      <c r="D40" s="51">
        <v>450000</v>
      </c>
      <c r="E40" s="51">
        <v>600000</v>
      </c>
    </row>
    <row r="41" spans="1:5" x14ac:dyDescent="0.3">
      <c r="A41" s="53">
        <v>12020129</v>
      </c>
      <c r="B41" s="53" t="s">
        <v>375</v>
      </c>
      <c r="C41" s="51">
        <v>0</v>
      </c>
      <c r="D41" s="51">
        <v>550000</v>
      </c>
      <c r="E41" s="51">
        <v>2000000</v>
      </c>
    </row>
    <row r="42" spans="1:5" x14ac:dyDescent="0.3">
      <c r="A42" s="53">
        <v>12020130</v>
      </c>
      <c r="B42" s="53" t="s">
        <v>376</v>
      </c>
      <c r="C42" s="51">
        <v>1000000</v>
      </c>
      <c r="D42" s="51">
        <v>0</v>
      </c>
      <c r="E42" s="51">
        <v>1500000</v>
      </c>
    </row>
    <row r="43" spans="1:5" x14ac:dyDescent="0.3">
      <c r="A43" s="53">
        <v>12020132</v>
      </c>
      <c r="B43" s="53" t="s">
        <v>377</v>
      </c>
      <c r="C43" s="51">
        <v>10000000</v>
      </c>
      <c r="D43" s="51">
        <v>14402600</v>
      </c>
      <c r="E43" s="51">
        <v>20000000</v>
      </c>
    </row>
    <row r="44" spans="1:5" x14ac:dyDescent="0.3">
      <c r="A44" s="53">
        <v>12020134</v>
      </c>
      <c r="B44" s="53" t="s">
        <v>378</v>
      </c>
      <c r="C44" s="51">
        <v>0</v>
      </c>
      <c r="D44" s="51">
        <v>0</v>
      </c>
      <c r="E44" s="51">
        <v>1500000</v>
      </c>
    </row>
    <row r="45" spans="1:5" x14ac:dyDescent="0.3">
      <c r="A45" s="53">
        <v>12020135</v>
      </c>
      <c r="B45" s="53" t="s">
        <v>379</v>
      </c>
      <c r="C45" s="51">
        <v>0</v>
      </c>
      <c r="D45" s="51">
        <v>1500000</v>
      </c>
      <c r="E45" s="51">
        <v>2000000</v>
      </c>
    </row>
    <row r="46" spans="1:5" hidden="1" x14ac:dyDescent="0.3">
      <c r="A46" s="53">
        <v>12020136</v>
      </c>
      <c r="B46" s="53" t="s">
        <v>380</v>
      </c>
      <c r="C46" s="51"/>
      <c r="D46" s="51"/>
      <c r="E46" s="51"/>
    </row>
    <row r="47" spans="1:5" x14ac:dyDescent="0.25">
      <c r="A47" s="53">
        <v>12020137</v>
      </c>
      <c r="B47" s="53" t="s">
        <v>381</v>
      </c>
      <c r="C47" s="51">
        <v>7000000</v>
      </c>
      <c r="D47" s="51">
        <v>6000000</v>
      </c>
      <c r="E47" s="51">
        <v>10000000</v>
      </c>
    </row>
    <row r="48" spans="1:5" x14ac:dyDescent="0.25">
      <c r="A48" s="53">
        <v>12020138</v>
      </c>
      <c r="B48" s="53" t="s">
        <v>382</v>
      </c>
      <c r="C48" s="51"/>
      <c r="D48" s="51">
        <v>0</v>
      </c>
      <c r="E48" s="51">
        <v>250000</v>
      </c>
    </row>
    <row r="49" spans="1:5" x14ac:dyDescent="0.25">
      <c r="A49" s="53">
        <v>12020141</v>
      </c>
      <c r="B49" s="53" t="s">
        <v>383</v>
      </c>
      <c r="C49" s="51">
        <v>0</v>
      </c>
      <c r="D49" s="51">
        <v>0</v>
      </c>
      <c r="E49" s="51">
        <v>175000</v>
      </c>
    </row>
    <row r="50" spans="1:5" x14ac:dyDescent="0.25">
      <c r="A50" s="53">
        <v>12020142</v>
      </c>
      <c r="B50" s="53" t="s">
        <v>384</v>
      </c>
      <c r="C50" s="51"/>
      <c r="D50" s="51"/>
      <c r="E50" s="51">
        <v>150000</v>
      </c>
    </row>
    <row r="51" spans="1:5" hidden="1" x14ac:dyDescent="0.3">
      <c r="A51" s="53">
        <v>12020143</v>
      </c>
      <c r="B51" s="53" t="s">
        <v>385</v>
      </c>
      <c r="C51" s="51"/>
      <c r="D51" s="51"/>
      <c r="E51" s="51"/>
    </row>
    <row r="52" spans="1:5" hidden="1" x14ac:dyDescent="0.3">
      <c r="A52" s="53">
        <v>12020145</v>
      </c>
      <c r="B52" s="53" t="s">
        <v>386</v>
      </c>
      <c r="C52" s="51"/>
      <c r="D52" s="51"/>
      <c r="E52" s="51"/>
    </row>
    <row r="53" spans="1:5" s="1" customFormat="1" x14ac:dyDescent="0.25">
      <c r="A53" s="14">
        <v>12020400</v>
      </c>
      <c r="B53" s="14" t="s">
        <v>387</v>
      </c>
      <c r="C53" s="11">
        <f>SUM(C54:C78)</f>
        <v>95700000</v>
      </c>
      <c r="D53" s="11">
        <f>SUM(D54:D78)</f>
        <v>21919600</v>
      </c>
      <c r="E53" s="11">
        <f>SUM(E54:E78)</f>
        <v>90500000</v>
      </c>
    </row>
    <row r="54" spans="1:5" x14ac:dyDescent="0.25">
      <c r="A54" s="53">
        <v>12020409</v>
      </c>
      <c r="B54" s="53" t="s">
        <v>388</v>
      </c>
      <c r="C54" s="51"/>
      <c r="D54" s="51"/>
      <c r="E54" s="51">
        <v>200000</v>
      </c>
    </row>
    <row r="55" spans="1:5" x14ac:dyDescent="0.25">
      <c r="A55" s="53">
        <v>12020417</v>
      </c>
      <c r="B55" s="53" t="s">
        <v>389</v>
      </c>
      <c r="C55" s="51">
        <v>500000</v>
      </c>
      <c r="D55" s="51">
        <v>0</v>
      </c>
      <c r="E55" s="51">
        <v>500000</v>
      </c>
    </row>
    <row r="56" spans="1:5" hidden="1" x14ac:dyDescent="0.3">
      <c r="A56" s="53">
        <v>12020419</v>
      </c>
      <c r="B56" s="53" t="s">
        <v>390</v>
      </c>
      <c r="C56" s="51"/>
      <c r="D56" s="51"/>
      <c r="E56" s="51"/>
    </row>
    <row r="57" spans="1:5" hidden="1" x14ac:dyDescent="0.25">
      <c r="A57" s="53">
        <v>12020427</v>
      </c>
      <c r="B57" s="53" t="s">
        <v>391</v>
      </c>
      <c r="C57" s="51"/>
      <c r="D57" s="51"/>
      <c r="E57" s="51"/>
    </row>
    <row r="58" spans="1:5" hidden="1" x14ac:dyDescent="0.25">
      <c r="A58" s="53">
        <v>12020428</v>
      </c>
      <c r="B58" s="53" t="s">
        <v>392</v>
      </c>
      <c r="C58" s="51"/>
      <c r="D58" s="51"/>
      <c r="E58" s="51"/>
    </row>
    <row r="59" spans="1:5" hidden="1" x14ac:dyDescent="0.25">
      <c r="A59" s="53">
        <v>12020430</v>
      </c>
      <c r="B59" s="53" t="s">
        <v>393</v>
      </c>
      <c r="C59" s="51"/>
      <c r="D59" s="51"/>
      <c r="E59" s="51"/>
    </row>
    <row r="60" spans="1:5" x14ac:dyDescent="0.25">
      <c r="A60" s="53">
        <v>12020436</v>
      </c>
      <c r="B60" s="53" t="s">
        <v>394</v>
      </c>
      <c r="C60" s="51">
        <v>3000000</v>
      </c>
      <c r="D60" s="51">
        <v>0</v>
      </c>
      <c r="E60" s="51">
        <v>3000000</v>
      </c>
    </row>
    <row r="61" spans="1:5" hidden="1" x14ac:dyDescent="0.25">
      <c r="A61" s="53">
        <v>12020438</v>
      </c>
      <c r="B61" s="53" t="s">
        <v>395</v>
      </c>
      <c r="C61" s="51"/>
      <c r="D61" s="51"/>
      <c r="E61" s="51"/>
    </row>
    <row r="62" spans="1:5" x14ac:dyDescent="0.25">
      <c r="A62" s="53">
        <v>12020441</v>
      </c>
      <c r="B62" s="53" t="s">
        <v>396</v>
      </c>
      <c r="C62" s="51"/>
      <c r="D62" s="51"/>
      <c r="E62" s="51">
        <v>500000</v>
      </c>
    </row>
    <row r="63" spans="1:5" x14ac:dyDescent="0.25">
      <c r="A63" s="53">
        <v>12020442</v>
      </c>
      <c r="B63" s="53" t="s">
        <v>397</v>
      </c>
      <c r="C63" s="51">
        <v>500000</v>
      </c>
      <c r="D63" s="51">
        <v>0</v>
      </c>
      <c r="E63" s="51">
        <v>600000</v>
      </c>
    </row>
    <row r="64" spans="1:5" hidden="1" x14ac:dyDescent="0.25">
      <c r="A64" s="53">
        <v>12020443</v>
      </c>
      <c r="B64" s="53" t="s">
        <v>398</v>
      </c>
      <c r="C64" s="51"/>
      <c r="D64" s="51"/>
      <c r="E64" s="51"/>
    </row>
    <row r="65" spans="1:5" x14ac:dyDescent="0.25">
      <c r="A65" s="53">
        <v>12020445</v>
      </c>
      <c r="B65" s="53" t="s">
        <v>399</v>
      </c>
      <c r="C65" s="51">
        <v>300000</v>
      </c>
      <c r="D65" s="51">
        <v>900000</v>
      </c>
      <c r="E65" s="51">
        <v>1000000</v>
      </c>
    </row>
    <row r="66" spans="1:5" x14ac:dyDescent="0.25">
      <c r="A66" s="53">
        <v>12020446</v>
      </c>
      <c r="B66" s="53" t="s">
        <v>400</v>
      </c>
      <c r="C66" s="51">
        <v>0</v>
      </c>
      <c r="D66" s="51">
        <v>3163100</v>
      </c>
      <c r="E66" s="51">
        <v>5000000</v>
      </c>
    </row>
    <row r="67" spans="1:5" x14ac:dyDescent="0.25">
      <c r="A67" s="53">
        <v>12020447</v>
      </c>
      <c r="B67" s="53" t="s">
        <v>401</v>
      </c>
      <c r="C67" s="51">
        <v>49000000</v>
      </c>
      <c r="D67" s="51">
        <v>10333300</v>
      </c>
      <c r="E67" s="51">
        <v>49000000</v>
      </c>
    </row>
    <row r="68" spans="1:5" hidden="1" x14ac:dyDescent="0.25">
      <c r="A68" s="53">
        <v>12020448</v>
      </c>
      <c r="B68" s="53" t="s">
        <v>402</v>
      </c>
      <c r="C68" s="51"/>
      <c r="D68" s="51"/>
      <c r="E68" s="51"/>
    </row>
    <row r="69" spans="1:5" x14ac:dyDescent="0.25">
      <c r="A69" s="53">
        <v>12020449</v>
      </c>
      <c r="B69" s="53" t="s">
        <v>403</v>
      </c>
      <c r="C69" s="51">
        <v>32200000</v>
      </c>
      <c r="D69" s="51">
        <v>5898200</v>
      </c>
      <c r="E69" s="51">
        <v>10500000</v>
      </c>
    </row>
    <row r="70" spans="1:5" hidden="1" x14ac:dyDescent="0.25">
      <c r="A70" s="53">
        <v>12020450</v>
      </c>
      <c r="B70" s="53" t="s">
        <v>404</v>
      </c>
      <c r="C70" s="51"/>
      <c r="D70" s="51"/>
      <c r="E70" s="51"/>
    </row>
    <row r="71" spans="1:5" hidden="1" x14ac:dyDescent="0.25">
      <c r="A71" s="53">
        <v>12020451</v>
      </c>
      <c r="B71" s="53" t="s">
        <v>405</v>
      </c>
      <c r="C71" s="51"/>
      <c r="D71" s="51"/>
      <c r="E71" s="51"/>
    </row>
    <row r="72" spans="1:5" hidden="1" x14ac:dyDescent="0.25">
      <c r="A72" s="53">
        <v>12020453</v>
      </c>
      <c r="B72" s="53" t="s">
        <v>406</v>
      </c>
      <c r="C72" s="51"/>
      <c r="D72" s="51"/>
      <c r="E72" s="51"/>
    </row>
    <row r="73" spans="1:5" hidden="1" x14ac:dyDescent="0.25">
      <c r="A73" s="53">
        <v>12020463</v>
      </c>
      <c r="B73" s="53" t="s">
        <v>407</v>
      </c>
      <c r="C73" s="51"/>
      <c r="D73" s="51"/>
      <c r="E73" s="51"/>
    </row>
    <row r="74" spans="1:5" hidden="1" x14ac:dyDescent="0.25">
      <c r="A74" s="53">
        <v>12020464</v>
      </c>
      <c r="B74" s="53" t="s">
        <v>408</v>
      </c>
      <c r="C74" s="51"/>
      <c r="D74" s="51"/>
      <c r="E74" s="51"/>
    </row>
    <row r="75" spans="1:5" x14ac:dyDescent="0.25">
      <c r="A75" s="53">
        <v>12020465</v>
      </c>
      <c r="B75" s="53" t="s">
        <v>409</v>
      </c>
      <c r="C75" s="51">
        <v>200000</v>
      </c>
      <c r="D75" s="51">
        <v>180000</v>
      </c>
      <c r="E75" s="51">
        <v>200000</v>
      </c>
    </row>
    <row r="76" spans="1:5" x14ac:dyDescent="0.25">
      <c r="A76" s="53">
        <v>12020466</v>
      </c>
      <c r="B76" s="53" t="s">
        <v>410</v>
      </c>
      <c r="C76" s="51">
        <v>10000000</v>
      </c>
      <c r="D76" s="51">
        <v>1445000</v>
      </c>
      <c r="E76" s="51">
        <v>10000000</v>
      </c>
    </row>
    <row r="77" spans="1:5" hidden="1" x14ac:dyDescent="0.25">
      <c r="A77" s="53">
        <v>12020470</v>
      </c>
      <c r="B77" s="53" t="s">
        <v>411</v>
      </c>
      <c r="C77" s="51"/>
      <c r="D77" s="51"/>
      <c r="E77" s="51"/>
    </row>
    <row r="78" spans="1:5" x14ac:dyDescent="0.25">
      <c r="A78" s="53">
        <v>12020480</v>
      </c>
      <c r="B78" s="53" t="s">
        <v>412</v>
      </c>
      <c r="C78" s="51">
        <v>0</v>
      </c>
      <c r="D78" s="51">
        <v>0</v>
      </c>
      <c r="E78" s="51">
        <v>10000000</v>
      </c>
    </row>
    <row r="79" spans="1:5" s="1" customFormat="1" x14ac:dyDescent="0.25">
      <c r="A79" s="14">
        <v>12020500</v>
      </c>
      <c r="B79" s="14" t="s">
        <v>413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414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415</v>
      </c>
      <c r="C81" s="11">
        <f>SUM(C82:C94)</f>
        <v>0</v>
      </c>
      <c r="D81" s="11">
        <f t="shared" ref="D81:E81" si="10">SUM(D82:D94)</f>
        <v>350000</v>
      </c>
      <c r="E81" s="11">
        <f t="shared" si="10"/>
        <v>500000</v>
      </c>
    </row>
    <row r="82" spans="1:5" hidden="1" x14ac:dyDescent="0.25">
      <c r="A82" s="53">
        <v>12020601</v>
      </c>
      <c r="B82" s="53" t="s">
        <v>416</v>
      </c>
      <c r="C82" s="51"/>
      <c r="D82" s="51"/>
      <c r="E82" s="51"/>
    </row>
    <row r="83" spans="1:5" hidden="1" x14ac:dyDescent="0.25">
      <c r="A83" s="53">
        <v>12020602</v>
      </c>
      <c r="B83" s="53" t="s">
        <v>417</v>
      </c>
      <c r="C83" s="51"/>
      <c r="D83" s="51"/>
      <c r="E83" s="51"/>
    </row>
    <row r="84" spans="1:5" hidden="1" x14ac:dyDescent="0.25">
      <c r="A84" s="53">
        <v>12020603</v>
      </c>
      <c r="B84" s="53" t="s">
        <v>418</v>
      </c>
      <c r="C84" s="51"/>
      <c r="D84" s="51"/>
      <c r="E84" s="51"/>
    </row>
    <row r="85" spans="1:5" x14ac:dyDescent="0.25">
      <c r="A85" s="53">
        <v>12020604</v>
      </c>
      <c r="B85" s="53" t="s">
        <v>419</v>
      </c>
      <c r="C85" s="51"/>
      <c r="D85" s="51">
        <v>350000</v>
      </c>
      <c r="E85" s="51">
        <v>500000</v>
      </c>
    </row>
    <row r="86" spans="1:5" hidden="1" x14ac:dyDescent="0.25">
      <c r="A86" s="53">
        <v>12020608</v>
      </c>
      <c r="B86" s="53" t="s">
        <v>420</v>
      </c>
      <c r="C86" s="51"/>
      <c r="D86" s="51"/>
      <c r="E86" s="51"/>
    </row>
    <row r="87" spans="1:5" hidden="1" x14ac:dyDescent="0.25">
      <c r="A87" s="53">
        <v>12020609</v>
      </c>
      <c r="B87" s="53" t="s">
        <v>421</v>
      </c>
      <c r="C87" s="51"/>
      <c r="D87" s="51"/>
      <c r="E87" s="51"/>
    </row>
    <row r="88" spans="1:5" hidden="1" x14ac:dyDescent="0.25">
      <c r="A88" s="53">
        <v>12020611</v>
      </c>
      <c r="B88" s="53" t="s">
        <v>422</v>
      </c>
      <c r="C88" s="51"/>
      <c r="D88" s="51"/>
      <c r="E88" s="51"/>
    </row>
    <row r="89" spans="1:5" ht="27.6" hidden="1" x14ac:dyDescent="0.25">
      <c r="A89" s="53">
        <v>12020612</v>
      </c>
      <c r="B89" s="53" t="s">
        <v>423</v>
      </c>
      <c r="C89" s="51"/>
      <c r="D89" s="51"/>
      <c r="E89" s="51"/>
    </row>
    <row r="90" spans="1:5" hidden="1" x14ac:dyDescent="0.25">
      <c r="A90" s="53">
        <v>12020614</v>
      </c>
      <c r="B90" s="53" t="s">
        <v>424</v>
      </c>
      <c r="C90" s="51"/>
      <c r="D90" s="51"/>
      <c r="E90" s="51"/>
    </row>
    <row r="91" spans="1:5" hidden="1" x14ac:dyDescent="0.25">
      <c r="A91" s="53">
        <v>12020615</v>
      </c>
      <c r="B91" s="53" t="s">
        <v>425</v>
      </c>
      <c r="C91" s="51"/>
      <c r="D91" s="51"/>
      <c r="E91" s="51"/>
    </row>
    <row r="92" spans="1:5" hidden="1" x14ac:dyDescent="0.25">
      <c r="A92" s="53">
        <v>12020616</v>
      </c>
      <c r="B92" s="53" t="s">
        <v>426</v>
      </c>
      <c r="C92" s="51"/>
      <c r="D92" s="51"/>
      <c r="E92" s="51"/>
    </row>
    <row r="93" spans="1:5" hidden="1" x14ac:dyDescent="0.25">
      <c r="A93" s="53">
        <v>12020617</v>
      </c>
      <c r="B93" s="53" t="s">
        <v>427</v>
      </c>
      <c r="C93" s="51"/>
      <c r="D93" s="51"/>
      <c r="E93" s="51"/>
    </row>
    <row r="94" spans="1:5" hidden="1" x14ac:dyDescent="0.25">
      <c r="A94" s="53">
        <v>12020618</v>
      </c>
      <c r="B94" s="53" t="s">
        <v>428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429</v>
      </c>
      <c r="C95" s="11">
        <f>SUM(C96:C104)</f>
        <v>7000000</v>
      </c>
      <c r="D95" s="11">
        <f t="shared" ref="D95:E95" si="11">SUM(D96:D104)</f>
        <v>0</v>
      </c>
      <c r="E95" s="11">
        <f t="shared" si="11"/>
        <v>7500000</v>
      </c>
    </row>
    <row r="96" spans="1:5" hidden="1" x14ac:dyDescent="0.25">
      <c r="A96" s="53">
        <v>12020701</v>
      </c>
      <c r="B96" s="53" t="s">
        <v>430</v>
      </c>
      <c r="C96" s="51"/>
      <c r="D96" s="51"/>
      <c r="E96" s="51"/>
    </row>
    <row r="97" spans="1:5" hidden="1" x14ac:dyDescent="0.25">
      <c r="A97" s="53">
        <v>12020702</v>
      </c>
      <c r="B97" s="53" t="s">
        <v>431</v>
      </c>
      <c r="C97" s="51"/>
      <c r="D97" s="51"/>
      <c r="E97" s="51"/>
    </row>
    <row r="98" spans="1:5" hidden="1" x14ac:dyDescent="0.25">
      <c r="A98" s="53">
        <v>12020703</v>
      </c>
      <c r="B98" s="53" t="s">
        <v>432</v>
      </c>
      <c r="C98" s="51"/>
      <c r="D98" s="51"/>
      <c r="E98" s="51"/>
    </row>
    <row r="99" spans="1:5" x14ac:dyDescent="0.25">
      <c r="A99" s="53">
        <v>12020704</v>
      </c>
      <c r="B99" s="53" t="s">
        <v>433</v>
      </c>
      <c r="C99" s="51">
        <v>7000000</v>
      </c>
      <c r="D99" s="51">
        <v>0</v>
      </c>
      <c r="E99" s="51">
        <v>7000000</v>
      </c>
    </row>
    <row r="100" spans="1:5" hidden="1" x14ac:dyDescent="0.25">
      <c r="A100" s="53">
        <v>12020705</v>
      </c>
      <c r="B100" s="53" t="s">
        <v>434</v>
      </c>
      <c r="C100" s="51"/>
      <c r="D100" s="51"/>
      <c r="E100" s="51"/>
    </row>
    <row r="101" spans="1:5" x14ac:dyDescent="0.25">
      <c r="A101" s="53">
        <v>12020707</v>
      </c>
      <c r="B101" s="53" t="s">
        <v>435</v>
      </c>
      <c r="C101" s="51"/>
      <c r="D101" s="51"/>
      <c r="E101" s="51">
        <v>500000</v>
      </c>
    </row>
    <row r="102" spans="1:5" hidden="1" x14ac:dyDescent="0.25">
      <c r="A102" s="53">
        <v>12020708</v>
      </c>
      <c r="B102" s="53" t="s">
        <v>436</v>
      </c>
      <c r="C102" s="51"/>
      <c r="D102" s="51"/>
      <c r="E102" s="51"/>
    </row>
    <row r="103" spans="1:5" hidden="1" x14ac:dyDescent="0.25">
      <c r="A103" s="53">
        <v>12020709</v>
      </c>
      <c r="B103" s="53" t="s">
        <v>437</v>
      </c>
      <c r="C103" s="51"/>
      <c r="D103" s="51"/>
      <c r="E103" s="51"/>
    </row>
    <row r="104" spans="1:5" hidden="1" x14ac:dyDescent="0.25">
      <c r="A104" s="53">
        <v>12020711</v>
      </c>
      <c r="B104" s="53" t="s">
        <v>438</v>
      </c>
      <c r="C104" s="51"/>
      <c r="D104" s="51"/>
      <c r="E104" s="51"/>
    </row>
    <row r="105" spans="1:5" s="1" customFormat="1" x14ac:dyDescent="0.25">
      <c r="A105" s="14">
        <v>12020800</v>
      </c>
      <c r="B105" s="14" t="s">
        <v>439</v>
      </c>
      <c r="C105" s="11">
        <f>SUM(C106:C108)</f>
        <v>8000000</v>
      </c>
      <c r="D105" s="11">
        <f t="shared" ref="D105:E105" si="12">SUM(D106:D108)</f>
        <v>75000</v>
      </c>
      <c r="E105" s="11">
        <f t="shared" si="12"/>
        <v>8000000</v>
      </c>
    </row>
    <row r="106" spans="1:5" hidden="1" x14ac:dyDescent="0.25">
      <c r="A106" s="53">
        <v>12020801</v>
      </c>
      <c r="B106" s="53" t="s">
        <v>440</v>
      </c>
      <c r="C106" s="51"/>
      <c r="D106" s="51"/>
      <c r="E106" s="51"/>
    </row>
    <row r="107" spans="1:5" x14ac:dyDescent="0.25">
      <c r="A107" s="53">
        <v>12020803</v>
      </c>
      <c r="B107" s="53" t="s">
        <v>441</v>
      </c>
      <c r="C107" s="51">
        <v>7000000</v>
      </c>
      <c r="D107" s="51">
        <v>0</v>
      </c>
      <c r="E107" s="51">
        <v>7000000</v>
      </c>
    </row>
    <row r="108" spans="1:5" x14ac:dyDescent="0.25">
      <c r="A108" s="53">
        <v>12020804</v>
      </c>
      <c r="B108" s="53" t="s">
        <v>442</v>
      </c>
      <c r="C108" s="51">
        <v>1000000</v>
      </c>
      <c r="D108" s="51">
        <v>75000</v>
      </c>
      <c r="E108" s="51">
        <v>1000000</v>
      </c>
    </row>
    <row r="109" spans="1:5" s="1" customFormat="1" x14ac:dyDescent="0.25">
      <c r="A109" s="14">
        <v>12020900</v>
      </c>
      <c r="B109" s="14" t="s">
        <v>443</v>
      </c>
      <c r="C109" s="11">
        <f>C110</f>
        <v>0</v>
      </c>
      <c r="D109" s="11">
        <f t="shared" ref="D109:E109" si="13">D110</f>
        <v>0</v>
      </c>
      <c r="E109" s="11">
        <f t="shared" si="13"/>
        <v>0</v>
      </c>
    </row>
    <row r="110" spans="1:5" hidden="1" x14ac:dyDescent="0.25">
      <c r="A110" s="53">
        <v>12020901</v>
      </c>
      <c r="B110" s="53" t="s">
        <v>444</v>
      </c>
      <c r="C110" s="51"/>
      <c r="D110" s="51"/>
      <c r="E110" s="51"/>
    </row>
    <row r="111" spans="1:5" s="1" customFormat="1" x14ac:dyDescent="0.25">
      <c r="A111" s="14">
        <v>12021000</v>
      </c>
      <c r="B111" s="14" t="s">
        <v>445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446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447</v>
      </c>
      <c r="C113" s="11">
        <f>SUM(C114:C115)</f>
        <v>0</v>
      </c>
      <c r="D113" s="11">
        <f t="shared" ref="D113:E113" si="15">SUM(D114:D115)</f>
        <v>0</v>
      </c>
      <c r="E113" s="11">
        <f t="shared" si="15"/>
        <v>0</v>
      </c>
    </row>
    <row r="114" spans="1:5" hidden="1" x14ac:dyDescent="0.25">
      <c r="A114" s="53">
        <v>12021102</v>
      </c>
      <c r="B114" s="53" t="s">
        <v>448</v>
      </c>
      <c r="C114" s="51"/>
      <c r="D114" s="51"/>
      <c r="E114" s="51"/>
    </row>
    <row r="115" spans="1:5" hidden="1" x14ac:dyDescent="0.25">
      <c r="A115" s="53">
        <v>12021103</v>
      </c>
      <c r="B115" s="53" t="s">
        <v>449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450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451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452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453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454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455</v>
      </c>
      <c r="C121" s="51"/>
      <c r="D121" s="51"/>
      <c r="E121" s="51"/>
    </row>
    <row r="122" spans="1:5" hidden="1" x14ac:dyDescent="0.25">
      <c r="A122" s="53">
        <v>13010102</v>
      </c>
      <c r="B122" s="53" t="s">
        <v>456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457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458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790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459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460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596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460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73" zoomScale="40" zoomScaleNormal="91" zoomScaleSheetLayoutView="40" workbookViewId="0">
      <selection activeCell="A3" sqref="A3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148" t="s">
        <v>464</v>
      </c>
      <c r="B1" s="148"/>
      <c r="C1" s="148"/>
      <c r="D1" s="148"/>
      <c r="E1" s="148"/>
    </row>
    <row r="2" spans="1:5" x14ac:dyDescent="0.25">
      <c r="A2" s="149" t="s">
        <v>797</v>
      </c>
      <c r="B2" s="149"/>
      <c r="C2" s="149"/>
      <c r="D2" s="149"/>
      <c r="E2" s="149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x14ac:dyDescent="0.3">
      <c r="A5" s="6"/>
      <c r="B5" s="5" t="s">
        <v>2</v>
      </c>
      <c r="C5" s="11">
        <f>C6+C118</f>
        <v>8891251412.9300003</v>
      </c>
      <c r="D5" s="11">
        <f t="shared" ref="D5:E5" si="0">D6+D118</f>
        <v>5503035361.8900003</v>
      </c>
      <c r="E5" s="11">
        <f t="shared" si="0"/>
        <v>10085088628.4</v>
      </c>
    </row>
    <row r="6" spans="1:5" x14ac:dyDescent="0.3">
      <c r="A6" s="4">
        <v>2</v>
      </c>
      <c r="B6" s="5" t="s">
        <v>147</v>
      </c>
      <c r="C6" s="11">
        <f>C7+C25</f>
        <v>6533654410.6599998</v>
      </c>
      <c r="D6" s="11">
        <f>D7+D25</f>
        <v>4712631566.9700003</v>
      </c>
      <c r="E6" s="11">
        <f>E7+E25</f>
        <v>6096048660.8800001</v>
      </c>
    </row>
    <row r="7" spans="1:5" x14ac:dyDescent="0.3">
      <c r="A7" s="4">
        <v>21</v>
      </c>
      <c r="B7" s="5" t="s">
        <v>148</v>
      </c>
      <c r="C7" s="11">
        <f>C8+C13+C20</f>
        <v>4114128478.6599998</v>
      </c>
      <c r="D7" s="11">
        <f t="shared" ref="D7:E7" si="1">D8+D13+D20</f>
        <v>3842979920.6400003</v>
      </c>
      <c r="E7" s="11">
        <f t="shared" si="1"/>
        <v>4205729072.29</v>
      </c>
    </row>
    <row r="8" spans="1:5" x14ac:dyDescent="0.3">
      <c r="A8" s="4">
        <v>2101</v>
      </c>
      <c r="B8" s="5" t="s">
        <v>149</v>
      </c>
      <c r="C8" s="11">
        <f>C9</f>
        <v>3609391919.6599998</v>
      </c>
      <c r="D8" s="11">
        <f t="shared" ref="D8:E8" si="2">D9</f>
        <v>3523456823.6400003</v>
      </c>
      <c r="E8" s="11">
        <f t="shared" si="2"/>
        <v>3726038573.8400002</v>
      </c>
    </row>
    <row r="9" spans="1:5" x14ac:dyDescent="0.3">
      <c r="A9" s="4">
        <v>210101</v>
      </c>
      <c r="B9" s="5" t="s">
        <v>150</v>
      </c>
      <c r="C9" s="11">
        <f>SUM(C10:C12)</f>
        <v>3609391919.6599998</v>
      </c>
      <c r="D9" s="11">
        <f>SUM(D10:D12)</f>
        <v>3523456823.6400003</v>
      </c>
      <c r="E9" s="11">
        <f>SUM(E10:E12)</f>
        <v>3726038573.8400002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3523845624.6599998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3437910528.6400003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3640492278.8400002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85546295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85546295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85546295</v>
      </c>
    </row>
    <row r="13" spans="1:5" x14ac:dyDescent="0.3">
      <c r="A13" s="4">
        <v>2102</v>
      </c>
      <c r="B13" s="5" t="s">
        <v>153</v>
      </c>
      <c r="C13" s="11">
        <f>C14+C18</f>
        <v>147684672</v>
      </c>
      <c r="D13" s="11">
        <f>D14+D18</f>
        <v>38820000</v>
      </c>
      <c r="E13" s="11">
        <f>E14+E18</f>
        <v>43240000</v>
      </c>
    </row>
    <row r="14" spans="1:5" x14ac:dyDescent="0.3">
      <c r="A14" s="4">
        <v>210201</v>
      </c>
      <c r="B14" s="5" t="s">
        <v>154</v>
      </c>
      <c r="C14" s="11">
        <f>SUM(C15:C17)</f>
        <v>147684672</v>
      </c>
      <c r="D14" s="11">
        <f>SUM(D15:D17)</f>
        <v>38820000</v>
      </c>
      <c r="E14" s="11">
        <f>SUM(E15:E17)</f>
        <v>43240000</v>
      </c>
    </row>
    <row r="15" spans="1:5" x14ac:dyDescent="0.3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53442336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53442336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40800000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38820000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43240000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357051887</v>
      </c>
      <c r="D20" s="11">
        <f>SUM(D21:D23)</f>
        <v>280703097</v>
      </c>
      <c r="E20" s="11">
        <f>SUM(E21:E23)</f>
        <v>436450498.44999999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0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250000000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357051887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280703097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184634047</v>
      </c>
    </row>
    <row r="23" spans="1:5" x14ac:dyDescent="0.3">
      <c r="A23" s="6">
        <v>21030104</v>
      </c>
      <c r="B23" s="7" t="s">
        <v>540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1816451.45</v>
      </c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>
        <v>22</v>
      </c>
      <c r="B25" s="5" t="s">
        <v>163</v>
      </c>
      <c r="C25" s="11">
        <f>C26+C103+C107+C112</f>
        <v>2419525932</v>
      </c>
      <c r="D25" s="11">
        <f t="shared" ref="D25:E25" si="4">D26+D103+D107+D112</f>
        <v>869651646.32999992</v>
      </c>
      <c r="E25" s="11">
        <f t="shared" si="4"/>
        <v>1890319588.5899999</v>
      </c>
    </row>
    <row r="26" spans="1:5" x14ac:dyDescent="0.3">
      <c r="A26" s="4">
        <v>2202</v>
      </c>
      <c r="B26" s="5" t="s">
        <v>164</v>
      </c>
      <c r="C26" s="11">
        <f>C27+C32+C40+C54+C63+C66+C72+C81+C85+C88</f>
        <v>1944525932</v>
      </c>
      <c r="D26" s="11">
        <f t="shared" ref="D26:E26" si="5">D27+D32+D40+D54+D63+D66+D72+D81+D85+D88</f>
        <v>609653890.98000002</v>
      </c>
      <c r="E26" s="11">
        <f t="shared" si="5"/>
        <v>1147350000</v>
      </c>
    </row>
    <row r="27" spans="1:5" x14ac:dyDescent="0.25">
      <c r="A27" s="4">
        <v>220201</v>
      </c>
      <c r="B27" s="5" t="s">
        <v>165</v>
      </c>
      <c r="C27" s="11">
        <f>SUM(C28:C31)</f>
        <v>63450000</v>
      </c>
      <c r="D27" s="11">
        <f t="shared" ref="D27:E27" si="6">SUM(D28:D31)</f>
        <v>27623419</v>
      </c>
      <c r="E27" s="11">
        <f t="shared" si="6"/>
        <v>81300000</v>
      </c>
    </row>
    <row r="28" spans="1:5" x14ac:dyDescent="0.3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2000000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900000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9500000</v>
      </c>
    </row>
    <row r="29" spans="1:5" x14ac:dyDescent="0.3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61450000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26723419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19800000</v>
      </c>
    </row>
    <row r="30" spans="1:5" ht="30" x14ac:dyDescent="0.3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50000000</v>
      </c>
    </row>
    <row r="31" spans="1:5" x14ac:dyDescent="0.3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2000000</v>
      </c>
    </row>
    <row r="32" spans="1:5" x14ac:dyDescent="0.25">
      <c r="A32" s="4">
        <v>220202</v>
      </c>
      <c r="B32" s="5" t="s">
        <v>170</v>
      </c>
      <c r="C32" s="11">
        <f>SUM(C33:C39)</f>
        <v>38900000</v>
      </c>
      <c r="D32" s="11">
        <f t="shared" ref="D32:E32" si="7">SUM(D33:D39)</f>
        <v>36484181</v>
      </c>
      <c r="E32" s="11">
        <f t="shared" si="7"/>
        <v>46200000</v>
      </c>
    </row>
    <row r="33" spans="1:5" x14ac:dyDescent="0.3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400000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189000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1200000</v>
      </c>
    </row>
    <row r="34" spans="1:5" x14ac:dyDescent="0.3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3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3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500000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3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38000000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36295181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45000000</v>
      </c>
    </row>
    <row r="38" spans="1:5" x14ac:dyDescent="0.3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3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494780000</v>
      </c>
      <c r="D40" s="11">
        <f t="shared" ref="D40:E40" si="8">SUM(D41:D53)</f>
        <v>108998441</v>
      </c>
      <c r="E40" s="11">
        <f t="shared" si="8"/>
        <v>380000000</v>
      </c>
    </row>
    <row r="41" spans="1:5" x14ac:dyDescent="0.3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85780000</v>
      </c>
      <c r="D41" s="10">
        <f>'CHAIR OVERHEAD COST F.xi'!D23+'SLT OVERHEAD COST F.xi'!D23+'COUNCIL OVERHEAD COST F.xi'!D23+'PMD OVERHEAD COST F.xi'!D23+'AGRIC OVERHEAD COST F.xi'!D23+'FINANCE OVERHEAD COST F.xi'!D23+'WORKS OVERHEAD COST F.xi'!D23+'ESD OVERHEAD COST F.xi'!D23+'PHC OVERHEAD COST F.xi'!D23+'WATSAN OVERHEAD COST F.xi'!D23+'TRADITIONAL OVERHEAD COST F.xi'!D23</f>
        <v>68998441</v>
      </c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26000000</v>
      </c>
    </row>
    <row r="42" spans="1:5" x14ac:dyDescent="0.3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3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3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3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0</v>
      </c>
    </row>
    <row r="46" spans="1:5" x14ac:dyDescent="0.3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0</v>
      </c>
    </row>
    <row r="47" spans="1:5" x14ac:dyDescent="0.3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49000000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40000000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54000000</v>
      </c>
    </row>
    <row r="48" spans="1:5" x14ac:dyDescent="0.3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3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3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3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360000000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300000000</v>
      </c>
    </row>
    <row r="52" spans="1:5" x14ac:dyDescent="0.3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0</v>
      </c>
    </row>
    <row r="53" spans="1:5" x14ac:dyDescent="0.3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110563000</v>
      </c>
      <c r="D54" s="11">
        <f t="shared" ref="D54:E54" si="9">SUM(D55:D62)</f>
        <v>39139467.18</v>
      </c>
      <c r="E54" s="11">
        <f t="shared" si="9"/>
        <v>83000000</v>
      </c>
    </row>
    <row r="55" spans="1:5" x14ac:dyDescent="0.3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71566000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23382867.18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30000000</v>
      </c>
    </row>
    <row r="56" spans="1:5" x14ac:dyDescent="0.3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21897000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10002000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9600000</v>
      </c>
    </row>
    <row r="57" spans="1:5" ht="30" x14ac:dyDescent="0.3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8800000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5754600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11000000</v>
      </c>
    </row>
    <row r="58" spans="1:5" x14ac:dyDescent="0.3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3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5000000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0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20000000</v>
      </c>
    </row>
    <row r="60" spans="1:5" x14ac:dyDescent="0.3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400000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400000</v>
      </c>
    </row>
    <row r="61" spans="1:5" x14ac:dyDescent="0.3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400000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9500000</v>
      </c>
    </row>
    <row r="62" spans="1:5" x14ac:dyDescent="0.3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2500000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2500000</v>
      </c>
    </row>
    <row r="63" spans="1:5" x14ac:dyDescent="0.25">
      <c r="A63" s="4">
        <v>220205</v>
      </c>
      <c r="B63" s="5" t="s">
        <v>201</v>
      </c>
      <c r="C63" s="11">
        <f>SUM(C64:C65)</f>
        <v>102000000</v>
      </c>
      <c r="D63" s="11">
        <f>SUM(D64:D65)</f>
        <v>25186506</v>
      </c>
      <c r="E63" s="11">
        <f>SUM(E64:E65)</f>
        <v>5000000</v>
      </c>
    </row>
    <row r="64" spans="1:5" x14ac:dyDescent="0.3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102000000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25186506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5000000</v>
      </c>
    </row>
    <row r="65" spans="1:5" x14ac:dyDescent="0.3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377700000</v>
      </c>
      <c r="D66" s="11">
        <f t="shared" ref="D66:E66" si="10">SUM(D67:D71)</f>
        <v>86764578</v>
      </c>
      <c r="E66" s="11">
        <f t="shared" si="10"/>
        <v>114200000</v>
      </c>
    </row>
    <row r="67" spans="1:5" x14ac:dyDescent="0.3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F.xi'!C49+'WORKS OVERHEAD COST F.xi'!C49+'ESD OVERHEAD COST F.xi'!C49+'PHC OVERHEAD COST F.xi'!C49+'WATSAN OVERHEAD COST F.xi'!C49+'TRADITIONAL OVERHEAD COST F.xi'!C49</f>
        <v>308000000</v>
      </c>
      <c r="D67" s="10">
        <f>'CHAIR OVERHEAD COST F.xi'!D49+'SLT OVERHEAD COST F.xi'!D49+'COUNCIL OVERHEAD COST F.xi'!D49+'PMD OVERHEAD COST F.xi'!D49+'AGRIC OVERHEAD COST F.xi'!D49+'FINANCE OVERHEAD COST F.xi'!D49+'WORKS OVERHEAD COST F.xi'!D49+'ESD OVERHEAD COST F.xi'!D49+'PHC OVERHEAD COST F.xi'!D49+'WATSAN OVERHEAD COST F.xi'!D49+'TRADITIONAL OVERHEAD COST F.xi'!D49</f>
        <v>41916078</v>
      </c>
      <c r="E67" s="10">
        <f>'CHAIR OVERHEAD COST F.xi'!E49+'SLT OVERHEAD COST F.xi'!E49+'COUNCIL OVERHEAD COST F.xi'!E49+'PMD OVERHEAD COST F.xi'!E49+'AGRIC OVERHEAD COST F.xi'!E49+'FINANCE OVERHEAD COST F.xi'!E49+'WORKS OVERHEAD COST F.xi'!E49+'ESD OVERHEAD COST F.xi'!E49+'PHC OVERHEAD COST F.xi'!E49+'WATSAN OVERHEAD COST F.xi'!E49+'TRADITIONAL OVERHEAD COST F.xi'!E49</f>
        <v>50000000</v>
      </c>
    </row>
    <row r="68" spans="1:5" x14ac:dyDescent="0.3">
      <c r="A68" s="6">
        <v>22020602</v>
      </c>
      <c r="B68" s="7" t="s">
        <v>538</v>
      </c>
      <c r="C68" s="10">
        <f>'CHAIR OVERHEAD COST F.xi'!C50+'SLT OVERHEAD COST F.xi'!C50+'COUNCIL OVERHEAD COST F.xi'!C50+'PMD OVERHEAD COST F.xi'!C50+'AGRIC OVERHEAD COST F.xi'!C50+'FINANCE OVERHEAD COST F.xi'!C50+'WORKS OVERHEAD COST F.xi'!C50+'ESD OVERHEAD COST F.xi'!C50+'PHC OVERHEAD COST F.xi'!C50+'WATSAN OVERHEAD COST F.xi'!C50+'TRADITIONAL OVERHEAD COST F.xi'!C50</f>
        <v>0</v>
      </c>
      <c r="D68" s="10">
        <f>'CHAIR OVERHEAD COST F.xi'!D50+'SLT OVERHEAD COST F.xi'!D50+'COUNCIL OVERHEAD COST F.xi'!D50+'PMD OVERHEAD COST F.xi'!D50+'AGRIC OVERHEAD COST F.xi'!D50+'FINANCE OVERHEAD COST F.xi'!D50+'WORKS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F.xi'!E50+'WORKS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F.xi'!C51+'WORKS OVERHEAD COST F.xi'!C51+'ESD OVERHEAD COST F.xi'!C51+'PHC OVERHEAD COST F.xi'!C51+'WATSAN OVERHEAD COST F.xi'!C51+'TRADITIONAL OVERHEAD COST F.xi'!C51</f>
        <v>5500000</v>
      </c>
      <c r="D69" s="10">
        <f>'CHAIR OVERHEAD COST F.xi'!D51+'SLT OVERHEAD COST F.xi'!D51+'COUNCIL OVERHEAD COST F.xi'!D51+'PMD OVERHEAD COST F.xi'!D51+'AGRIC OVERHEAD COST F.xi'!D51+'FINANCE OVERHEAD COST F.xi'!D51+'WORKS OVERHEAD COST F.xi'!D51+'ESD OVERHEAD COST F.xi'!D51+'PHC OVERHEAD COST F.xi'!D51+'WATSAN OVERHEAD COST F.xi'!D51+'TRADITIONAL OVERHEAD COST F.xi'!D51</f>
        <v>50000</v>
      </c>
      <c r="E69" s="10">
        <f>'CHAIR OVERHEAD COST F.xi'!E51+'SLT OVERHEAD COST F.xi'!E51+'COUNCIL OVERHEAD COST F.xi'!E51+'PMD OVERHEAD COST F.xi'!E51+'AGRIC OVERHEAD COST F.xi'!E51+'FINANCE OVERHEAD COST F.xi'!E51+'WORKS OVERHEAD COST F.xi'!E51+'ESD OVERHEAD COST F.xi'!E51+'PHC OVERHEAD COST F.xi'!E51+'WATSAN OVERHEAD COST F.xi'!E51+'TRADITIONAL OVERHEAD COST F.xi'!E51</f>
        <v>3000000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F.xi'!C52+'WORKS OVERHEAD COST F.xi'!C52+'ESD OVERHEAD COST F.xi'!C52+'PHC OVERHEAD COST F.xi'!C52+'WATSAN OVERHEAD COST F.xi'!C52+'TRADITIONAL OVERHEAD COST F.xi'!C52</f>
        <v>7200000</v>
      </c>
      <c r="D70" s="10">
        <f>'CHAIR OVERHEAD COST F.xi'!D52+'SLT OVERHEAD COST F.xi'!D52+'COUNCIL OVERHEAD COST F.xi'!D52+'PMD OVERHEAD COST F.xi'!D52+'AGRIC OVERHEAD COST F.xi'!D52+'FINANCE OVERHEAD COST F.xi'!D52+'WORKS OVERHEAD COST F.xi'!D52+'ESD OVERHEAD COST F.xi'!D52+'PHC OVERHEAD COST F.xi'!D52+'WATSAN OVERHEAD COST F.xi'!D52+'TRADITIONAL OVERHEAD COST F.xi'!D52</f>
        <v>3876000</v>
      </c>
      <c r="E70" s="10">
        <f>'CHAIR OVERHEAD COST F.xi'!E52+'SLT OVERHEAD COST F.xi'!E52+'COUNCIL OVERHEAD COST F.xi'!E52+'PMD OVERHEAD COST F.xi'!E52+'AGRIC OVERHEAD COST F.xi'!E52+'FINANCE OVERHEAD COST F.xi'!E52+'WORKS OVERHEAD COST F.xi'!E52+'ESD OVERHEAD COST F.xi'!E52+'PHC OVERHEAD COST F.xi'!E52+'WATSAN OVERHEAD COST F.xi'!E52+'TRADITIONAL OVERHEAD COST F.xi'!E52</f>
        <v>1200000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F.xi'!C53+'WORKS OVERHEAD COST F.xi'!C53+'ESD OVERHEAD COST F.xi'!C53+'PHC OVERHEAD COST F.xi'!C53+'WATSAN OVERHEAD COST F.xi'!C53+'TRADITIONAL OVERHEAD COST F.xi'!C53</f>
        <v>57000000</v>
      </c>
      <c r="D71" s="10">
        <f>'CHAIR OVERHEAD COST F.xi'!D53+'SLT OVERHEAD COST F.xi'!D53+'COUNCIL OVERHEAD COST F.xi'!D53+'PMD OVERHEAD COST F.xi'!D53+'AGRIC OVERHEAD COST F.xi'!D53+'FINANCE OVERHEAD COST F.xi'!D53+'WORKS OVERHEAD COST F.xi'!D53+'ESD OVERHEAD COST F.xi'!D53+'PHC OVERHEAD COST F.xi'!D53+'WATSAN OVERHEAD COST F.xi'!D53+'TRADITIONAL OVERHEAD COST F.xi'!D53</f>
        <v>40922500</v>
      </c>
      <c r="E71" s="10">
        <f>'CHAIR OVERHEAD COST F.xi'!E53+'SLT OVERHEAD COST F.xi'!E53+'COUNCIL OVERHEAD COST F.xi'!E53+'PMD OVERHEAD COST F.xi'!E53+'AGRIC OVERHEAD COST F.xi'!E53+'FINANCE OVERHEAD COST F.xi'!E53+'WORKS OVERHEAD COST F.xi'!E53+'ESD OVERHEAD COST F.xi'!E53+'PHC OVERHEAD COST F.xi'!E53+'WATSAN OVERHEAD COST F.xi'!E53+'TRADITIONAL OVERHEAD COST F.xi'!E53</f>
        <v>60000000</v>
      </c>
    </row>
    <row r="72" spans="1:5" ht="30" x14ac:dyDescent="0.25">
      <c r="A72" s="4">
        <v>220207</v>
      </c>
      <c r="B72" s="5" t="s">
        <v>209</v>
      </c>
      <c r="C72" s="11">
        <f>SUM(C73:C80)</f>
        <v>13600000</v>
      </c>
      <c r="D72" s="11">
        <f t="shared" ref="D72:E72" si="11">SUM(D73:D80)</f>
        <v>3600000</v>
      </c>
      <c r="E72" s="11">
        <f t="shared" si="11"/>
        <v>4100000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F.xi'!C55+'WORKS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F.xi'!D55+'WORKS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F.xi'!E55+'WORKS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F.xi'!C56+'WORKS OVERHEAD COST F.xi'!C56+'ESD OVERHEAD COST F.xi'!C56+'PHC OVERHEAD COST F.xi'!C56+'WATSAN OVERHEAD COST F.xi'!C56+'TRADITIONAL OVERHEAD COST F.xi'!C56</f>
        <v>10000000</v>
      </c>
      <c r="D74" s="10">
        <f>'CHAIR OVERHEAD COST F.xi'!D56+'SLT OVERHEAD COST F.xi'!D56+'COUNCIL OVERHEAD COST F.xi'!D56+'PMD OVERHEAD COST F.xi'!D56+'AGRIC OVERHEAD COST F.xi'!D56+'FINANCE OVERHEAD COST F.xi'!D56+'WORKS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F.xi'!E56+'WORKS OVERHEAD COST F.xi'!E56+'ESD OVERHEAD COST F.xi'!E56+'PHC OVERHEAD COST F.xi'!E56+'WATSAN OVERHEAD COST F.xi'!E56+'TRADITIONAL OVERHEAD COST F.xi'!E56</f>
        <v>500000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F.xi'!C57+'WORKS OVERHEAD COST F.xi'!C57+'ESD OVERHEAD COST F.xi'!C57+'PHC OVERHEAD COST F.xi'!C57+'WATSAN OVERHEAD COST F.xi'!C57+'TRADITIONAL OVERHEAD COST F.xi'!C57</f>
        <v>0</v>
      </c>
      <c r="D75" s="10">
        <f>'CHAIR OVERHEAD COST F.xi'!D57+'SLT OVERHEAD COST F.xi'!D57+'COUNCIL OVERHEAD COST F.xi'!D57+'PMD OVERHEAD COST F.xi'!D57+'AGRIC OVERHEAD COST F.xi'!D57+'FINANCE OVERHEAD COST F.xi'!D57+'WORKS OVERHEAD COST F.xi'!D57+'ESD OVERHEAD COST F.xi'!D57+'PHC OVERHEAD COST F.xi'!D57+'WATSAN OVERHEAD COST F.xi'!D57+'TRADITIONAL OVERHEAD COST F.xi'!D57</f>
        <v>0</v>
      </c>
      <c r="E75" s="10">
        <f>'CHAIR OVERHEAD COST F.xi'!E57+'SLT OVERHEAD COST F.xi'!E57+'COUNCIL OVERHEAD COST F.xi'!E57+'PMD OVERHEAD COST F.xi'!E57+'AGRIC OVERHEAD COST F.xi'!E57+'FINANCE OVERHEAD COST F.xi'!E57+'WORKS OVERHEAD COST F.xi'!E57+'ESD OVERHEAD COST F.xi'!E57+'PHC OVERHEAD COST F.xi'!E57+'WATSAN OVERHEAD COST F.xi'!E57+'TRADITIONAL OVERHEAD COST F.xi'!E57</f>
        <v>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F.xi'!C58+'WORKS OVERHEAD COST F.xi'!C58+'ESD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F.xi'!D58+'WORKS OVERHEAD COST F.xi'!D58+'ESD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F.xi'!E58+'WORKS OVERHEAD COST F.xi'!E58+'ESD OVERHEAD COST F.xi'!E58+'PHC OVERHEAD COST F.xi'!E58+'WATSAN OVERHEAD COST F.xi'!E58+'TRADITIONAL OVERHEAD COST F.xi'!E58</f>
        <v>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F.xi'!C59+'WORKS OVERHEAD COST F.xi'!C59+'ESD OVERHEAD COST F.xi'!C59+'PHC OVERHEAD COST F.xi'!C59+'WATSAN OVERHEAD COST F.xi'!C59+'TRADITIONAL OVERHEAD COST F.xi'!C59</f>
        <v>2400000</v>
      </c>
      <c r="D77" s="10">
        <f>'CHAIR OVERHEAD COST F.xi'!D59+'SLT OVERHEAD COST F.xi'!D59+'COUNCIL OVERHEAD COST F.xi'!D59+'PMD OVERHEAD COST F.xi'!D59+'AGRIC OVERHEAD COST F.xi'!D59+'FINANCE OVERHEAD COST F.xi'!D59+'WORKS OVERHEAD COST F.xi'!D59+'ESD OVERHEAD COST F.xi'!D59+'PHC OVERHEAD COST F.xi'!D59+'WATSAN OVERHEAD COST F.xi'!D59+'TRADITIONAL OVERHEAD COST F.xi'!D59</f>
        <v>2400000</v>
      </c>
      <c r="E77" s="10">
        <f>'CHAIR OVERHEAD COST F.xi'!E59+'SLT OVERHEAD COST F.xi'!E59+'COUNCIL OVERHEAD COST F.xi'!E59+'PMD OVERHEAD COST F.xi'!E59+'AGRIC OVERHEAD COST F.xi'!E59+'FINANCE OVERHEAD COST F.xi'!E59+'WORKS OVERHEAD COST F.xi'!E59+'ESD OVERHEAD COST F.xi'!E59+'PHC OVERHEAD COST F.xi'!E59+'WATSAN OVERHEAD COST F.xi'!E59+'TRADITIONAL OVERHEAD COST F.xi'!E59</f>
        <v>2400000</v>
      </c>
    </row>
    <row r="78" spans="1:5" x14ac:dyDescent="0.25">
      <c r="A78" s="6">
        <v>22020709</v>
      </c>
      <c r="B78" s="7" t="s">
        <v>541</v>
      </c>
      <c r="C78" s="10">
        <f>'CHAIR OVERHEAD COST F.xi'!C60+'SLT OVERHEAD COST F.xi'!C60+'COUNCIL OVERHEAD COST F.xi'!C60+'PMD OVERHEAD COST F.xi'!C60+'AGRIC OVERHEAD COST F.xi'!C60+'FINANCE OVERHEAD COST F.xi'!C60+'WORKS OVERHEAD COST F.xi'!C60+'ESD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F.xi'!D60+'WORKS OVERHEAD COST F.xi'!D60+'ESD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F.xi'!E60+'WORKS OVERHEAD COST F.xi'!E60+'ESD OVERHEAD COST F.xi'!E60+'PHC OVERHEAD COST F.xi'!E60+'WATSAN OVERHEAD COST F.xi'!E60+'TRADITIONAL OVERHEAD COST F.xi'!E60</f>
        <v>0</v>
      </c>
    </row>
    <row r="79" spans="1:5" x14ac:dyDescent="0.25">
      <c r="A79" s="6">
        <v>22020711</v>
      </c>
      <c r="B79" s="7" t="s">
        <v>542</v>
      </c>
      <c r="C79" s="10">
        <f>'CHAIR OVERHEAD COST F.xi'!C61+'SLT OVERHEAD COST F.xi'!C61+'COUNCIL OVERHEAD COST F.xi'!C61+'PMD OVERHEAD COST F.xi'!C61+'AGRIC OVERHEAD COST F.xi'!C61+'FINANCE OVERHEAD COST F.xi'!C61+'WORKS OVERHEAD COST F.xi'!C61+'ESD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F.xi'!D61+'WORKS OVERHEAD COST F.xi'!D61+'ESD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F.xi'!E61+'WORKS OVERHEAD COST F.xi'!E61+'ESD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543</v>
      </c>
      <c r="C80" s="10">
        <f>'CHAIR OVERHEAD COST F.xi'!C62+'SLT OVERHEAD COST F.xi'!C62+'COUNCIL OVERHEAD COST F.xi'!C62+'PMD OVERHEAD COST F.xi'!C62+'AGRIC OVERHEAD COST F.xi'!C62+'FINANCE OVERHEAD COST F.xi'!C62+'WORKS OVERHEAD COST F.xi'!C62+'ESD OVERHEAD COST F.xi'!C62+'PHC OVERHEAD COST F.xi'!C62+'WATSAN OVERHEAD COST F.xi'!C62+'TRADITIONAL OVERHEAD COST F.xi'!C62</f>
        <v>1200000</v>
      </c>
      <c r="D80" s="10">
        <f>'CHAIR OVERHEAD COST F.xi'!D62+'SLT OVERHEAD COST F.xi'!D62+'COUNCIL OVERHEAD COST F.xi'!D62+'PMD OVERHEAD COST F.xi'!D62+'AGRIC OVERHEAD COST F.xi'!D62+'FINANCE OVERHEAD COST F.xi'!D62+'WORKS OVERHEAD COST F.xi'!D62+'ESD OVERHEAD COST F.xi'!D62+'PHC OVERHEAD COST F.xi'!D62+'WATSAN OVERHEAD COST F.xi'!D62+'TRADITIONAL OVERHEAD COST F.xi'!D62</f>
        <v>1200000</v>
      </c>
      <c r="E80" s="10">
        <f>'CHAIR OVERHEAD COST F.xi'!E62+'SLT OVERHEAD COST F.xi'!E62+'COUNCIL OVERHEAD COST F.xi'!E62+'PMD OVERHEAD COST F.xi'!E62+'AGRIC OVERHEAD COST F.xi'!E62+'FINANCE OVERHEAD COST F.xi'!E62+'WORKS OVERHEAD COST F.xi'!E62+'ESD OVERHEAD COST F.xi'!E62+'PHC OVERHEAD COST F.xi'!E62+'WATSAN OVERHEAD COST F.xi'!E62+'TRADITIONAL OVERHEAD COST F.xi'!E62</f>
        <v>1200000</v>
      </c>
    </row>
    <row r="81" spans="1:5" x14ac:dyDescent="0.25">
      <c r="A81" s="4">
        <v>220208</v>
      </c>
      <c r="B81" s="5" t="s">
        <v>215</v>
      </c>
      <c r="C81" s="11">
        <f>SUM(C82:C84)</f>
        <v>21000000</v>
      </c>
      <c r="D81" s="11">
        <f t="shared" ref="D81:E81" si="12">SUM(D82:D84)</f>
        <v>2660000</v>
      </c>
      <c r="E81" s="11">
        <f t="shared" si="12"/>
        <v>7100000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F.xi'!C64+'WORKS OVERHEAD COST F.xi'!C64+'ESD OVERHEAD COST F.xi'!C64+'PHC OVERHEAD COST F.xi'!C64+'WATSAN OVERHEAD COST F.xi'!C64+'TRADITIONAL OVERHEAD COST F.xi'!C64</f>
        <v>21000000</v>
      </c>
      <c r="D82" s="10">
        <f>'CHAIR OVERHEAD COST F.xi'!D64+'SLT OVERHEAD COST F.xi'!D64+'COUNCIL OVERHEAD COST F.xi'!D64+'PMD OVERHEAD COST F.xi'!D64+'AGRIC OVERHEAD COST F.xi'!D64+'FINANCE OVERHEAD COST F.xi'!D64+'WORKS OVERHEAD COST F.xi'!D64+'ESD OVERHEAD COST F.xi'!D64+'PHC OVERHEAD COST F.xi'!D64+'WATSAN OVERHEAD COST F.xi'!D64+'TRADITIONAL OVERHEAD COST F.xi'!D64</f>
        <v>2660000</v>
      </c>
      <c r="E82" s="10">
        <f>'CHAIR OVERHEAD COST F.xi'!E64+'SLT OVERHEAD COST F.xi'!E64+'COUNCIL OVERHEAD COST F.xi'!E64+'PMD OVERHEAD COST F.xi'!E64+'AGRIC OVERHEAD COST F.xi'!E64+'FINANCE OVERHEAD COST F.xi'!E64+'WORKS OVERHEAD COST F.xi'!E64+'ESD OVERHEAD COST F.xi'!E64+'PHC OVERHEAD COST F.xi'!E64+'WATSAN OVERHEAD COST F.xi'!E64+'TRADITIONAL OVERHEAD COST F.xi'!E64</f>
        <v>7000000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F.xi'!C65+'WORKS OVERHEAD COST F.xi'!C65+'ESD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F.xi'!D65+'WORKS OVERHEAD COST F.xi'!D65+'ESD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F.xi'!E65+'WORKS OVERHEAD COST F.xi'!E65+'ESD OVERHEAD COST F.xi'!E65+'PHC OVERHEAD COST F.xi'!E65+'WATSAN OVERHEAD COST F.xi'!E65+'TRADITIONAL OVERHEAD COST F.xi'!E65</f>
        <v>100000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F.xi'!C66+'WORKS OVERHEAD COST F.xi'!C66+'ESD OVERHEAD COST F.xi'!C66+'PHC OVERHEAD COST F.xi'!C66+'WATSAN OVERHEAD COST F.xi'!C66+'TRADITIONAL OVERHEAD COST F.xi'!C66</f>
        <v>0</v>
      </c>
      <c r="D84" s="10">
        <f>'CHAIR OVERHEAD COST F.xi'!D66+'SLT OVERHEAD COST F.xi'!D66+'COUNCIL OVERHEAD COST F.xi'!D66+'PMD OVERHEAD COST F.xi'!D66+'AGRIC OVERHEAD COST F.xi'!D66+'FINANCE OVERHEAD COST F.xi'!D66+'WORKS OVERHEAD COST F.xi'!D66+'ESD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F.xi'!E66+'WORKS OVERHEAD COST F.xi'!E66+'ESD OVERHEAD COST F.xi'!E66+'PHC OVERHEAD COST F.xi'!E66+'WATSAN OVERHEAD COST F.xi'!E66+'TRADITIONAL OVERHEAD COST F.xi'!E66</f>
        <v>0</v>
      </c>
    </row>
    <row r="85" spans="1:5" x14ac:dyDescent="0.25">
      <c r="A85" s="4">
        <v>220209</v>
      </c>
      <c r="B85" s="5" t="s">
        <v>219</v>
      </c>
      <c r="C85" s="11">
        <f>SUM(C86:C87)</f>
        <v>300000</v>
      </c>
      <c r="D85" s="11">
        <f t="shared" ref="D85:E85" si="13">SUM(D86:D87)</f>
        <v>36554.21</v>
      </c>
      <c r="E85" s="11">
        <f t="shared" si="13"/>
        <v>300000</v>
      </c>
    </row>
    <row r="86" spans="1:5" x14ac:dyDescent="0.25">
      <c r="A86" s="6">
        <v>22020901</v>
      </c>
      <c r="B86" s="7" t="s">
        <v>539</v>
      </c>
      <c r="C86" s="10">
        <f>'CHAIR OVERHEAD COST F.xi'!C68+'SLT OVERHEAD COST F.xi'!C68+'COUNCIL OVERHEAD COST F.xi'!C68+'PMD OVERHEAD COST F.xi'!C68+'AGRIC OVERHEAD COST F.xi'!C68+'FINANCE OVERHEAD COST F.xi'!C68+'WORKS OVERHEAD COST F.xi'!C68+'ESD OVERHEAD COST F.xi'!C68+'PHC OVERHEAD COST F.xi'!C68+'WATSAN OVERHEAD COST F.xi'!C68+'TRADITIONAL OVERHEAD COST F.xi'!C68</f>
        <v>300000</v>
      </c>
      <c r="D86" s="10">
        <f>'CHAIR OVERHEAD COST F.xi'!D68+'SLT OVERHEAD COST F.xi'!D68+'COUNCIL OVERHEAD COST F.xi'!D68+'PMD OVERHEAD COST F.xi'!D68+'AGRIC OVERHEAD COST F.xi'!D68+'FINANCE OVERHEAD COST F.xi'!D68+'WORKS OVERHEAD COST F.xi'!D68+'ESD OVERHEAD COST F.xi'!D68+'PHC OVERHEAD COST F.xi'!D68+'WATSAN OVERHEAD COST F.xi'!D68+'TRADITIONAL OVERHEAD COST F.xi'!D68</f>
        <v>36554.21</v>
      </c>
      <c r="E86" s="10">
        <f>'CHAIR OVERHEAD COST F.xi'!E68+'SLT OVERHEAD COST F.xi'!E68+'COUNCIL OVERHEAD COST F.xi'!E68+'PMD OVERHEAD COST F.xi'!E68+'AGRIC OVERHEAD COST F.xi'!E68+'FINANCE OVERHEAD COST F.xi'!E68+'WORKS OVERHEAD COST F.xi'!E68+'ESD OVERHEAD COST F.xi'!E68+'PHC OVERHEAD COST F.xi'!E68+'WATSAN OVERHEAD COST F.xi'!E68+'TRADITIONAL OVERHEAD COST F.xi'!E68</f>
        <v>300000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F.xi'!C69+'WORKS OVERHEAD COST F.xi'!C69+'ESD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F.xi'!D69+'WORKS OVERHEAD COST F.xi'!D69+'ESD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F.xi'!E69+'WORKS OVERHEAD COST F.xi'!E69+'ESD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722232932</v>
      </c>
      <c r="D88" s="11">
        <f t="shared" ref="D88:E88" si="14">SUM(D89:D102)</f>
        <v>279160744.59000003</v>
      </c>
      <c r="E88" s="11">
        <f t="shared" si="14"/>
        <v>426150000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F.xi'!C71+'WORKS OVERHEAD COST F.xi'!C71+'ESD OVERHEAD COST F.xi'!C71+'PHC OVERHEAD COST F.xi'!C71+'WATSAN OVERHEAD COST F.xi'!C71+'TRADITIONAL OVERHEAD COST F.xi'!C71</f>
        <v>69019600</v>
      </c>
      <c r="D89" s="10">
        <f>'CHAIR OVERHEAD COST F.xi'!D71+'SLT OVERHEAD COST F.xi'!D71+'COUNCIL OVERHEAD COST F.xi'!D71+'PMD OVERHEAD COST F.xi'!D71+'AGRIC OVERHEAD COST F.xi'!D71+'FINANCE OVERHEAD COST F.xi'!D71+'WORKS OVERHEAD COST F.xi'!D71+'ESD OVERHEAD COST F.xi'!D71+'PHC OVERHEAD COST F.xi'!D71+'WATSAN OVERHEAD COST F.xi'!D71+'TRADITIONAL OVERHEAD COST F.xi'!D71</f>
        <v>21605000</v>
      </c>
      <c r="E89" s="10">
        <f>'CHAIR OVERHEAD COST F.xi'!E71+'SLT OVERHEAD COST F.xi'!E71+'COUNCIL OVERHEAD COST F.xi'!E71+'PMD OVERHEAD COST F.xi'!E71+'AGRIC OVERHEAD COST F.xi'!E71+'FINANCE OVERHEAD COST F.xi'!E71+'WORKS OVERHEAD COST F.xi'!E71+'ESD OVERHEAD COST F.xi'!E71+'PHC OVERHEAD COST F.xi'!E71+'WATSAN OVERHEAD COST F.xi'!E71+'TRADITIONAL OVERHEAD COST F.xi'!E71</f>
        <v>21650000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F.xi'!C72+'WORKS OVERHEAD COST F.xi'!C72+'ESD OVERHEAD COST F.xi'!C72+'PHC OVERHEAD COST F.xi'!C72+'WATSAN OVERHEAD COST F.xi'!C72+'TRADITIONAL OVERHEAD COST F.xi'!C72</f>
        <v>79213332</v>
      </c>
      <c r="D90" s="10">
        <f>'CHAIR OVERHEAD COST F.xi'!D72+'SLT OVERHEAD COST F.xi'!D72+'COUNCIL OVERHEAD COST F.xi'!D72+'PMD OVERHEAD COST F.xi'!D72+'AGRIC OVERHEAD COST F.xi'!D72+'FINANCE OVERHEAD COST F.xi'!D72+'WORKS OVERHEAD COST F.xi'!D72+'ESD OVERHEAD COST F.xi'!D72+'PHC OVERHEAD COST F.xi'!D72+'WATSAN OVERHEAD COST F.xi'!D72+'TRADITIONAL OVERHEAD COST F.xi'!D72</f>
        <v>13857700</v>
      </c>
      <c r="E90" s="10">
        <f>'CHAIR OVERHEAD COST F.xi'!E72+'SLT OVERHEAD COST F.xi'!E72+'COUNCIL OVERHEAD COST F.xi'!E72+'PMD OVERHEAD COST F.xi'!E72+'AGRIC OVERHEAD COST F.xi'!E72+'FINANCE OVERHEAD COST F.xi'!E72+'WORKS OVERHEAD COST F.xi'!E72+'ESD OVERHEAD COST F.xi'!E72+'PHC OVERHEAD COST F.xi'!E72+'WATSAN OVERHEAD COST F.xi'!E72+'TRADITIONAL OVERHEAD COST F.xi'!E72</f>
        <v>31500000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F.xi'!C73+'WORKS OVERHEAD COST F.xi'!C73+'ESD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F.xi'!D73+'WORKS OVERHEAD COST F.xi'!D73+'ESD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F.xi'!E73+'WORKS OVERHEAD COST F.xi'!E73+'ESD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F.xi'!C74+'WORKS OVERHEAD COST F.xi'!C74+'ESD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F.xi'!D74+'WORKS OVERHEAD COST F.xi'!D74+'ESD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F.xi'!E74+'WORKS OVERHEAD COST F.xi'!E74+'ESD OVERHEAD COST F.xi'!E74+'PHC OVERHEAD COST F.xi'!E74+'WATSAN OVERHEAD COST F.xi'!E74+'TRADITIONAL OVERHEAD COST F.xi'!E74</f>
        <v>5000000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F.xi'!C75+'WORKS OVERHEAD COST F.xi'!C75+'ESD OVERHEAD COST F.xi'!C75+'PHC OVERHEAD COST F.xi'!C75+'WATSAN OVERHEAD COST F.xi'!C75+'TRADITIONAL OVERHEAD COST F.xi'!C75</f>
        <v>0</v>
      </c>
      <c r="D93" s="10">
        <f>'CHAIR OVERHEAD COST F.xi'!D75+'SLT OVERHEAD COST F.xi'!D75+'COUNCIL OVERHEAD COST F.xi'!D75+'PMD OVERHEAD COST F.xi'!D75+'AGRIC OVERHEAD COST F.xi'!D75+'FINANCE OVERHEAD COST F.xi'!D75+'WORKS OVERHEAD COST F.xi'!D75+'ESD OVERHEAD COST F.xi'!D75+'PHC OVERHEAD COST F.xi'!D75+'WATSAN OVERHEAD COST F.xi'!D75+'TRADITIONAL OVERHEAD COST F.xi'!D75</f>
        <v>0</v>
      </c>
      <c r="E93" s="10">
        <f>'CHAIR OVERHEAD COST F.xi'!E75+'SLT OVERHEAD COST F.xi'!E75+'COUNCIL OVERHEAD COST F.xi'!E75+'PMD OVERHEAD COST F.xi'!E75+'AGRIC OVERHEAD COST F.xi'!E75+'FINANCE OVERHEAD COST F.xi'!E75+'WORKS OVERHEAD COST F.xi'!E75+'ESD OVERHEAD COST F.xi'!E75+'PHC OVERHEAD COST F.xi'!E75+'WATSAN OVERHEAD COST F.xi'!E75+'TRADITIONAL OVERHEAD COST F.xi'!E75</f>
        <v>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F.xi'!C76+'WORKS OVERHEAD COST F.xi'!C76+'ESD OVERHEAD COST F.xi'!C76+'PHC OVERHEAD COST F.xi'!C76+'WATSAN OVERHEAD COST F.xi'!C76+'TRADITIONAL OVERHEAD COST F.xi'!C76</f>
        <v>198500000</v>
      </c>
      <c r="D94" s="10">
        <f>'CHAIR OVERHEAD COST F.xi'!D76+'SLT OVERHEAD COST F.xi'!D76+'COUNCIL OVERHEAD COST F.xi'!D76+'PMD OVERHEAD COST F.xi'!D76+'AGRIC OVERHEAD COST F.xi'!D76+'FINANCE OVERHEAD COST F.xi'!D76+'WORKS OVERHEAD COST F.xi'!D76+'ESD OVERHEAD COST F.xi'!D76+'PHC OVERHEAD COST F.xi'!D76+'WATSAN OVERHEAD COST F.xi'!D76+'TRADITIONAL OVERHEAD COST F.xi'!D76</f>
        <v>96438182.359999999</v>
      </c>
      <c r="E94" s="10">
        <f>'CHAIR OVERHEAD COST F.xi'!E76+'SLT OVERHEAD COST F.xi'!E76+'COUNCIL OVERHEAD COST F.xi'!E76+'PMD OVERHEAD COST F.xi'!E76+'AGRIC OVERHEAD COST F.xi'!E76+'FINANCE OVERHEAD COST F.xi'!E76+'WORKS OVERHEAD COST F.xi'!E76+'ESD OVERHEAD COST F.xi'!E76+'PHC OVERHEAD COST F.xi'!E76+'WATSAN OVERHEAD COST F.xi'!E76+'TRADITIONAL OVERHEAD COST F.xi'!E76</f>
        <v>152000000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F.xi'!C77+'WORKS OVERHEAD COST F.xi'!C77+'ESD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F.xi'!D77+'WORKS OVERHEAD COST F.xi'!D77+'ESD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F.xi'!E77+'WORKS OVERHEAD COST F.xi'!E77+'ESD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F.xi'!C78+'WORKS OVERHEAD COST F.xi'!C78+'ESD OVERHEAD COST F.xi'!C78+'PHC OVERHEAD COST F.xi'!C78+'WATSAN OVERHEAD COST F.xi'!C78+'TRADITIONAL OVERHEAD COST F.xi'!C78</f>
        <v>500000</v>
      </c>
      <c r="D96" s="10">
        <f>'CHAIR OVERHEAD COST F.xi'!D78+'SLT OVERHEAD COST F.xi'!D78+'COUNCIL OVERHEAD COST F.xi'!D78+'PMD OVERHEAD COST F.xi'!D78+'AGRIC OVERHEAD COST F.xi'!D78+'FINANCE OVERHEAD COST F.xi'!D78+'WORKS OVERHEAD COST F.xi'!D78+'ESD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F.xi'!E78+'WORKS OVERHEAD COST F.xi'!E78+'ESD OVERHEAD COST F.xi'!E78+'PHC OVERHEAD COST F.xi'!E78+'WATSAN OVERHEAD COST F.xi'!E78+'TRADITIONAL OVERHEAD COST F.xi'!E78</f>
        <v>2000000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F.xi'!C79+'WORKS OVERHEAD COST F.xi'!C79+'ESD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F.xi'!D79+'WORKS OVERHEAD COST F.xi'!D79+'ESD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F.xi'!E79+'WORKS OVERHEAD COST F.xi'!E79+'ESD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F.xi'!C80+'WORKS OVERHEAD COST F.xi'!C80+'ESD OVERHEAD COST F.xi'!C80+'PHC OVERHEAD COST F.xi'!C80+'WATSAN OVERHEAD COST F.xi'!C80+'TRADITIONAL OVERHEAD COST F.xi'!C80</f>
        <v>5000000</v>
      </c>
      <c r="D98" s="10">
        <f>'CHAIR OVERHEAD COST F.xi'!D80+'SLT OVERHEAD COST F.xi'!D80+'COUNCIL OVERHEAD COST F.xi'!D80+'PMD OVERHEAD COST F.xi'!D80+'AGRIC OVERHEAD COST F.xi'!D80+'FINANCE OVERHEAD COST F.xi'!D80+'WORKS OVERHEAD COST F.xi'!D80+'ESD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F.xi'!E80+'WORKS OVERHEAD COST F.xi'!E80+'ESD OVERHEAD COST F.xi'!E80+'PHC OVERHEAD COST F.xi'!E80+'WATSAN OVERHEAD COST F.xi'!E80+'TRADITIONAL OVERHEAD COST F.xi'!E80</f>
        <v>9000000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F.xi'!C81+'WORKS OVERHEAD COST F.xi'!C81+'ESD OVERHEAD COST F.xi'!C81+'PHC OVERHEAD COST F.xi'!C81+'WATSAN OVERHEAD COST F.xi'!C81+'TRADITIONAL OVERHEAD COST F.xi'!C81</f>
        <v>40000000</v>
      </c>
      <c r="D99" s="10">
        <f>'CHAIR OVERHEAD COST F.xi'!D81+'SLT OVERHEAD COST F.xi'!D81+'COUNCIL OVERHEAD COST F.xi'!D81+'PMD OVERHEAD COST F.xi'!D81+'AGRIC OVERHEAD COST F.xi'!D81+'FINANCE OVERHEAD COST F.xi'!D81+'WORKS OVERHEAD COST F.xi'!D81+'ESD OVERHEAD COST F.xi'!D81+'PHC OVERHEAD COST F.xi'!D81+'WATSAN OVERHEAD COST F.xi'!D81+'TRADITIONAL OVERHEAD COST F.xi'!D81</f>
        <v>12650000</v>
      </c>
      <c r="E99" s="10">
        <f>'CHAIR OVERHEAD COST F.xi'!E81+'SLT OVERHEAD COST F.xi'!E81+'COUNCIL OVERHEAD COST F.xi'!E81+'PMD OVERHEAD COST F.xi'!E81+'AGRIC OVERHEAD COST F.xi'!E81+'FINANCE OVERHEAD COST F.xi'!E81+'WORKS OVERHEAD COST F.xi'!E81+'ESD OVERHEAD COST F.xi'!E81+'PHC OVERHEAD COST F.xi'!E81+'WATSAN OVERHEAD COST F.xi'!E81+'TRADITIONAL OVERHEAD COST F.xi'!E81</f>
        <v>5000000</v>
      </c>
    </row>
    <row r="100" spans="1:5" x14ac:dyDescent="0.25">
      <c r="A100" s="6">
        <v>22021050</v>
      </c>
      <c r="B100" s="7" t="s">
        <v>544</v>
      </c>
      <c r="C100" s="10">
        <f>'CHAIR OVERHEAD COST F.xi'!C82+'SLT OVERHEAD COST F.xi'!C82+'COUNCIL OVERHEAD COST F.xi'!C82+'PMD OVERHEAD COST F.xi'!C82+'AGRIC OVERHEAD COST F.xi'!C82+'FINANCE OVERHEAD COST F.xi'!C82+'WORKS OVERHEAD COST F.xi'!C82+'ESD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F.xi'!D82+'WORKS OVERHEAD COST F.xi'!D82+'ESD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F.xi'!E82+'WORKS OVERHEAD COST F.xi'!E82+'ESD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793</v>
      </c>
      <c r="C101" s="10">
        <f>'CHAIR OVERHEAD COST F.xi'!C82+'SLT OVERHEAD COST F.xi'!C82+'COUNCIL OVERHEAD COST F.xi'!C82+'PMD OVERHEAD COST F.xi'!C82+'AGRIC OVERHEAD COST F.xi'!C82+'FINANCE OVERHEAD COST F.xi'!C83+'WORKS OVERHEAD COST F.xi'!C82+'ESD OVERHEAD COST F.xi'!C82+'PHC OVERHEAD COST F.xi'!C82+'WATSAN OVERHEAD COST F.xi'!C82+'TRADITIONAL OVERHEAD COST F.xi'!C82</f>
        <v>330000000</v>
      </c>
      <c r="D101" s="10">
        <f>'CHAIR OVERHEAD COST F.xi'!D82+'SLT OVERHEAD COST F.xi'!D82+'COUNCIL OVERHEAD COST F.xi'!D82+'PMD OVERHEAD COST F.xi'!D82+'AGRIC OVERHEAD COST F.xi'!D82+'FINANCE OVERHEAD COST F.xi'!D83+'WORKS OVERHEAD COST F.xi'!D82+'ESD OVERHEAD COST F.xi'!D82+'PHC OVERHEAD COST F.xi'!D82+'WATSAN OVERHEAD COST F.xi'!D82+'TRADITIONAL OVERHEAD COST F.xi'!D82</f>
        <v>134609862.22999999</v>
      </c>
      <c r="E101" s="10">
        <f>'CHAIR OVERHEAD COST F.xi'!E82+'SLT OVERHEAD COST F.xi'!E82+'COUNCIL OVERHEAD COST F.xi'!E82+'PMD OVERHEAD COST F.xi'!E82+'AGRIC OVERHEAD COST F.xi'!E82+'FINANCE OVERHEAD COST F.xi'!E83+'WORKS OVERHEAD COST F.xi'!E82+'ESD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F.xi'!C84+'WORKS OVERHEAD COST F.xi'!C83+'ESD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F.xi'!D84+'WORKS OVERHEAD COST F.xi'!D83+'ESD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F.xi'!E84+'WORKS OVERHEAD COST F.xi'!E83+'ESD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105000000</v>
      </c>
      <c r="D103" s="11">
        <f t="shared" ref="D103:E103" si="15">D104</f>
        <v>80558117.650000006</v>
      </c>
      <c r="E103" s="11">
        <f t="shared" si="15"/>
        <v>243793118</v>
      </c>
    </row>
    <row r="104" spans="1:5" x14ac:dyDescent="0.25">
      <c r="A104" s="4">
        <v>220401</v>
      </c>
      <c r="B104" s="5" t="s">
        <v>235</v>
      </c>
      <c r="C104" s="11">
        <f>SUM(C105:C106)</f>
        <v>105000000</v>
      </c>
      <c r="D104" s="11">
        <f t="shared" ref="D104:E104" si="16">SUM(D105:D106)</f>
        <v>80558117.650000006</v>
      </c>
      <c r="E104" s="11">
        <f t="shared" si="16"/>
        <v>243793118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F.xi'!C87+'WORKS OVERHEAD COST F.xi'!C86+'ESD OVERHEAD COST F.xi'!C86+'PHC OVERHEAD COST F.xi'!C86+'WATSAN OVERHEAD COST F.xi'!C86+'TRADITIONAL OVERHEAD COST F.xi'!C86</f>
        <v>5000000</v>
      </c>
      <c r="D105" s="10">
        <f>'CHAIR OVERHEAD COST F.xi'!D86+'SLT OVERHEAD COST F.xi'!D86+'COUNCIL OVERHEAD COST F.xi'!D86+'PMD OVERHEAD COST F.xi'!D86+'AGRIC OVERHEAD COST F.xi'!D86+'FINANCE OVERHEAD COST F.xi'!D87+'WORKS OVERHEAD COST F.xi'!D86+'ESD OVERHEAD COST F.xi'!D86+'PHC OVERHEAD COST F.xi'!D86+'WATSAN OVERHEAD COST F.xi'!D86+'TRADITIONAL OVERHEAD COST F.xi'!D86</f>
        <v>0</v>
      </c>
      <c r="E105" s="10">
        <f>'CHAIR OVERHEAD COST F.xi'!E86+'SLT OVERHEAD COST F.xi'!E86+'COUNCIL OVERHEAD COST F.xi'!E86+'PMD OVERHEAD COST F.xi'!E86+'AGRIC OVERHEAD COST F.xi'!E86+'FINANCE OVERHEAD COST F.xi'!E87+'WORKS OVERHEAD COST F.xi'!E86+'ESD OVERHEAD COST F.xi'!E86+'PHC OVERHEAD COST F.xi'!E86+'WATSAN OVERHEAD COST F.xi'!E86+'TRADITIONAL OVERHEAD COST F.xi'!E86</f>
        <v>143793118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F.xi'!C87+'ESD OVERHEAD COST F.xi'!C87+'PHC OVERHEAD COST F.xi'!C87+'WATSAN OVERHEAD COST F.xi'!C87+'TRADITIONAL OVERHEAD COST F.xi'!C87+'FINANCE OVERHEAD COST F.xi'!C88</f>
        <v>100000000</v>
      </c>
      <c r="D106" s="10">
        <f>'CHAIR OVERHEAD COST F.xi'!D87+'SLT OVERHEAD COST F.xi'!D87+'COUNCIL OVERHEAD COST F.xi'!D87+'PMD OVERHEAD COST F.xi'!D87+'AGRIC OVERHEAD COST F.xi'!D87+'WORKS OVERHEAD COST F.xi'!D87+'ESD OVERHEAD COST F.xi'!D87+'PHC OVERHEAD COST F.xi'!D87+'WATSAN OVERHEAD COST F.xi'!D87+'TRADITIONAL OVERHEAD COST F.xi'!D87+'FINANCE OVERHEAD COST F.xi'!D88</f>
        <v>80558117.650000006</v>
      </c>
      <c r="E106" s="10">
        <f>'CHAIR OVERHEAD COST F.xi'!E87+'SLT OVERHEAD COST F.xi'!E87+'COUNCIL OVERHEAD COST F.xi'!E87+'PMD OVERHEAD COST F.xi'!E87+'AGRIC OVERHEAD COST F.xi'!E87+'WORKS OVERHEAD COST F.xi'!E87+'ESD OVERHEAD COST F.xi'!E87+'PHC OVERHEAD COST F.xi'!E87+'WATSAN OVERHEAD COST F.xi'!E87+'TRADITIONAL OVERHEAD COST F.xi'!E87+'FINANCE OVERHEAD COST F.xi'!E88</f>
        <v>100000000</v>
      </c>
    </row>
    <row r="107" spans="1:5" x14ac:dyDescent="0.25">
      <c r="A107" s="4">
        <v>2205</v>
      </c>
      <c r="B107" s="5" t="s">
        <v>545</v>
      </c>
      <c r="C107" s="12">
        <f>C108</f>
        <v>100000000</v>
      </c>
      <c r="D107" s="12">
        <f t="shared" ref="D107:E107" si="17">D108</f>
        <v>79987661.260000005</v>
      </c>
      <c r="E107" s="12">
        <f t="shared" si="17"/>
        <v>196676470.59</v>
      </c>
    </row>
    <row r="108" spans="1:5" x14ac:dyDescent="0.25">
      <c r="A108" s="4">
        <v>220501</v>
      </c>
      <c r="B108" s="5" t="s">
        <v>546</v>
      </c>
      <c r="C108" s="12">
        <f>SUM(C109:C111)</f>
        <v>100000000</v>
      </c>
      <c r="D108" s="12">
        <f t="shared" ref="D108:E108" si="18">SUM(D109:D111)</f>
        <v>79987661.260000005</v>
      </c>
      <c r="E108" s="12">
        <f t="shared" si="18"/>
        <v>196676470.59</v>
      </c>
    </row>
    <row r="109" spans="1:5" x14ac:dyDescent="0.25">
      <c r="A109" s="6">
        <v>22050105</v>
      </c>
      <c r="B109" s="7" t="s">
        <v>547</v>
      </c>
      <c r="C109" s="10">
        <f>'CHAIR OVERHEAD COST F.xi'!C90+'SLT OVERHEAD COST F.xi'!C90+'COUNCIL OVERHEAD COST F.xi'!C90+'PMD OVERHEAD COST F.xi'!C90+'AGRIC OVERHEAD COST F.xi'!C90+'FINANCE OVERHEAD COST F.xi'!C91+'WORKS OVERHEAD COST F.xi'!C90+'ESD OVERHEAD COST F.xi'!C90+'PHC OVERHEAD COST F.xi'!C90+'WATSAN OVERHEAD COST F.xi'!C90+'TRADITIONAL OVERHEAD COST F.xi'!C90</f>
        <v>0</v>
      </c>
      <c r="D109" s="10">
        <f>'CHAIR OVERHEAD COST F.xi'!D90+'SLT OVERHEAD COST F.xi'!D90+'COUNCIL OVERHEAD COST F.xi'!D90+'PMD OVERHEAD COST F.xi'!D90+'AGRIC OVERHEAD COST F.xi'!D90+'FINANCE OVERHEAD COST F.xi'!D91+'WORKS OVERHEAD COST F.xi'!D90+'ESD OVERHEAD COST F.xi'!D90+'PHC OVERHEAD COST F.xi'!D90+'WATSAN OVERHEAD COST F.xi'!D90+'TRADITIONAL OVERHEAD COST F.xi'!D90</f>
        <v>0</v>
      </c>
      <c r="E109" s="10">
        <f>'CHAIR OVERHEAD COST F.xi'!E90+'SLT OVERHEAD COST F.xi'!E90+'COUNCIL OVERHEAD COST F.xi'!E90+'PMD OVERHEAD COST F.xi'!E90+'AGRIC OVERHEAD COST F.xi'!E90+'FINANCE OVERHEAD COST F.xi'!E91+'WORKS OVERHEAD COST F.xi'!E90+'ESD OVERHEAD COST F.xi'!E90+'PHC OVERHEAD COST F.xi'!E90+'WATSAN OVERHEAD COST F.xi'!E90+'TRADITIONAL OVERHEAD COST F.xi'!E90</f>
        <v>106676470.59</v>
      </c>
    </row>
    <row r="110" spans="1:5" x14ac:dyDescent="0.25">
      <c r="A110" s="6">
        <v>22050108</v>
      </c>
      <c r="B110" s="7" t="s">
        <v>548</v>
      </c>
      <c r="C110" s="10">
        <f>'CHAIR OVERHEAD COST F.xi'!C91+'SLT OVERHEAD COST F.xi'!C91+'COUNCIL OVERHEAD COST F.xi'!C91+'PMD OVERHEAD COST F.xi'!C91+'AGRIC OVERHEAD COST F.xi'!C91+'FINANCE OVERHEAD COST F.xi'!C92+'WORKS OVERHEAD COST F.xi'!C91+'ESD OVERHEAD COST F.xi'!C91+'PHC OVERHEAD COST F.xi'!C91+'WATSAN OVERHEAD COST F.xi'!C91+'TRADITIONAL OVERHEAD COST F.xi'!C91</f>
        <v>50000000</v>
      </c>
      <c r="D110" s="10">
        <f>'CHAIR OVERHEAD COST F.xi'!D91+'SLT OVERHEAD COST F.xi'!D91+'COUNCIL OVERHEAD COST F.xi'!D91+'PMD OVERHEAD COST F.xi'!D91+'AGRIC OVERHEAD COST F.xi'!D91+'FINANCE OVERHEAD COST F.xi'!D92+'WORKS OVERHEAD COST F.xi'!D91+'ESD OVERHEAD COST F.xi'!D91+'PHC OVERHEAD COST F.xi'!D91+'WATSAN OVERHEAD COST F.xi'!D91+'TRADITIONAL OVERHEAD COST F.xi'!D91</f>
        <v>49751091.700000003</v>
      </c>
      <c r="E110" s="10">
        <f>'CHAIR OVERHEAD COST F.xi'!E91+'SLT OVERHEAD COST F.xi'!E91+'COUNCIL OVERHEAD COST F.xi'!E91+'PMD OVERHEAD COST F.xi'!E91+'AGRIC OVERHEAD COST F.xi'!E91+'FINANCE OVERHEAD COST F.xi'!E92+'WORKS OVERHEAD COST F.xi'!E91+'ESD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549</v>
      </c>
      <c r="C111" s="10">
        <f>'CHAIR OVERHEAD COST F.xi'!C92+'SLT OVERHEAD COST F.xi'!C92+'COUNCIL OVERHEAD COST F.xi'!C92+'PMD OVERHEAD COST F.xi'!C92+'AGRIC OVERHEAD COST F.xi'!C92+'FINANCE OVERHEAD COST F.xi'!C93+'WORKS OVERHEAD COST F.xi'!C92+'ESD OVERHEAD COST F.xi'!C92+'PHC OVERHEAD COST F.xi'!C92+'WATSAN OVERHEAD COST F.xi'!C92+'TRADITIONAL OVERHEAD COST F.xi'!C92</f>
        <v>50000000</v>
      </c>
      <c r="D111" s="10">
        <f>'CHAIR OVERHEAD COST F.xi'!D92+'SLT OVERHEAD COST F.xi'!D92+'COUNCIL OVERHEAD COST F.xi'!D92+'PMD OVERHEAD COST F.xi'!D92+'AGRIC OVERHEAD COST F.xi'!D92+'FINANCE OVERHEAD COST F.xi'!D93+'WORKS OVERHEAD COST F.xi'!D92+'ESD OVERHEAD COST F.xi'!D92+'PHC OVERHEAD COST F.xi'!D92+'WATSAN OVERHEAD COST F.xi'!D92+'TRADITIONAL OVERHEAD COST F.xi'!D92</f>
        <v>30236569.559999999</v>
      </c>
      <c r="E111" s="10">
        <f>'CHAIR OVERHEAD COST F.xi'!E92+'SLT OVERHEAD COST F.xi'!E92+'COUNCIL OVERHEAD COST F.xi'!E92+'PMD OVERHEAD COST F.xi'!E92+'AGRIC OVERHEAD COST F.xi'!E92+'FINANCE OVERHEAD COST F.xi'!E93+'WORKS OVERHEAD COST F.xi'!E92+'ESD OVERHEAD COST F.xi'!E92+'PHC OVERHEAD COST F.xi'!E92+'WATSAN OVERHEAD COST F.xi'!E92+'TRADITIONAL OVERHEAD COST F.xi'!E92</f>
        <v>40000000</v>
      </c>
    </row>
    <row r="112" spans="1:5" x14ac:dyDescent="0.25">
      <c r="A112" s="4">
        <v>2206</v>
      </c>
      <c r="B112" s="5" t="s">
        <v>537</v>
      </c>
      <c r="C112" s="12">
        <f>C113+C115</f>
        <v>270000000</v>
      </c>
      <c r="D112" s="12">
        <f t="shared" ref="D112:E112" si="19">D113+D115</f>
        <v>99451976.439999998</v>
      </c>
      <c r="E112" s="12">
        <f t="shared" si="19"/>
        <v>302500000</v>
      </c>
    </row>
    <row r="113" spans="1:5" x14ac:dyDescent="0.25">
      <c r="A113" s="4">
        <v>220603</v>
      </c>
      <c r="B113" s="5" t="s">
        <v>550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551</v>
      </c>
      <c r="C114" s="10">
        <f>'CHAIR OVERHEAD COST F.xi'!C95+'SLT OVERHEAD COST F.xi'!C95+'COUNCIL OVERHEAD COST F.xi'!C95+'PMD OVERHEAD COST F.xi'!C95+'AGRIC OVERHEAD COST F.xi'!C95+'FINANCE OVERHEAD COST F.xi'!C96+'WORKS OVERHEAD COST F.xi'!C95+'ESD OVERHEAD COST F.xi'!C95+'PHC OVERHEAD COST F.xi'!C95+'WATSAN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F.xi'!D96+'WORKS OVERHEAD COST F.xi'!D95+'ESD OVERHEAD COST F.xi'!D95+'PHC OVERHEAD COST F.xi'!D95+'WATSAN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F.xi'!E96+'WORKS OVERHEAD COST F.xi'!E95+'ESD OVERHEAD COST F.xi'!E95+'PHC OVERHEAD COST F.xi'!E95+'WATSAN OVERHEAD COST F.xi'!E95+'TRADITIONAL OVERHEAD COST F.xi'!E95</f>
        <v>0</v>
      </c>
    </row>
    <row r="115" spans="1:5" x14ac:dyDescent="0.25">
      <c r="A115" s="4">
        <v>220604</v>
      </c>
      <c r="B115" s="5" t="s">
        <v>552</v>
      </c>
      <c r="C115" s="12">
        <f>SUM(C116:C117)</f>
        <v>270000000</v>
      </c>
      <c r="D115" s="12">
        <f t="shared" ref="D115:E115" si="21">SUM(D116:D117)</f>
        <v>99451976.439999998</v>
      </c>
      <c r="E115" s="12">
        <f t="shared" si="21"/>
        <v>302500000</v>
      </c>
    </row>
    <row r="116" spans="1:5" ht="30" x14ac:dyDescent="0.25">
      <c r="A116" s="6">
        <v>22060401</v>
      </c>
      <c r="B116" s="7" t="s">
        <v>553</v>
      </c>
      <c r="C116" s="10">
        <f>'CHAIR OVERHEAD COST F.xi'!C97+'SLT OVERHEAD COST F.xi'!C97+'COUNCIL OVERHEAD COST F.xi'!C97+'PMD OVERHEAD COST F.xi'!C97+'AGRIC OVERHEAD COST F.xi'!C97+'FINANCE OVERHEAD COST F.xi'!C98+'WORKS OVERHEAD COST F.xi'!C97+'ESD OVERHEAD COST F.xi'!C97+'PHC OVERHEAD COST F.xi'!C97+'WATSAN OVERHEAD COST F.xi'!C97+'TRADITIONAL OVERHEAD COST F.xi'!C97</f>
        <v>270000000</v>
      </c>
      <c r="D116" s="10">
        <f>'CHAIR OVERHEAD COST F.xi'!D97+'SLT OVERHEAD COST F.xi'!D97+'COUNCIL OVERHEAD COST F.xi'!D97+'PMD OVERHEAD COST F.xi'!D97+'AGRIC OVERHEAD COST F.xi'!D97+'FINANCE OVERHEAD COST F.xi'!D98+'WORKS OVERHEAD COST F.xi'!D97+'ESD OVERHEAD COST F.xi'!D97+'PHC OVERHEAD COST F.xi'!D97+'WATSAN OVERHEAD COST F.xi'!D97+'TRADITIONAL OVERHEAD COST F.xi'!D97</f>
        <v>99451976.439999998</v>
      </c>
      <c r="E116" s="10">
        <f>'CHAIR OVERHEAD COST F.xi'!E97+'SLT OVERHEAD COST F.xi'!E97+'COUNCIL OVERHEAD COST F.xi'!E97+'PMD OVERHEAD COST F.xi'!E97+'AGRIC OVERHEAD COST F.xi'!E97+'FINANCE OVERHEAD COST F.xi'!E98+'WORKS OVERHEAD COST F.xi'!E97+'ESD OVERHEAD COST F.xi'!E97+'PHC OVERHEAD COST F.xi'!E97+'WATSAN OVERHEAD COST F.xi'!E97+'TRADITIONAL OVERHEAD COST F.xi'!E97</f>
        <v>302500000</v>
      </c>
    </row>
    <row r="117" spans="1:5" hidden="1" x14ac:dyDescent="0.3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2357597002.27</v>
      </c>
      <c r="D118" s="11">
        <f t="shared" ref="D118:E118" si="22">D119+D161+D171</f>
        <v>790403794.92000008</v>
      </c>
      <c r="E118" s="11">
        <f t="shared" si="22"/>
        <v>3989039967.52</v>
      </c>
    </row>
    <row r="119" spans="1:5" x14ac:dyDescent="0.25">
      <c r="A119" s="4">
        <v>32</v>
      </c>
      <c r="B119" s="5" t="s">
        <v>239</v>
      </c>
      <c r="C119" s="11">
        <f>C120</f>
        <v>2355597002.27</v>
      </c>
      <c r="D119" s="11">
        <f t="shared" ref="D119:E119" si="23">D120</f>
        <v>790403794.92000008</v>
      </c>
      <c r="E119" s="11">
        <f t="shared" si="23"/>
        <v>3986039967.52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2355597002.27</v>
      </c>
      <c r="D120" s="11">
        <f t="shared" ref="D120:E120" si="24">D121+D125+D138+D141+D143+D147+D151+D156</f>
        <v>790403794.92000008</v>
      </c>
      <c r="E120" s="11">
        <f t="shared" si="24"/>
        <v>3986039967.52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567115126</v>
      </c>
      <c r="D121" s="11">
        <f>'SUMMARY OF CAPITAL EXP F.viii'!D5</f>
        <v>261012378</v>
      </c>
      <c r="E121" s="11">
        <f>'SUMMARY OF CAPITAL EXP F.viii'!E5</f>
        <v>1054812812.95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535481876.26999998</v>
      </c>
      <c r="D125" s="11">
        <f>'SUMMARY OF CAPITAL EXP F.viii'!D6</f>
        <v>307804968.09000003</v>
      </c>
      <c r="E125" s="11">
        <f>'SUMMARY OF CAPITAL EXP F.viii'!E6</f>
        <v>1906227154.5699999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252000000</v>
      </c>
      <c r="D141" s="11">
        <f>'SUMMARY OF CAPITAL EXP F.viii'!D8</f>
        <v>196112751.12</v>
      </c>
      <c r="E141" s="11">
        <f>'SUMMARY OF CAPITAL EXP F.viii'!E8</f>
        <v>207000000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265000000</v>
      </c>
      <c r="D143" s="11">
        <f>'SUMMARY OF CAPITAL EXP F.viii'!D9</f>
        <v>25473697.710000001</v>
      </c>
      <c r="E143" s="11">
        <f>'SUMMARY OF CAPITAL EXP F.viii'!E9</f>
        <v>318000000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736000000</v>
      </c>
      <c r="D151" s="11">
        <f>'SUMMARY OF CAPITAL EXP F.viii'!D11</f>
        <v>0</v>
      </c>
      <c r="E151" s="11">
        <f>'SUMMARY OF CAPITAL EXP F.viii'!E11</f>
        <v>300000000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0</v>
      </c>
      <c r="D156" s="11">
        <f t="shared" ref="D156:E156" si="25">D157</f>
        <v>0</v>
      </c>
      <c r="E156" s="11">
        <f t="shared" si="25"/>
        <v>200000000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0</v>
      </c>
      <c r="D157" s="11">
        <f>'SUMMARY OF CAPITAL EXP F.viii'!D12</f>
        <v>0</v>
      </c>
      <c r="E157" s="11">
        <f>'SUMMARY OF CAPITAL EXP F.viii'!E12</f>
        <v>200000000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2000000</v>
      </c>
      <c r="D161" s="11">
        <f t="shared" ref="D161:E161" si="26">D162</f>
        <v>0</v>
      </c>
      <c r="E161" s="11">
        <f t="shared" si="26"/>
        <v>3000000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2000000</v>
      </c>
      <c r="D162" s="11">
        <f>'SUMMARY OF CAPITAL EXP F.viii'!D13</f>
        <v>0</v>
      </c>
      <c r="E162" s="11">
        <f>'SUMMARY OF CAPITAL EXP F.viii'!E13</f>
        <v>3000000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554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50" orientation="landscape" r:id="rId1"/>
  <headerFooter>
    <oddFooter>&amp;C&amp;"-,Bold"&amp;20&amp;P</oddFooter>
  </headerFooter>
  <rowBreaks count="2" manualBreakCount="2">
    <brk id="59" max="16383" man="1"/>
    <brk id="1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91" zoomScaleSheetLayoutView="90" workbookViewId="0">
      <selection activeCell="G4" sqref="G4"/>
    </sheetView>
  </sheetViews>
  <sheetFormatPr defaultColWidth="8.77734375" defaultRowHeight="15" x14ac:dyDescent="0.25"/>
  <cols>
    <col min="1" max="1" width="17.77734375" style="1" customWidth="1"/>
    <col min="2" max="2" width="29.21875" style="1" customWidth="1"/>
    <col min="3" max="5" width="29.77734375" style="1" bestFit="1" customWidth="1"/>
    <col min="6" max="6" width="28" style="1" bestFit="1" customWidth="1"/>
    <col min="7" max="7" width="29.77734375" style="1" bestFit="1" customWidth="1"/>
    <col min="8" max="16384" width="8.77734375" style="1"/>
  </cols>
  <sheetData>
    <row r="1" spans="1:7" x14ac:dyDescent="0.3">
      <c r="A1" s="148" t="s">
        <v>479</v>
      </c>
      <c r="B1" s="148"/>
      <c r="C1" s="148"/>
      <c r="D1" s="148"/>
      <c r="E1" s="148"/>
      <c r="F1" s="148"/>
      <c r="G1" s="148"/>
    </row>
    <row r="2" spans="1:7" x14ac:dyDescent="0.25">
      <c r="A2" s="149" t="s">
        <v>798</v>
      </c>
      <c r="B2" s="149"/>
      <c r="C2" s="149"/>
      <c r="D2" s="149"/>
      <c r="E2" s="149"/>
      <c r="F2" s="149"/>
      <c r="G2" s="149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2" x14ac:dyDescent="0.25">
      <c r="A4" s="54" t="s">
        <v>467</v>
      </c>
      <c r="B4" s="54" t="s">
        <v>468</v>
      </c>
      <c r="C4" s="55" t="s">
        <v>475</v>
      </c>
      <c r="D4" s="55" t="s">
        <v>476</v>
      </c>
      <c r="E4" s="55" t="s">
        <v>477</v>
      </c>
      <c r="F4" s="55" t="s">
        <v>478</v>
      </c>
      <c r="G4" s="49"/>
    </row>
    <row r="5" spans="1:7" ht="17.55" x14ac:dyDescent="0.3">
      <c r="A5" s="26" t="s">
        <v>531</v>
      </c>
      <c r="B5" s="17" t="s">
        <v>469</v>
      </c>
      <c r="C5" s="33">
        <f>'CHAIR PERSONNEL COST F.x'!E7+'SLT PERSONNEL COST F.x'!E7+'COUNCIL PERSONNEL COST F.x'!E7+'PMD PERSONNEL COST F.x'!E7</f>
        <v>352251230</v>
      </c>
      <c r="D5" s="33">
        <f>'CHAIR OVERHEAD COST F.xi'!E7+'SLT OVERHEAD COST F.xi'!E7+'COUNCIL OVERHEAD COST F.xi'!E7+'PMD OVERHEAD COST F.xi'!E7</f>
        <v>250850000</v>
      </c>
      <c r="E5" s="33">
        <f>C5+D5</f>
        <v>603101230</v>
      </c>
      <c r="F5" s="33">
        <f>'PMD CAPITAL EXP F.xii'!F6</f>
        <v>393000000</v>
      </c>
      <c r="G5" s="33">
        <f>E5+F5</f>
        <v>996101230</v>
      </c>
    </row>
    <row r="6" spans="1:7" ht="17.55" x14ac:dyDescent="0.3">
      <c r="A6" s="26" t="s">
        <v>532</v>
      </c>
      <c r="B6" s="17" t="s">
        <v>470</v>
      </c>
      <c r="C6" s="34">
        <f>'AGRIC PERSONNEL COST F.x'!E7+'FINANCE PERSONNEL COST F.x'!E7+'WORKS PERSONNEL COST F.x'!E7</f>
        <v>885223181.45000005</v>
      </c>
      <c r="D6" s="34">
        <f>'AGRIC OVERHEAD COST F.xi'!E7+'FINANCE OVERHEAD COST F.xi'!E7+'WORKS OVERHEAD COST F.xi'!E7</f>
        <v>896369588.59000003</v>
      </c>
      <c r="E6" s="34">
        <f t="shared" ref="E6:E9" si="0">C6+D6</f>
        <v>1781592770.04</v>
      </c>
      <c r="F6" s="34">
        <f>'AGRIC CAPITAL EXP F.xii'!F6+'FINANCE CAPITAL EXP F.xii'!F6+'WORKS CAPITAL EXP F.xii'!F6</f>
        <v>2921727154.5699997</v>
      </c>
      <c r="G6" s="33">
        <f t="shared" ref="G6:G9" si="1">E6+F6</f>
        <v>4703319924.6099997</v>
      </c>
    </row>
    <row r="7" spans="1:7" ht="17.55" x14ac:dyDescent="0.3">
      <c r="A7" s="26" t="s">
        <v>533</v>
      </c>
      <c r="B7" s="17" t="s">
        <v>471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55" x14ac:dyDescent="0.3">
      <c r="A8" s="26" t="s">
        <v>534</v>
      </c>
      <c r="B8" s="17" t="s">
        <v>472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55" x14ac:dyDescent="0.3">
      <c r="A9" s="26" t="s">
        <v>535</v>
      </c>
      <c r="B9" s="17" t="s">
        <v>473</v>
      </c>
      <c r="C9" s="34">
        <f>'ESD PERSONNEL COST F.x'!E7+'PHC PERSONNEL COST F.x'!E7+'WATSAN PERSONNEL COST F.x'!E7+'TRADITIONAL PERSONNEL COST F.x'!E7</f>
        <v>2968254660.8400002</v>
      </c>
      <c r="D9" s="34">
        <f>'ESD OVERHEAD COST F.xi'!E7+'PHC OVERHEAD COST F.xi'!E7+'WATSAN OVERHEAD COST F.xi'!E7+'TRADITIONAL OVERHEAD COST F.xi'!E7</f>
        <v>843100000</v>
      </c>
      <c r="E9" s="34">
        <f t="shared" si="0"/>
        <v>3811354660.8400002</v>
      </c>
      <c r="F9" s="34">
        <f>'ESD CAPITAL EXP F.xii'!F6+'PHC CAPITAL EXP F.xii'!F6+'WATSAN CAPITAL EXP F.xii'!F6</f>
        <v>674312812.95000005</v>
      </c>
      <c r="G9" s="33">
        <f t="shared" si="1"/>
        <v>4485667473.79</v>
      </c>
    </row>
    <row r="10" spans="1:7" ht="17.55" hidden="1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55" hidden="1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55" hidden="1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55" hidden="1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55" hidden="1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7.55" hidden="1" x14ac:dyDescent="0.3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7.55" hidden="1" x14ac:dyDescent="0.3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7.55" hidden="1" x14ac:dyDescent="0.3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7.55" hidden="1" x14ac:dyDescent="0.3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7.55" hidden="1" x14ac:dyDescent="0.3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7.55" hidden="1" x14ac:dyDescent="0.3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7.55" hidden="1" x14ac:dyDescent="0.3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7.55" hidden="1" x14ac:dyDescent="0.3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7.55" x14ac:dyDescent="0.3">
      <c r="A23" s="19" t="s">
        <v>341</v>
      </c>
      <c r="B23" s="18" t="s">
        <v>474</v>
      </c>
      <c r="C23" s="34">
        <f>SUM(C5:C22)</f>
        <v>4205729072.29</v>
      </c>
      <c r="D23" s="34">
        <f t="shared" ref="D23:G23" si="2">SUM(D5:D22)</f>
        <v>1990319588.5900002</v>
      </c>
      <c r="E23" s="34">
        <f t="shared" si="2"/>
        <v>6196048660.8800001</v>
      </c>
      <c r="F23" s="34">
        <f t="shared" si="2"/>
        <v>3989039967.5199995</v>
      </c>
      <c r="G23" s="34">
        <f t="shared" si="2"/>
        <v>10185088628.4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22" right="0.51181102362204722" top="0.74803149606299213" bottom="0.74803149606299213" header="0.31496062992125984" footer="0.51181102362204722"/>
  <pageSetup scale="65" orientation="landscape" r:id="rId1"/>
  <headerFooter>
    <oddFooter>&amp;C&amp;"-,Bold"&amp;20&amp;P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zoomScale="90" zoomScaleNormal="91" zoomScaleSheetLayoutView="90" workbookViewId="0">
      <selection activeCell="A3" sqref="A3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148" t="s">
        <v>480</v>
      </c>
      <c r="B1" s="148"/>
      <c r="C1" s="148"/>
      <c r="D1" s="148"/>
      <c r="E1" s="148"/>
    </row>
    <row r="2" spans="1:5" ht="39.6" customHeight="1" x14ac:dyDescent="0.25">
      <c r="A2" s="150" t="s">
        <v>799</v>
      </c>
      <c r="B2" s="150"/>
      <c r="C2" s="150"/>
      <c r="D2" s="150"/>
      <c r="E2" s="150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481</v>
      </c>
      <c r="C4" s="50" t="s">
        <v>593</v>
      </c>
      <c r="D4" s="50" t="s">
        <v>594</v>
      </c>
      <c r="E4" s="50" t="s">
        <v>595</v>
      </c>
    </row>
    <row r="5" spans="1:5" x14ac:dyDescent="0.3">
      <c r="A5" s="25" t="s">
        <v>517</v>
      </c>
      <c r="B5" s="21" t="s">
        <v>482</v>
      </c>
      <c r="C5" s="11">
        <f>'CHAIR PERSONNEL COST F.x'!C7+'CHAIR OVERHEAD COST F.xi'!C7</f>
        <v>375637542</v>
      </c>
      <c r="D5" s="11">
        <f>'CHAIR PERSONNEL COST F.x'!D7+'CHAIR OVERHEAD COST F.xi'!D7</f>
        <v>75891090</v>
      </c>
      <c r="E5" s="11">
        <f>'CHAIR PERSONNEL COST F.x'!E7+'CHAIR OVERHEAD COST F.xi'!E7</f>
        <v>120069334</v>
      </c>
    </row>
    <row r="6" spans="1:5" x14ac:dyDescent="0.3">
      <c r="A6" s="25" t="s">
        <v>518</v>
      </c>
      <c r="B6" s="21" t="s">
        <v>483</v>
      </c>
      <c r="C6" s="11">
        <f>'SLT PERSONNEL COST F.x'!C7+'SLT OVERHEAD COST F.xi'!C7</f>
        <v>79651360</v>
      </c>
      <c r="D6" s="11">
        <f>'SLT PERSONNEL COST F.x'!D7+'SLT OVERHEAD COST F.xi'!D7</f>
        <v>35269903</v>
      </c>
      <c r="E6" s="11">
        <f>'SLT PERSONNEL COST F.x'!E7+'SLT OVERHEAD COST F.xi'!E7</f>
        <v>35757256</v>
      </c>
    </row>
    <row r="7" spans="1:5" x14ac:dyDescent="0.3">
      <c r="A7" s="25" t="s">
        <v>519</v>
      </c>
      <c r="B7" s="21" t="s">
        <v>484</v>
      </c>
      <c r="C7" s="11">
        <f>'COUNCIL PERSONNEL COST F.x'!C7+'COUNCIL OVERHEAD COST F.xi'!C7</f>
        <v>168817997</v>
      </c>
      <c r="D7" s="11">
        <f>'COUNCIL PERSONNEL COST F.x'!D7+'COUNCIL OVERHEAD COST F.xi'!D7</f>
        <v>62725705</v>
      </c>
      <c r="E7" s="11">
        <f>'COUNCIL PERSONNEL COST F.x'!E7+'COUNCIL OVERHEAD COST F.xi'!E7</f>
        <v>81069705</v>
      </c>
    </row>
    <row r="8" spans="1:5" x14ac:dyDescent="0.3">
      <c r="A8" s="25" t="s">
        <v>520</v>
      </c>
      <c r="B8" s="21" t="s">
        <v>748</v>
      </c>
      <c r="C8" s="11">
        <f>'PMD PERSONNEL COST F.x'!C7+'PMD OVERHEAD COST F.xi'!C7</f>
        <v>628043088</v>
      </c>
      <c r="D8" s="11">
        <f>'PMD PERSONNEL COST F.x'!D7+'PMD OVERHEAD COST F.xi'!D7</f>
        <v>350763297</v>
      </c>
      <c r="E8" s="11">
        <f>'PMD PERSONNEL COST F.x'!E7+'PMD OVERHEAD COST F.xi'!E7</f>
        <v>366204935</v>
      </c>
    </row>
    <row r="9" spans="1:5" x14ac:dyDescent="0.3">
      <c r="A9" s="25" t="s">
        <v>521</v>
      </c>
      <c r="B9" s="21" t="s">
        <v>485</v>
      </c>
      <c r="C9" s="11">
        <f>'AGRIC PERSONNEL COST F.x'!C7+'AGRIC OVERHEAD COST F.xi'!C7</f>
        <v>515696907</v>
      </c>
      <c r="D9" s="11">
        <f>'AGRIC PERSONNEL COST F.x'!D7+'AGRIC OVERHEAD COST F.xi'!D7</f>
        <v>144846907</v>
      </c>
      <c r="E9" s="11">
        <f>'AGRIC PERSONNEL COST F.x'!E7+'AGRIC OVERHEAD COST F.xi'!E7</f>
        <v>479139611</v>
      </c>
    </row>
    <row r="10" spans="1:5" x14ac:dyDescent="0.3">
      <c r="A10" s="25" t="s">
        <v>522</v>
      </c>
      <c r="B10" s="21" t="s">
        <v>486</v>
      </c>
      <c r="C10" s="11">
        <f>'FINANCE PERSONNEL COST F.x'!C7+'FINANCE OVERHEAD COST F.xi'!C7</f>
        <v>930773040</v>
      </c>
      <c r="D10" s="11">
        <f>'FINANCE PERSONNEL COST F.x'!D7+'FINANCE OVERHEAD COST F.xi'!D7</f>
        <v>594430166.44000006</v>
      </c>
      <c r="E10" s="11">
        <f>'FINANCE PERSONNEL COST F.x'!E7+'FINANCE OVERHEAD COST F.xi'!E7</f>
        <v>1148312717.04</v>
      </c>
    </row>
    <row r="11" spans="1:5" x14ac:dyDescent="0.3">
      <c r="A11" s="25" t="s">
        <v>523</v>
      </c>
      <c r="B11" s="21" t="s">
        <v>487</v>
      </c>
      <c r="C11" s="11">
        <f>'WORKS PERSONNEL COST F.x'!C7+'WORKS OVERHEAD COST F.xi'!C7</f>
        <v>117320057</v>
      </c>
      <c r="D11" s="11">
        <f>'WORKS PERSONNEL COST F.x'!D7+'WORKS OVERHEAD COST F.xi'!D7</f>
        <v>97124057</v>
      </c>
      <c r="E11" s="11">
        <f>'WORKS PERSONNEL COST F.x'!E7+'WORKS OVERHEAD COST F.xi'!E7</f>
        <v>154140442</v>
      </c>
    </row>
    <row r="12" spans="1:5" x14ac:dyDescent="0.3">
      <c r="A12" s="25" t="s">
        <v>524</v>
      </c>
      <c r="B12" s="21" t="s">
        <v>488</v>
      </c>
      <c r="C12" s="11">
        <f>'ESD PERSONNEL COST F.x'!C7+'ESD OVERHEAD COST F.xi'!C7</f>
        <v>2695285076.52</v>
      </c>
      <c r="D12" s="11">
        <f>'ESD PERSONNEL COST F.x'!D7+'ESD OVERHEAD COST F.xi'!D7</f>
        <v>2328787517.3899999</v>
      </c>
      <c r="E12" s="11">
        <f>'ESD PERSONNEL COST F.x'!E7+'ESD OVERHEAD COST F.xi'!E7</f>
        <v>2686139629.5</v>
      </c>
    </row>
    <row r="13" spans="1:5" x14ac:dyDescent="0.3">
      <c r="A13" s="25" t="s">
        <v>525</v>
      </c>
      <c r="B13" s="21" t="s">
        <v>759</v>
      </c>
      <c r="C13" s="11">
        <f>'PHC PERSONNEL COST F.x'!C7+'PHC OVERHEAD COST F.xi'!C7</f>
        <v>670647779.50999999</v>
      </c>
      <c r="D13" s="11">
        <f>'PHC PERSONNEL COST F.x'!D7+'PHC OVERHEAD COST F.xi'!D7</f>
        <v>670647779.50999999</v>
      </c>
      <c r="E13" s="11">
        <f>'PHC PERSONNEL COST F.x'!E7+'PHC OVERHEAD COST F.xi'!E7</f>
        <v>757617597</v>
      </c>
    </row>
    <row r="14" spans="1:5" x14ac:dyDescent="0.3">
      <c r="A14" s="25" t="s">
        <v>526</v>
      </c>
      <c r="B14" s="21" t="s">
        <v>489</v>
      </c>
      <c r="C14" s="11">
        <f>'WATSAN PERSONNEL COST F.x'!C7+'WATSAN OVERHEAD COST F.xi'!C7</f>
        <v>304529835.63</v>
      </c>
      <c r="D14" s="11">
        <f>'WATSAN PERSONNEL COST F.x'!D7+'WATSAN OVERHEAD COST F.xi'!D7</f>
        <v>278093416.63</v>
      </c>
      <c r="E14" s="11">
        <f>'WATSAN PERSONNEL COST F.x'!E7+'WATSAN OVERHEAD COST F.xi'!E7</f>
        <v>320899612.34000003</v>
      </c>
    </row>
    <row r="15" spans="1:5" x14ac:dyDescent="0.3">
      <c r="A15" s="25" t="s">
        <v>527</v>
      </c>
      <c r="B15" s="21" t="s">
        <v>490</v>
      </c>
      <c r="C15" s="11">
        <f>'TRADITIONAL PERSONNEL COST F.x'!C7+'TRADITIONAL OVERHEAD COST F.xi'!C7</f>
        <v>47251728</v>
      </c>
      <c r="D15" s="11">
        <f>'TRADITIONAL PERSONNEL COST F.x'!D7+'TRADITIONAL OVERHEAD COST F.xi'!D7</f>
        <v>74051728</v>
      </c>
      <c r="E15" s="11">
        <f>'TRADITIONAL PERSONNEL COST F.x'!E7+'TRADITIONAL OVERHEAD COST F.xi'!E7</f>
        <v>46697822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1"/>
      <c r="D17" s="11"/>
      <c r="E17" s="11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hidden="1" x14ac:dyDescent="0.3">
      <c r="A25" s="6"/>
      <c r="B25" s="7"/>
      <c r="C25" s="10"/>
      <c r="D25" s="10"/>
      <c r="E25" s="10"/>
    </row>
    <row r="26" spans="1:5" hidden="1" x14ac:dyDescent="0.3">
      <c r="A26" s="6"/>
      <c r="B26" s="7"/>
      <c r="C26" s="10"/>
      <c r="D26" s="10"/>
      <c r="E26" s="10"/>
    </row>
    <row r="27" spans="1:5" hidden="1" x14ac:dyDescent="0.3">
      <c r="A27" s="6"/>
      <c r="B27" s="7"/>
      <c r="C27" s="10"/>
      <c r="D27" s="10"/>
      <c r="E27" s="10"/>
    </row>
    <row r="28" spans="1:5" x14ac:dyDescent="0.25">
      <c r="A28" s="4"/>
      <c r="B28" s="5" t="s">
        <v>474</v>
      </c>
      <c r="C28" s="11">
        <f>SUM(C5:C27)</f>
        <v>6533654410.6600008</v>
      </c>
      <c r="D28" s="11">
        <f t="shared" ref="D28:E28" si="0">SUM(D5:D27)</f>
        <v>4712631566.9700003</v>
      </c>
      <c r="E28" s="11">
        <f t="shared" si="0"/>
        <v>6196048660.8800001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zoomScale="90" zoomScaleNormal="91" zoomScaleSheetLayoutView="90" workbookViewId="0">
      <selection activeCell="A3" sqref="A3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5.77734375" style="1" bestFit="1" customWidth="1"/>
    <col min="6" max="16384" width="8.77734375" style="1"/>
  </cols>
  <sheetData>
    <row r="1" spans="1:5" x14ac:dyDescent="0.3">
      <c r="A1" s="148" t="s">
        <v>491</v>
      </c>
      <c r="B1" s="148"/>
      <c r="C1" s="148"/>
      <c r="D1" s="148"/>
      <c r="E1" s="148"/>
    </row>
    <row r="2" spans="1:5" ht="28.2" customHeight="1" x14ac:dyDescent="0.25">
      <c r="A2" s="149" t="s">
        <v>800</v>
      </c>
      <c r="B2" s="149"/>
      <c r="C2" s="149"/>
      <c r="D2" s="149"/>
      <c r="E2" s="149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492</v>
      </c>
      <c r="C4" s="50" t="s">
        <v>593</v>
      </c>
      <c r="D4" s="50" t="s">
        <v>594</v>
      </c>
      <c r="E4" s="50" t="s">
        <v>595</v>
      </c>
    </row>
    <row r="5" spans="1:5" x14ac:dyDescent="0.3">
      <c r="A5" s="5"/>
      <c r="B5" s="23" t="s">
        <v>307</v>
      </c>
      <c r="C5" s="30">
        <f>C6+C11</f>
        <v>6533654410.6599998</v>
      </c>
      <c r="D5" s="30">
        <f t="shared" ref="D5:E5" si="0">D6+D11</f>
        <v>4712631566.9700003</v>
      </c>
      <c r="E5" s="30">
        <f t="shared" si="0"/>
        <v>6196048660.8800001</v>
      </c>
    </row>
    <row r="6" spans="1:5" x14ac:dyDescent="0.3">
      <c r="A6" s="24">
        <v>21</v>
      </c>
      <c r="B6" s="23" t="s">
        <v>465</v>
      </c>
      <c r="C6" s="31">
        <f>SUM(C7:C10)</f>
        <v>4114128478.6599998</v>
      </c>
      <c r="D6" s="31">
        <f t="shared" ref="D6:E6" si="1">SUM(D7:D10)</f>
        <v>3842979920.6400003</v>
      </c>
      <c r="E6" s="31">
        <f t="shared" si="1"/>
        <v>4205729072.29</v>
      </c>
    </row>
    <row r="7" spans="1:5" x14ac:dyDescent="0.3">
      <c r="A7" s="22">
        <v>21010100</v>
      </c>
      <c r="B7" s="21" t="s">
        <v>493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3609391919.6599998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3523456823.6400003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3726038573.8400002</v>
      </c>
    </row>
    <row r="8" spans="1:5" x14ac:dyDescent="0.3">
      <c r="A8" s="22">
        <v>21020100</v>
      </c>
      <c r="B8" s="21" t="s">
        <v>494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147684672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38820000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43240000</v>
      </c>
    </row>
    <row r="9" spans="1:5" x14ac:dyDescent="0.3">
      <c r="A9" s="22">
        <v>21020200</v>
      </c>
      <c r="B9" s="21" t="s">
        <v>495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496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357051887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280703097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436450498.44999999</v>
      </c>
    </row>
    <row r="11" spans="1:5" x14ac:dyDescent="0.3">
      <c r="A11" s="24">
        <v>22</v>
      </c>
      <c r="B11" s="23" t="s">
        <v>497</v>
      </c>
      <c r="C11" s="31">
        <f>SUM(C12:C24)</f>
        <v>2419525932</v>
      </c>
      <c r="D11" s="31">
        <f t="shared" ref="D11:E11" si="2">SUM(D12:D24)</f>
        <v>869651646.32999992</v>
      </c>
      <c r="E11" s="31">
        <f t="shared" si="2"/>
        <v>1990319588.5899999</v>
      </c>
    </row>
    <row r="12" spans="1:5" x14ac:dyDescent="0.25">
      <c r="A12" s="22">
        <v>22020100</v>
      </c>
      <c r="B12" s="21" t="s">
        <v>498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63450000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27623419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81300000</v>
      </c>
    </row>
    <row r="13" spans="1:5" x14ac:dyDescent="0.25">
      <c r="A13" s="22">
        <v>22020200</v>
      </c>
      <c r="B13" s="21" t="s">
        <v>499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38900000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36484181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46200000</v>
      </c>
    </row>
    <row r="14" spans="1:5" x14ac:dyDescent="0.25">
      <c r="A14" s="22">
        <v>22020300</v>
      </c>
      <c r="B14" s="21" t="s">
        <v>500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494780000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108998441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380000000</v>
      </c>
    </row>
    <row r="15" spans="1:5" x14ac:dyDescent="0.25">
      <c r="A15" s="22">
        <v>22020400</v>
      </c>
      <c r="B15" s="21" t="s">
        <v>501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110563000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39139467.18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83000000</v>
      </c>
    </row>
    <row r="16" spans="1:5" x14ac:dyDescent="0.25">
      <c r="A16" s="22">
        <v>22020500</v>
      </c>
      <c r="B16" s="21" t="s">
        <v>502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102000000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25186506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5000000</v>
      </c>
    </row>
    <row r="17" spans="1:5" x14ac:dyDescent="0.25">
      <c r="A17" s="22">
        <v>22020600</v>
      </c>
      <c r="B17" s="21" t="s">
        <v>503</v>
      </c>
      <c r="C17" s="32">
        <f>'CHAIR OVERHEAD COST F.xi'!C48+'SLT OVERHEAD COST F.xi'!C48+'COUNCIL OVERHEAD COST F.xi'!C48+'PMD OVERHEAD COST F.xi'!C48+'AGRIC OVERHEAD COST F.xi'!C48+'FINANCE OVERHEAD COST F.xi'!C48+'WORKS OVERHEAD COST F.xi'!C48+'ESD OVERHEAD COST F.xi'!C48+'PHC OVERHEAD COST F.xi'!C48+'WATSAN OVERHEAD COST F.xi'!C48+'TRADITIONAL OVERHEAD COST F.xi'!C48</f>
        <v>377700000</v>
      </c>
      <c r="D17" s="32">
        <f>'CHAIR OVERHEAD COST F.xi'!D48+'SLT OVERHEAD COST F.xi'!D48+'COUNCIL OVERHEAD COST F.xi'!D48+'PMD OVERHEAD COST F.xi'!D48+'AGRIC OVERHEAD COST F.xi'!D48+'FINANCE OVERHEAD COST F.xi'!D48+'WORKS OVERHEAD COST F.xi'!D48+'ESD OVERHEAD COST F.xi'!D48+'PHC OVERHEAD COST F.xi'!D48+'WATSAN OVERHEAD COST F.xi'!D48+'TRADITIONAL OVERHEAD COST F.xi'!D48</f>
        <v>86764578</v>
      </c>
      <c r="E17" s="32">
        <f>'CHAIR OVERHEAD COST F.xi'!E48+'SLT OVERHEAD COST F.xi'!E48+'COUNCIL OVERHEAD COST F.xi'!E48+'PMD OVERHEAD COST F.xi'!E48+'AGRIC OVERHEAD COST F.xi'!E48+'FINANCE OVERHEAD COST F.xi'!E48+'WORKS OVERHEAD COST F.xi'!E48+'ESD OVERHEAD COST F.xi'!E48+'PHC OVERHEAD COST F.xi'!E48+'WATSAN OVERHEAD COST F.xi'!E48+'TRADITIONAL OVERHEAD COST F.xi'!E48</f>
        <v>114200000</v>
      </c>
    </row>
    <row r="18" spans="1:5" x14ac:dyDescent="0.25">
      <c r="A18" s="22">
        <v>22020700</v>
      </c>
      <c r="B18" s="21" t="s">
        <v>504</v>
      </c>
      <c r="C18" s="32">
        <f>'CHAIR OVERHEAD COST F.xi'!C54+'SLT OVERHEAD COST F.xi'!C54+'COUNCIL OVERHEAD COST F.xi'!C54+'PMD OVERHEAD COST F.xi'!C54+'AGRIC OVERHEAD COST F.xi'!C54+'FINANCE OVERHEAD COST F.xi'!C54+'WORKS OVERHEAD COST F.xi'!C54+'ESD OVERHEAD COST F.xi'!C54+'PHC OVERHEAD COST F.xi'!C54+'WATSAN OVERHEAD COST F.xi'!C54+'TRADITIONAL OVERHEAD COST F.xi'!C54</f>
        <v>13600000</v>
      </c>
      <c r="D18" s="32">
        <f>'CHAIR OVERHEAD COST F.xi'!D54+'SLT OVERHEAD COST F.xi'!D54+'COUNCIL OVERHEAD COST F.xi'!D54+'PMD OVERHEAD COST F.xi'!D54+'AGRIC OVERHEAD COST F.xi'!D54+'FINANCE OVERHEAD COST F.xi'!D54+'WORKS OVERHEAD COST F.xi'!D54+'ESD OVERHEAD COST F.xi'!D54+'PHC OVERHEAD COST F.xi'!D54+'WATSAN OVERHEAD COST F.xi'!D54+'TRADITIONAL OVERHEAD COST F.xi'!D54</f>
        <v>3600000</v>
      </c>
      <c r="E18" s="32">
        <f>'CHAIR OVERHEAD COST F.xi'!E54+'SLT OVERHEAD COST F.xi'!E54+'COUNCIL OVERHEAD COST F.xi'!E54+'PMD OVERHEAD COST F.xi'!E54+'AGRIC OVERHEAD COST F.xi'!E54+'FINANCE OVERHEAD COST F.xi'!E54+'WORKS OVERHEAD COST F.xi'!E54+'ESD OVERHEAD COST F.xi'!E54+'PHC OVERHEAD COST F.xi'!E54+'WATSAN OVERHEAD COST F.xi'!E54+'TRADITIONAL OVERHEAD COST F.xi'!E54</f>
        <v>4100000</v>
      </c>
    </row>
    <row r="19" spans="1:5" x14ac:dyDescent="0.25">
      <c r="A19" s="22">
        <v>22020800</v>
      </c>
      <c r="B19" s="21" t="s">
        <v>505</v>
      </c>
      <c r="C19" s="32">
        <f>'CHAIR OVERHEAD COST F.xi'!C63+'SLT OVERHEAD COST F.xi'!C63+'COUNCIL OVERHEAD COST F.xi'!C63+'PMD OVERHEAD COST F.xi'!C63+'AGRIC OVERHEAD COST F.xi'!C63+'FINANCE OVERHEAD COST F.xi'!C63+'WORKS OVERHEAD COST F.xi'!C63+'ESD OVERHEAD COST F.xi'!C63+'PHC OVERHEAD COST F.xi'!C63+'WATSAN OVERHEAD COST F.xi'!C63+'TRADITIONAL OVERHEAD COST F.xi'!C63</f>
        <v>21000000</v>
      </c>
      <c r="D19" s="32">
        <f>'CHAIR OVERHEAD COST F.xi'!D63+'SLT OVERHEAD COST F.xi'!D63+'COUNCIL OVERHEAD COST F.xi'!D63+'PMD OVERHEAD COST F.xi'!D63+'AGRIC OVERHEAD COST F.xi'!D63+'FINANCE OVERHEAD COST F.xi'!D63+'WORKS OVERHEAD COST F.xi'!D63+'ESD OVERHEAD COST F.xi'!D63+'PHC OVERHEAD COST F.xi'!D63+'WATSAN OVERHEAD COST F.xi'!D63+'TRADITIONAL OVERHEAD COST F.xi'!D63</f>
        <v>2660000</v>
      </c>
      <c r="E19" s="32">
        <f>'CHAIR OVERHEAD COST F.xi'!E63+'SLT OVERHEAD COST F.xi'!E63+'COUNCIL OVERHEAD COST F.xi'!E63+'PMD OVERHEAD COST F.xi'!E63+'AGRIC OVERHEAD COST F.xi'!E63+'FINANCE OVERHEAD COST F.xi'!E63+'WORKS OVERHEAD COST F.xi'!E63+'ESD OVERHEAD COST F.xi'!E63+'PHC OVERHEAD COST F.xi'!E63+'WATSAN OVERHEAD COST F.xi'!E63+'TRADITIONAL OVERHEAD COST F.xi'!E63</f>
        <v>7100000</v>
      </c>
    </row>
    <row r="20" spans="1:5" x14ac:dyDescent="0.25">
      <c r="A20" s="22">
        <v>22020900</v>
      </c>
      <c r="B20" s="21" t="s">
        <v>506</v>
      </c>
      <c r="C20" s="32">
        <f>'CHAIR OVERHEAD COST F.xi'!C67+'SLT OVERHEAD COST F.xi'!C67+'COUNCIL OVERHEAD COST F.xi'!C67+'PMD OVERHEAD COST F.xi'!C67+'AGRIC OVERHEAD COST F.xi'!C67+'FINANCE OVERHEAD COST F.xi'!C67+'WORKS OVERHEAD COST F.xi'!C67+'ESD OVERHEAD COST F.xi'!C67+'PHC OVERHEAD COST F.xi'!C67+'WATSAN OVERHEAD COST F.xi'!C67+'TRADITIONAL OVERHEAD COST F.xi'!C67</f>
        <v>300000</v>
      </c>
      <c r="D20" s="32">
        <f>'CHAIR OVERHEAD COST F.xi'!D67+'SLT OVERHEAD COST F.xi'!D67+'COUNCIL OVERHEAD COST F.xi'!D67+'PMD OVERHEAD COST F.xi'!D67+'AGRIC OVERHEAD COST F.xi'!D67+'FINANCE OVERHEAD COST F.xi'!D67+'WORKS OVERHEAD COST F.xi'!D67+'ESD OVERHEAD COST F.xi'!D67+'PHC OVERHEAD COST F.xi'!D67+'WATSAN OVERHEAD COST F.xi'!D67+'TRADITIONAL OVERHEAD COST F.xi'!D67</f>
        <v>36554.21</v>
      </c>
      <c r="E20" s="32">
        <f>'CHAIR OVERHEAD COST F.xi'!E67+'SLT OVERHEAD COST F.xi'!E67+'COUNCIL OVERHEAD COST F.xi'!E67+'PMD OVERHEAD COST F.xi'!E67+'AGRIC OVERHEAD COST F.xi'!E67+'FINANCE OVERHEAD COST F.xi'!E67+'WORKS OVERHEAD COST F.xi'!E67+'ESD OVERHEAD COST F.xi'!E67+'PHC OVERHEAD COST F.xi'!E67+'WATSAN OVERHEAD COST F.xi'!E67+'TRADITIONAL OVERHEAD COST F.xi'!E67</f>
        <v>300000</v>
      </c>
    </row>
    <row r="21" spans="1:5" x14ac:dyDescent="0.3">
      <c r="A21" s="22">
        <v>22021000</v>
      </c>
      <c r="B21" s="21" t="s">
        <v>507</v>
      </c>
      <c r="C21" s="32">
        <f>'CHAIR OVERHEAD COST F.xi'!C70+'SLT OVERHEAD COST F.xi'!C70+'COUNCIL OVERHEAD COST F.xi'!C70+'PMD OVERHEAD COST F.xi'!C70+'AGRIC OVERHEAD COST F.xi'!C70+'FINANCE OVERHEAD COST F.xi'!C70+'WORKS OVERHEAD COST F.xi'!C70+'ESD OVERHEAD COST F.xi'!C70+'PHC OVERHEAD COST F.xi'!C70+'WATSAN OVERHEAD COST F.xi'!C70+'TRADITIONAL OVERHEAD COST F.xi'!C70</f>
        <v>722232932</v>
      </c>
      <c r="D21" s="32">
        <f>'CHAIR OVERHEAD COST F.xi'!D70+'SLT OVERHEAD COST F.xi'!D70+'COUNCIL OVERHEAD COST F.xi'!D70+'PMD OVERHEAD COST F.xi'!D70+'AGRIC OVERHEAD COST F.xi'!D70+'FINANCE OVERHEAD COST F.xi'!D70+'WORKS OVERHEAD COST F.xi'!D70+'ESD OVERHEAD COST F.xi'!D70+'PHC OVERHEAD COST F.xi'!D70+'WATSAN OVERHEAD COST F.xi'!D70+'TRADITIONAL OVERHEAD COST F.xi'!D70</f>
        <v>279160744.58999997</v>
      </c>
      <c r="E21" s="32">
        <f>'CHAIR OVERHEAD COST F.xi'!E70+'SLT OVERHEAD COST F.xi'!E70+'COUNCIL OVERHEAD COST F.xi'!E70+'PMD OVERHEAD COST F.xi'!E70+'AGRIC OVERHEAD COST F.xi'!E70+'FINANCE OVERHEAD COST F.xi'!E70+'WORKS OVERHEAD COST F.xi'!E70+'ESD OVERHEAD COST F.xi'!E70+'PHC OVERHEAD COST F.xi'!E70+'WATSAN OVERHEAD COST F.xi'!E70+'TRADITIONAL OVERHEAD COST F.xi'!E70</f>
        <v>426150000</v>
      </c>
    </row>
    <row r="22" spans="1:5" x14ac:dyDescent="0.3">
      <c r="A22" s="22">
        <v>22040000</v>
      </c>
      <c r="B22" s="21" t="s">
        <v>508</v>
      </c>
      <c r="C22" s="32">
        <f>'CHAIR OVERHEAD COST F.xi'!C84+'SLT OVERHEAD COST F.xi'!C84+'COUNCIL OVERHEAD COST F.xi'!C84+'PMD OVERHEAD COST F.xi'!C84+'AGRIC OVERHEAD COST F.xi'!C84+'FINANCE OVERHEAD COST F.xi'!C85+'WORKS OVERHEAD COST F.xi'!C84+'ESD OVERHEAD COST F.xi'!C84+'PHC OVERHEAD COST F.xi'!C84+'WATSAN OVERHEAD COST F.xi'!C84+'TRADITIONAL OVERHEAD COST F.xi'!C84</f>
        <v>105000000</v>
      </c>
      <c r="D22" s="32">
        <f>'CHAIR OVERHEAD COST F.xi'!D84+'SLT OVERHEAD COST F.xi'!D84+'COUNCIL OVERHEAD COST F.xi'!D84+'PMD OVERHEAD COST F.xi'!D84+'AGRIC OVERHEAD COST F.xi'!D84+'FINANCE OVERHEAD COST F.xi'!D85+'WORKS OVERHEAD COST F.xi'!D84+'ESD OVERHEAD COST F.xi'!D84+'PHC OVERHEAD COST F.xi'!D84+'WATSAN OVERHEAD COST F.xi'!D84+'TRADITIONAL OVERHEAD COST F.xi'!D84</f>
        <v>80558117.650000006</v>
      </c>
      <c r="E22" s="32">
        <f>'CHAIR OVERHEAD COST F.xi'!E84+'SLT OVERHEAD COST F.xi'!E84+'COUNCIL OVERHEAD COST F.xi'!E84+'PMD OVERHEAD COST F.xi'!E84+'AGRIC OVERHEAD COST F.xi'!E84+'FINANCE OVERHEAD COST F.xi'!E85+'WORKS OVERHEAD COST F.xi'!E84+'ESD OVERHEAD COST F.xi'!E84+'PHC OVERHEAD COST F.xi'!E84+'WATSAN OVERHEAD COST F.xi'!E84+'TRADITIONAL OVERHEAD COST F.xi'!E84</f>
        <v>243793118</v>
      </c>
    </row>
    <row r="23" spans="1:5" x14ac:dyDescent="0.3">
      <c r="A23" s="35">
        <v>22050000</v>
      </c>
      <c r="B23" s="27" t="s">
        <v>536</v>
      </c>
      <c r="C23" s="36">
        <f>'CHAIR OVERHEAD COST F.xi'!C88+'SLT OVERHEAD COST F.xi'!C88+'COUNCIL OVERHEAD COST F.xi'!C88+'PMD OVERHEAD COST F.xi'!C88+'AGRIC OVERHEAD COST F.xi'!C88+'FINANCE OVERHEAD COST F.xi'!C89+'WORKS OVERHEAD COST F.xi'!C88+'ESD OVERHEAD COST F.xi'!C88+'PHC OVERHEAD COST F.xi'!C88+'WATSAN OVERHEAD COST F.xi'!C88+'TRADITIONAL OVERHEAD COST F.xi'!C88</f>
        <v>100000000</v>
      </c>
      <c r="D23" s="36">
        <f>'CHAIR OVERHEAD COST F.xi'!D88+'SLT OVERHEAD COST F.xi'!D88+'COUNCIL OVERHEAD COST F.xi'!D88+'PMD OVERHEAD COST F.xi'!D88+'AGRIC OVERHEAD COST F.xi'!D88+'FINANCE OVERHEAD COST F.xi'!D89+'WORKS OVERHEAD COST F.xi'!D88+'ESD OVERHEAD COST F.xi'!D88+'PHC OVERHEAD COST F.xi'!D88+'WATSAN OVERHEAD COST F.xi'!D88+'TRADITIONAL OVERHEAD COST F.xi'!D88</f>
        <v>79987661.260000005</v>
      </c>
      <c r="E23" s="36">
        <f>'CHAIR OVERHEAD COST F.xi'!E88+'SLT OVERHEAD COST F.xi'!E88+'COUNCIL OVERHEAD COST F.xi'!E88+'PMD OVERHEAD COST F.xi'!E88+'AGRIC OVERHEAD COST F.xi'!E88+'FINANCE OVERHEAD COST F.xi'!E89+'WORKS OVERHEAD COST F.xi'!E88+'ESD OVERHEAD COST F.xi'!E88+'PHC OVERHEAD COST F.xi'!E88+'WATSAN OVERHEAD COST F.xi'!E88+'TRADITIONAL OVERHEAD COST F.xi'!E88</f>
        <v>196676470.59</v>
      </c>
    </row>
    <row r="24" spans="1:5" x14ac:dyDescent="0.3">
      <c r="A24" s="35">
        <v>22060000</v>
      </c>
      <c r="B24" s="27" t="s">
        <v>537</v>
      </c>
      <c r="C24" s="36">
        <f>'CHAIR OVERHEAD COST F.xi'!C93+'SLT OVERHEAD COST F.xi'!C93+'COUNCIL OVERHEAD COST F.xi'!C93+'PMD OVERHEAD COST F.xi'!C93+'AGRIC OVERHEAD COST F.xi'!C93+'FINANCE OVERHEAD COST F.xi'!C94+'WORKS OVERHEAD COST F.xi'!C93+'ESD OVERHEAD COST F.xi'!C93+'PHC OVERHEAD COST F.xi'!C93+'WATSAN OVERHEAD COST F.xi'!C93+'TRADITIONAL OVERHEAD COST F.xi'!C93</f>
        <v>270000000</v>
      </c>
      <c r="D24" s="36">
        <f>'CHAIR OVERHEAD COST F.xi'!D93+'SLT OVERHEAD COST F.xi'!D93+'COUNCIL OVERHEAD COST F.xi'!D93+'PMD OVERHEAD COST F.xi'!D93+'AGRIC OVERHEAD COST F.xi'!D93+'FINANCE OVERHEAD COST F.xi'!D94+'WORKS OVERHEAD COST F.xi'!D93+'ESD OVERHEAD COST F.xi'!D93+'PHC OVERHEAD COST F.xi'!D93+'WATSAN OVERHEAD COST F.xi'!D93+'TRADITIONAL OVERHEAD COST F.xi'!D93</f>
        <v>99451976.439999998</v>
      </c>
      <c r="E24" s="36">
        <f>'CHAIR OVERHEAD COST F.xi'!E93+'SLT OVERHEAD COST F.xi'!E93+'COUNCIL OVERHEAD COST F.xi'!E93+'PMD OVERHEAD COST F.xi'!E93+'AGRIC OVERHEAD COST F.xi'!E93+'FINANCE OVERHEAD COST F.xi'!E94+'WORKS OVERHEAD COST F.xi'!E93+'ESD OVERHEAD COST F.xi'!E93+'PHC OVERHEAD COST F.xi'!E93+'WATSAN OVERHEAD COST F.xi'!E93+'TRADITIONAL OVERHEAD COST F.xi'!E93</f>
        <v>402500000</v>
      </c>
    </row>
    <row r="25" spans="1:5" x14ac:dyDescent="0.3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3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3">
      <c r="A27" s="22" t="s">
        <v>341</v>
      </c>
      <c r="B27" s="23" t="s">
        <v>474</v>
      </c>
      <c r="C27" s="31">
        <f>C5</f>
        <v>6533654410.6599998</v>
      </c>
      <c r="D27" s="31">
        <f t="shared" ref="D27:E27" si="3">D5</f>
        <v>4712631566.9700003</v>
      </c>
      <c r="E27" s="31">
        <f t="shared" si="3"/>
        <v>6196048660.8800001</v>
      </c>
    </row>
    <row r="28" spans="1:5" hidden="1" x14ac:dyDescent="0.3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91" zoomScaleSheetLayoutView="90" workbookViewId="0">
      <selection activeCell="A3" sqref="A3"/>
    </sheetView>
  </sheetViews>
  <sheetFormatPr defaultColWidth="8.77734375" defaultRowHeight="15" x14ac:dyDescent="0.25"/>
  <cols>
    <col min="1" max="1" width="15" style="1" customWidth="1"/>
    <col min="2" max="2" width="52" style="1" bestFit="1" customWidth="1"/>
    <col min="3" max="5" width="24.21875" style="1" bestFit="1" customWidth="1"/>
    <col min="6" max="16384" width="8.77734375" style="1"/>
  </cols>
  <sheetData>
    <row r="1" spans="1:5" x14ac:dyDescent="0.3">
      <c r="A1" s="148" t="s">
        <v>491</v>
      </c>
      <c r="B1" s="148"/>
      <c r="C1" s="148"/>
      <c r="D1" s="148"/>
      <c r="E1" s="148"/>
    </row>
    <row r="2" spans="1:5" ht="36.6" customHeight="1" x14ac:dyDescent="0.25">
      <c r="A2" s="150" t="s">
        <v>801</v>
      </c>
      <c r="B2" s="150"/>
      <c r="C2" s="150"/>
      <c r="D2" s="150"/>
      <c r="E2" s="150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492</v>
      </c>
      <c r="C4" s="50" t="s">
        <v>593</v>
      </c>
      <c r="D4" s="50" t="s">
        <v>594</v>
      </c>
      <c r="E4" s="50" t="s">
        <v>595</v>
      </c>
    </row>
    <row r="5" spans="1:5" x14ac:dyDescent="0.3">
      <c r="A5" s="20">
        <v>32010100</v>
      </c>
      <c r="B5" s="21" t="s">
        <v>509</v>
      </c>
      <c r="C5" s="28">
        <f>'PMD CAPITAL EXP F.xii'!D7+'AGRIC CAPITAL EXP F.xii'!D7+'FINANCE CAPITAL EXP F.xii'!D7+'WORKS CAPITAL EXP F.xii'!D7+'ESD CAPITAL EXP F.xii'!D7+'PHC CAPITAL EXP F.xii'!D7+'WATSAN CAPITAL EXP F.xii'!D7</f>
        <v>567115126</v>
      </c>
      <c r="D5" s="28">
        <f>'PMD CAPITAL EXP F.xii'!E7+'AGRIC CAPITAL EXP F.xii'!E7+'FINANCE CAPITAL EXP F.xii'!E7+'WORKS CAPITAL EXP F.xii'!E7+'ESD CAPITAL EXP F.xii'!E7+'PHC CAPITAL EXP F.xii'!E7+'WATSAN CAPITAL EXP F.xii'!E7</f>
        <v>261012378</v>
      </c>
      <c r="E5" s="28">
        <f>'PMD CAPITAL EXP F.xii'!F7+'AGRIC CAPITAL EXP F.xii'!F7+'FINANCE CAPITAL EXP F.xii'!F7+'WORKS CAPITAL EXP F.xii'!F7+'ESD CAPITAL EXP F.xii'!F7+'PHC CAPITAL EXP F.xii'!F7+'WATSAN CAPITAL EXP F.xii'!F7</f>
        <v>1054812812.95</v>
      </c>
    </row>
    <row r="6" spans="1:5" x14ac:dyDescent="0.3">
      <c r="A6" s="20">
        <v>32010200</v>
      </c>
      <c r="B6" s="21" t="s">
        <v>597</v>
      </c>
      <c r="C6" s="28">
        <f>'PMD CAPITAL EXP F.xii'!D17+'AGRIC CAPITAL EXP F.xii'!D17+'FINANCE CAPITAL EXP F.xii'!D11+'WORKS CAPITAL EXP F.xii'!D17+'ESD CAPITAL EXP F.xii'!D17+'PHC CAPITAL EXP F.xii'!D19+'WATSAN CAPITAL EXP F.xii'!D17</f>
        <v>535481876.26999998</v>
      </c>
      <c r="D6" s="28">
        <f>'PMD CAPITAL EXP F.xii'!E17+'AGRIC CAPITAL EXP F.xii'!E17+'FINANCE CAPITAL EXP F.xii'!E11+'WORKS CAPITAL EXP F.xii'!E17+'ESD CAPITAL EXP F.xii'!E17+'PHC CAPITAL EXP F.xii'!E19+'WATSAN CAPITAL EXP F.xii'!E17</f>
        <v>307804968.09000003</v>
      </c>
      <c r="E6" s="28">
        <f>'PMD CAPITAL EXP F.xii'!F17+'AGRIC CAPITAL EXP F.xii'!F17+'FINANCE CAPITAL EXP F.xii'!F11+'WORKS CAPITAL EXP F.xii'!F17+'ESD CAPITAL EXP F.xii'!F17+'PHC CAPITAL EXP F.xii'!F19+'WATSAN CAPITAL EXP F.xii'!F17</f>
        <v>1906227154.5699999</v>
      </c>
    </row>
    <row r="7" spans="1:5" x14ac:dyDescent="0.3">
      <c r="A7" s="20">
        <v>32010300</v>
      </c>
      <c r="B7" s="21" t="s">
        <v>510</v>
      </c>
      <c r="C7" s="28">
        <f>'PMD CAPITAL EXP F.xii'!D28+'AGRIC CAPITAL EXP F.xii'!D28+'FINANCE CAPITAL EXP F.xii'!D16+'WORKS CAPITAL EXP F.xii'!D28+'ESD CAPITAL EXP F.xii'!D28+'PHC CAPITAL EXP F.xii'!D30+'WATSAN CAPITAL EXP F.xii'!D28</f>
        <v>0</v>
      </c>
      <c r="D7" s="28">
        <f>'PMD CAPITAL EXP F.xii'!E28+'AGRIC CAPITAL EXP F.xii'!E28+'FINANCE CAPITAL EXP F.xii'!E16+'WORKS CAPITAL EXP F.xii'!E28+'ESD CAPITAL EXP F.xii'!E28+'PHC CAPITAL EXP F.xii'!E30+'WATSAN CAPITAL EXP F.xii'!E28</f>
        <v>0</v>
      </c>
      <c r="E7" s="28">
        <f>'PMD CAPITAL EXP F.xii'!F28+'AGRIC CAPITAL EXP F.xii'!F28+'FINANCE CAPITAL EXP F.xii'!F16+'WORKS CAPITAL EXP F.xii'!F28+'ESD CAPITAL EXP F.xii'!F28+'PHC CAPITAL EXP F.xii'!F30+'WATSAN CAPITAL EXP F.xii'!F28</f>
        <v>0</v>
      </c>
    </row>
    <row r="8" spans="1:5" x14ac:dyDescent="0.3">
      <c r="A8" s="20">
        <v>32010400</v>
      </c>
      <c r="B8" s="21" t="s">
        <v>511</v>
      </c>
      <c r="C8" s="28">
        <f>'PMD CAPITAL EXP F.xii'!D34+'AGRIC CAPITAL EXP F.xii'!D34+'FINANCE CAPITAL EXP F.xii'!D22+'WORKS CAPITAL EXP F.xii'!D34+'ESD CAPITAL EXP F.xii'!D34+'PHC CAPITAL EXP F.xii'!D36+'WATSAN CAPITAL EXP F.xii'!D34</f>
        <v>252000000</v>
      </c>
      <c r="D8" s="28">
        <f>'PMD CAPITAL EXP F.xii'!E34+'AGRIC CAPITAL EXP F.xii'!E34+'FINANCE CAPITAL EXP F.xii'!E22+'WORKS CAPITAL EXP F.xii'!E34+'ESD CAPITAL EXP F.xii'!E34+'PHC CAPITAL EXP F.xii'!E36+'WATSAN CAPITAL EXP F.xii'!E34</f>
        <v>196112751.12</v>
      </c>
      <c r="E8" s="28">
        <f>'PMD CAPITAL EXP F.xii'!F34+'AGRIC CAPITAL EXP F.xii'!F34+'FINANCE CAPITAL EXP F.xii'!F22+'WORKS CAPITAL EXP F.xii'!F34+'ESD CAPITAL EXP F.xii'!F34+'PHC CAPITAL EXP F.xii'!F36+'WATSAN CAPITAL EXP F.xii'!F34</f>
        <v>207000000</v>
      </c>
    </row>
    <row r="9" spans="1:5" x14ac:dyDescent="0.3">
      <c r="A9" s="20">
        <v>32010500</v>
      </c>
      <c r="B9" s="21" t="s">
        <v>512</v>
      </c>
      <c r="C9" s="28">
        <f>'PMD CAPITAL EXP F.xii'!D41+'AGRIC CAPITAL EXP F.xii'!D40+'FINANCE CAPITAL EXP F.xii'!D28+'WORKS CAPITAL EXP F.xii'!D40+'ESD CAPITAL EXP F.xii'!D40+'PHC CAPITAL EXP F.xii'!D42+'WATSAN CAPITAL EXP F.xii'!D40</f>
        <v>265000000</v>
      </c>
      <c r="D9" s="28">
        <f>'PMD CAPITAL EXP F.xii'!E41+'AGRIC CAPITAL EXP F.xii'!E40+'FINANCE CAPITAL EXP F.xii'!E28+'WORKS CAPITAL EXP F.xii'!E40+'ESD CAPITAL EXP F.xii'!E40+'PHC CAPITAL EXP F.xii'!E42+'WATSAN CAPITAL EXP F.xii'!E40</f>
        <v>25473697.710000001</v>
      </c>
      <c r="E9" s="28">
        <f>'PMD CAPITAL EXP F.xii'!F41+'AGRIC CAPITAL EXP F.xii'!F40+'FINANCE CAPITAL EXP F.xii'!F28+'WORKS CAPITAL EXP F.xii'!F40+'ESD CAPITAL EXP F.xii'!F40+'PHC CAPITAL EXP F.xii'!F42+'WATSAN CAPITAL EXP F.xii'!F40</f>
        <v>318000000</v>
      </c>
    </row>
    <row r="10" spans="1:5" x14ac:dyDescent="0.3">
      <c r="A10" s="20">
        <v>32010600</v>
      </c>
      <c r="B10" s="21" t="s">
        <v>513</v>
      </c>
      <c r="C10" s="28">
        <f>'PMD CAPITAL EXP F.xii'!D50+'AGRIC CAPITAL EXP F.xii'!D49+'FINANCE CAPITAL EXP F.xii'!D37+'WORKS CAPITAL EXP F.xii'!D49+'ESD CAPITAL EXP F.xii'!D49+'PHC CAPITAL EXP F.xii'!D51+'WATSAN CAPITAL EXP F.xii'!D49</f>
        <v>0</v>
      </c>
      <c r="D10" s="28">
        <f>'PMD CAPITAL EXP F.xii'!E50+'AGRIC CAPITAL EXP F.xii'!E49+'FINANCE CAPITAL EXP F.xii'!E37+'WORKS CAPITAL EXP F.xii'!E49+'ESD CAPITAL EXP F.xii'!E49+'PHC CAPITAL EXP F.xii'!E51+'WATSAN CAPITAL EXP F.xii'!E49</f>
        <v>0</v>
      </c>
      <c r="E10" s="28">
        <f>'PMD CAPITAL EXP F.xii'!F50+'AGRIC CAPITAL EXP F.xii'!F49+'FINANCE CAPITAL EXP F.xii'!F37+'WORKS CAPITAL EXP F.xii'!F49+'ESD CAPITAL EXP F.xii'!F49+'PHC CAPITAL EXP F.xii'!F51+'WATSAN CAPITAL EXP F.xii'!F49</f>
        <v>0</v>
      </c>
    </row>
    <row r="11" spans="1:5" x14ac:dyDescent="0.3">
      <c r="A11" s="20">
        <v>32010900</v>
      </c>
      <c r="B11" s="21" t="s">
        <v>514</v>
      </c>
      <c r="C11" s="28">
        <f>'PMD CAPITAL EXP F.xii'!D57+'AGRIC CAPITAL EXP F.xii'!D56+'FINANCE CAPITAL EXP F.xii'!D44+'WORKS CAPITAL EXP F.xii'!D56+'ESD CAPITAL EXP F.xii'!D56+'PHC CAPITAL EXP F.xii'!D58+'WATSAN CAPITAL EXP F.xii'!D56</f>
        <v>736000000</v>
      </c>
      <c r="D11" s="28">
        <f>'PMD CAPITAL EXP F.xii'!E57+'AGRIC CAPITAL EXP F.xii'!E56+'FINANCE CAPITAL EXP F.xii'!E44+'WORKS CAPITAL EXP F.xii'!E56+'ESD CAPITAL EXP F.xii'!E56+'PHC CAPITAL EXP F.xii'!E58+'WATSAN CAPITAL EXP F.xii'!E56</f>
        <v>0</v>
      </c>
      <c r="E11" s="28">
        <f>'PMD CAPITAL EXP F.xii'!F57+'AGRIC CAPITAL EXP F.xii'!F56+'FINANCE CAPITAL EXP F.xii'!F44+'WORKS CAPITAL EXP F.xii'!F56+'ESD CAPITAL EXP F.xii'!F56+'PHC CAPITAL EXP F.xii'!F58+'WATSAN CAPITAL EXP F.xii'!F56</f>
        <v>300000000</v>
      </c>
    </row>
    <row r="12" spans="1:5" x14ac:dyDescent="0.3">
      <c r="A12" s="20">
        <v>32020100</v>
      </c>
      <c r="B12" s="21" t="s">
        <v>515</v>
      </c>
      <c r="C12" s="28">
        <f>'PMD CAPITAL EXP F.xii'!D69+'AGRIC CAPITAL EXP F.xii'!D68+'FINANCE CAPITAL EXP F.xii'!D56+'WORKS CAPITAL EXP F.xii'!D68+'ESD CAPITAL EXP F.xii'!D68+'PHC CAPITAL EXP F.xii'!D70+'WATSAN CAPITAL EXP F.xii'!D68</f>
        <v>0</v>
      </c>
      <c r="D12" s="28">
        <f>'PMD CAPITAL EXP F.xii'!E69+'AGRIC CAPITAL EXP F.xii'!E68+'FINANCE CAPITAL EXP F.xii'!E56+'WORKS CAPITAL EXP F.xii'!E68+'ESD CAPITAL EXP F.xii'!E68+'PHC CAPITAL EXP F.xii'!E70+'WATSAN CAPITAL EXP F.xii'!E68</f>
        <v>0</v>
      </c>
      <c r="E12" s="28">
        <f>'PMD CAPITAL EXP F.xii'!F69+'AGRIC CAPITAL EXP F.xii'!F68+'FINANCE CAPITAL EXP F.xii'!F56+'WORKS CAPITAL EXP F.xii'!F68+'ESD CAPITAL EXP F.xii'!F68+'PHC CAPITAL EXP F.xii'!F70+'WATSAN CAPITAL EXP F.xii'!F68</f>
        <v>200000000</v>
      </c>
    </row>
    <row r="13" spans="1:5" x14ac:dyDescent="0.3">
      <c r="A13" s="20">
        <v>32030100</v>
      </c>
      <c r="B13" s="21" t="s">
        <v>466</v>
      </c>
      <c r="C13" s="28">
        <f>'PMD CAPITAL EXP F.xii'!D76+'AGRIC CAPITAL EXP F.xii'!D75+'FINANCE CAPITAL EXP F.xii'!D63+'WORKS CAPITAL EXP F.xii'!D75+'ESD CAPITAL EXP F.xii'!D75+'PHC CAPITAL EXP F.xii'!D77+'WATSAN CAPITAL EXP F.xii'!D75</f>
        <v>2000000</v>
      </c>
      <c r="D13" s="28">
        <f>'PMD CAPITAL EXP F.xii'!E76+'AGRIC CAPITAL EXP F.xii'!E75+'FINANCE CAPITAL EXP F.xii'!E63+'WORKS CAPITAL EXP F.xii'!E75+'ESD CAPITAL EXP F.xii'!E75+'PHC CAPITAL EXP F.xii'!E77+'WATSAN CAPITAL EXP F.xii'!E75</f>
        <v>0</v>
      </c>
      <c r="E13" s="28">
        <f>'PMD CAPITAL EXP F.xii'!F76+'AGRIC CAPITAL EXP F.xii'!F75+'FINANCE CAPITAL EXP F.xii'!F63+'WORKS CAPITAL EXP F.xii'!F75+'ESD CAPITAL EXP F.xii'!F75+'PHC CAPITAL EXP F.xii'!F77+'WATSAN CAPITAL EXP F.xii'!F75</f>
        <v>3000000</v>
      </c>
    </row>
    <row r="14" spans="1:5" x14ac:dyDescent="0.3">
      <c r="A14" s="20">
        <v>32011000</v>
      </c>
      <c r="B14" s="21" t="s">
        <v>554</v>
      </c>
      <c r="C14" s="28">
        <f>'PMD CAPITAL EXP F.xii'!D82+'AGRIC CAPITAL EXP F.xii'!D81+'FINANCE CAPITAL EXP F.xii'!D69+'WORKS CAPITAL EXP F.xii'!D81+'ESD CAPITAL EXP F.xii'!D81+'PHC CAPITAL EXP F.xii'!D83+'WATSAN CAPITAL EXP F.xii'!D81</f>
        <v>0</v>
      </c>
      <c r="D14" s="28">
        <f>'PMD CAPITAL EXP F.xii'!E82+'AGRIC CAPITAL EXP F.xii'!E81+'FINANCE CAPITAL EXP F.xii'!E69+'WORKS CAPITAL EXP F.xii'!E81+'ESD CAPITAL EXP F.xii'!E81+'PHC CAPITAL EXP F.xii'!E83+'WATSAN CAPITAL EXP F.xii'!E81</f>
        <v>0</v>
      </c>
      <c r="E14" s="28">
        <f>'PMD CAPITAL EXP F.xii'!F82+'AGRIC CAPITAL EXP F.xii'!F81+'FINANCE CAPITAL EXP F.xii'!F69+'WORKS CAPITAL EXP F.xii'!F81+'ESD CAPITAL EXP F.xii'!F81+'PHC CAPITAL EXP F.xii'!F83+'WATSAN CAPITAL EXP F.xii'!F81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3">
      <c r="A22" s="21" t="s">
        <v>341</v>
      </c>
      <c r="B22" s="21" t="s">
        <v>341</v>
      </c>
      <c r="C22" s="21"/>
      <c r="D22" s="21"/>
      <c r="E22" s="21"/>
    </row>
    <row r="23" spans="1:5" hidden="1" x14ac:dyDescent="0.3">
      <c r="A23" s="21" t="s">
        <v>341</v>
      </c>
      <c r="B23" s="21" t="s">
        <v>341</v>
      </c>
      <c r="C23" s="21"/>
      <c r="D23" s="21"/>
      <c r="E23" s="21"/>
    </row>
    <row r="24" spans="1:5" hidden="1" x14ac:dyDescent="0.3">
      <c r="A24" s="21" t="s">
        <v>341</v>
      </c>
      <c r="B24" s="21" t="s">
        <v>341</v>
      </c>
      <c r="C24" s="21"/>
      <c r="D24" s="21"/>
      <c r="E24" s="21"/>
    </row>
    <row r="25" spans="1:5" hidden="1" x14ac:dyDescent="0.3">
      <c r="A25" s="21" t="s">
        <v>341</v>
      </c>
      <c r="B25" s="21" t="s">
        <v>341</v>
      </c>
      <c r="C25" s="21"/>
      <c r="D25" s="21"/>
      <c r="E25" s="21"/>
    </row>
    <row r="26" spans="1:5" hidden="1" x14ac:dyDescent="0.3">
      <c r="A26" s="21" t="s">
        <v>341</v>
      </c>
      <c r="B26" s="21" t="s">
        <v>341</v>
      </c>
      <c r="C26" s="21"/>
      <c r="D26" s="21"/>
      <c r="E26" s="21"/>
    </row>
    <row r="27" spans="1:5" hidden="1" x14ac:dyDescent="0.3">
      <c r="A27" s="21" t="s">
        <v>341</v>
      </c>
      <c r="B27" s="21" t="s">
        <v>341</v>
      </c>
      <c r="C27" s="21"/>
      <c r="D27" s="21"/>
      <c r="E27" s="21"/>
    </row>
    <row r="28" spans="1:5" x14ac:dyDescent="0.3">
      <c r="A28" s="21" t="s">
        <v>341</v>
      </c>
      <c r="B28" s="23" t="s">
        <v>516</v>
      </c>
      <c r="C28" s="29">
        <f>SUM(C5:C27)</f>
        <v>2357597002.27</v>
      </c>
      <c r="D28" s="29">
        <f t="shared" ref="D28:E28" si="0">SUM(D5:D27)</f>
        <v>790403794.92000008</v>
      </c>
      <c r="E28" s="29">
        <f t="shared" si="0"/>
        <v>3989039967.52</v>
      </c>
    </row>
    <row r="29" spans="1:5" hidden="1" x14ac:dyDescent="0.25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91" zoomScaleSheetLayoutView="90" workbookViewId="0">
      <selection activeCell="A3" sqref="A3"/>
    </sheetView>
  </sheetViews>
  <sheetFormatPr defaultColWidth="8.77734375" defaultRowHeight="15" x14ac:dyDescent="0.25"/>
  <cols>
    <col min="1" max="1" width="16" style="1" customWidth="1"/>
    <col min="2" max="2" width="52" style="1" bestFit="1" customWidth="1"/>
    <col min="3" max="5" width="24.21875" style="1" bestFit="1" customWidth="1"/>
    <col min="6" max="16384" width="8.77734375" style="1"/>
  </cols>
  <sheetData>
    <row r="1" spans="1:5" x14ac:dyDescent="0.3">
      <c r="A1" s="148" t="s">
        <v>528</v>
      </c>
      <c r="B1" s="148"/>
      <c r="C1" s="148"/>
      <c r="D1" s="148"/>
      <c r="E1" s="148"/>
    </row>
    <row r="2" spans="1:5" ht="39.6" customHeight="1" x14ac:dyDescent="0.25">
      <c r="A2" s="150" t="s">
        <v>802</v>
      </c>
      <c r="B2" s="150"/>
      <c r="C2" s="150"/>
      <c r="D2" s="150"/>
      <c r="E2" s="150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481</v>
      </c>
      <c r="C4" s="50" t="s">
        <v>593</v>
      </c>
      <c r="D4" s="50" t="s">
        <v>594</v>
      </c>
      <c r="E4" s="50" t="s">
        <v>595</v>
      </c>
    </row>
    <row r="5" spans="1:5" x14ac:dyDescent="0.3">
      <c r="A5" s="25" t="s">
        <v>517</v>
      </c>
      <c r="B5" s="27" t="s">
        <v>482</v>
      </c>
      <c r="C5" s="11">
        <v>0</v>
      </c>
      <c r="D5" s="11">
        <v>0</v>
      </c>
      <c r="E5" s="11">
        <v>0</v>
      </c>
    </row>
    <row r="6" spans="1:5" x14ac:dyDescent="0.3">
      <c r="A6" s="25" t="s">
        <v>518</v>
      </c>
      <c r="B6" s="27" t="s">
        <v>483</v>
      </c>
      <c r="C6" s="11">
        <v>0</v>
      </c>
      <c r="D6" s="11">
        <v>0</v>
      </c>
      <c r="E6" s="11">
        <v>0</v>
      </c>
    </row>
    <row r="7" spans="1:5" x14ac:dyDescent="0.3">
      <c r="A7" s="25" t="s">
        <v>519</v>
      </c>
      <c r="B7" s="27" t="s">
        <v>484</v>
      </c>
      <c r="C7" s="11">
        <v>0</v>
      </c>
      <c r="D7" s="11">
        <v>0</v>
      </c>
      <c r="E7" s="11">
        <v>0</v>
      </c>
    </row>
    <row r="8" spans="1:5" x14ac:dyDescent="0.3">
      <c r="A8" s="25" t="s">
        <v>520</v>
      </c>
      <c r="B8" s="21" t="s">
        <v>752</v>
      </c>
      <c r="C8" s="11">
        <f>'PMD CAPITAL EXP F.xii'!D6</f>
        <v>439000000</v>
      </c>
      <c r="D8" s="11">
        <f>'PMD CAPITAL EXP F.xii'!E6</f>
        <v>295604191.63999999</v>
      </c>
      <c r="E8" s="11">
        <f>'PMD CAPITAL EXP F.xii'!F6</f>
        <v>393000000</v>
      </c>
    </row>
    <row r="9" spans="1:5" x14ac:dyDescent="0.3">
      <c r="A9" s="25" t="s">
        <v>521</v>
      </c>
      <c r="B9" s="21" t="s">
        <v>485</v>
      </c>
      <c r="C9" s="11">
        <f>'AGRIC CAPITAL EXP F.xii'!D6</f>
        <v>756000000</v>
      </c>
      <c r="D9" s="11">
        <f>'AGRIC CAPITAL EXP F.xii'!E6</f>
        <v>6000000</v>
      </c>
      <c r="E9" s="11">
        <f>'AGRIC CAPITAL EXP F.xii'!F6</f>
        <v>543000000</v>
      </c>
    </row>
    <row r="10" spans="1:5" x14ac:dyDescent="0.3">
      <c r="A10" s="25" t="s">
        <v>522</v>
      </c>
      <c r="B10" s="21" t="s">
        <v>486</v>
      </c>
      <c r="C10" s="11">
        <f>'FINANCE CAPITAL EXP F.xii'!D6</f>
        <v>0</v>
      </c>
      <c r="D10" s="11">
        <f>'FINANCE CAPITAL EXP F.xii'!E6</f>
        <v>0</v>
      </c>
      <c r="E10" s="11">
        <f>'FINANCE CAPITAL EXP F.xii'!F6</f>
        <v>1697440564.5699999</v>
      </c>
    </row>
    <row r="11" spans="1:5" x14ac:dyDescent="0.3">
      <c r="A11" s="25" t="s">
        <v>523</v>
      </c>
      <c r="B11" s="21" t="s">
        <v>487</v>
      </c>
      <c r="C11" s="11">
        <f>'WORKS CAPITAL EXP F.xii'!D6</f>
        <v>737981876.26999998</v>
      </c>
      <c r="D11" s="11">
        <f>'WORKS CAPITAL EXP F.xii'!E6</f>
        <v>262478550.40000001</v>
      </c>
      <c r="E11" s="11">
        <f>'WORKS CAPITAL EXP F.xii'!F6</f>
        <v>681286590</v>
      </c>
    </row>
    <row r="12" spans="1:5" x14ac:dyDescent="0.3">
      <c r="A12" s="25" t="s">
        <v>524</v>
      </c>
      <c r="B12" s="21" t="s">
        <v>488</v>
      </c>
      <c r="C12" s="11">
        <f>'ESD CAPITAL EXP F.xii'!D6</f>
        <v>109500000</v>
      </c>
      <c r="D12" s="11">
        <f>'ESD CAPITAL EXP F.xii'!E6</f>
        <v>82865091.479999989</v>
      </c>
      <c r="E12" s="11">
        <f>'ESD CAPITAL EXP F.xii'!F6</f>
        <v>354500000</v>
      </c>
    </row>
    <row r="13" spans="1:5" x14ac:dyDescent="0.3">
      <c r="A13" s="25" t="s">
        <v>525</v>
      </c>
      <c r="B13" s="21" t="s">
        <v>759</v>
      </c>
      <c r="C13" s="11">
        <f>'PHC CAPITAL EXP F.xii'!D6</f>
        <v>151115126</v>
      </c>
      <c r="D13" s="11">
        <f>'PHC CAPITAL EXP F.xii'!E6</f>
        <v>71875971</v>
      </c>
      <c r="E13" s="11">
        <f>'PHC CAPITAL EXP F.xii'!F6</f>
        <v>139812812.94999999</v>
      </c>
    </row>
    <row r="14" spans="1:5" x14ac:dyDescent="0.3">
      <c r="A14" s="25" t="s">
        <v>526</v>
      </c>
      <c r="B14" s="21" t="s">
        <v>489</v>
      </c>
      <c r="C14" s="11">
        <f>'WATSAN CAPITAL EXP F.xii'!D6</f>
        <v>164000000</v>
      </c>
      <c r="D14" s="11">
        <f>'WATSAN CAPITAL EXP F.xii'!E6</f>
        <v>71579990.400000006</v>
      </c>
      <c r="E14" s="11">
        <f>'WATSAN CAPITAL EXP F.xii'!F6</f>
        <v>180000000</v>
      </c>
    </row>
    <row r="15" spans="1:5" x14ac:dyDescent="0.3">
      <c r="A15" s="25" t="s">
        <v>527</v>
      </c>
      <c r="B15" s="27" t="s">
        <v>490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3">
      <c r="A25" s="4"/>
      <c r="B25" s="5" t="s">
        <v>474</v>
      </c>
      <c r="C25" s="11">
        <f>SUM(C5:C24)</f>
        <v>2357597002.27</v>
      </c>
      <c r="D25" s="11">
        <f t="shared" ref="D25:E25" si="0">SUM(D5:D24)</f>
        <v>790403794.91999996</v>
      </c>
      <c r="E25" s="11">
        <f t="shared" si="0"/>
        <v>3989039967.5199995</v>
      </c>
    </row>
    <row r="26" spans="1:5" hidden="1" x14ac:dyDescent="0.3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A2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803</v>
      </c>
      <c r="B3" s="150"/>
      <c r="C3" s="150"/>
      <c r="D3" s="150"/>
      <c r="E3" s="150"/>
    </row>
    <row r="4" spans="1:5" x14ac:dyDescent="0.3">
      <c r="A4" s="149" t="s">
        <v>749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17437542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10568208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10568208</v>
      </c>
      <c r="D14" s="12">
        <f t="shared" ref="D14:E14" si="4">SUM(D15:D17)</f>
        <v>0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5284104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5284104</v>
      </c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804</v>
      </c>
      <c r="B4" s="150"/>
      <c r="C4" s="150"/>
      <c r="D4" s="150"/>
      <c r="E4" s="150"/>
    </row>
    <row r="5" spans="1:5" x14ac:dyDescent="0.3">
      <c r="A5" s="149" t="s">
        <v>749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358200000</v>
      </c>
      <c r="D7" s="12">
        <f t="shared" ref="D7:E7" si="0">D8+D84+D88+D93</f>
        <v>69021756</v>
      </c>
      <c r="E7" s="12">
        <f t="shared" si="0"/>
        <v>113200000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358200000</v>
      </c>
      <c r="D8" s="12">
        <f t="shared" ref="D8:E8" si="1">D9+D14+D22+D36+D45+D48+D54+D63+D67+D70</f>
        <v>69021756</v>
      </c>
      <c r="E8" s="12">
        <f t="shared" si="1"/>
        <v>113200000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14000000</v>
      </c>
      <c r="D9" s="12">
        <f t="shared" ref="D9:E9" si="2">SUM(D10:D13)</f>
        <v>8541000</v>
      </c>
      <c r="E9" s="12">
        <f t="shared" si="2"/>
        <v>54000000</v>
      </c>
    </row>
    <row r="10" spans="1:5" x14ac:dyDescent="0.3">
      <c r="A10" s="43">
        <v>22020101</v>
      </c>
      <c r="B10" s="44" t="s">
        <v>23</v>
      </c>
      <c r="C10" s="41"/>
      <c r="D10" s="41"/>
      <c r="E10" s="41">
        <v>4000000</v>
      </c>
    </row>
    <row r="11" spans="1:5" x14ac:dyDescent="0.3">
      <c r="A11" s="43">
        <v>22020102</v>
      </c>
      <c r="B11" s="44" t="s">
        <v>24</v>
      </c>
      <c r="C11" s="41">
        <v>14000000</v>
      </c>
      <c r="D11" s="41">
        <v>8541000</v>
      </c>
      <c r="E11" s="41">
        <v>0</v>
      </c>
    </row>
    <row r="12" spans="1:5" x14ac:dyDescent="0.3">
      <c r="A12" s="43">
        <v>22020103</v>
      </c>
      <c r="B12" s="44" t="s">
        <v>25</v>
      </c>
      <c r="C12" s="41">
        <v>0</v>
      </c>
      <c r="D12" s="41">
        <v>0</v>
      </c>
      <c r="E12" s="41">
        <v>50000000</v>
      </c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15000000</v>
      </c>
      <c r="D22" s="12">
        <f t="shared" ref="D22:E22" si="3">SUM(D23:D35)</f>
        <v>5137000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41">
        <v>15000000</v>
      </c>
      <c r="D23" s="41">
        <v>5137000</v>
      </c>
      <c r="E23" s="41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10000000</v>
      </c>
      <c r="D36" s="12">
        <f t="shared" ref="D36:E36" si="4">SUM(D37:D44)</f>
        <v>5607678</v>
      </c>
      <c r="E36" s="12">
        <f t="shared" si="4"/>
        <v>5000000</v>
      </c>
    </row>
    <row r="37" spans="1:5" x14ac:dyDescent="0.3">
      <c r="A37" s="43">
        <v>22020401</v>
      </c>
      <c r="B37" s="44" t="s">
        <v>50</v>
      </c>
      <c r="C37" s="41">
        <v>7000000</v>
      </c>
      <c r="D37" s="41">
        <v>5607678</v>
      </c>
      <c r="E37" s="41">
        <v>4000000</v>
      </c>
    </row>
    <row r="38" spans="1:5" x14ac:dyDescent="0.3">
      <c r="A38" s="43">
        <v>22020402</v>
      </c>
      <c r="B38" s="44" t="s">
        <v>51</v>
      </c>
      <c r="C38" s="41">
        <v>3000000</v>
      </c>
      <c r="D38" s="41">
        <v>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315200000</v>
      </c>
      <c r="D48" s="12">
        <f t="shared" ref="D48:E48" si="6">SUM(D49:D53)</f>
        <v>45792078</v>
      </c>
      <c r="E48" s="12">
        <f t="shared" si="6"/>
        <v>51200000</v>
      </c>
    </row>
    <row r="49" spans="1:5" x14ac:dyDescent="0.3">
      <c r="A49" s="43">
        <v>22020601</v>
      </c>
      <c r="B49" s="44" t="s">
        <v>62</v>
      </c>
      <c r="C49" s="41">
        <v>308000000</v>
      </c>
      <c r="D49" s="41">
        <v>41916078</v>
      </c>
      <c r="E49" s="41">
        <v>50000000</v>
      </c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x14ac:dyDescent="0.3">
      <c r="A52" s="43">
        <v>22020604</v>
      </c>
      <c r="B52" s="44" t="s">
        <v>65</v>
      </c>
      <c r="C52" s="41">
        <v>7200000</v>
      </c>
      <c r="D52" s="41">
        <v>3876000</v>
      </c>
      <c r="E52" s="41">
        <v>1200000</v>
      </c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4000000</v>
      </c>
      <c r="D70" s="12">
        <f t="shared" ref="D70:E70" si="10">SUM(D71:D83)</f>
        <v>3944000</v>
      </c>
      <c r="E70" s="12">
        <f t="shared" si="10"/>
        <v>1000000</v>
      </c>
    </row>
    <row r="71" spans="1:5" x14ac:dyDescent="0.3">
      <c r="A71" s="43">
        <v>22021001</v>
      </c>
      <c r="B71" s="44" t="s">
        <v>84</v>
      </c>
      <c r="C71" s="41">
        <v>4000000</v>
      </c>
      <c r="D71" s="41">
        <v>3944000</v>
      </c>
      <c r="E71" s="41">
        <v>1000000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805</v>
      </c>
      <c r="B3" s="150"/>
      <c r="C3" s="150"/>
      <c r="D3" s="150"/>
      <c r="E3" s="150"/>
    </row>
    <row r="4" spans="1:5" x14ac:dyDescent="0.3">
      <c r="A4" s="149" t="s">
        <v>750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73651360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41044104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41044104</v>
      </c>
      <c r="D14" s="12">
        <f t="shared" ref="D14:E14" si="4">SUM(D15:D17)</f>
        <v>0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20522052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20522052</v>
      </c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topLeftCell="A48" zoomScale="90" zoomScaleNormal="95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806</v>
      </c>
      <c r="B4" s="150"/>
      <c r="C4" s="150"/>
      <c r="D4" s="150"/>
      <c r="E4" s="150"/>
    </row>
    <row r="5" spans="1:5" x14ac:dyDescent="0.3">
      <c r="A5" s="149" t="s">
        <v>750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6000000</v>
      </c>
      <c r="D7" s="12">
        <f t="shared" ref="D7:E7" si="0">D8+D84+D88+D93</f>
        <v>2662647</v>
      </c>
      <c r="E7" s="12">
        <f t="shared" si="0"/>
        <v>3150000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6000000</v>
      </c>
      <c r="D8" s="12">
        <f t="shared" ref="D8:E8" si="1">D9+D14+D22+D36+D45+D48+D54+D63+D67+D70</f>
        <v>2662647</v>
      </c>
      <c r="E8" s="12">
        <f t="shared" si="1"/>
        <v>3150000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1315000</v>
      </c>
      <c r="E9" s="12">
        <f t="shared" si="2"/>
        <v>1500000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2000000</v>
      </c>
      <c r="D11" s="41">
        <v>1315000</v>
      </c>
      <c r="E11" s="41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2000000</v>
      </c>
      <c r="D22" s="12">
        <f t="shared" ref="D22:E22" si="3">SUM(D23:D35)</f>
        <v>1197647</v>
      </c>
      <c r="E22" s="12">
        <f t="shared" si="3"/>
        <v>1500000</v>
      </c>
    </row>
    <row r="23" spans="1:5" x14ac:dyDescent="0.3">
      <c r="A23" s="43">
        <v>22020301</v>
      </c>
      <c r="B23" s="44" t="s">
        <v>36</v>
      </c>
      <c r="C23" s="41">
        <v>2000000</v>
      </c>
      <c r="D23" s="41">
        <v>1197647</v>
      </c>
      <c r="E23" s="41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2000000</v>
      </c>
      <c r="D70" s="12">
        <f t="shared" ref="D70:E70" si="10">SUM(D71:D83)</f>
        <v>150000</v>
      </c>
      <c r="E70" s="12">
        <f t="shared" si="10"/>
        <v>150000</v>
      </c>
    </row>
    <row r="71" spans="1:5" x14ac:dyDescent="0.3">
      <c r="A71" s="43">
        <v>22021001</v>
      </c>
      <c r="B71" s="44" t="s">
        <v>84</v>
      </c>
      <c r="C71" s="41">
        <v>2000000</v>
      </c>
      <c r="D71" s="41">
        <v>150000</v>
      </c>
      <c r="E71" s="41">
        <v>150000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807</v>
      </c>
      <c r="B3" s="150"/>
      <c r="C3" s="150"/>
      <c r="D3" s="150"/>
      <c r="E3" s="150"/>
    </row>
    <row r="4" spans="1:5" x14ac:dyDescent="0.3">
      <c r="A4" s="149" t="s">
        <v>751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101342065</v>
      </c>
      <c r="D7" s="12">
        <f t="shared" ref="D7:E7" si="0">D8+D13+D20</f>
        <v>46069705</v>
      </c>
      <c r="E7" s="12">
        <f t="shared" si="0"/>
        <v>46069705</v>
      </c>
    </row>
    <row r="8" spans="1:5" s="1" customFormat="1" x14ac:dyDescent="0.3">
      <c r="A8" s="3">
        <v>2101</v>
      </c>
      <c r="B8" s="3" t="s">
        <v>5</v>
      </c>
      <c r="C8" s="12">
        <f>C9</f>
        <v>46069705</v>
      </c>
      <c r="D8" s="12">
        <f t="shared" ref="D8:E8" si="1">D9</f>
        <v>46069705</v>
      </c>
      <c r="E8" s="12">
        <f t="shared" si="1"/>
        <v>46069705</v>
      </c>
    </row>
    <row r="9" spans="1:5" s="1" customFormat="1" x14ac:dyDescent="0.3">
      <c r="A9" s="3">
        <v>210101</v>
      </c>
      <c r="B9" s="3" t="s">
        <v>6</v>
      </c>
      <c r="C9" s="12">
        <f>SUM(C10:C12)</f>
        <v>46069705</v>
      </c>
      <c r="D9" s="12">
        <f t="shared" ref="D9:E9" si="2">SUM(D10:D12)</f>
        <v>46069705</v>
      </c>
      <c r="E9" s="12">
        <f t="shared" si="2"/>
        <v>46069705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46069705</v>
      </c>
      <c r="D12" s="41">
        <v>46069705</v>
      </c>
      <c r="E12" s="41">
        <v>46069705</v>
      </c>
    </row>
    <row r="13" spans="1:5" s="1" customFormat="1" x14ac:dyDescent="0.3">
      <c r="A13" s="3">
        <v>2102</v>
      </c>
      <c r="B13" s="3" t="s">
        <v>9</v>
      </c>
      <c r="C13" s="12">
        <f>C14+C18</f>
        <v>55272360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55272360</v>
      </c>
      <c r="D14" s="12">
        <f t="shared" ref="D14:E14" si="4">SUM(D15:D17)</f>
        <v>0</v>
      </c>
      <c r="E14" s="12">
        <f t="shared" si="4"/>
        <v>0</v>
      </c>
    </row>
    <row r="15" spans="1:5" x14ac:dyDescent="0.3">
      <c r="A15" s="59">
        <v>21020104</v>
      </c>
      <c r="B15" s="48" t="s">
        <v>11</v>
      </c>
      <c r="C15" s="41">
        <v>27636180</v>
      </c>
      <c r="D15" s="41"/>
      <c r="E15" s="41"/>
    </row>
    <row r="16" spans="1:5" x14ac:dyDescent="0.3">
      <c r="A16" s="59">
        <v>21020108</v>
      </c>
      <c r="B16" s="48" t="s">
        <v>12</v>
      </c>
      <c r="C16" s="41">
        <v>27636180</v>
      </c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808</v>
      </c>
      <c r="B4" s="150"/>
      <c r="C4" s="150"/>
      <c r="D4" s="150"/>
      <c r="E4" s="150"/>
    </row>
    <row r="5" spans="1:5" x14ac:dyDescent="0.3">
      <c r="A5" s="149" t="s">
        <v>751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67475932</v>
      </c>
      <c r="D7" s="12">
        <f t="shared" ref="D7:E7" si="0">D8+D84+D88+D93</f>
        <v>16656000</v>
      </c>
      <c r="E7" s="12">
        <f t="shared" si="0"/>
        <v>35000000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67475932</v>
      </c>
      <c r="D8" s="12">
        <f t="shared" ref="D8:E8" si="1">D9+D14+D22+D36+D45+D48+D54+D63+D67+D70</f>
        <v>16656000</v>
      </c>
      <c r="E8" s="12">
        <f t="shared" si="1"/>
        <v>35000000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400000</v>
      </c>
      <c r="E9" s="12">
        <f t="shared" si="2"/>
        <v>5000000</v>
      </c>
    </row>
    <row r="10" spans="1:5" x14ac:dyDescent="0.3">
      <c r="A10" s="43">
        <v>22020101</v>
      </c>
      <c r="B10" s="44" t="s">
        <v>23</v>
      </c>
      <c r="C10" s="41">
        <v>0</v>
      </c>
      <c r="D10" s="41">
        <v>0</v>
      </c>
      <c r="E10" s="41">
        <v>3000000</v>
      </c>
    </row>
    <row r="11" spans="1:5" x14ac:dyDescent="0.3">
      <c r="A11" s="43">
        <v>22020102</v>
      </c>
      <c r="B11" s="44" t="s">
        <v>24</v>
      </c>
      <c r="C11" s="41">
        <v>5000000</v>
      </c>
      <c r="D11" s="41">
        <v>400000</v>
      </c>
      <c r="E11" s="41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4280000</v>
      </c>
      <c r="D22" s="12">
        <f t="shared" ref="D22:E22" si="3">SUM(D23:D35)</f>
        <v>336000</v>
      </c>
      <c r="E22" s="12">
        <f t="shared" si="3"/>
        <v>2000000</v>
      </c>
    </row>
    <row r="23" spans="1:5" x14ac:dyDescent="0.3">
      <c r="A23" s="43">
        <v>22020301</v>
      </c>
      <c r="B23" s="44" t="s">
        <v>36</v>
      </c>
      <c r="C23" s="41">
        <v>4280000</v>
      </c>
      <c r="D23" s="41">
        <v>336000</v>
      </c>
      <c r="E23" s="41">
        <v>2000000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9663000</v>
      </c>
      <c r="D36" s="12">
        <f t="shared" ref="D36:E36" si="4">SUM(D37:D44)</f>
        <v>2040000</v>
      </c>
      <c r="E36" s="12">
        <f t="shared" si="4"/>
        <v>3000000</v>
      </c>
    </row>
    <row r="37" spans="1:5" x14ac:dyDescent="0.3">
      <c r="A37" s="43">
        <v>22020401</v>
      </c>
      <c r="B37" s="44" t="s">
        <v>50</v>
      </c>
      <c r="C37" s="41">
        <v>7266000</v>
      </c>
      <c r="D37" s="41">
        <v>1680000</v>
      </c>
      <c r="E37" s="41">
        <v>2000000</v>
      </c>
    </row>
    <row r="38" spans="1:5" x14ac:dyDescent="0.3">
      <c r="A38" s="43">
        <v>22020402</v>
      </c>
      <c r="B38" s="44" t="s">
        <v>51</v>
      </c>
      <c r="C38" s="41">
        <v>2397000</v>
      </c>
      <c r="D38" s="41">
        <v>360000</v>
      </c>
      <c r="E38" s="41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2000000</v>
      </c>
    </row>
    <row r="64" spans="1:5" x14ac:dyDescent="0.3">
      <c r="A64" s="43">
        <v>22020801</v>
      </c>
      <c r="B64" s="44" t="s">
        <v>77</v>
      </c>
      <c r="C64" s="41">
        <v>0</v>
      </c>
      <c r="D64" s="41"/>
      <c r="E64" s="41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48532932</v>
      </c>
      <c r="D70" s="12">
        <f t="shared" ref="D70:E70" si="10">SUM(D71:D83)</f>
        <v>13880000</v>
      </c>
      <c r="E70" s="12">
        <f t="shared" si="10"/>
        <v>23000000</v>
      </c>
    </row>
    <row r="71" spans="1:5" x14ac:dyDescent="0.3">
      <c r="A71" s="43">
        <v>22021001</v>
      </c>
      <c r="B71" s="44" t="s">
        <v>84</v>
      </c>
      <c r="C71" s="41">
        <v>15319600</v>
      </c>
      <c r="D71" s="41">
        <v>2500000</v>
      </c>
      <c r="E71" s="41">
        <v>3000000</v>
      </c>
    </row>
    <row r="72" spans="1:5" x14ac:dyDescent="0.3">
      <c r="A72" s="43">
        <v>22021002</v>
      </c>
      <c r="B72" s="44" t="s">
        <v>85</v>
      </c>
      <c r="C72" s="41">
        <v>33213332</v>
      </c>
      <c r="D72" s="41">
        <v>11380000</v>
      </c>
      <c r="E72" s="41">
        <v>20000000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809</v>
      </c>
      <c r="B3" s="150"/>
      <c r="C3" s="150"/>
      <c r="D3" s="150"/>
      <c r="E3" s="150"/>
    </row>
    <row r="4" spans="1:5" x14ac:dyDescent="0.3">
      <c r="A4" s="149" t="s">
        <v>753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225193088</v>
      </c>
      <c r="D7" s="12">
        <f t="shared" ref="D7:E7" si="0">D8+D13+D20</f>
        <v>225193088</v>
      </c>
      <c r="E7" s="12">
        <f t="shared" si="0"/>
        <v>266704935</v>
      </c>
    </row>
    <row r="8" spans="1:5" s="1" customFormat="1" x14ac:dyDescent="0.3">
      <c r="A8" s="3">
        <v>2101</v>
      </c>
      <c r="B8" s="3" t="s">
        <v>5</v>
      </c>
      <c r="C8" s="12">
        <f>C9</f>
        <v>225193088</v>
      </c>
      <c r="D8" s="12">
        <f t="shared" ref="D8:E8" si="1">D9</f>
        <v>225193088</v>
      </c>
      <c r="E8" s="12">
        <f t="shared" si="1"/>
        <v>266704935</v>
      </c>
    </row>
    <row r="9" spans="1:5" s="1" customFormat="1" x14ac:dyDescent="0.3">
      <c r="A9" s="3">
        <v>210101</v>
      </c>
      <c r="B9" s="3" t="s">
        <v>6</v>
      </c>
      <c r="C9" s="12">
        <f>SUM(C10:C12)</f>
        <v>225193088</v>
      </c>
      <c r="D9" s="12">
        <f t="shared" ref="D9:E9" si="2">SUM(D10:D12)</f>
        <v>225193088</v>
      </c>
      <c r="E9" s="12">
        <f t="shared" si="2"/>
        <v>266704935</v>
      </c>
    </row>
    <row r="10" spans="1:5" x14ac:dyDescent="0.3">
      <c r="A10" s="59">
        <v>21010101</v>
      </c>
      <c r="B10" s="48" t="s">
        <v>5</v>
      </c>
      <c r="C10" s="41">
        <v>225193088</v>
      </c>
      <c r="D10" s="41">
        <v>225193088</v>
      </c>
      <c r="E10" s="41">
        <v>266704935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810</v>
      </c>
      <c r="B4" s="150"/>
      <c r="C4" s="150"/>
      <c r="D4" s="150"/>
      <c r="E4" s="150"/>
    </row>
    <row r="5" spans="1:5" x14ac:dyDescent="0.3">
      <c r="A5" s="149" t="s">
        <v>753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402850000</v>
      </c>
      <c r="D7" s="12">
        <f t="shared" ref="D7:E7" si="0">D8+D84+D88+D93</f>
        <v>125570209</v>
      </c>
      <c r="E7" s="12">
        <f t="shared" si="0"/>
        <v>99500000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402850000</v>
      </c>
      <c r="D8" s="12">
        <f t="shared" ref="D8:E8" si="1">D9+D14+D22+D36+D45+D48+D54+D63+D67+D70</f>
        <v>125570209</v>
      </c>
      <c r="E8" s="12">
        <f t="shared" si="1"/>
        <v>99500000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9650000</v>
      </c>
      <c r="D9" s="12">
        <f t="shared" ref="D9:E9" si="2">SUM(D10:D13)</f>
        <v>6985919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9650000</v>
      </c>
      <c r="D11" s="41">
        <v>6985919</v>
      </c>
      <c r="E11" s="41">
        <v>1000000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x14ac:dyDescent="0.3">
      <c r="A13" s="43">
        <v>22020104</v>
      </c>
      <c r="B13" s="44" t="s">
        <v>26</v>
      </c>
      <c r="C13" s="41">
        <v>0</v>
      </c>
      <c r="D13" s="41">
        <v>0</v>
      </c>
      <c r="E13" s="41">
        <v>2000000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37700000</v>
      </c>
      <c r="D22" s="12">
        <f t="shared" ref="D22:E22" si="3">SUM(D23:D35)</f>
        <v>14824794</v>
      </c>
      <c r="E22" s="12">
        <f t="shared" si="3"/>
        <v>10000000</v>
      </c>
    </row>
    <row r="23" spans="1:5" x14ac:dyDescent="0.3">
      <c r="A23" s="43">
        <v>22020301</v>
      </c>
      <c r="B23" s="44" t="s">
        <v>36</v>
      </c>
      <c r="C23" s="41">
        <v>37700000</v>
      </c>
      <c r="D23" s="41">
        <v>14824794</v>
      </c>
      <c r="E23" s="41">
        <v>10000000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47000000</v>
      </c>
      <c r="D36" s="12">
        <f t="shared" ref="D36:E36" si="4">SUM(D37:D44)</f>
        <v>10025290</v>
      </c>
      <c r="E36" s="12">
        <f t="shared" si="4"/>
        <v>8000000</v>
      </c>
    </row>
    <row r="37" spans="1:5" x14ac:dyDescent="0.3">
      <c r="A37" s="43">
        <v>22020401</v>
      </c>
      <c r="B37" s="44" t="s">
        <v>50</v>
      </c>
      <c r="C37" s="41">
        <v>35000000</v>
      </c>
      <c r="D37" s="41">
        <v>2048690</v>
      </c>
      <c r="E37" s="41">
        <v>5000000</v>
      </c>
    </row>
    <row r="38" spans="1:5" x14ac:dyDescent="0.3">
      <c r="A38" s="43">
        <v>22020402</v>
      </c>
      <c r="B38" s="44" t="s">
        <v>51</v>
      </c>
      <c r="C38" s="41">
        <v>4000000</v>
      </c>
      <c r="D38" s="41">
        <v>2222000</v>
      </c>
      <c r="E38" s="41">
        <v>2000000</v>
      </c>
    </row>
    <row r="39" spans="1:5" x14ac:dyDescent="0.3">
      <c r="A39" s="43">
        <v>22020403</v>
      </c>
      <c r="B39" s="44" t="s">
        <v>52</v>
      </c>
      <c r="C39" s="41">
        <v>8000000</v>
      </c>
      <c r="D39" s="41">
        <v>5754600</v>
      </c>
      <c r="E39" s="41">
        <v>1000000</v>
      </c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100000000</v>
      </c>
      <c r="D45" s="12">
        <f t="shared" ref="D45:E45" si="5">SUM(D46:D47)</f>
        <v>24186506</v>
      </c>
      <c r="E45" s="12">
        <f t="shared" si="5"/>
        <v>5000000</v>
      </c>
    </row>
    <row r="46" spans="1:5" x14ac:dyDescent="0.3">
      <c r="A46" s="43">
        <v>22020501</v>
      </c>
      <c r="B46" s="44" t="s">
        <v>59</v>
      </c>
      <c r="C46" s="41">
        <v>100000000</v>
      </c>
      <c r="D46" s="41">
        <v>24186506</v>
      </c>
      <c r="E46" s="41">
        <v>5000000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5500000</v>
      </c>
      <c r="D48" s="12">
        <f t="shared" ref="D48:E48" si="6">SUM(D49:D53)</f>
        <v>50000</v>
      </c>
      <c r="E48" s="12">
        <f t="shared" si="6"/>
        <v>3000000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x14ac:dyDescent="0.3">
      <c r="A51" s="43">
        <v>22020603</v>
      </c>
      <c r="B51" s="44" t="s">
        <v>64</v>
      </c>
      <c r="C51" s="41">
        <v>5500000</v>
      </c>
      <c r="D51" s="41">
        <v>50000</v>
      </c>
      <c r="E51" s="41">
        <v>3000000</v>
      </c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10000000</v>
      </c>
      <c r="D54" s="12">
        <f t="shared" ref="D54:E54" si="7">SUM(D55:D62)</f>
        <v>0</v>
      </c>
      <c r="E54" s="12">
        <f t="shared" si="7"/>
        <v>500000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x14ac:dyDescent="0.3">
      <c r="A56" s="43">
        <v>22020702</v>
      </c>
      <c r="B56" s="44" t="s">
        <v>69</v>
      </c>
      <c r="C56" s="41">
        <v>10000000</v>
      </c>
      <c r="D56" s="41">
        <v>0</v>
      </c>
      <c r="E56" s="41">
        <v>500000</v>
      </c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193000000</v>
      </c>
      <c r="D70" s="12">
        <f t="shared" ref="D70:E70" si="10">SUM(D71:D83)</f>
        <v>69497700</v>
      </c>
      <c r="E70" s="12">
        <f t="shared" si="10"/>
        <v>70000000</v>
      </c>
    </row>
    <row r="71" spans="1:5" x14ac:dyDescent="0.3">
      <c r="A71" s="43">
        <v>22021001</v>
      </c>
      <c r="B71" s="44" t="s">
        <v>84</v>
      </c>
      <c r="C71" s="41">
        <v>23000000</v>
      </c>
      <c r="D71" s="41">
        <v>6281000</v>
      </c>
      <c r="E71" s="41">
        <v>5000000</v>
      </c>
    </row>
    <row r="72" spans="1:5" x14ac:dyDescent="0.3">
      <c r="A72" s="43">
        <v>22021002</v>
      </c>
      <c r="B72" s="44" t="s">
        <v>85</v>
      </c>
      <c r="C72" s="41">
        <v>45000000</v>
      </c>
      <c r="D72" s="41">
        <v>1977700</v>
      </c>
      <c r="E72" s="41">
        <v>10000000</v>
      </c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41">
        <v>85000000</v>
      </c>
      <c r="D76" s="41">
        <v>48589000</v>
      </c>
      <c r="E76" s="41">
        <v>50000000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x14ac:dyDescent="0.3">
      <c r="A81" s="43">
        <v>22021020</v>
      </c>
      <c r="B81" s="44" t="s">
        <v>94</v>
      </c>
      <c r="C81" s="41">
        <v>40000000</v>
      </c>
      <c r="D81" s="41">
        <v>12650000</v>
      </c>
      <c r="E81" s="41">
        <v>5000000</v>
      </c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90" zoomScaleNormal="91" zoomScaleSheetLayoutView="90" workbookViewId="0">
      <selection activeCell="A18" sqref="A18:XFD1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811</v>
      </c>
      <c r="B2" s="149"/>
      <c r="C2" s="149"/>
      <c r="D2" s="149"/>
      <c r="E2" s="149"/>
    </row>
    <row r="3" spans="1:6" x14ac:dyDescent="0.3">
      <c r="A3" s="149" t="s">
        <v>753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598</v>
      </c>
      <c r="B6" s="4">
        <v>3</v>
      </c>
      <c r="C6" s="5" t="s">
        <v>113</v>
      </c>
      <c r="D6" s="11">
        <f>D7+D17+D28+D34+D41+D50+D57+D69+D76+D82</f>
        <v>439000000</v>
      </c>
      <c r="E6" s="11">
        <f>E7+E17+E28+E34+E41+E50+E57+E69+E76+E82</f>
        <v>295604191.63999999</v>
      </c>
      <c r="F6" s="11">
        <f>F7+F17+F28+F34+F41+F50+F57+F69+F76+F82</f>
        <v>393000000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187000000</v>
      </c>
      <c r="E7" s="11">
        <f>SUM(E8:E16)</f>
        <v>99491440.520000011</v>
      </c>
      <c r="F7" s="11">
        <f>SUM(F8:F16)</f>
        <v>181000000</v>
      </c>
    </row>
    <row r="8" spans="1:6" ht="30" x14ac:dyDescent="0.3">
      <c r="A8" s="76">
        <v>13210000000001</v>
      </c>
      <c r="B8" s="74">
        <v>32010101</v>
      </c>
      <c r="C8" s="77" t="s">
        <v>835</v>
      </c>
      <c r="D8" s="72">
        <v>45000000</v>
      </c>
      <c r="E8" s="73">
        <v>43109419</v>
      </c>
      <c r="F8" s="72">
        <v>45000000</v>
      </c>
    </row>
    <row r="9" spans="1:6" x14ac:dyDescent="0.3">
      <c r="A9" s="76">
        <v>13210000000002</v>
      </c>
      <c r="B9" s="74">
        <v>32010101</v>
      </c>
      <c r="C9" s="75" t="s">
        <v>836</v>
      </c>
      <c r="D9" s="72">
        <v>0</v>
      </c>
      <c r="E9" s="73">
        <v>0</v>
      </c>
      <c r="F9" s="72">
        <v>50000000</v>
      </c>
    </row>
    <row r="10" spans="1:6" x14ac:dyDescent="0.3">
      <c r="A10" s="76">
        <v>13210000000003</v>
      </c>
      <c r="B10" s="74">
        <v>32010101</v>
      </c>
      <c r="C10" s="75" t="s">
        <v>837</v>
      </c>
      <c r="D10" s="72">
        <v>16000000</v>
      </c>
      <c r="E10" s="73">
        <v>15700000</v>
      </c>
      <c r="F10" s="72">
        <v>10000000</v>
      </c>
    </row>
    <row r="11" spans="1:6" x14ac:dyDescent="0.3">
      <c r="A11" s="76">
        <v>13210000000004</v>
      </c>
      <c r="B11" s="74">
        <v>32010101</v>
      </c>
      <c r="C11" s="75" t="s">
        <v>838</v>
      </c>
      <c r="D11" s="72">
        <v>7000000</v>
      </c>
      <c r="E11" s="73">
        <v>0</v>
      </c>
      <c r="F11" s="72">
        <v>0</v>
      </c>
    </row>
    <row r="12" spans="1:6" x14ac:dyDescent="0.3">
      <c r="A12" s="76">
        <v>13210000000005</v>
      </c>
      <c r="B12" s="74">
        <v>32010101</v>
      </c>
      <c r="C12" s="75" t="s">
        <v>839</v>
      </c>
      <c r="D12" s="72">
        <v>73000000</v>
      </c>
      <c r="E12" s="73">
        <v>0</v>
      </c>
      <c r="F12" s="72">
        <v>0</v>
      </c>
    </row>
    <row r="13" spans="1:6" x14ac:dyDescent="0.3">
      <c r="A13" s="76">
        <v>13210000000006</v>
      </c>
      <c r="B13" s="74">
        <v>32010101</v>
      </c>
      <c r="C13" s="75" t="s">
        <v>840</v>
      </c>
      <c r="D13" s="72">
        <v>45000000</v>
      </c>
      <c r="E13" s="73">
        <v>40682021.520000003</v>
      </c>
      <c r="F13" s="72">
        <v>45000000</v>
      </c>
    </row>
    <row r="14" spans="1:6" ht="30" x14ac:dyDescent="0.3">
      <c r="A14" s="76">
        <v>13210000000007</v>
      </c>
      <c r="B14" s="74">
        <v>32010101</v>
      </c>
      <c r="C14" s="75" t="s">
        <v>841</v>
      </c>
      <c r="D14" s="72">
        <v>1000000</v>
      </c>
      <c r="E14" s="73">
        <v>0</v>
      </c>
      <c r="F14" s="72">
        <v>1000000</v>
      </c>
    </row>
    <row r="15" spans="1:6" x14ac:dyDescent="0.3">
      <c r="A15" s="44"/>
      <c r="B15" s="43"/>
      <c r="C15" s="44" t="s">
        <v>904</v>
      </c>
      <c r="D15" s="45"/>
      <c r="E15" s="45"/>
      <c r="F15" s="45">
        <v>20000000</v>
      </c>
    </row>
    <row r="16" spans="1:6" x14ac:dyDescent="0.3">
      <c r="A16" s="44"/>
      <c r="B16" s="43"/>
      <c r="C16" s="44" t="s">
        <v>905</v>
      </c>
      <c r="D16" s="45"/>
      <c r="E16" s="45"/>
      <c r="F16" s="45">
        <v>10000000</v>
      </c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0">SUM(E18:E27)</f>
        <v>0</v>
      </c>
      <c r="F17" s="11">
        <f t="shared" si="0"/>
        <v>0</v>
      </c>
    </row>
    <row r="18" spans="1:6" hidden="1" x14ac:dyDescent="0.3">
      <c r="A18" s="42" t="s">
        <v>599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1">SUM(E29:E33)</f>
        <v>0</v>
      </c>
      <c r="F28" s="11">
        <f t="shared" si="1"/>
        <v>0</v>
      </c>
    </row>
    <row r="29" spans="1:6" hidden="1" x14ac:dyDescent="0.25">
      <c r="A29" s="42" t="s">
        <v>615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SUM(D35:D40)</f>
        <v>252000000</v>
      </c>
      <c r="E34" s="11">
        <f t="shared" ref="E34:F34" si="2">SUM(E35:E40)</f>
        <v>196112751.12</v>
      </c>
      <c r="F34" s="11">
        <f t="shared" si="2"/>
        <v>207000000</v>
      </c>
    </row>
    <row r="35" spans="1:6" ht="45" x14ac:dyDescent="0.3">
      <c r="A35" s="42" t="s">
        <v>616</v>
      </c>
      <c r="B35" s="74">
        <v>32010405</v>
      </c>
      <c r="C35" s="73" t="s">
        <v>908</v>
      </c>
      <c r="D35" s="72">
        <v>245000000</v>
      </c>
      <c r="E35" s="73">
        <v>196112751.12</v>
      </c>
      <c r="F35" s="72"/>
    </row>
    <row r="36" spans="1:6" ht="45" x14ac:dyDescent="0.3">
      <c r="A36" s="42"/>
      <c r="B36" s="74"/>
      <c r="C36" s="73" t="s">
        <v>906</v>
      </c>
      <c r="D36" s="72"/>
      <c r="E36" s="73"/>
      <c r="F36" s="72">
        <v>170000000</v>
      </c>
    </row>
    <row r="37" spans="1:6" hidden="1" x14ac:dyDescent="0.3">
      <c r="A37" s="42" t="s">
        <v>617</v>
      </c>
      <c r="B37" s="74">
        <v>32010406</v>
      </c>
      <c r="C37" s="75" t="s">
        <v>842</v>
      </c>
      <c r="D37" s="72"/>
      <c r="E37" s="73"/>
      <c r="F37" s="72"/>
    </row>
    <row r="38" spans="1:6" x14ac:dyDescent="0.3">
      <c r="A38" s="42" t="s">
        <v>618</v>
      </c>
      <c r="B38" s="74">
        <v>32010407</v>
      </c>
      <c r="C38" s="73" t="s">
        <v>907</v>
      </c>
      <c r="D38" s="72">
        <v>7000000</v>
      </c>
      <c r="E38" s="73">
        <v>0</v>
      </c>
      <c r="F38" s="72">
        <v>37000000</v>
      </c>
    </row>
    <row r="39" spans="1:6" hidden="1" x14ac:dyDescent="0.3">
      <c r="A39" s="42" t="s">
        <v>619</v>
      </c>
      <c r="B39" s="43">
        <v>32010408</v>
      </c>
      <c r="C39" s="44" t="s">
        <v>124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s="1" customFormat="1" x14ac:dyDescent="0.25">
      <c r="A41" s="5"/>
      <c r="B41" s="4">
        <v>320105</v>
      </c>
      <c r="C41" s="5" t="s">
        <v>125</v>
      </c>
      <c r="D41" s="11">
        <f>SUM(D42:D49)</f>
        <v>0</v>
      </c>
      <c r="E41" s="11">
        <f t="shared" ref="E41:F41" si="3">SUM(E42:E49)</f>
        <v>0</v>
      </c>
      <c r="F41" s="11">
        <f t="shared" si="3"/>
        <v>5000000</v>
      </c>
    </row>
    <row r="42" spans="1:6" x14ac:dyDescent="0.25">
      <c r="A42" s="42" t="s">
        <v>620</v>
      </c>
      <c r="B42" s="43">
        <v>32010501</v>
      </c>
      <c r="C42" s="44" t="s">
        <v>126</v>
      </c>
      <c r="D42" s="72"/>
      <c r="E42" s="73"/>
      <c r="F42" s="72">
        <v>5000000</v>
      </c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s="1" customFormat="1" x14ac:dyDescent="0.25">
      <c r="A50" s="5"/>
      <c r="B50" s="4">
        <v>320106</v>
      </c>
      <c r="C50" s="5" t="s">
        <v>127</v>
      </c>
      <c r="D50" s="11">
        <f>SUM(D51:D56)</f>
        <v>0</v>
      </c>
      <c r="E50" s="11">
        <f t="shared" ref="E50:F50" si="4">SUM(E51:E56)</f>
        <v>0</v>
      </c>
      <c r="F50" s="11">
        <f t="shared" si="4"/>
        <v>0</v>
      </c>
    </row>
    <row r="51" spans="1:6" hidden="1" x14ac:dyDescent="0.25">
      <c r="A51" s="42" t="s">
        <v>621</v>
      </c>
      <c r="B51" s="43">
        <v>32010601</v>
      </c>
      <c r="C51" s="44" t="s">
        <v>128</v>
      </c>
      <c r="D51" s="45"/>
      <c r="E51" s="45"/>
      <c r="F51" s="45"/>
    </row>
    <row r="52" spans="1:6" hidden="1" x14ac:dyDescent="0.25">
      <c r="A52" s="42" t="s">
        <v>622</v>
      </c>
      <c r="B52" s="43">
        <v>32010602</v>
      </c>
      <c r="C52" s="44" t="s">
        <v>129</v>
      </c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s="1" customFormat="1" x14ac:dyDescent="0.25">
      <c r="A57" s="5"/>
      <c r="B57" s="4">
        <v>320109</v>
      </c>
      <c r="C57" s="5" t="s">
        <v>130</v>
      </c>
      <c r="D57" s="11">
        <f>SUM(D58:D68)</f>
        <v>0</v>
      </c>
      <c r="E57" s="11">
        <f t="shared" ref="E57:F57" si="5">SUM(E58:E68)</f>
        <v>0</v>
      </c>
      <c r="F57" s="11">
        <f t="shared" si="5"/>
        <v>0</v>
      </c>
    </row>
    <row r="58" spans="1:6" hidden="1" x14ac:dyDescent="0.25">
      <c r="A58" s="42" t="s">
        <v>623</v>
      </c>
      <c r="B58" s="43">
        <v>32010903</v>
      </c>
      <c r="C58" s="44" t="s">
        <v>131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hidden="1" x14ac:dyDescent="0.25">
      <c r="A60" s="42" t="s">
        <v>624</v>
      </c>
      <c r="B60" s="43">
        <v>32010904</v>
      </c>
      <c r="C60" s="44" t="s">
        <v>132</v>
      </c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2" t="s">
        <v>625</v>
      </c>
      <c r="B62" s="43">
        <v>32010935</v>
      </c>
      <c r="C62" s="44" t="s">
        <v>133</v>
      </c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2" t="s">
        <v>626</v>
      </c>
      <c r="B66" s="43">
        <v>32010936</v>
      </c>
      <c r="C66" s="44" t="s">
        <v>134</v>
      </c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s="1" customFormat="1" x14ac:dyDescent="0.25">
      <c r="A69" s="5"/>
      <c r="B69" s="4">
        <v>320201</v>
      </c>
      <c r="C69" s="5" t="s">
        <v>146</v>
      </c>
      <c r="D69" s="11">
        <f>SUM(D70:D75)</f>
        <v>0</v>
      </c>
      <c r="E69" s="11">
        <f t="shared" ref="E69:F69" si="6">SUM(E70:E75)</f>
        <v>0</v>
      </c>
      <c r="F69" s="11">
        <f t="shared" si="6"/>
        <v>0</v>
      </c>
    </row>
    <row r="70" spans="1:6" hidden="1" x14ac:dyDescent="0.25">
      <c r="A70" s="42" t="s">
        <v>627</v>
      </c>
      <c r="B70" s="43">
        <v>32020101</v>
      </c>
      <c r="C70" s="44" t="s">
        <v>135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628</v>
      </c>
      <c r="B72" s="43">
        <v>32020102</v>
      </c>
      <c r="C72" s="44" t="s">
        <v>136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2" t="s">
        <v>629</v>
      </c>
      <c r="B74" s="43">
        <v>32020104</v>
      </c>
      <c r="C74" s="44" t="s">
        <v>137</v>
      </c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320301</v>
      </c>
      <c r="C76" s="5" t="s">
        <v>138</v>
      </c>
      <c r="D76" s="11">
        <f>SUM(D77:D81)</f>
        <v>0</v>
      </c>
      <c r="E76" s="11">
        <f t="shared" ref="E76:F76" si="7">SUM(E77:E81)</f>
        <v>0</v>
      </c>
      <c r="F76" s="11">
        <f t="shared" si="7"/>
        <v>0</v>
      </c>
    </row>
    <row r="77" spans="1:6" hidden="1" x14ac:dyDescent="0.25">
      <c r="A77" s="42" t="s">
        <v>630</v>
      </c>
      <c r="B77" s="43">
        <v>32030101</v>
      </c>
      <c r="C77" s="44" t="s">
        <v>139</v>
      </c>
      <c r="D77" s="45"/>
      <c r="E77" s="45"/>
      <c r="F77" s="45"/>
    </row>
    <row r="78" spans="1:6" hidden="1" x14ac:dyDescent="0.25">
      <c r="A78" s="42" t="s">
        <v>631</v>
      </c>
      <c r="B78" s="43">
        <v>32030109</v>
      </c>
      <c r="C78" s="44" t="s">
        <v>140</v>
      </c>
      <c r="D78" s="45"/>
      <c r="E78" s="45"/>
      <c r="F78" s="45"/>
    </row>
    <row r="79" spans="1:6" hidden="1" x14ac:dyDescent="0.25">
      <c r="A79" s="42" t="s">
        <v>632</v>
      </c>
      <c r="B79" s="43">
        <v>32030110</v>
      </c>
      <c r="C79" s="44" t="s">
        <v>141</v>
      </c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s="1" customFormat="1" x14ac:dyDescent="0.25">
      <c r="A82" s="5"/>
      <c r="B82" s="4">
        <v>32011000</v>
      </c>
      <c r="C82" s="5" t="s">
        <v>142</v>
      </c>
      <c r="D82" s="11">
        <f>SUM(D83:D84)</f>
        <v>0</v>
      </c>
      <c r="E82" s="11">
        <f t="shared" ref="E82:F82" si="8">SUM(E83:E84)</f>
        <v>0</v>
      </c>
      <c r="F82" s="11">
        <f t="shared" si="8"/>
        <v>0</v>
      </c>
    </row>
    <row r="83" spans="1:6" hidden="1" x14ac:dyDescent="0.25">
      <c r="A83" s="42" t="s">
        <v>633</v>
      </c>
      <c r="B83" s="46"/>
      <c r="C83" s="46"/>
      <c r="D83" s="45"/>
      <c r="E83" s="45"/>
      <c r="F83" s="45"/>
    </row>
    <row r="84" spans="1:6" hidden="1" x14ac:dyDescent="0.25">
      <c r="A84" s="46"/>
      <c r="B84" s="46"/>
      <c r="C84" s="46"/>
      <c r="D84" s="45"/>
      <c r="E84" s="45"/>
      <c r="F84" s="45"/>
    </row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62" orientation="landscape" r:id="rId1"/>
  <headerFooter>
    <oddFooter>&amp;C&amp;"-,Bold"&amp;20&amp;P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812</v>
      </c>
      <c r="B3" s="150"/>
      <c r="C3" s="150"/>
      <c r="D3" s="150"/>
      <c r="E3" s="150"/>
    </row>
    <row r="4" spans="1:5" x14ac:dyDescent="0.3">
      <c r="A4" s="149" t="s">
        <v>754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141196907</v>
      </c>
      <c r="D7" s="12">
        <f t="shared" ref="D7:E7" si="0">D8+D13+D20</f>
        <v>141146907</v>
      </c>
      <c r="E7" s="12">
        <f t="shared" si="0"/>
        <v>169039611</v>
      </c>
    </row>
    <row r="8" spans="1:5" s="1" customFormat="1" x14ac:dyDescent="0.3">
      <c r="A8" s="3">
        <v>2101</v>
      </c>
      <c r="B8" s="3" t="s">
        <v>5</v>
      </c>
      <c r="C8" s="12">
        <f>C9</f>
        <v>140696907</v>
      </c>
      <c r="D8" s="12">
        <f t="shared" ref="D8:E8" si="1">D9</f>
        <v>140696907</v>
      </c>
      <c r="E8" s="12">
        <f t="shared" si="1"/>
        <v>168439611</v>
      </c>
    </row>
    <row r="9" spans="1:5" s="1" customFormat="1" x14ac:dyDescent="0.3">
      <c r="A9" s="3">
        <v>210101</v>
      </c>
      <c r="B9" s="3" t="s">
        <v>6</v>
      </c>
      <c r="C9" s="12">
        <f>SUM(C10:C12)</f>
        <v>140696907</v>
      </c>
      <c r="D9" s="12">
        <f t="shared" ref="D9:E9" si="2">SUM(D10:D12)</f>
        <v>140696907</v>
      </c>
      <c r="E9" s="12">
        <f t="shared" si="2"/>
        <v>168439611</v>
      </c>
    </row>
    <row r="10" spans="1:5" x14ac:dyDescent="0.3">
      <c r="A10" s="59">
        <v>21010101</v>
      </c>
      <c r="B10" s="48" t="s">
        <v>5</v>
      </c>
      <c r="C10" s="41">
        <v>140696907</v>
      </c>
      <c r="D10" s="41">
        <v>140696907</v>
      </c>
      <c r="E10" s="41">
        <v>168439611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500000</v>
      </c>
      <c r="D13" s="12">
        <f t="shared" ref="D13:E13" si="3">D14+D18</f>
        <v>450000</v>
      </c>
      <c r="E13" s="12">
        <f t="shared" si="3"/>
        <v>600000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500000</v>
      </c>
      <c r="D14" s="12">
        <f t="shared" ref="D14:E14" si="4">SUM(D15:D17)</f>
        <v>450000</v>
      </c>
      <c r="E14" s="12">
        <f t="shared" si="4"/>
        <v>600000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132">
        <v>500000</v>
      </c>
      <c r="D17" s="145">
        <v>450000</v>
      </c>
      <c r="E17" s="132">
        <v>600000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topLeftCell="B22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813</v>
      </c>
      <c r="B4" s="150"/>
      <c r="C4" s="150"/>
      <c r="D4" s="150"/>
      <c r="E4" s="150"/>
    </row>
    <row r="5" spans="1:5" x14ac:dyDescent="0.3">
      <c r="A5" s="149" t="s">
        <v>754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374500000</v>
      </c>
      <c r="D7" s="12">
        <f t="shared" ref="D7:E7" si="0">D8+D84+D88+D93</f>
        <v>3700000</v>
      </c>
      <c r="E7" s="12">
        <f t="shared" si="0"/>
        <v>310100000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374500000</v>
      </c>
      <c r="D8" s="12">
        <f t="shared" ref="D8:E8" si="1">D9+D14+D22+D36+D45+D48+D54+D63+D67+D70</f>
        <v>3700000</v>
      </c>
      <c r="E8" s="12">
        <f t="shared" si="1"/>
        <v>310100000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900000</v>
      </c>
      <c r="E9" s="12">
        <f t="shared" si="2"/>
        <v>4000000</v>
      </c>
    </row>
    <row r="10" spans="1:5" x14ac:dyDescent="0.3">
      <c r="A10" s="43">
        <v>22020101</v>
      </c>
      <c r="B10" s="44" t="s">
        <v>23</v>
      </c>
      <c r="C10" s="73">
        <v>2000000</v>
      </c>
      <c r="D10" s="72">
        <v>900000</v>
      </c>
      <c r="E10" s="72">
        <v>2500000</v>
      </c>
    </row>
    <row r="11" spans="1:5" x14ac:dyDescent="0.3">
      <c r="A11" s="43">
        <v>22020102</v>
      </c>
      <c r="B11" s="44" t="s">
        <v>24</v>
      </c>
      <c r="C11" s="73">
        <v>0</v>
      </c>
      <c r="D11" s="72">
        <v>0</v>
      </c>
      <c r="E11" s="72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500000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x14ac:dyDescent="0.3">
      <c r="A18" s="43">
        <v>22020204</v>
      </c>
      <c r="B18" s="44" t="s">
        <v>31</v>
      </c>
      <c r="C18" s="73">
        <v>500000</v>
      </c>
      <c r="D18" s="72">
        <v>0</v>
      </c>
      <c r="E18" s="72">
        <v>0</v>
      </c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369500000</v>
      </c>
      <c r="D22" s="12">
        <f t="shared" ref="D22:E22" si="3">SUM(D23:D35)</f>
        <v>300000</v>
      </c>
      <c r="E22" s="12">
        <f t="shared" si="3"/>
        <v>304500000</v>
      </c>
    </row>
    <row r="23" spans="1:5" x14ac:dyDescent="0.3">
      <c r="A23" s="43">
        <v>22020301</v>
      </c>
      <c r="B23" s="44" t="s">
        <v>36</v>
      </c>
      <c r="C23" s="73">
        <v>500000</v>
      </c>
      <c r="D23" s="72">
        <v>300000</v>
      </c>
      <c r="E23" s="72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9000000</v>
      </c>
      <c r="D29" s="41">
        <v>0</v>
      </c>
      <c r="E29" s="41">
        <v>4000000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x14ac:dyDescent="0.3">
      <c r="A33" s="43">
        <v>22020311</v>
      </c>
      <c r="B33" s="44" t="s">
        <v>46</v>
      </c>
      <c r="C33" s="73">
        <v>360000000</v>
      </c>
      <c r="D33" s="72">
        <v>0</v>
      </c>
      <c r="E33" s="72">
        <v>300000000</v>
      </c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1000000</v>
      </c>
      <c r="D36" s="12">
        <f t="shared" ref="D36:E36" si="4">SUM(D37:D44)</f>
        <v>1000000</v>
      </c>
      <c r="E36" s="12">
        <f t="shared" si="4"/>
        <v>1000000</v>
      </c>
    </row>
    <row r="37" spans="1:5" x14ac:dyDescent="0.3">
      <c r="A37" s="43">
        <v>22020401</v>
      </c>
      <c r="B37" s="44" t="s">
        <v>50</v>
      </c>
      <c r="C37" s="73">
        <v>500000</v>
      </c>
      <c r="D37" s="72">
        <v>500000</v>
      </c>
      <c r="E37" s="72">
        <v>500000</v>
      </c>
    </row>
    <row r="38" spans="1:5" x14ac:dyDescent="0.3">
      <c r="A38" s="43">
        <v>22020402</v>
      </c>
      <c r="B38" s="44" t="s">
        <v>51</v>
      </c>
      <c r="C38" s="73">
        <v>500000</v>
      </c>
      <c r="D38" s="72">
        <v>500000</v>
      </c>
      <c r="E38" s="72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1000000</v>
      </c>
      <c r="E45" s="12">
        <f t="shared" si="5"/>
        <v>0</v>
      </c>
    </row>
    <row r="46" spans="1:5" x14ac:dyDescent="0.3">
      <c r="A46" s="43">
        <v>22020501</v>
      </c>
      <c r="B46" s="44" t="s">
        <v>59</v>
      </c>
      <c r="C46" s="73">
        <v>1000000</v>
      </c>
      <c r="D46" s="72">
        <v>1000000</v>
      </c>
      <c r="E46" s="72">
        <v>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100000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x14ac:dyDescent="0.3">
      <c r="A65" s="43">
        <v>22020802</v>
      </c>
      <c r="B65" s="44" t="s">
        <v>78</v>
      </c>
      <c r="C65" s="73">
        <v>0</v>
      </c>
      <c r="D65" s="72">
        <v>0</v>
      </c>
      <c r="E65" s="72">
        <v>100000</v>
      </c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500000</v>
      </c>
      <c r="D70" s="12">
        <f t="shared" ref="D70:E70" si="10">SUM(D71:D83)</f>
        <v>500000</v>
      </c>
      <c r="E70" s="12">
        <f t="shared" si="10"/>
        <v>500000</v>
      </c>
    </row>
    <row r="71" spans="1:5" x14ac:dyDescent="0.25">
      <c r="A71" s="43">
        <v>22021001</v>
      </c>
      <c r="B71" s="44" t="s">
        <v>84</v>
      </c>
      <c r="C71" s="73">
        <v>500000</v>
      </c>
      <c r="D71" s="72">
        <v>500000</v>
      </c>
      <c r="E71" s="72">
        <v>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hidden="1" x14ac:dyDescent="0.3">
      <c r="A76" s="43">
        <v>22021007</v>
      </c>
      <c r="B76" s="44" t="s">
        <v>89</v>
      </c>
      <c r="C76" s="41"/>
      <c r="D76" s="41"/>
      <c r="E76" s="41"/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85">
        <v>22080101</v>
      </c>
      <c r="B97" s="86" t="s">
        <v>843</v>
      </c>
      <c r="C97" s="132"/>
      <c r="D97" s="145"/>
      <c r="E97" s="132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topLeftCell="A17" zoomScale="85" zoomScaleNormal="89" zoomScaleSheetLayoutView="85" workbookViewId="0">
      <selection activeCell="A77" sqref="A77:XFD77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814</v>
      </c>
      <c r="B2" s="149"/>
      <c r="C2" s="149"/>
      <c r="D2" s="149"/>
      <c r="E2" s="149"/>
    </row>
    <row r="3" spans="1:6" x14ac:dyDescent="0.3">
      <c r="A3" s="149" t="s">
        <v>754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600</v>
      </c>
      <c r="B6" s="4">
        <v>3</v>
      </c>
      <c r="C6" s="5" t="s">
        <v>113</v>
      </c>
      <c r="D6" s="11">
        <f>D7+D17+D28+D34+D40+D49+D56+D68+D75+D81</f>
        <v>756000000</v>
      </c>
      <c r="E6" s="11">
        <f t="shared" ref="E6:F6" si="0">E7+E17+E28+E34+E40+E49+E56+E68+E75+E81</f>
        <v>6000000</v>
      </c>
      <c r="F6" s="11">
        <f t="shared" si="0"/>
        <v>543000000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19000000</v>
      </c>
      <c r="E7" s="11">
        <f t="shared" ref="E7:F7" si="1">SUM(E8:E16)</f>
        <v>6000000</v>
      </c>
      <c r="F7" s="11">
        <f t="shared" si="1"/>
        <v>241000000</v>
      </c>
    </row>
    <row r="8" spans="1:6" ht="30" x14ac:dyDescent="0.3">
      <c r="A8" s="111" t="s">
        <v>844</v>
      </c>
      <c r="B8" s="74">
        <v>32010101</v>
      </c>
      <c r="C8" s="84" t="s">
        <v>845</v>
      </c>
      <c r="D8" s="72">
        <v>2000000</v>
      </c>
      <c r="E8" s="73">
        <v>0</v>
      </c>
      <c r="F8" s="72">
        <v>2000000</v>
      </c>
    </row>
    <row r="9" spans="1:6" x14ac:dyDescent="0.3">
      <c r="A9" s="111" t="s">
        <v>846</v>
      </c>
      <c r="B9" s="74">
        <v>32010101</v>
      </c>
      <c r="C9" s="77" t="s">
        <v>847</v>
      </c>
      <c r="D9" s="72">
        <v>1000000</v>
      </c>
      <c r="E9" s="73">
        <v>0</v>
      </c>
      <c r="F9" s="72">
        <v>1000000</v>
      </c>
    </row>
    <row r="10" spans="1:6" x14ac:dyDescent="0.3">
      <c r="A10" s="111" t="s">
        <v>848</v>
      </c>
      <c r="B10" s="74">
        <v>32010101</v>
      </c>
      <c r="C10" s="77" t="s">
        <v>849</v>
      </c>
      <c r="D10" s="72">
        <v>500000</v>
      </c>
      <c r="E10" s="73">
        <v>500000</v>
      </c>
      <c r="F10" s="72">
        <v>10500000</v>
      </c>
    </row>
    <row r="11" spans="1:6" ht="30" x14ac:dyDescent="0.3">
      <c r="A11" s="111" t="s">
        <v>850</v>
      </c>
      <c r="B11" s="74">
        <v>32010101</v>
      </c>
      <c r="C11" s="77" t="s">
        <v>851</v>
      </c>
      <c r="D11" s="72">
        <v>500000</v>
      </c>
      <c r="E11" s="73">
        <v>500000</v>
      </c>
      <c r="F11" s="72">
        <v>22500000</v>
      </c>
    </row>
    <row r="12" spans="1:6" ht="30" x14ac:dyDescent="0.3">
      <c r="A12" s="111" t="s">
        <v>852</v>
      </c>
      <c r="B12" s="74">
        <v>32010101</v>
      </c>
      <c r="C12" s="77" t="s">
        <v>853</v>
      </c>
      <c r="D12" s="72">
        <v>15000000</v>
      </c>
      <c r="E12" s="73">
        <v>5000000</v>
      </c>
      <c r="F12" s="72">
        <v>5000000</v>
      </c>
    </row>
    <row r="13" spans="1:6" x14ac:dyDescent="0.3">
      <c r="A13" s="44"/>
      <c r="B13" s="43"/>
      <c r="C13" s="44" t="s">
        <v>909</v>
      </c>
      <c r="D13" s="45"/>
      <c r="E13" s="45"/>
      <c r="F13" s="45">
        <v>200000000</v>
      </c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3">
      <c r="A18" s="42" t="s">
        <v>601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634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635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636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637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638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5">SUM(E41:E48)</f>
        <v>0</v>
      </c>
      <c r="F40" s="11">
        <f t="shared" si="5"/>
        <v>0</v>
      </c>
    </row>
    <row r="41" spans="1:6" hidden="1" x14ac:dyDescent="0.3">
      <c r="A41" s="42" t="s">
        <v>639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3">
      <c r="A42" s="44"/>
      <c r="B42" s="43"/>
      <c r="C42" s="44"/>
      <c r="D42" s="45"/>
      <c r="E42" s="45"/>
      <c r="F42" s="45"/>
    </row>
    <row r="43" spans="1:6" hidden="1" x14ac:dyDescent="0.3">
      <c r="A43" s="44"/>
      <c r="B43" s="43"/>
      <c r="C43" s="44"/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3">
      <c r="A50" s="42" t="s">
        <v>640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641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736000000</v>
      </c>
      <c r="E56" s="11">
        <f t="shared" ref="E56:F56" si="7">SUM(E57:E67)</f>
        <v>0</v>
      </c>
      <c r="F56" s="11">
        <f t="shared" si="7"/>
        <v>300000000</v>
      </c>
    </row>
    <row r="57" spans="1:6" hidden="1" x14ac:dyDescent="0.3">
      <c r="A57" s="42" t="s">
        <v>642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643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644</v>
      </c>
      <c r="B61" s="43">
        <v>32010935</v>
      </c>
      <c r="C61" s="44" t="s">
        <v>133</v>
      </c>
      <c r="D61" s="45"/>
      <c r="E61" s="45"/>
      <c r="F61" s="45"/>
    </row>
    <row r="62" spans="1:6" x14ac:dyDescent="0.3">
      <c r="A62" s="144" t="s">
        <v>854</v>
      </c>
      <c r="B62" s="74">
        <v>32010935</v>
      </c>
      <c r="C62" s="75" t="s">
        <v>855</v>
      </c>
      <c r="D62" s="87">
        <v>25000000</v>
      </c>
      <c r="E62" s="88"/>
      <c r="F62" s="87"/>
    </row>
    <row r="63" spans="1:6" x14ac:dyDescent="0.3">
      <c r="A63" s="144" t="s">
        <v>856</v>
      </c>
      <c r="B63" s="74">
        <v>32010935</v>
      </c>
      <c r="C63" s="75" t="s">
        <v>857</v>
      </c>
      <c r="D63" s="87">
        <v>250000000</v>
      </c>
      <c r="E63" s="88">
        <v>0</v>
      </c>
      <c r="F63" s="87">
        <v>300000000</v>
      </c>
    </row>
    <row r="64" spans="1:6" x14ac:dyDescent="0.3">
      <c r="A64" s="144" t="s">
        <v>858</v>
      </c>
      <c r="B64" s="74">
        <v>32010935</v>
      </c>
      <c r="C64" s="75" t="s">
        <v>859</v>
      </c>
      <c r="D64" s="87">
        <v>450000000</v>
      </c>
      <c r="E64" s="88">
        <v>0</v>
      </c>
      <c r="F64" s="87">
        <v>0</v>
      </c>
    </row>
    <row r="65" spans="1:6" x14ac:dyDescent="0.3">
      <c r="A65" s="144" t="s">
        <v>860</v>
      </c>
      <c r="B65" s="74">
        <v>32010937</v>
      </c>
      <c r="C65" s="77" t="s">
        <v>861</v>
      </c>
      <c r="D65" s="72">
        <v>500000</v>
      </c>
      <c r="E65" s="73">
        <v>0</v>
      </c>
      <c r="F65" s="72">
        <v>0</v>
      </c>
    </row>
    <row r="66" spans="1:6" x14ac:dyDescent="0.3">
      <c r="A66" s="144" t="s">
        <v>862</v>
      </c>
      <c r="B66" s="74">
        <v>32010938</v>
      </c>
      <c r="C66" s="77" t="s">
        <v>863</v>
      </c>
      <c r="D66" s="72">
        <v>10500000</v>
      </c>
      <c r="E66" s="73"/>
      <c r="F66" s="72">
        <v>0</v>
      </c>
    </row>
    <row r="67" spans="1:6" hidden="1" x14ac:dyDescent="0.3">
      <c r="A67" s="44"/>
      <c r="B67" s="43"/>
      <c r="C67" s="44"/>
      <c r="D67" s="45"/>
      <c r="E67" s="45"/>
      <c r="F67" s="45"/>
    </row>
    <row r="68" spans="1:6" s="1" customFormat="1" x14ac:dyDescent="0.3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645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3">
      <c r="A70" s="44"/>
      <c r="B70" s="43"/>
      <c r="C70" s="44"/>
      <c r="D70" s="45"/>
      <c r="E70" s="45"/>
      <c r="F70" s="45"/>
    </row>
    <row r="71" spans="1:6" hidden="1" x14ac:dyDescent="0.25">
      <c r="A71" s="42" t="s">
        <v>646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hidden="1" x14ac:dyDescent="0.3">
      <c r="A73" s="42" t="s">
        <v>647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3">
      <c r="A74" s="44"/>
      <c r="B74" s="43"/>
      <c r="C74" s="44"/>
      <c r="D74" s="45"/>
      <c r="E74" s="45"/>
      <c r="F74" s="45"/>
    </row>
    <row r="75" spans="1:6" s="1" customFormat="1" x14ac:dyDescent="0.3">
      <c r="A75" s="5"/>
      <c r="B75" s="4">
        <v>320301</v>
      </c>
      <c r="C75" s="5" t="s">
        <v>138</v>
      </c>
      <c r="D75" s="11">
        <f>SUM(D76:D80)</f>
        <v>1000000</v>
      </c>
      <c r="E75" s="11">
        <f t="shared" ref="E75:F75" si="9">SUM(E76:E80)</f>
        <v>0</v>
      </c>
      <c r="F75" s="11">
        <f t="shared" si="9"/>
        <v>2000000</v>
      </c>
    </row>
    <row r="76" spans="1:6" hidden="1" x14ac:dyDescent="0.3">
      <c r="A76" s="42" t="s">
        <v>648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3">
      <c r="A77" s="42" t="s">
        <v>649</v>
      </c>
      <c r="B77" s="43">
        <v>32030109</v>
      </c>
      <c r="C77" s="44" t="s">
        <v>140</v>
      </c>
      <c r="D77" s="67"/>
      <c r="E77" s="68">
        <v>0</v>
      </c>
      <c r="F77" s="67"/>
    </row>
    <row r="78" spans="1:6" x14ac:dyDescent="0.3">
      <c r="A78" s="42" t="s">
        <v>650</v>
      </c>
      <c r="B78" s="43">
        <v>32030110</v>
      </c>
      <c r="C78" s="44" t="s">
        <v>141</v>
      </c>
      <c r="D78" s="72">
        <v>500000</v>
      </c>
      <c r="E78" s="73">
        <v>0</v>
      </c>
      <c r="F78" s="72">
        <v>500000</v>
      </c>
    </row>
    <row r="79" spans="1:6" x14ac:dyDescent="0.3">
      <c r="A79" s="78" t="s">
        <v>864</v>
      </c>
      <c r="B79" s="74">
        <v>32030111</v>
      </c>
      <c r="C79" s="75" t="s">
        <v>865</v>
      </c>
      <c r="D79" s="72">
        <v>500000</v>
      </c>
      <c r="E79" s="73">
        <v>0</v>
      </c>
      <c r="F79" s="72">
        <v>1500000</v>
      </c>
    </row>
    <row r="80" spans="1:6" hidden="1" x14ac:dyDescent="0.3">
      <c r="A80" s="46"/>
      <c r="B80" s="47"/>
      <c r="C80" s="46"/>
      <c r="D80" s="45"/>
      <c r="E80" s="45"/>
      <c r="F80" s="45"/>
    </row>
    <row r="81" spans="1:6" s="1" customFormat="1" x14ac:dyDescent="0.3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3">
      <c r="A82" s="42" t="s">
        <v>651</v>
      </c>
      <c r="B82" s="46"/>
      <c r="C82" s="46"/>
      <c r="D82" s="45"/>
      <c r="E82" s="45"/>
      <c r="F82" s="45"/>
    </row>
    <row r="83" spans="1:6" hidden="1" x14ac:dyDescent="0.3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65" orientation="landscape" r:id="rId1"/>
  <headerFooter>
    <oddFooter>&amp;C&amp;"-,Bold"&amp;20&amp;P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815</v>
      </c>
      <c r="B3" s="150"/>
      <c r="C3" s="150"/>
      <c r="D3" s="150"/>
      <c r="E3" s="150"/>
    </row>
    <row r="4" spans="1:5" x14ac:dyDescent="0.3">
      <c r="A4" s="149" t="s">
        <v>755</v>
      </c>
      <c r="B4" s="149"/>
      <c r="C4" s="149"/>
      <c r="D4" s="149"/>
      <c r="E4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39">
        <f>C8+C13+C20</f>
        <v>524973040</v>
      </c>
      <c r="D7" s="39">
        <f t="shared" ref="D7:E7" si="0">D8+D13+D20</f>
        <v>448624250</v>
      </c>
      <c r="E7" s="39">
        <f t="shared" si="0"/>
        <v>618043128.45000005</v>
      </c>
    </row>
    <row r="8" spans="1:5" s="1" customFormat="1" x14ac:dyDescent="0.3">
      <c r="A8" s="3">
        <v>2101</v>
      </c>
      <c r="B8" s="3" t="s">
        <v>5</v>
      </c>
      <c r="C8" s="39">
        <f>C9</f>
        <v>167921153</v>
      </c>
      <c r="D8" s="39">
        <f t="shared" ref="D8:E8" si="1">D9</f>
        <v>167921153</v>
      </c>
      <c r="E8" s="39">
        <f t="shared" si="1"/>
        <v>181592630</v>
      </c>
    </row>
    <row r="9" spans="1:5" s="1" customFormat="1" x14ac:dyDescent="0.3">
      <c r="A9" s="3">
        <v>210101</v>
      </c>
      <c r="B9" s="3" t="s">
        <v>6</v>
      </c>
      <c r="C9" s="39">
        <f>SUM(C10:C12)</f>
        <v>167921153</v>
      </c>
      <c r="D9" s="39">
        <f t="shared" ref="D9:E9" si="2">SUM(D10:D12)</f>
        <v>167921153</v>
      </c>
      <c r="E9" s="39">
        <f t="shared" si="2"/>
        <v>181592630</v>
      </c>
    </row>
    <row r="10" spans="1:5" x14ac:dyDescent="0.3">
      <c r="A10" s="59">
        <v>21010101</v>
      </c>
      <c r="B10" s="48" t="s">
        <v>5</v>
      </c>
      <c r="C10" s="72">
        <v>167921153</v>
      </c>
      <c r="D10" s="73">
        <v>167921153</v>
      </c>
      <c r="E10" s="72">
        <v>181592630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357051887</v>
      </c>
      <c r="D20" s="39">
        <f t="shared" ref="D20:E20" si="6">D21+D22+D27</f>
        <v>280703097</v>
      </c>
      <c r="E20" s="39">
        <f t="shared" si="6"/>
        <v>436450498.44999999</v>
      </c>
    </row>
    <row r="21" spans="1:5" x14ac:dyDescent="0.3">
      <c r="A21" s="59">
        <v>21030101</v>
      </c>
      <c r="B21" s="48" t="s">
        <v>17</v>
      </c>
      <c r="C21" s="41"/>
      <c r="D21" s="41"/>
      <c r="E21" s="41">
        <v>250000000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357051887</v>
      </c>
      <c r="D22" s="40">
        <f t="shared" ref="D22:E22" si="7">SUM(D23:D26)</f>
        <v>280703097</v>
      </c>
      <c r="E22" s="40">
        <f t="shared" si="7"/>
        <v>184634047</v>
      </c>
    </row>
    <row r="23" spans="1:5" x14ac:dyDescent="0.3">
      <c r="A23" s="59">
        <v>21030102</v>
      </c>
      <c r="B23" s="48" t="s">
        <v>555</v>
      </c>
      <c r="C23" s="72">
        <v>357051887</v>
      </c>
      <c r="D23" s="72">
        <v>280703097</v>
      </c>
      <c r="E23" s="72">
        <v>184634047</v>
      </c>
    </row>
    <row r="24" spans="1:5" x14ac:dyDescent="0.3">
      <c r="A24" s="59">
        <v>21030102</v>
      </c>
      <c r="B24" s="48" t="s">
        <v>556</v>
      </c>
      <c r="C24" s="143">
        <v>0</v>
      </c>
      <c r="D24" s="143">
        <v>0</v>
      </c>
      <c r="E24" s="143"/>
    </row>
    <row r="25" spans="1:5" hidden="1" x14ac:dyDescent="0.3">
      <c r="A25" s="59">
        <v>21030102</v>
      </c>
      <c r="B25" s="48" t="s">
        <v>557</v>
      </c>
      <c r="C25" s="41"/>
      <c r="D25" s="41"/>
      <c r="E25" s="41"/>
    </row>
    <row r="26" spans="1:5" hidden="1" x14ac:dyDescent="0.3">
      <c r="A26" s="59">
        <v>21030102</v>
      </c>
      <c r="B26" s="48" t="s">
        <v>558</v>
      </c>
      <c r="C26" s="41"/>
      <c r="D26" s="41"/>
      <c r="E26" s="41"/>
    </row>
    <row r="27" spans="1:5" s="1" customFormat="1" x14ac:dyDescent="0.3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1816451.45</v>
      </c>
    </row>
    <row r="28" spans="1:5" x14ac:dyDescent="0.3">
      <c r="A28" s="59">
        <v>21030104</v>
      </c>
      <c r="B28" s="48" t="s">
        <v>764</v>
      </c>
      <c r="C28" s="41"/>
      <c r="D28" s="41"/>
      <c r="E28" s="132">
        <v>1816451.45</v>
      </c>
    </row>
    <row r="29" spans="1:5" hidden="1" x14ac:dyDescent="0.25">
      <c r="A29" s="59">
        <v>21030104</v>
      </c>
      <c r="B29" s="48" t="s">
        <v>763</v>
      </c>
      <c r="C29" s="41"/>
      <c r="D29" s="41"/>
      <c r="E29" s="41"/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zoomScale="90" zoomScaleNormal="120" zoomScaleSheetLayoutView="90" zoomScalePageLayoutView="91" workbookViewId="0">
      <selection activeCell="A3" sqref="A3:E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816</v>
      </c>
      <c r="B4" s="150"/>
      <c r="C4" s="150"/>
      <c r="D4" s="150"/>
      <c r="E4" s="150"/>
    </row>
    <row r="5" spans="1:5" x14ac:dyDescent="0.3">
      <c r="A5" s="149" t="s">
        <v>755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C8+C85+C89+C94</f>
        <v>405800000</v>
      </c>
      <c r="D7" s="12">
        <f>D8+D85+D89+D94</f>
        <v>145805916.44</v>
      </c>
      <c r="E7" s="12">
        <f>E8+E85+E89+E94</f>
        <v>530269588.59000003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405800000</v>
      </c>
      <c r="D8" s="12">
        <f t="shared" ref="D8:E8" si="0">D9+D14+D22+D36+D45+D48+D54+D63+D67+D70</f>
        <v>145805916.44</v>
      </c>
      <c r="E8" s="12">
        <f t="shared" si="0"/>
        <v>227300000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17500000</v>
      </c>
      <c r="D9" s="12">
        <f t="shared" ref="D9:E9" si="1">SUM(D10:D13)</f>
        <v>3716500</v>
      </c>
      <c r="E9" s="12">
        <f t="shared" si="1"/>
        <v>5000000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73">
        <v>17500000</v>
      </c>
      <c r="D11" s="72">
        <v>3716500</v>
      </c>
      <c r="E11" s="72">
        <v>5000000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13500000</v>
      </c>
      <c r="D22" s="12">
        <f t="shared" ref="D22:E22" si="2">SUM(D23:D35)</f>
        <v>2088000</v>
      </c>
      <c r="E22" s="12">
        <f t="shared" si="2"/>
        <v>5000000</v>
      </c>
    </row>
    <row r="23" spans="1:5" x14ac:dyDescent="0.3">
      <c r="A23" s="43">
        <v>22020301</v>
      </c>
      <c r="B23" s="44" t="s">
        <v>36</v>
      </c>
      <c r="C23" s="73">
        <v>13500000</v>
      </c>
      <c r="D23" s="72">
        <v>2088000</v>
      </c>
      <c r="E23" s="72">
        <v>5000000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3">SUM(D37:D44)</f>
        <v>0</v>
      </c>
      <c r="E36" s="12">
        <f t="shared" si="3"/>
        <v>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hidden="1" x14ac:dyDescent="0.3">
      <c r="A38" s="43">
        <v>22020402</v>
      </c>
      <c r="B38" s="44" t="s">
        <v>51</v>
      </c>
      <c r="C38" s="41"/>
      <c r="D38" s="41"/>
      <c r="E38" s="41"/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16000000</v>
      </c>
      <c r="D63" s="12">
        <f t="shared" ref="D63:E63" si="7">SUM(D64:D66)</f>
        <v>0</v>
      </c>
      <c r="E63" s="12">
        <f t="shared" si="7"/>
        <v>0</v>
      </c>
    </row>
    <row r="64" spans="1:5" x14ac:dyDescent="0.3">
      <c r="A64" s="43">
        <v>22020801</v>
      </c>
      <c r="B64" s="44" t="s">
        <v>77</v>
      </c>
      <c r="C64" s="73">
        <v>16000000</v>
      </c>
      <c r="D64" s="72">
        <v>0</v>
      </c>
      <c r="E64" s="72">
        <v>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300000</v>
      </c>
      <c r="D67" s="12">
        <f t="shared" ref="D67:E67" si="8">SUM(D68:D69)</f>
        <v>36554.21</v>
      </c>
      <c r="E67" s="12">
        <f t="shared" si="8"/>
        <v>300000</v>
      </c>
    </row>
    <row r="68" spans="1:5" x14ac:dyDescent="0.3">
      <c r="A68" s="43">
        <v>22020901</v>
      </c>
      <c r="B68" s="44" t="s">
        <v>81</v>
      </c>
      <c r="C68" s="73">
        <v>300000</v>
      </c>
      <c r="D68" s="72">
        <v>36554.21</v>
      </c>
      <c r="E68" s="72">
        <v>300000</v>
      </c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SUM(C71:C84)</f>
        <v>358500000</v>
      </c>
      <c r="D70" s="12">
        <f t="shared" ref="D70:E70" si="9">SUM(D71:D84)</f>
        <v>139964862.22999999</v>
      </c>
      <c r="E70" s="12">
        <f t="shared" si="9"/>
        <v>217000000</v>
      </c>
    </row>
    <row r="71" spans="1:5" x14ac:dyDescent="0.3">
      <c r="A71" s="43">
        <v>22021001</v>
      </c>
      <c r="B71" s="44" t="s">
        <v>84</v>
      </c>
      <c r="C71" s="73">
        <v>15000000</v>
      </c>
      <c r="D71" s="72">
        <v>2230000</v>
      </c>
      <c r="E71" s="72">
        <v>3000000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3">
      <c r="A76" s="43">
        <v>22021007</v>
      </c>
      <c r="B76" s="44" t="s">
        <v>89</v>
      </c>
      <c r="C76" s="87">
        <v>8500000</v>
      </c>
      <c r="D76" s="88">
        <v>3125000</v>
      </c>
      <c r="E76" s="87">
        <v>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x14ac:dyDescent="0.3">
      <c r="A80" s="43">
        <v>22021014</v>
      </c>
      <c r="B80" s="44" t="s">
        <v>93</v>
      </c>
      <c r="C80" s="72">
        <v>5000000</v>
      </c>
      <c r="D80" s="73">
        <v>0</v>
      </c>
      <c r="E80" s="72">
        <v>9000000</v>
      </c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x14ac:dyDescent="0.3">
      <c r="A83" s="43">
        <v>220210</v>
      </c>
      <c r="B83" s="44" t="s">
        <v>786</v>
      </c>
      <c r="C83" s="72">
        <v>330000000</v>
      </c>
      <c r="D83" s="73">
        <v>134609862.22999999</v>
      </c>
      <c r="E83" s="72">
        <v>200000000</v>
      </c>
    </row>
    <row r="84" spans="1:5" hidden="1" x14ac:dyDescent="0.3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3">
      <c r="A85" s="4">
        <v>2204</v>
      </c>
      <c r="B85" s="5" t="s">
        <v>97</v>
      </c>
      <c r="C85" s="12">
        <f>C86</f>
        <v>0</v>
      </c>
      <c r="D85" s="12">
        <f t="shared" ref="D85:E85" si="10">D86</f>
        <v>0</v>
      </c>
      <c r="E85" s="12">
        <f t="shared" si="10"/>
        <v>143793118</v>
      </c>
    </row>
    <row r="86" spans="1:5" s="1" customFormat="1" x14ac:dyDescent="0.3">
      <c r="A86" s="4">
        <v>220401</v>
      </c>
      <c r="B86" s="5" t="s">
        <v>98</v>
      </c>
      <c r="C86" s="12">
        <f>C87+C88</f>
        <v>0</v>
      </c>
      <c r="D86" s="12">
        <f>D87+D88</f>
        <v>0</v>
      </c>
      <c r="E86" s="12">
        <f>E87+E88</f>
        <v>143793118</v>
      </c>
    </row>
    <row r="87" spans="1:5" s="38" customFormat="1" x14ac:dyDescent="0.3">
      <c r="A87" s="6">
        <v>22040105</v>
      </c>
      <c r="B87" s="7" t="s">
        <v>99</v>
      </c>
      <c r="C87" s="37">
        <f>SUM(C108:C125)</f>
        <v>0</v>
      </c>
      <c r="D87" s="37">
        <f>SUM(D108:D125)</f>
        <v>0</v>
      </c>
      <c r="E87" s="37">
        <f>SUM(E108:E125)</f>
        <v>143793118</v>
      </c>
    </row>
    <row r="88" spans="1:5" hidden="1" x14ac:dyDescent="0.3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3">
      <c r="A89" s="4">
        <v>2205</v>
      </c>
      <c r="B89" s="5" t="s">
        <v>101</v>
      </c>
      <c r="C89" s="12">
        <f>C90</f>
        <v>0</v>
      </c>
      <c r="D89" s="12">
        <f t="shared" ref="D89:E89" si="11">D90</f>
        <v>0</v>
      </c>
      <c r="E89" s="12">
        <f t="shared" si="11"/>
        <v>56676470.590000004</v>
      </c>
    </row>
    <row r="90" spans="1:5" s="1" customFormat="1" x14ac:dyDescent="0.3">
      <c r="A90" s="4">
        <v>220501</v>
      </c>
      <c r="B90" s="5" t="s">
        <v>102</v>
      </c>
      <c r="C90" s="12">
        <f>SUM(C91:C93)</f>
        <v>0</v>
      </c>
      <c r="D90" s="12">
        <f t="shared" ref="D90:E90" si="12">SUM(D91:D93)</f>
        <v>0</v>
      </c>
      <c r="E90" s="12">
        <f t="shared" si="12"/>
        <v>56676470.590000004</v>
      </c>
    </row>
    <row r="91" spans="1:5" x14ac:dyDescent="0.3">
      <c r="A91" s="43">
        <v>22050105</v>
      </c>
      <c r="B91" s="44" t="s">
        <v>103</v>
      </c>
      <c r="C91" s="41"/>
      <c r="D91" s="41"/>
      <c r="E91" s="72">
        <v>56676470.590000004</v>
      </c>
    </row>
    <row r="92" spans="1:5" hidden="1" x14ac:dyDescent="0.3">
      <c r="A92" s="43">
        <v>22050108</v>
      </c>
      <c r="B92" s="44" t="s">
        <v>104</v>
      </c>
      <c r="C92" s="41"/>
      <c r="D92" s="41"/>
      <c r="E92" s="41"/>
    </row>
    <row r="93" spans="1:5" hidden="1" x14ac:dyDescent="0.3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3">
      <c r="A94" s="4">
        <v>2206</v>
      </c>
      <c r="B94" s="5" t="s">
        <v>106</v>
      </c>
      <c r="C94" s="12">
        <f>C95+C97</f>
        <v>0</v>
      </c>
      <c r="D94" s="12">
        <f t="shared" ref="D94:E94" si="13">D95+D97</f>
        <v>0</v>
      </c>
      <c r="E94" s="12">
        <f t="shared" si="13"/>
        <v>102500000</v>
      </c>
    </row>
    <row r="95" spans="1:5" s="1" customFormat="1" x14ac:dyDescent="0.3">
      <c r="A95" s="4">
        <v>220603</v>
      </c>
      <c r="B95" s="5" t="s">
        <v>107</v>
      </c>
      <c r="C95" s="12">
        <f>C96</f>
        <v>0</v>
      </c>
      <c r="D95" s="12">
        <f t="shared" ref="D95:E95" si="14">D96</f>
        <v>0</v>
      </c>
      <c r="E95" s="12">
        <f t="shared" si="14"/>
        <v>0</v>
      </c>
    </row>
    <row r="96" spans="1:5" hidden="1" x14ac:dyDescent="0.3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3">
      <c r="A97" s="4">
        <v>220604</v>
      </c>
      <c r="B97" s="5" t="s">
        <v>109</v>
      </c>
      <c r="C97" s="12">
        <f>SUM(C98:C99)</f>
        <v>0</v>
      </c>
      <c r="D97" s="12">
        <f t="shared" ref="D97:E97" si="15">SUM(D98:D99)</f>
        <v>0</v>
      </c>
      <c r="E97" s="12">
        <f t="shared" si="15"/>
        <v>102500000</v>
      </c>
    </row>
    <row r="98" spans="1:5" x14ac:dyDescent="0.25">
      <c r="A98" s="43">
        <v>22060401</v>
      </c>
      <c r="B98" s="44" t="s">
        <v>903</v>
      </c>
      <c r="C98" s="41">
        <v>0</v>
      </c>
      <c r="D98" s="41">
        <v>0</v>
      </c>
      <c r="E98" s="41">
        <v>102500000</v>
      </c>
    </row>
    <row r="99" spans="1:5" hidden="1" x14ac:dyDescent="0.3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4" spans="1:5" x14ac:dyDescent="0.25">
      <c r="A104" s="148" t="s">
        <v>784</v>
      </c>
      <c r="B104" s="148"/>
      <c r="C104" s="148"/>
      <c r="D104" s="148"/>
      <c r="E104" s="148"/>
    </row>
    <row r="105" spans="1:5" x14ac:dyDescent="0.25">
      <c r="A105" s="150" t="s">
        <v>817</v>
      </c>
      <c r="B105" s="150"/>
      <c r="C105" s="150"/>
      <c r="D105" s="150"/>
      <c r="E105" s="150"/>
    </row>
    <row r="106" spans="1:5" ht="15.6" customHeight="1" x14ac:dyDescent="0.25">
      <c r="A106" s="149" t="s">
        <v>755</v>
      </c>
      <c r="B106" s="149"/>
      <c r="C106" s="149"/>
      <c r="D106" s="149"/>
      <c r="E106" s="149"/>
    </row>
    <row r="107" spans="1:5" ht="45" x14ac:dyDescent="0.25">
      <c r="A107" s="58" t="s">
        <v>783</v>
      </c>
      <c r="B107" s="58" t="s">
        <v>1</v>
      </c>
      <c r="C107" s="50" t="s">
        <v>593</v>
      </c>
      <c r="D107" s="50" t="s">
        <v>594</v>
      </c>
      <c r="E107" s="50" t="s">
        <v>595</v>
      </c>
    </row>
    <row r="108" spans="1:5" ht="15.6" x14ac:dyDescent="0.3">
      <c r="A108" s="60" t="s">
        <v>765</v>
      </c>
      <c r="B108" s="44" t="s">
        <v>561</v>
      </c>
      <c r="C108" s="67"/>
      <c r="D108" s="68"/>
      <c r="E108" s="92">
        <v>58000000</v>
      </c>
    </row>
    <row r="109" spans="1:5" x14ac:dyDescent="0.25">
      <c r="A109" s="60" t="s">
        <v>766</v>
      </c>
      <c r="B109" s="44" t="s">
        <v>899</v>
      </c>
      <c r="C109" s="41"/>
      <c r="D109" s="41"/>
      <c r="E109" s="96">
        <v>43310685</v>
      </c>
    </row>
    <row r="110" spans="1:5" x14ac:dyDescent="0.25">
      <c r="A110" s="60" t="s">
        <v>767</v>
      </c>
      <c r="B110" s="44" t="s">
        <v>560</v>
      </c>
      <c r="C110" s="41"/>
      <c r="D110" s="41"/>
      <c r="E110" s="92">
        <v>240000</v>
      </c>
    </row>
    <row r="111" spans="1:5" x14ac:dyDescent="0.25">
      <c r="A111" s="60" t="s">
        <v>768</v>
      </c>
      <c r="B111" s="44" t="s">
        <v>559</v>
      </c>
      <c r="C111" s="41"/>
      <c r="D111" s="41"/>
      <c r="E111" s="146">
        <v>360000</v>
      </c>
    </row>
    <row r="112" spans="1:5" x14ac:dyDescent="0.25">
      <c r="A112" s="60" t="s">
        <v>769</v>
      </c>
      <c r="B112" s="44" t="s">
        <v>587</v>
      </c>
      <c r="C112" s="41"/>
      <c r="D112" s="41"/>
      <c r="E112" s="126">
        <v>216553</v>
      </c>
    </row>
    <row r="113" spans="1:5" x14ac:dyDescent="0.25">
      <c r="A113" s="60" t="s">
        <v>770</v>
      </c>
      <c r="B113" s="44" t="s">
        <v>562</v>
      </c>
      <c r="C113" s="41"/>
      <c r="D113" s="41"/>
      <c r="E113" s="126">
        <v>433106</v>
      </c>
    </row>
    <row r="114" spans="1:5" x14ac:dyDescent="0.25">
      <c r="A114" s="60" t="s">
        <v>771</v>
      </c>
      <c r="B114" s="44" t="s">
        <v>900</v>
      </c>
      <c r="C114" s="41"/>
      <c r="D114" s="41"/>
      <c r="E114" s="96">
        <v>2500000</v>
      </c>
    </row>
    <row r="115" spans="1:5" x14ac:dyDescent="0.25">
      <c r="A115" s="60" t="s">
        <v>772</v>
      </c>
      <c r="B115" s="44" t="s">
        <v>563</v>
      </c>
      <c r="C115" s="41"/>
      <c r="D115" s="41"/>
      <c r="E115" s="108">
        <v>2171268</v>
      </c>
    </row>
    <row r="116" spans="1:5" x14ac:dyDescent="0.25">
      <c r="A116" s="60" t="s">
        <v>773</v>
      </c>
      <c r="B116" s="44" t="s">
        <v>564</v>
      </c>
      <c r="C116" s="41"/>
      <c r="D116" s="41"/>
      <c r="E116" s="92">
        <v>20000000</v>
      </c>
    </row>
    <row r="117" spans="1:5" x14ac:dyDescent="0.25">
      <c r="A117" s="60" t="s">
        <v>774</v>
      </c>
      <c r="B117" s="44" t="s">
        <v>901</v>
      </c>
      <c r="C117" s="41"/>
      <c r="D117" s="41"/>
      <c r="E117" s="96">
        <v>1160000</v>
      </c>
    </row>
    <row r="118" spans="1:5" x14ac:dyDescent="0.25">
      <c r="A118" s="60" t="s">
        <v>775</v>
      </c>
      <c r="B118" s="44" t="s">
        <v>902</v>
      </c>
      <c r="C118" s="41"/>
      <c r="D118" s="41"/>
      <c r="E118" s="96">
        <v>3000000</v>
      </c>
    </row>
    <row r="119" spans="1:5" x14ac:dyDescent="0.25">
      <c r="A119" s="60" t="s">
        <v>776</v>
      </c>
      <c r="B119" s="44" t="s">
        <v>565</v>
      </c>
      <c r="C119" s="41"/>
      <c r="D119" s="41"/>
      <c r="E119" s="96">
        <v>433106</v>
      </c>
    </row>
    <row r="120" spans="1:5" x14ac:dyDescent="0.25">
      <c r="A120" s="60" t="s">
        <v>777</v>
      </c>
      <c r="B120" s="44" t="s">
        <v>566</v>
      </c>
      <c r="C120" s="41"/>
      <c r="D120" s="41"/>
      <c r="E120" s="92">
        <v>433106</v>
      </c>
    </row>
    <row r="121" spans="1:5" x14ac:dyDescent="0.25">
      <c r="A121" s="60" t="s">
        <v>778</v>
      </c>
      <c r="B121" s="44" t="s">
        <v>588</v>
      </c>
      <c r="C121" s="41"/>
      <c r="D121" s="41"/>
      <c r="E121" s="92">
        <v>10000000</v>
      </c>
    </row>
    <row r="122" spans="1:5" x14ac:dyDescent="0.25">
      <c r="A122" s="60" t="s">
        <v>779</v>
      </c>
      <c r="B122" s="44" t="s">
        <v>589</v>
      </c>
      <c r="C122" s="41"/>
      <c r="D122" s="41"/>
      <c r="E122" s="147">
        <v>240000</v>
      </c>
    </row>
    <row r="123" spans="1:5" x14ac:dyDescent="0.25">
      <c r="A123" s="60" t="s">
        <v>780</v>
      </c>
      <c r="B123" s="44" t="s">
        <v>590</v>
      </c>
      <c r="C123" s="41"/>
      <c r="D123" s="41"/>
      <c r="E123" s="92">
        <v>60000</v>
      </c>
    </row>
    <row r="124" spans="1:5" x14ac:dyDescent="0.25">
      <c r="A124" s="60" t="s">
        <v>781</v>
      </c>
      <c r="B124" s="44" t="s">
        <v>591</v>
      </c>
      <c r="C124" s="41"/>
      <c r="D124" s="41"/>
      <c r="E124" s="110">
        <v>1200000</v>
      </c>
    </row>
    <row r="125" spans="1:5" x14ac:dyDescent="0.25">
      <c r="A125" s="60" t="s">
        <v>782</v>
      </c>
      <c r="B125" s="44" t="s">
        <v>592</v>
      </c>
      <c r="C125" s="41"/>
      <c r="D125" s="41"/>
      <c r="E125" s="96">
        <v>35294</v>
      </c>
    </row>
    <row r="126" spans="1:5" hidden="1" x14ac:dyDescent="0.25"/>
    <row r="127" spans="1:5" hidden="1" x14ac:dyDescent="0.25"/>
    <row r="128" spans="1:5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6:E106"/>
    <mergeCell ref="A3:E3"/>
    <mergeCell ref="A4:E4"/>
    <mergeCell ref="A5:E5"/>
    <mergeCell ref="A104:E104"/>
    <mergeCell ref="A105:E10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  <rowBreaks count="1" manualBreakCount="1">
    <brk id="10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87" zoomScale="60" zoomScaleNormal="91" workbookViewId="0">
      <selection activeCell="I318" activeCellId="1" sqref="A79:XFD79 I31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4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  <c r="F1" s="148"/>
    </row>
    <row r="2" spans="1:6" x14ac:dyDescent="0.25">
      <c r="A2" s="149" t="s">
        <v>818</v>
      </c>
      <c r="B2" s="149"/>
      <c r="C2" s="149"/>
      <c r="D2" s="149"/>
      <c r="E2" s="149"/>
      <c r="F2" s="149"/>
    </row>
    <row r="3" spans="1:6" x14ac:dyDescent="0.3">
      <c r="A3" s="149" t="s">
        <v>755</v>
      </c>
      <c r="B3" s="149"/>
      <c r="C3" s="149"/>
      <c r="D3" s="149"/>
      <c r="E3" s="149"/>
      <c r="F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602</v>
      </c>
      <c r="B6" s="4">
        <v>3</v>
      </c>
      <c r="C6" s="5" t="s">
        <v>113</v>
      </c>
      <c r="D6" s="11">
        <f>D7+D11+D16+D22+D28+D37+D44+D56+D63+D69</f>
        <v>0</v>
      </c>
      <c r="E6" s="11">
        <f>E7+E11+E16+E22+E28+E37+E44+E56+E63+E69</f>
        <v>0</v>
      </c>
      <c r="F6" s="11">
        <f>F7+F11+F16+F22+F28+F37+F44+F56+F63+F69</f>
        <v>1697440564.5699999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0</v>
      </c>
      <c r="E7" s="11">
        <f t="shared" ref="E7:F7" si="0">SUM(E8:E10)</f>
        <v>0</v>
      </c>
      <c r="F7" s="11">
        <f t="shared" si="0"/>
        <v>0</v>
      </c>
    </row>
    <row r="8" spans="1:6" hidden="1" x14ac:dyDescent="0.3">
      <c r="A8" s="42" t="s">
        <v>603</v>
      </c>
      <c r="B8" s="43">
        <v>32010101</v>
      </c>
      <c r="C8" s="44" t="s">
        <v>115</v>
      </c>
      <c r="D8" s="45"/>
      <c r="E8" s="45"/>
      <c r="F8" s="45"/>
    </row>
    <row r="9" spans="1:6" hidden="1" x14ac:dyDescent="0.25">
      <c r="A9" s="42"/>
      <c r="B9" s="43"/>
      <c r="C9" s="44" t="s">
        <v>787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SUM(D12:D14)</f>
        <v>0</v>
      </c>
      <c r="E11" s="11">
        <f t="shared" ref="E11:F11" si="1">SUM(E12:E14)</f>
        <v>0</v>
      </c>
      <c r="F11" s="11">
        <f t="shared" si="1"/>
        <v>1495940564.5699999</v>
      </c>
    </row>
    <row r="12" spans="1:6" hidden="1" x14ac:dyDescent="0.3">
      <c r="A12" s="42" t="s">
        <v>604</v>
      </c>
      <c r="B12" s="43">
        <v>32010202</v>
      </c>
      <c r="C12" s="44" t="s">
        <v>117</v>
      </c>
      <c r="D12" s="45"/>
      <c r="E12" s="45"/>
      <c r="F12" s="45"/>
    </row>
    <row r="13" spans="1:6" x14ac:dyDescent="0.25">
      <c r="A13" s="42" t="s">
        <v>652</v>
      </c>
      <c r="B13" s="43">
        <v>32010220</v>
      </c>
      <c r="C13" s="44" t="s">
        <v>567</v>
      </c>
      <c r="D13" s="45"/>
      <c r="E13" s="45"/>
      <c r="F13" s="92">
        <v>400000000</v>
      </c>
    </row>
    <row r="14" spans="1:6" s="1" customFormat="1" x14ac:dyDescent="0.25">
      <c r="A14" s="65" t="s">
        <v>653</v>
      </c>
      <c r="B14" s="6">
        <v>32010221</v>
      </c>
      <c r="C14" s="7" t="s">
        <v>762</v>
      </c>
      <c r="D14" s="66">
        <f>SUM(D78:D98)</f>
        <v>0</v>
      </c>
      <c r="E14" s="66">
        <f>SUM(E78:E98)</f>
        <v>0</v>
      </c>
      <c r="F14" s="66">
        <f>SUM(F78:F98)</f>
        <v>1095940564.5699999</v>
      </c>
    </row>
    <row r="15" spans="1:6" hidden="1" x14ac:dyDescent="0.3">
      <c r="A15" s="48"/>
      <c r="B15" s="48"/>
      <c r="C15" s="48"/>
      <c r="D15" s="48"/>
      <c r="E15" s="48"/>
      <c r="F15" s="48"/>
    </row>
    <row r="16" spans="1:6" s="1" customFormat="1" x14ac:dyDescent="0.25">
      <c r="A16" s="5"/>
      <c r="B16" s="4">
        <v>320103</v>
      </c>
      <c r="C16" s="5" t="s">
        <v>118</v>
      </c>
      <c r="D16" s="11">
        <f>SUM(D17:D21)</f>
        <v>0</v>
      </c>
      <c r="E16" s="11">
        <f>SUM(E17:E21)</f>
        <v>0</v>
      </c>
      <c r="F16" s="11">
        <f>SUM(F17:F21)</f>
        <v>0</v>
      </c>
    </row>
    <row r="17" spans="1:6" hidden="1" x14ac:dyDescent="0.25">
      <c r="A17" s="42" t="s">
        <v>654</v>
      </c>
      <c r="B17" s="43">
        <v>32010301</v>
      </c>
      <c r="C17" s="44" t="s">
        <v>119</v>
      </c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hidden="1" x14ac:dyDescent="0.25">
      <c r="A19" s="44"/>
      <c r="B19" s="43"/>
      <c r="C19" s="44"/>
      <c r="D19" s="45"/>
      <c r="E19" s="45"/>
      <c r="F19" s="45"/>
    </row>
    <row r="20" spans="1:6" hidden="1" x14ac:dyDescent="0.25">
      <c r="A20" s="44"/>
      <c r="B20" s="43"/>
      <c r="C20" s="44"/>
      <c r="D20" s="45"/>
      <c r="E20" s="45"/>
      <c r="F20" s="45"/>
    </row>
    <row r="21" spans="1:6" hidden="1" x14ac:dyDescent="0.25">
      <c r="A21" s="44"/>
      <c r="B21" s="43"/>
      <c r="C21" s="44"/>
      <c r="D21" s="45"/>
      <c r="E21" s="45"/>
      <c r="F21" s="45"/>
    </row>
    <row r="22" spans="1:6" s="1" customFormat="1" x14ac:dyDescent="0.25">
      <c r="A22" s="5"/>
      <c r="B22" s="4">
        <v>32010400</v>
      </c>
      <c r="C22" s="5" t="s">
        <v>120</v>
      </c>
      <c r="D22" s="11">
        <f>SUM(D23:D27)</f>
        <v>0</v>
      </c>
      <c r="E22" s="11">
        <f t="shared" ref="E22:F22" si="2">SUM(E23:E27)</f>
        <v>0</v>
      </c>
      <c r="F22" s="11">
        <f t="shared" si="2"/>
        <v>0</v>
      </c>
    </row>
    <row r="23" spans="1:6" hidden="1" x14ac:dyDescent="0.3">
      <c r="A23" s="42" t="s">
        <v>655</v>
      </c>
      <c r="B23" s="43">
        <v>32010405</v>
      </c>
      <c r="C23" s="44" t="s">
        <v>121</v>
      </c>
      <c r="D23" s="45"/>
      <c r="E23" s="45"/>
      <c r="F23" s="45"/>
    </row>
    <row r="24" spans="1:6" hidden="1" x14ac:dyDescent="0.3">
      <c r="A24" s="42" t="s">
        <v>656</v>
      </c>
      <c r="B24" s="43">
        <v>32010406</v>
      </c>
      <c r="C24" s="44" t="s">
        <v>122</v>
      </c>
      <c r="D24" s="45"/>
      <c r="E24" s="45"/>
      <c r="F24" s="45"/>
    </row>
    <row r="25" spans="1:6" hidden="1" x14ac:dyDescent="0.3">
      <c r="A25" s="42" t="s">
        <v>657</v>
      </c>
      <c r="B25" s="43">
        <v>32010407</v>
      </c>
      <c r="C25" s="44" t="s">
        <v>123</v>
      </c>
      <c r="D25" s="45"/>
      <c r="E25" s="45"/>
      <c r="F25" s="45"/>
    </row>
    <row r="26" spans="1:6" hidden="1" x14ac:dyDescent="0.25">
      <c r="A26" s="42" t="s">
        <v>658</v>
      </c>
      <c r="B26" s="43">
        <v>32010408</v>
      </c>
      <c r="C26" s="44" t="s">
        <v>124</v>
      </c>
      <c r="D26" s="45"/>
      <c r="E26" s="45"/>
      <c r="F26" s="45"/>
    </row>
    <row r="27" spans="1:6" hidden="1" x14ac:dyDescent="0.3">
      <c r="A27" s="44"/>
      <c r="B27" s="43"/>
      <c r="C27" s="44"/>
      <c r="D27" s="45"/>
      <c r="E27" s="45"/>
      <c r="F27" s="45"/>
    </row>
    <row r="28" spans="1:6" s="1" customFormat="1" x14ac:dyDescent="0.25">
      <c r="A28" s="5"/>
      <c r="B28" s="4">
        <v>320105</v>
      </c>
      <c r="C28" s="5" t="s">
        <v>125</v>
      </c>
      <c r="D28" s="11">
        <f>SUM(D29:D36)</f>
        <v>0</v>
      </c>
      <c r="E28" s="11">
        <f t="shared" ref="E28:F28" si="3">SUM(E29:E36)</f>
        <v>0</v>
      </c>
      <c r="F28" s="11">
        <f t="shared" si="3"/>
        <v>1500000</v>
      </c>
    </row>
    <row r="29" spans="1:6" ht="30" x14ac:dyDescent="0.25">
      <c r="A29" s="42" t="s">
        <v>659</v>
      </c>
      <c r="B29" s="74">
        <v>32010501</v>
      </c>
      <c r="C29" s="75" t="s">
        <v>868</v>
      </c>
      <c r="D29" s="72">
        <v>0</v>
      </c>
      <c r="E29" s="73">
        <v>0</v>
      </c>
      <c r="F29" s="72">
        <v>1500000</v>
      </c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6"/>
      <c r="B34" s="47"/>
      <c r="C34" s="46"/>
      <c r="D34" s="45"/>
      <c r="E34" s="45"/>
      <c r="F34" s="45"/>
    </row>
    <row r="35" spans="1:6" hidden="1" x14ac:dyDescent="0.25">
      <c r="A35" s="46"/>
      <c r="B35" s="47"/>
      <c r="C35" s="46"/>
      <c r="D35" s="45"/>
      <c r="E35" s="45"/>
      <c r="F35" s="45"/>
    </row>
    <row r="36" spans="1:6" hidden="1" x14ac:dyDescent="0.25">
      <c r="A36" s="46"/>
      <c r="B36" s="47"/>
      <c r="C36" s="46"/>
      <c r="D36" s="45"/>
      <c r="E36" s="45"/>
      <c r="F36" s="45"/>
    </row>
    <row r="37" spans="1:6" s="1" customFormat="1" x14ac:dyDescent="0.25">
      <c r="A37" s="5"/>
      <c r="B37" s="4">
        <v>320106</v>
      </c>
      <c r="C37" s="5" t="s">
        <v>127</v>
      </c>
      <c r="D37" s="11">
        <f>SUM(D38:D43)</f>
        <v>0</v>
      </c>
      <c r="E37" s="11">
        <f t="shared" ref="E37:F37" si="4">SUM(E38:E43)</f>
        <v>0</v>
      </c>
      <c r="F37" s="11">
        <f t="shared" si="4"/>
        <v>0</v>
      </c>
    </row>
    <row r="38" spans="1:6" hidden="1" x14ac:dyDescent="0.3">
      <c r="A38" s="42" t="s">
        <v>660</v>
      </c>
      <c r="B38" s="43">
        <v>32010601</v>
      </c>
      <c r="C38" s="44" t="s">
        <v>128</v>
      </c>
      <c r="D38" s="45"/>
      <c r="E38" s="45"/>
      <c r="F38" s="45"/>
    </row>
    <row r="39" spans="1:6" hidden="1" x14ac:dyDescent="0.25">
      <c r="A39" s="42" t="s">
        <v>661</v>
      </c>
      <c r="B39" s="43">
        <v>32010602</v>
      </c>
      <c r="C39" s="44" t="s">
        <v>129</v>
      </c>
      <c r="D39" s="45"/>
      <c r="E39" s="45"/>
      <c r="F39" s="45"/>
    </row>
    <row r="40" spans="1:6" hidden="1" x14ac:dyDescent="0.3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s="1" customFormat="1" x14ac:dyDescent="0.25">
      <c r="A44" s="5"/>
      <c r="B44" s="4">
        <v>320109</v>
      </c>
      <c r="C44" s="5" t="s">
        <v>130</v>
      </c>
      <c r="D44" s="11">
        <f>SUM(D45:D55)</f>
        <v>0</v>
      </c>
      <c r="E44" s="11">
        <f t="shared" ref="E44:F44" si="5">SUM(E45:E55)</f>
        <v>0</v>
      </c>
      <c r="F44" s="11">
        <f t="shared" si="5"/>
        <v>0</v>
      </c>
    </row>
    <row r="45" spans="1:6" hidden="1" x14ac:dyDescent="0.25">
      <c r="A45" s="42" t="s">
        <v>662</v>
      </c>
      <c r="B45" s="43">
        <v>32010903</v>
      </c>
      <c r="C45" s="44" t="s">
        <v>131</v>
      </c>
      <c r="D45" s="45"/>
      <c r="E45" s="45"/>
      <c r="F45" s="45"/>
    </row>
    <row r="46" spans="1:6" hidden="1" x14ac:dyDescent="0.3">
      <c r="A46" s="44"/>
      <c r="B46" s="43"/>
      <c r="C46" s="44"/>
      <c r="D46" s="45"/>
      <c r="E46" s="45"/>
      <c r="F46" s="45"/>
    </row>
    <row r="47" spans="1:6" hidden="1" x14ac:dyDescent="0.25">
      <c r="A47" s="42" t="s">
        <v>663</v>
      </c>
      <c r="B47" s="43">
        <v>32010904</v>
      </c>
      <c r="C47" s="44" t="s">
        <v>132</v>
      </c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25">
      <c r="A49" s="42" t="s">
        <v>664</v>
      </c>
      <c r="B49" s="43">
        <v>32010935</v>
      </c>
      <c r="C49" s="44" t="s">
        <v>133</v>
      </c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2" t="s">
        <v>665</v>
      </c>
      <c r="B53" s="43">
        <v>32010936</v>
      </c>
      <c r="C53" s="44" t="s">
        <v>134</v>
      </c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320201</v>
      </c>
      <c r="C56" s="5" t="s">
        <v>146</v>
      </c>
      <c r="D56" s="11">
        <f>SUM(D57:D62)</f>
        <v>0</v>
      </c>
      <c r="E56" s="11">
        <f t="shared" ref="E56:F56" si="6">SUM(E57:E62)</f>
        <v>0</v>
      </c>
      <c r="F56" s="11">
        <f t="shared" si="6"/>
        <v>200000000</v>
      </c>
    </row>
    <row r="57" spans="1:6" hidden="1" x14ac:dyDescent="0.25">
      <c r="A57" s="42" t="s">
        <v>666</v>
      </c>
      <c r="B57" s="43">
        <v>32020101</v>
      </c>
      <c r="C57" s="44" t="s">
        <v>135</v>
      </c>
      <c r="D57" s="45"/>
      <c r="E57" s="45"/>
      <c r="F57" s="45"/>
    </row>
    <row r="58" spans="1:6" x14ac:dyDescent="0.25">
      <c r="A58" s="44"/>
      <c r="B58" s="43"/>
      <c r="C58" s="141" t="s">
        <v>867</v>
      </c>
      <c r="D58" s="141"/>
      <c r="E58" s="141"/>
      <c r="F58" s="142">
        <v>200000000</v>
      </c>
    </row>
    <row r="59" spans="1:6" hidden="1" x14ac:dyDescent="0.25">
      <c r="A59" s="42" t="s">
        <v>667</v>
      </c>
      <c r="B59" s="138">
        <v>32020102</v>
      </c>
      <c r="C59" s="139" t="s">
        <v>136</v>
      </c>
      <c r="D59" s="140"/>
      <c r="E59" s="140"/>
      <c r="F59" s="140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25">
      <c r="A61" s="42" t="s">
        <v>668</v>
      </c>
      <c r="B61" s="43">
        <v>32020104</v>
      </c>
      <c r="C61" s="44" t="s">
        <v>137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s="1" customFormat="1" x14ac:dyDescent="0.25">
      <c r="A63" s="5"/>
      <c r="B63" s="4">
        <v>320301</v>
      </c>
      <c r="C63" s="5" t="s">
        <v>138</v>
      </c>
      <c r="D63" s="11">
        <f>SUM(D64:D68)</f>
        <v>0</v>
      </c>
      <c r="E63" s="11">
        <f>SUM(E64:E68)</f>
        <v>0</v>
      </c>
      <c r="F63" s="11">
        <f>SUM(F64:F68)</f>
        <v>0</v>
      </c>
    </row>
    <row r="64" spans="1:6" hidden="1" x14ac:dyDescent="0.3">
      <c r="A64" s="42" t="s">
        <v>669</v>
      </c>
      <c r="B64" s="43">
        <v>32030101</v>
      </c>
      <c r="C64" s="44" t="s">
        <v>139</v>
      </c>
      <c r="D64" s="45"/>
      <c r="E64" s="45"/>
      <c r="F64" s="45"/>
    </row>
    <row r="65" spans="1:6" hidden="1" x14ac:dyDescent="0.3">
      <c r="A65" s="42" t="s">
        <v>670</v>
      </c>
      <c r="B65" s="43">
        <v>32030109</v>
      </c>
      <c r="C65" s="44" t="s">
        <v>140</v>
      </c>
      <c r="D65" s="45"/>
      <c r="E65" s="45"/>
      <c r="F65" s="45"/>
    </row>
    <row r="66" spans="1:6" hidden="1" x14ac:dyDescent="0.25">
      <c r="A66" s="42" t="s">
        <v>671</v>
      </c>
      <c r="B66" s="43">
        <v>32030110</v>
      </c>
      <c r="C66" s="44" t="s">
        <v>141</v>
      </c>
      <c r="D66" s="45"/>
      <c r="E66" s="45"/>
      <c r="F66" s="45"/>
    </row>
    <row r="67" spans="1:6" hidden="1" x14ac:dyDescent="0.3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32011000</v>
      </c>
      <c r="C69" s="5" t="s">
        <v>142</v>
      </c>
      <c r="D69" s="11">
        <f>SUM(D70:D71)</f>
        <v>0</v>
      </c>
      <c r="E69" s="11">
        <f t="shared" ref="E69:F69" si="7">SUM(E70:E71)</f>
        <v>0</v>
      </c>
      <c r="F69" s="11">
        <f t="shared" si="7"/>
        <v>0</v>
      </c>
    </row>
    <row r="70" spans="1:6" hidden="1" x14ac:dyDescent="0.3">
      <c r="A70" s="42" t="s">
        <v>672</v>
      </c>
      <c r="B70" s="46"/>
      <c r="C70" s="46"/>
      <c r="D70" s="45"/>
      <c r="E70" s="45"/>
      <c r="F70" s="45"/>
    </row>
    <row r="71" spans="1:6" hidden="1" x14ac:dyDescent="0.25">
      <c r="A71" s="46"/>
      <c r="B71" s="46"/>
      <c r="C71" s="46"/>
      <c r="D71" s="45"/>
      <c r="E71" s="45"/>
      <c r="F71" s="45"/>
    </row>
    <row r="73" spans="1:6" x14ac:dyDescent="0.25">
      <c r="A73" s="148" t="s">
        <v>784</v>
      </c>
      <c r="B73" s="148"/>
      <c r="C73" s="148"/>
      <c r="D73" s="148"/>
      <c r="E73" s="148"/>
      <c r="F73" s="148"/>
    </row>
    <row r="74" spans="1:6" x14ac:dyDescent="0.25">
      <c r="A74" s="149" t="s">
        <v>819</v>
      </c>
      <c r="B74" s="149"/>
      <c r="C74" s="149"/>
      <c r="D74" s="149"/>
      <c r="E74" s="149"/>
      <c r="F74" s="149"/>
    </row>
    <row r="75" spans="1:6" x14ac:dyDescent="0.25">
      <c r="A75" s="149" t="s">
        <v>755</v>
      </c>
      <c r="B75" s="149"/>
      <c r="C75" s="149"/>
      <c r="D75" s="149"/>
      <c r="E75" s="149"/>
      <c r="F75" s="149"/>
    </row>
    <row r="77" spans="1:6" ht="45" x14ac:dyDescent="0.25">
      <c r="A77" s="50"/>
      <c r="B77" s="50" t="s">
        <v>783</v>
      </c>
      <c r="C77" s="50" t="s">
        <v>112</v>
      </c>
      <c r="D77" s="50" t="s">
        <v>593</v>
      </c>
      <c r="E77" s="50" t="s">
        <v>594</v>
      </c>
      <c r="F77" s="50" t="s">
        <v>595</v>
      </c>
    </row>
    <row r="78" spans="1:6" ht="45" x14ac:dyDescent="0.25">
      <c r="A78" s="42"/>
      <c r="B78" s="43" t="s">
        <v>765</v>
      </c>
      <c r="C78" s="44" t="s">
        <v>568</v>
      </c>
      <c r="D78" s="45"/>
      <c r="E78" s="45"/>
      <c r="F78" s="72">
        <v>205882352.94</v>
      </c>
    </row>
    <row r="79" spans="1:6" ht="30" hidden="1" x14ac:dyDescent="0.25">
      <c r="A79" s="42"/>
      <c r="B79" s="43" t="s">
        <v>766</v>
      </c>
      <c r="C79" s="44" t="s">
        <v>569</v>
      </c>
      <c r="D79" s="45"/>
      <c r="E79" s="45"/>
      <c r="F79" s="72"/>
    </row>
    <row r="80" spans="1:6" ht="30" x14ac:dyDescent="0.25">
      <c r="A80" s="42"/>
      <c r="B80" s="43" t="s">
        <v>767</v>
      </c>
      <c r="C80" s="44" t="s">
        <v>570</v>
      </c>
      <c r="D80" s="45"/>
      <c r="E80" s="45"/>
      <c r="F80" s="72">
        <v>58823529.409999996</v>
      </c>
    </row>
    <row r="81" spans="1:6" ht="45" x14ac:dyDescent="0.25">
      <c r="A81" s="42"/>
      <c r="B81" s="43" t="s">
        <v>768</v>
      </c>
      <c r="C81" s="44" t="s">
        <v>572</v>
      </c>
      <c r="D81" s="45"/>
      <c r="E81" s="45"/>
      <c r="F81" s="72">
        <v>68627450.980000004</v>
      </c>
    </row>
    <row r="82" spans="1:6" ht="45" x14ac:dyDescent="0.25">
      <c r="A82" s="42"/>
      <c r="B82" s="43" t="s">
        <v>769</v>
      </c>
      <c r="C82" s="44" t="s">
        <v>571</v>
      </c>
      <c r="D82" s="45"/>
      <c r="E82" s="45"/>
      <c r="F82" s="72">
        <v>6862745.0999999996</v>
      </c>
    </row>
    <row r="83" spans="1:6" ht="30" x14ac:dyDescent="0.25">
      <c r="A83" s="42"/>
      <c r="B83" s="43" t="s">
        <v>770</v>
      </c>
      <c r="C83" s="44" t="s">
        <v>573</v>
      </c>
      <c r="D83" s="45"/>
      <c r="E83" s="45"/>
      <c r="F83" s="72">
        <v>68627450.980000004</v>
      </c>
    </row>
    <row r="84" spans="1:6" ht="45" x14ac:dyDescent="0.25">
      <c r="A84" s="42"/>
      <c r="B84" s="43" t="s">
        <v>771</v>
      </c>
      <c r="C84" s="44" t="s">
        <v>574</v>
      </c>
      <c r="D84" s="45"/>
      <c r="E84" s="45"/>
      <c r="F84" s="72">
        <v>70058823.530000001</v>
      </c>
    </row>
    <row r="85" spans="1:6" ht="30" x14ac:dyDescent="0.25">
      <c r="A85" s="42"/>
      <c r="B85" s="43" t="s">
        <v>772</v>
      </c>
      <c r="C85" s="44" t="s">
        <v>575</v>
      </c>
      <c r="D85" s="45"/>
      <c r="E85" s="45"/>
      <c r="F85" s="72">
        <v>147058823.53</v>
      </c>
    </row>
    <row r="86" spans="1:6" ht="30" hidden="1" x14ac:dyDescent="0.25">
      <c r="A86" s="42"/>
      <c r="B86" s="43" t="s">
        <v>773</v>
      </c>
      <c r="C86" s="44" t="s">
        <v>576</v>
      </c>
      <c r="D86" s="45"/>
      <c r="E86" s="45"/>
      <c r="F86" s="72"/>
    </row>
    <row r="87" spans="1:6" ht="45" x14ac:dyDescent="0.25">
      <c r="A87" s="42"/>
      <c r="B87" s="43" t="s">
        <v>774</v>
      </c>
      <c r="C87" s="44" t="s">
        <v>577</v>
      </c>
      <c r="D87" s="45"/>
      <c r="E87" s="45"/>
      <c r="F87" s="72">
        <v>68627450.980000004</v>
      </c>
    </row>
    <row r="88" spans="1:6" ht="30" x14ac:dyDescent="0.25">
      <c r="A88" s="42"/>
      <c r="B88" s="43" t="s">
        <v>775</v>
      </c>
      <c r="C88" s="44" t="s">
        <v>578</v>
      </c>
      <c r="D88" s="45"/>
      <c r="E88" s="45"/>
      <c r="F88" s="72">
        <v>17000000</v>
      </c>
    </row>
    <row r="89" spans="1:6" ht="60" hidden="1" x14ac:dyDescent="0.25">
      <c r="A89" s="42"/>
      <c r="B89" s="43" t="s">
        <v>776</v>
      </c>
      <c r="C89" s="44" t="s">
        <v>579</v>
      </c>
      <c r="D89" s="45"/>
      <c r="E89" s="45"/>
      <c r="F89" s="84"/>
    </row>
    <row r="90" spans="1:6" ht="45" hidden="1" x14ac:dyDescent="0.25">
      <c r="A90" s="42"/>
      <c r="B90" s="43" t="s">
        <v>777</v>
      </c>
      <c r="C90" s="44" t="s">
        <v>580</v>
      </c>
      <c r="D90" s="45"/>
      <c r="E90" s="45"/>
      <c r="F90" s="72">
        <v>0</v>
      </c>
    </row>
    <row r="91" spans="1:6" ht="45" x14ac:dyDescent="0.25">
      <c r="A91" s="42"/>
      <c r="B91" s="43" t="s">
        <v>778</v>
      </c>
      <c r="C91" s="44" t="s">
        <v>581</v>
      </c>
      <c r="D91" s="45"/>
      <c r="E91" s="45"/>
      <c r="F91" s="72">
        <v>117647058.81999999</v>
      </c>
    </row>
    <row r="92" spans="1:6" ht="30" x14ac:dyDescent="0.25">
      <c r="A92" s="42"/>
      <c r="B92" s="43" t="s">
        <v>779</v>
      </c>
      <c r="C92" s="44" t="s">
        <v>582</v>
      </c>
      <c r="D92" s="45"/>
      <c r="E92" s="45"/>
      <c r="F92" s="72">
        <v>147058823.53</v>
      </c>
    </row>
    <row r="93" spans="1:6" ht="45" x14ac:dyDescent="0.25">
      <c r="A93" s="42"/>
      <c r="B93" s="43" t="s">
        <v>780</v>
      </c>
      <c r="C93" s="44" t="s">
        <v>583</v>
      </c>
      <c r="D93" s="45"/>
      <c r="E93" s="45"/>
      <c r="F93" s="72">
        <v>1166364.26</v>
      </c>
    </row>
    <row r="94" spans="1:6" x14ac:dyDescent="0.25">
      <c r="A94" s="42"/>
      <c r="B94" s="43" t="s">
        <v>781</v>
      </c>
      <c r="C94" s="44" t="s">
        <v>584</v>
      </c>
      <c r="D94" s="45"/>
      <c r="E94" s="45"/>
      <c r="F94" s="72">
        <v>65282352.939999998</v>
      </c>
    </row>
    <row r="95" spans="1:6" ht="30" x14ac:dyDescent="0.25">
      <c r="A95" s="42"/>
      <c r="B95" s="43" t="s">
        <v>782</v>
      </c>
      <c r="C95" s="44" t="s">
        <v>585</v>
      </c>
      <c r="D95" s="45"/>
      <c r="E95" s="45"/>
      <c r="F95" s="72">
        <v>44117647.060000002</v>
      </c>
    </row>
    <row r="96" spans="1:6" ht="45" x14ac:dyDescent="0.25">
      <c r="A96" s="42"/>
      <c r="B96" s="43" t="s">
        <v>785</v>
      </c>
      <c r="C96" s="44" t="s">
        <v>586</v>
      </c>
      <c r="D96" s="45"/>
      <c r="E96" s="45"/>
      <c r="F96" s="72">
        <v>6617647.0599999996</v>
      </c>
    </row>
    <row r="97" spans="1:6" ht="30.6" x14ac:dyDescent="0.3">
      <c r="A97" s="46"/>
      <c r="B97" s="43"/>
      <c r="C97" s="77" t="s">
        <v>866</v>
      </c>
      <c r="D97" s="70"/>
      <c r="E97" s="69"/>
      <c r="F97" s="72">
        <v>2482043.4500000002</v>
      </c>
    </row>
    <row r="98" spans="1:6" ht="15.45" hidden="1" thickBot="1" x14ac:dyDescent="0.35">
      <c r="A98" s="46"/>
      <c r="B98" s="43"/>
      <c r="C98" s="79"/>
      <c r="D98" s="80"/>
      <c r="E98" s="79"/>
      <c r="F98" s="71"/>
    </row>
    <row r="99" spans="1:6" hidden="1" x14ac:dyDescent="0.25"/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73:F73"/>
    <mergeCell ref="A74:F74"/>
    <mergeCell ref="A75:F75"/>
    <mergeCell ref="A1:F1"/>
    <mergeCell ref="A2:F2"/>
    <mergeCell ref="A3:F3"/>
  </mergeCells>
  <pageMargins left="0.51181102362204722" right="0.51181102362204722" top="0.74803149606299213" bottom="0.74803149606299213" header="0.31496062992125984" footer="0.51181102362204722"/>
  <pageSetup scale="57" orientation="landscape" r:id="rId1"/>
  <headerFooter>
    <oddFooter>&amp;C&amp;"-,Bold"&amp;20&amp;P</oddFooter>
  </headerFooter>
  <rowBreaks count="1" manualBreakCount="1">
    <brk id="6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B1" zoomScale="90" zoomScaleNormal="91" zoomScaleSheetLayoutView="90" workbookViewId="0">
      <selection activeCell="F313" sqref="F31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820</v>
      </c>
      <c r="B3" s="150"/>
      <c r="C3" s="150"/>
      <c r="D3" s="150"/>
      <c r="E3" s="150"/>
    </row>
    <row r="4" spans="1:5" x14ac:dyDescent="0.3">
      <c r="A4" s="149" t="s">
        <v>756</v>
      </c>
      <c r="B4" s="149"/>
      <c r="C4" s="149"/>
      <c r="D4" s="149"/>
      <c r="E4" s="149"/>
    </row>
    <row r="6" spans="1:5" ht="51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95620057</v>
      </c>
      <c r="D7" s="12">
        <f t="shared" ref="D7:E7" si="0">D8+D13+D20</f>
        <v>95500057</v>
      </c>
      <c r="E7" s="12">
        <f t="shared" si="0"/>
        <v>98140442</v>
      </c>
    </row>
    <row r="8" spans="1:5" s="1" customFormat="1" x14ac:dyDescent="0.3">
      <c r="A8" s="3">
        <v>2101</v>
      </c>
      <c r="B8" s="3" t="s">
        <v>5</v>
      </c>
      <c r="C8" s="12">
        <f>C9</f>
        <v>95500057</v>
      </c>
      <c r="D8" s="12">
        <f t="shared" ref="D8:E8" si="1">D9</f>
        <v>95500057</v>
      </c>
      <c r="E8" s="12">
        <f t="shared" si="1"/>
        <v>98020442</v>
      </c>
    </row>
    <row r="9" spans="1:5" s="1" customFormat="1" x14ac:dyDescent="0.3">
      <c r="A9" s="3">
        <v>210101</v>
      </c>
      <c r="B9" s="3" t="s">
        <v>6</v>
      </c>
      <c r="C9" s="12">
        <f>SUM(C10:C12)</f>
        <v>95500057</v>
      </c>
      <c r="D9" s="12">
        <f t="shared" ref="D9:E9" si="2">SUM(D10:D12)</f>
        <v>95500057</v>
      </c>
      <c r="E9" s="12">
        <f t="shared" si="2"/>
        <v>98020442</v>
      </c>
    </row>
    <row r="10" spans="1:5" x14ac:dyDescent="0.3">
      <c r="A10" s="59">
        <v>21010101</v>
      </c>
      <c r="B10" s="48" t="s">
        <v>5</v>
      </c>
      <c r="C10" s="72">
        <v>95500057</v>
      </c>
      <c r="D10" s="73">
        <v>95500057</v>
      </c>
      <c r="E10" s="72">
        <v>98020442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120000</v>
      </c>
      <c r="D13" s="12">
        <f t="shared" ref="D13:E13" si="3">D14+D18</f>
        <v>0</v>
      </c>
      <c r="E13" s="12">
        <f t="shared" si="3"/>
        <v>120000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120000</v>
      </c>
      <c r="D14" s="12">
        <f t="shared" ref="D14:E14" si="4">SUM(D15:D17)</f>
        <v>0</v>
      </c>
      <c r="E14" s="12">
        <f t="shared" si="4"/>
        <v>120000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120000</v>
      </c>
      <c r="D17" s="41">
        <v>0</v>
      </c>
      <c r="E17" s="41">
        <v>120000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topLeftCell="A14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821</v>
      </c>
      <c r="B4" s="150"/>
      <c r="C4" s="150"/>
      <c r="D4" s="150"/>
      <c r="E4" s="150"/>
    </row>
    <row r="5" spans="1:5" x14ac:dyDescent="0.3">
      <c r="A5" s="149" t="s">
        <v>756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21700000</v>
      </c>
      <c r="D7" s="12">
        <f t="shared" ref="D7:E7" si="0">D8+D84+D88+D93</f>
        <v>1624000</v>
      </c>
      <c r="E7" s="12">
        <f t="shared" si="0"/>
        <v>56000000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21700000</v>
      </c>
      <c r="D8" s="12">
        <f t="shared" ref="D8:E8" si="1">D9+D14+D22+D36+D45+D48+D54+D63+D67+D70</f>
        <v>1624000</v>
      </c>
      <c r="E8" s="12">
        <f t="shared" si="1"/>
        <v>56000000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1800000</v>
      </c>
      <c r="D9" s="12">
        <f t="shared" ref="D9:E9" si="2">SUM(D10:D13)</f>
        <v>560000</v>
      </c>
      <c r="E9" s="12">
        <f t="shared" si="2"/>
        <v>1800000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73">
        <v>1800000</v>
      </c>
      <c r="D11" s="72">
        <v>560000</v>
      </c>
      <c r="E11" s="72">
        <v>1800000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400000</v>
      </c>
      <c r="D14" s="12">
        <f>SUM(D15:D21)</f>
        <v>189000</v>
      </c>
      <c r="E14" s="12">
        <f>SUM(E15:E21)</f>
        <v>1200000</v>
      </c>
    </row>
    <row r="15" spans="1:5" x14ac:dyDescent="0.3">
      <c r="A15" s="43">
        <v>22020201</v>
      </c>
      <c r="B15" s="44" t="s">
        <v>28</v>
      </c>
      <c r="C15" s="73">
        <v>400000</v>
      </c>
      <c r="D15" s="72">
        <v>189000</v>
      </c>
      <c r="E15" s="72">
        <v>1200000</v>
      </c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800000</v>
      </c>
      <c r="D22" s="12">
        <f t="shared" ref="D22:E22" si="3">SUM(D23:D35)</f>
        <v>0</v>
      </c>
      <c r="E22" s="12">
        <f t="shared" si="3"/>
        <v>1000000</v>
      </c>
    </row>
    <row r="23" spans="1:5" x14ac:dyDescent="0.3">
      <c r="A23" s="43">
        <v>22020301</v>
      </c>
      <c r="B23" s="44" t="s">
        <v>36</v>
      </c>
      <c r="C23" s="73">
        <v>800000</v>
      </c>
      <c r="D23" s="72">
        <v>0</v>
      </c>
      <c r="E23" s="72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13200000</v>
      </c>
      <c r="D36" s="12">
        <f t="shared" ref="D36:E36" si="4">SUM(D37:D44)</f>
        <v>0</v>
      </c>
      <c r="E36" s="12">
        <f t="shared" si="4"/>
        <v>46500000</v>
      </c>
    </row>
    <row r="37" spans="1:5" x14ac:dyDescent="0.3">
      <c r="A37" s="43">
        <v>22020401</v>
      </c>
      <c r="B37" s="44" t="s">
        <v>50</v>
      </c>
      <c r="C37" s="73">
        <v>3500000</v>
      </c>
      <c r="D37" s="72">
        <v>0</v>
      </c>
      <c r="E37" s="72">
        <v>3500000</v>
      </c>
    </row>
    <row r="38" spans="1:5" x14ac:dyDescent="0.3">
      <c r="A38" s="43">
        <v>22020402</v>
      </c>
      <c r="B38" s="44" t="s">
        <v>51</v>
      </c>
      <c r="C38" s="73">
        <v>600000</v>
      </c>
      <c r="D38" s="72">
        <v>0</v>
      </c>
      <c r="E38" s="72">
        <v>600000</v>
      </c>
    </row>
    <row r="39" spans="1:5" x14ac:dyDescent="0.3">
      <c r="A39" s="43">
        <v>22020403</v>
      </c>
      <c r="B39" s="44" t="s">
        <v>52</v>
      </c>
      <c r="C39" s="73">
        <v>800000</v>
      </c>
      <c r="D39" s="72">
        <v>0</v>
      </c>
      <c r="E39" s="72">
        <v>10000000</v>
      </c>
    </row>
    <row r="40" spans="1:5" hidden="1" x14ac:dyDescent="0.3">
      <c r="A40" s="43">
        <v>22020404</v>
      </c>
      <c r="B40" s="44" t="s">
        <v>53</v>
      </c>
      <c r="C40" s="73"/>
      <c r="D40" s="72"/>
      <c r="E40" s="72"/>
    </row>
    <row r="41" spans="1:5" x14ac:dyDescent="0.3">
      <c r="A41" s="43">
        <v>22020405</v>
      </c>
      <c r="B41" s="44" t="s">
        <v>54</v>
      </c>
      <c r="C41" s="73">
        <v>5000000</v>
      </c>
      <c r="D41" s="72"/>
      <c r="E41" s="72">
        <v>20000000</v>
      </c>
    </row>
    <row r="42" spans="1:5" x14ac:dyDescent="0.3">
      <c r="A42" s="43">
        <v>22020406</v>
      </c>
      <c r="B42" s="44" t="s">
        <v>55</v>
      </c>
      <c r="C42" s="73">
        <v>400000</v>
      </c>
      <c r="D42" s="72"/>
      <c r="E42" s="72">
        <v>400000</v>
      </c>
    </row>
    <row r="43" spans="1:5" x14ac:dyDescent="0.3">
      <c r="A43" s="43">
        <v>22020410</v>
      </c>
      <c r="B43" s="44" t="s">
        <v>56</v>
      </c>
      <c r="C43" s="73">
        <v>400000</v>
      </c>
      <c r="D43" s="72">
        <v>0</v>
      </c>
      <c r="E43" s="72">
        <v>9500000</v>
      </c>
    </row>
    <row r="44" spans="1:5" x14ac:dyDescent="0.3">
      <c r="A44" s="136">
        <v>22020413</v>
      </c>
      <c r="B44" s="137" t="s">
        <v>869</v>
      </c>
      <c r="C44" s="135">
        <v>2500000</v>
      </c>
      <c r="D44" s="72">
        <v>0</v>
      </c>
      <c r="E44" s="72">
        <v>2500000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3000000</v>
      </c>
      <c r="D63" s="12">
        <f t="shared" ref="D63:E63" si="8">SUM(D64:D66)</f>
        <v>660000</v>
      </c>
      <c r="E63" s="12">
        <f t="shared" si="8"/>
        <v>3000000</v>
      </c>
    </row>
    <row r="64" spans="1:5" x14ac:dyDescent="0.3">
      <c r="A64" s="43">
        <v>22020801</v>
      </c>
      <c r="B64" s="44" t="s">
        <v>77</v>
      </c>
      <c r="C64" s="73">
        <v>3000000</v>
      </c>
      <c r="D64" s="72">
        <v>660000</v>
      </c>
      <c r="E64" s="72">
        <v>3000000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2500000</v>
      </c>
      <c r="D70" s="12">
        <f t="shared" ref="D70:E70" si="10">SUM(D71:D83)</f>
        <v>215000</v>
      </c>
      <c r="E70" s="12">
        <f t="shared" si="10"/>
        <v>2500000</v>
      </c>
    </row>
    <row r="71" spans="1:5" x14ac:dyDescent="0.25">
      <c r="A71" s="43">
        <v>22021001</v>
      </c>
      <c r="B71" s="44" t="s">
        <v>84</v>
      </c>
      <c r="C71" s="73">
        <v>500000</v>
      </c>
      <c r="D71" s="72">
        <v>0</v>
      </c>
      <c r="E71" s="72">
        <v>500000</v>
      </c>
    </row>
    <row r="72" spans="1:5" hidden="1" x14ac:dyDescent="0.3">
      <c r="A72" s="43">
        <v>22021002</v>
      </c>
      <c r="B72" s="44" t="s">
        <v>85</v>
      </c>
      <c r="C72" s="41"/>
      <c r="D72" s="41"/>
      <c r="E72" s="41"/>
    </row>
    <row r="73" spans="1:5" hidden="1" x14ac:dyDescent="0.3">
      <c r="A73" s="43">
        <v>22021003</v>
      </c>
      <c r="B73" s="44" t="s">
        <v>86</v>
      </c>
      <c r="C73" s="41"/>
      <c r="D73" s="41"/>
      <c r="E73" s="41"/>
    </row>
    <row r="74" spans="1:5" hidden="1" x14ac:dyDescent="0.3">
      <c r="A74" s="43">
        <v>22021004</v>
      </c>
      <c r="B74" s="44" t="s">
        <v>87</v>
      </c>
      <c r="C74" s="41"/>
      <c r="D74" s="41"/>
      <c r="E74" s="41"/>
    </row>
    <row r="75" spans="1:5" hidden="1" x14ac:dyDescent="0.3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87">
        <v>2000000</v>
      </c>
      <c r="D76" s="88">
        <v>215000</v>
      </c>
      <c r="E76" s="87">
        <v>2000000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85">
        <v>22080101</v>
      </c>
      <c r="B97" s="86" t="s">
        <v>870</v>
      </c>
      <c r="C97" s="132"/>
      <c r="D97" s="133"/>
      <c r="E97" s="134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topLeftCell="A56" zoomScale="85" zoomScaleNormal="84" zoomScaleSheetLayoutView="85" workbookViewId="0">
      <selection activeCell="A29" activeCellId="16" sqref="A78:XFD78 A77:XFD77 A76:XFD76 A73:XFD73 A71:XFD71 A69:XFD69 A65:XFD65 A61:XFD61 A59:XFD59 A57:XFD57 A51:XFD51 A50:XFD50 A38:XFD38 A37:XFD37 A36:XFD36 A35:XFD35 A29:XFD29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822</v>
      </c>
      <c r="B2" s="149"/>
      <c r="C2" s="149"/>
      <c r="D2" s="149"/>
      <c r="E2" s="149"/>
    </row>
    <row r="3" spans="1:6" x14ac:dyDescent="0.3">
      <c r="A3" s="149" t="s">
        <v>756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605</v>
      </c>
      <c r="B6" s="4">
        <v>3</v>
      </c>
      <c r="C6" s="5" t="s">
        <v>113</v>
      </c>
      <c r="D6" s="11">
        <f>D7+D17+D28+D34+D40+D49+D56+D68+D75+D81</f>
        <v>737981876.26999998</v>
      </c>
      <c r="E6" s="11">
        <f t="shared" ref="E6:F6" si="0">E7+E17+E28+E34+E40+E49+E56+E68+E75+E81</f>
        <v>262478550.40000001</v>
      </c>
      <c r="F6" s="11">
        <f t="shared" si="0"/>
        <v>681286590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101000000</v>
      </c>
      <c r="E7" s="11">
        <f t="shared" ref="E7:F7" si="1">SUM(E8:E16)</f>
        <v>0</v>
      </c>
      <c r="F7" s="11">
        <f t="shared" si="1"/>
        <v>101000000</v>
      </c>
    </row>
    <row r="8" spans="1:6" x14ac:dyDescent="0.3">
      <c r="A8" s="128" t="s">
        <v>871</v>
      </c>
      <c r="B8" s="131">
        <v>23010101</v>
      </c>
      <c r="C8" s="122" t="s">
        <v>872</v>
      </c>
      <c r="D8" s="92">
        <v>100000000</v>
      </c>
      <c r="E8" s="91">
        <v>0</v>
      </c>
      <c r="F8" s="92">
        <v>100000000</v>
      </c>
    </row>
    <row r="9" spans="1:6" x14ac:dyDescent="0.3">
      <c r="A9" s="128" t="s">
        <v>873</v>
      </c>
      <c r="B9" s="122">
        <v>23010102</v>
      </c>
      <c r="C9" s="103" t="s">
        <v>874</v>
      </c>
      <c r="D9" s="92">
        <v>1000000</v>
      </c>
      <c r="E9" s="91">
        <v>0</v>
      </c>
      <c r="F9" s="92">
        <v>1000000</v>
      </c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373481876.26999998</v>
      </c>
      <c r="E17" s="11">
        <f t="shared" ref="E17:F17" si="2">SUM(E18:E27)</f>
        <v>237154852.69</v>
      </c>
      <c r="F17" s="11">
        <f t="shared" si="2"/>
        <v>270286590</v>
      </c>
    </row>
    <row r="18" spans="1:6" ht="30" x14ac:dyDescent="0.3">
      <c r="A18" s="129" t="s">
        <v>871</v>
      </c>
      <c r="B18" s="130">
        <v>23020103</v>
      </c>
      <c r="C18" s="102" t="s">
        <v>875</v>
      </c>
      <c r="D18" s="92">
        <v>70000000</v>
      </c>
      <c r="E18" s="91">
        <v>52100103.259999998</v>
      </c>
      <c r="F18" s="92">
        <v>20000000</v>
      </c>
    </row>
    <row r="19" spans="1:6" ht="30" x14ac:dyDescent="0.3">
      <c r="A19" s="129" t="s">
        <v>873</v>
      </c>
      <c r="B19" s="123">
        <v>23020103</v>
      </c>
      <c r="C19" s="102" t="s">
        <v>876</v>
      </c>
      <c r="D19" s="92">
        <v>74286590</v>
      </c>
      <c r="E19" s="91">
        <v>2105532.0299999998</v>
      </c>
      <c r="F19" s="92">
        <v>50286590</v>
      </c>
    </row>
    <row r="20" spans="1:6" ht="45" x14ac:dyDescent="0.3">
      <c r="A20" s="129" t="s">
        <v>877</v>
      </c>
      <c r="B20" s="123">
        <v>23020116</v>
      </c>
      <c r="C20" s="102" t="s">
        <v>878</v>
      </c>
      <c r="D20" s="92">
        <v>229195286.27000001</v>
      </c>
      <c r="E20" s="91">
        <v>182949217.40000001</v>
      </c>
      <c r="F20" s="92">
        <v>70000000</v>
      </c>
    </row>
    <row r="21" spans="1:6" ht="30" x14ac:dyDescent="0.3">
      <c r="A21" s="46"/>
      <c r="B21" s="47"/>
      <c r="C21" s="44" t="s">
        <v>910</v>
      </c>
      <c r="D21" s="45"/>
      <c r="E21" s="45"/>
      <c r="F21" s="45">
        <v>70000000</v>
      </c>
    </row>
    <row r="22" spans="1:6" ht="30" x14ac:dyDescent="0.3">
      <c r="A22" s="46"/>
      <c r="B22" s="47"/>
      <c r="C22" s="44" t="s">
        <v>911</v>
      </c>
      <c r="D22" s="45"/>
      <c r="E22" s="45"/>
      <c r="F22" s="45">
        <v>60000000</v>
      </c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673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3">
      <c r="A35" s="42" t="s">
        <v>674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675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676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677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263500000</v>
      </c>
      <c r="E40" s="11">
        <f t="shared" ref="E40:F40" si="5">SUM(E41:E48)</f>
        <v>25323697.710000001</v>
      </c>
      <c r="F40" s="11">
        <f t="shared" si="5"/>
        <v>310000000</v>
      </c>
    </row>
    <row r="41" spans="1:6" ht="30" x14ac:dyDescent="0.3">
      <c r="A41" s="128" t="s">
        <v>871</v>
      </c>
      <c r="B41" s="122">
        <v>23030102</v>
      </c>
      <c r="C41" s="103" t="s">
        <v>879</v>
      </c>
      <c r="D41" s="92">
        <v>73500000</v>
      </c>
      <c r="E41" s="91">
        <v>12606047.710000001</v>
      </c>
      <c r="F41" s="92">
        <v>40000000</v>
      </c>
    </row>
    <row r="42" spans="1:6" x14ac:dyDescent="0.3">
      <c r="A42" s="128" t="s">
        <v>873</v>
      </c>
      <c r="B42" s="122">
        <v>23030114</v>
      </c>
      <c r="C42" s="103" t="s">
        <v>912</v>
      </c>
      <c r="D42" s="92">
        <v>90000000</v>
      </c>
      <c r="E42" s="91">
        <v>0</v>
      </c>
      <c r="F42" s="92">
        <v>90000000</v>
      </c>
    </row>
    <row r="43" spans="1:6" ht="30" x14ac:dyDescent="0.3">
      <c r="A43" s="128" t="s">
        <v>873</v>
      </c>
      <c r="B43" s="122">
        <v>23030115</v>
      </c>
      <c r="C43" s="103" t="s">
        <v>880</v>
      </c>
      <c r="D43" s="92">
        <v>100000000</v>
      </c>
      <c r="E43" s="91">
        <v>12717650</v>
      </c>
      <c r="F43" s="92">
        <v>100000000</v>
      </c>
    </row>
    <row r="44" spans="1:6" x14ac:dyDescent="0.3">
      <c r="A44" s="44"/>
      <c r="B44" s="43"/>
      <c r="C44" s="44" t="s">
        <v>913</v>
      </c>
      <c r="D44" s="45"/>
      <c r="E44" s="45"/>
      <c r="F44" s="45">
        <v>80000000</v>
      </c>
    </row>
    <row r="45" spans="1:6" hidden="1" x14ac:dyDescent="0.3">
      <c r="A45" s="44"/>
      <c r="B45" s="43"/>
      <c r="C45" s="44"/>
      <c r="D45" s="45"/>
      <c r="E45" s="45"/>
      <c r="F45" s="45"/>
    </row>
    <row r="46" spans="1:6" hidden="1" x14ac:dyDescent="0.3">
      <c r="A46" s="46"/>
      <c r="B46" s="47"/>
      <c r="C46" s="46"/>
      <c r="D46" s="45"/>
      <c r="E46" s="45"/>
      <c r="F46" s="45"/>
    </row>
    <row r="47" spans="1:6" hidden="1" x14ac:dyDescent="0.3">
      <c r="A47" s="46"/>
      <c r="B47" s="47"/>
      <c r="C47" s="46"/>
      <c r="D47" s="45"/>
      <c r="E47" s="45"/>
      <c r="F47" s="45"/>
    </row>
    <row r="48" spans="1:6" hidden="1" x14ac:dyDescent="0.3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3">
      <c r="A50" s="42" t="s">
        <v>678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3">
      <c r="A51" s="42" t="s">
        <v>679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3">
      <c r="A52" s="44"/>
      <c r="B52" s="43"/>
      <c r="C52" s="44"/>
      <c r="D52" s="45"/>
      <c r="E52" s="45"/>
      <c r="F52" s="45"/>
    </row>
    <row r="53" spans="1:6" hidden="1" x14ac:dyDescent="0.3">
      <c r="A53" s="44"/>
      <c r="B53" s="43"/>
      <c r="C53" s="44"/>
      <c r="D53" s="45"/>
      <c r="E53" s="45"/>
      <c r="F53" s="45"/>
    </row>
    <row r="54" spans="1:6" hidden="1" x14ac:dyDescent="0.3">
      <c r="A54" s="44"/>
      <c r="B54" s="43"/>
      <c r="C54" s="44"/>
      <c r="D54" s="45"/>
      <c r="E54" s="45"/>
      <c r="F54" s="45"/>
    </row>
    <row r="55" spans="1:6" hidden="1" x14ac:dyDescent="0.3">
      <c r="A55" s="44"/>
      <c r="B55" s="43"/>
      <c r="C55" s="44"/>
      <c r="D55" s="45"/>
      <c r="E55" s="45"/>
      <c r="F55" s="45"/>
    </row>
    <row r="56" spans="1:6" s="1" customFormat="1" x14ac:dyDescent="0.3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3">
      <c r="A57" s="42" t="s">
        <v>680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2" t="s">
        <v>681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hidden="1" x14ac:dyDescent="0.3">
      <c r="A61" s="42" t="s">
        <v>682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3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683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684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685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686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 t="shared" ref="E75:F75" si="9">SUM(E76:E80)</f>
        <v>0</v>
      </c>
      <c r="F75" s="11">
        <f t="shared" si="9"/>
        <v>0</v>
      </c>
    </row>
    <row r="76" spans="1:6" hidden="1" x14ac:dyDescent="0.25">
      <c r="A76" s="42" t="s">
        <v>687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688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689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 t="shared" ref="E81:F81" si="10">SUM(E82:E83)</f>
        <v>0</v>
      </c>
      <c r="F81" s="11">
        <f t="shared" si="10"/>
        <v>0</v>
      </c>
    </row>
    <row r="82" spans="1:6" hidden="1" x14ac:dyDescent="0.25">
      <c r="A82" s="42" t="s">
        <v>690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1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823</v>
      </c>
      <c r="B3" s="150"/>
      <c r="C3" s="150"/>
      <c r="D3" s="150"/>
      <c r="E3" s="150"/>
    </row>
    <row r="4" spans="1:5" x14ac:dyDescent="0.3">
      <c r="A4" s="149" t="s">
        <v>757</v>
      </c>
      <c r="B4" s="149"/>
      <c r="C4" s="149"/>
      <c r="D4" s="149"/>
      <c r="E4" s="149"/>
    </row>
    <row r="6" spans="1:5" ht="44.55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C8+C14+C21</f>
        <v>2135285076.52</v>
      </c>
      <c r="D7" s="12">
        <f t="shared" ref="D7:E7" si="0">D8+D14+D21</f>
        <v>2047839980.5</v>
      </c>
      <c r="E7" s="12">
        <f t="shared" si="0"/>
        <v>2084139629.5</v>
      </c>
    </row>
    <row r="8" spans="1:5" s="1" customFormat="1" x14ac:dyDescent="0.3">
      <c r="A8" s="3">
        <v>2101</v>
      </c>
      <c r="B8" s="3" t="s">
        <v>5</v>
      </c>
      <c r="C8" s="12">
        <f>C9</f>
        <v>2119805076.52</v>
      </c>
      <c r="D8" s="12">
        <f t="shared" ref="D8:E8" si="1">D9</f>
        <v>2033869980.5</v>
      </c>
      <c r="E8" s="12">
        <f t="shared" si="1"/>
        <v>2068659629.5</v>
      </c>
    </row>
    <row r="9" spans="1:5" s="1" customFormat="1" x14ac:dyDescent="0.3">
      <c r="A9" s="3">
        <v>210101</v>
      </c>
      <c r="B9" s="3" t="s">
        <v>6</v>
      </c>
      <c r="C9" s="12">
        <f>SUM(C10:C13)</f>
        <v>2119805076.52</v>
      </c>
      <c r="D9" s="12">
        <f t="shared" ref="D9:E9" si="2">SUM(D10:D13)</f>
        <v>2033869980.5</v>
      </c>
      <c r="E9" s="12">
        <f t="shared" si="2"/>
        <v>2068659629.5</v>
      </c>
    </row>
    <row r="10" spans="1:5" x14ac:dyDescent="0.3">
      <c r="A10" s="59">
        <v>21010101</v>
      </c>
      <c r="B10" s="48" t="s">
        <v>791</v>
      </c>
      <c r="C10" s="92">
        <v>393536353.51999998</v>
      </c>
      <c r="D10" s="91">
        <v>307601257.5</v>
      </c>
      <c r="E10" s="92">
        <v>460827208.48000002</v>
      </c>
    </row>
    <row r="11" spans="1:5" x14ac:dyDescent="0.3">
      <c r="A11" s="59">
        <v>21010101</v>
      </c>
      <c r="B11" s="48" t="s">
        <v>792</v>
      </c>
      <c r="C11" s="92">
        <v>1726268723</v>
      </c>
      <c r="D11" s="91">
        <v>1726268723</v>
      </c>
      <c r="E11" s="92">
        <v>1607832421.02</v>
      </c>
    </row>
    <row r="12" spans="1:5" hidden="1" x14ac:dyDescent="0.3">
      <c r="A12" s="59">
        <v>21010102</v>
      </c>
      <c r="B12" s="48" t="s">
        <v>7</v>
      </c>
      <c r="C12" s="41"/>
      <c r="D12" s="41"/>
      <c r="E12" s="41"/>
    </row>
    <row r="13" spans="1:5" hidden="1" x14ac:dyDescent="0.3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3">
      <c r="A14" s="3">
        <v>2102</v>
      </c>
      <c r="B14" s="3" t="s">
        <v>9</v>
      </c>
      <c r="C14" s="12">
        <f>C15+C19</f>
        <v>15480000</v>
      </c>
      <c r="D14" s="12">
        <f t="shared" ref="D14:E14" si="3">D15+D19</f>
        <v>13970000</v>
      </c>
      <c r="E14" s="12">
        <f t="shared" si="3"/>
        <v>15480000</v>
      </c>
    </row>
    <row r="15" spans="1:5" s="1" customFormat="1" x14ac:dyDescent="0.3">
      <c r="A15" s="3">
        <v>210201</v>
      </c>
      <c r="B15" s="3" t="s">
        <v>10</v>
      </c>
      <c r="C15" s="12">
        <f>SUM(C16:C18)</f>
        <v>15480000</v>
      </c>
      <c r="D15" s="12">
        <f t="shared" ref="D15:E15" si="4">SUM(D16:D18)</f>
        <v>13970000</v>
      </c>
      <c r="E15" s="12">
        <f t="shared" si="4"/>
        <v>15480000</v>
      </c>
    </row>
    <row r="16" spans="1:5" hidden="1" x14ac:dyDescent="0.3">
      <c r="A16" s="59">
        <v>21020104</v>
      </c>
      <c r="B16" s="48" t="s">
        <v>11</v>
      </c>
      <c r="C16" s="41"/>
      <c r="D16" s="41"/>
      <c r="E16" s="41"/>
    </row>
    <row r="17" spans="1:5" hidden="1" x14ac:dyDescent="0.3">
      <c r="A17" s="59">
        <v>21020108</v>
      </c>
      <c r="B17" s="48" t="s">
        <v>12</v>
      </c>
      <c r="C17" s="41"/>
      <c r="D17" s="41"/>
      <c r="E17" s="41"/>
    </row>
    <row r="18" spans="1:5" x14ac:dyDescent="0.3">
      <c r="A18" s="59">
        <v>21020109</v>
      </c>
      <c r="B18" s="48" t="s">
        <v>13</v>
      </c>
      <c r="C18" s="41">
        <v>15480000</v>
      </c>
      <c r="D18" s="41">
        <v>13970000</v>
      </c>
      <c r="E18" s="41">
        <v>15480000</v>
      </c>
    </row>
    <row r="19" spans="1:5" s="1" customFormat="1" x14ac:dyDescent="0.3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3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3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3">
      <c r="A22" s="59">
        <v>21030101</v>
      </c>
      <c r="B22" s="48" t="s">
        <v>17</v>
      </c>
      <c r="C22" s="41"/>
      <c r="D22" s="41"/>
      <c r="E22" s="41"/>
    </row>
    <row r="23" spans="1:5" hidden="1" x14ac:dyDescent="0.3">
      <c r="A23" s="59">
        <v>21030102</v>
      </c>
      <c r="B23" s="48" t="s">
        <v>18</v>
      </c>
      <c r="C23" s="41"/>
      <c r="D23" s="41"/>
      <c r="E23" s="41"/>
    </row>
    <row r="24" spans="1:5" hidden="1" x14ac:dyDescent="0.3">
      <c r="A24" s="59">
        <v>21030104</v>
      </c>
      <c r="B24" s="48" t="s">
        <v>19</v>
      </c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3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22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824</v>
      </c>
      <c r="B4" s="150"/>
      <c r="C4" s="150"/>
      <c r="D4" s="150"/>
      <c r="E4" s="150"/>
    </row>
    <row r="5" spans="1:5" x14ac:dyDescent="0.3">
      <c r="A5" s="149" t="s">
        <v>757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560000000</v>
      </c>
      <c r="D7" s="12">
        <f t="shared" ref="D7:E7" si="0">D8+D84+D88+D93</f>
        <v>280947536.88999999</v>
      </c>
      <c r="E7" s="12">
        <f t="shared" si="0"/>
        <v>602000000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85000000</v>
      </c>
      <c r="D8" s="12">
        <f t="shared" ref="D8:E8" si="1">D9+D14+D22+D36+D45+D48+D54+D63+D67+D70</f>
        <v>20949781.539999999</v>
      </c>
      <c r="E8" s="12">
        <f t="shared" si="1"/>
        <v>62000000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</v>
      </c>
      <c r="D9" s="12">
        <f t="shared" ref="D9:E9" si="2">SUM(D10:D13)</f>
        <v>275000</v>
      </c>
      <c r="E9" s="12">
        <f t="shared" si="2"/>
        <v>1000000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91">
        <v>1000000</v>
      </c>
      <c r="D11" s="92">
        <v>275000</v>
      </c>
      <c r="E11" s="92">
        <v>1000000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50000</v>
      </c>
      <c r="E22" s="12">
        <f t="shared" si="3"/>
        <v>500000</v>
      </c>
    </row>
    <row r="23" spans="1:5" x14ac:dyDescent="0.3">
      <c r="A23" s="43">
        <v>22020301</v>
      </c>
      <c r="B23" s="44" t="s">
        <v>36</v>
      </c>
      <c r="C23" s="91">
        <v>1000000</v>
      </c>
      <c r="D23" s="92">
        <v>50000</v>
      </c>
      <c r="E23" s="92">
        <v>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10500000</v>
      </c>
      <c r="D36" s="12">
        <f t="shared" ref="D36:E36" si="4">SUM(D37:D44)</f>
        <v>5746499.1799999997</v>
      </c>
      <c r="E36" s="12">
        <f t="shared" si="4"/>
        <v>8000000</v>
      </c>
    </row>
    <row r="37" spans="1:5" x14ac:dyDescent="0.3">
      <c r="A37" s="43">
        <v>22020401</v>
      </c>
      <c r="B37" s="44" t="s">
        <v>50</v>
      </c>
      <c r="C37" s="91">
        <v>8000000</v>
      </c>
      <c r="D37" s="92">
        <v>5746499.1799999997</v>
      </c>
      <c r="E37" s="92">
        <v>8000000</v>
      </c>
    </row>
    <row r="38" spans="1:5" x14ac:dyDescent="0.3">
      <c r="A38" s="43">
        <v>22020402</v>
      </c>
      <c r="B38" s="44" t="s">
        <v>51</v>
      </c>
      <c r="C38" s="91">
        <v>2500000</v>
      </c>
      <c r="D38" s="92">
        <v>0</v>
      </c>
      <c r="E38" s="92">
        <v>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1000000</v>
      </c>
      <c r="D45" s="12">
        <f t="shared" ref="D45:E45" si="5">SUM(D46:D47)</f>
        <v>0</v>
      </c>
      <c r="E45" s="12">
        <f t="shared" si="5"/>
        <v>0</v>
      </c>
    </row>
    <row r="46" spans="1:5" x14ac:dyDescent="0.3">
      <c r="A46" s="43">
        <v>22020501</v>
      </c>
      <c r="B46" s="44" t="s">
        <v>59</v>
      </c>
      <c r="C46" s="91">
        <v>1000000</v>
      </c>
      <c r="D46" s="92">
        <v>0</v>
      </c>
      <c r="E46" s="92">
        <v>0</v>
      </c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71500000</v>
      </c>
      <c r="D70" s="12">
        <f t="shared" ref="D70:E70" si="10">SUM(D71:D83)</f>
        <v>14878282.359999999</v>
      </c>
      <c r="E70" s="12">
        <f t="shared" si="10"/>
        <v>52500000</v>
      </c>
    </row>
    <row r="71" spans="1:5" x14ac:dyDescent="0.3">
      <c r="A71" s="43">
        <v>22021001</v>
      </c>
      <c r="B71" s="44" t="s">
        <v>84</v>
      </c>
      <c r="C71" s="91">
        <v>1000000</v>
      </c>
      <c r="D71" s="92">
        <v>0</v>
      </c>
      <c r="E71" s="92">
        <v>500000</v>
      </c>
    </row>
    <row r="72" spans="1:5" hidden="1" x14ac:dyDescent="0.3">
      <c r="A72" s="43">
        <v>22021002</v>
      </c>
      <c r="B72" s="44" t="s">
        <v>85</v>
      </c>
      <c r="C72" s="96"/>
      <c r="D72" s="96"/>
      <c r="E72" s="96"/>
    </row>
    <row r="73" spans="1:5" hidden="1" x14ac:dyDescent="0.3">
      <c r="A73" s="43">
        <v>22021003</v>
      </c>
      <c r="B73" s="44" t="s">
        <v>86</v>
      </c>
      <c r="C73" s="96"/>
      <c r="D73" s="96"/>
      <c r="E73" s="96"/>
    </row>
    <row r="74" spans="1:5" hidden="1" x14ac:dyDescent="0.3">
      <c r="A74" s="43">
        <v>22021004</v>
      </c>
      <c r="B74" s="44" t="s">
        <v>87</v>
      </c>
      <c r="C74" s="96"/>
      <c r="D74" s="96"/>
      <c r="E74" s="96"/>
    </row>
    <row r="75" spans="1:5" hidden="1" x14ac:dyDescent="0.3">
      <c r="A75" s="43">
        <v>22021006</v>
      </c>
      <c r="B75" s="44" t="s">
        <v>88</v>
      </c>
      <c r="C75" s="96"/>
      <c r="D75" s="96"/>
      <c r="E75" s="96"/>
    </row>
    <row r="76" spans="1:5" x14ac:dyDescent="0.3">
      <c r="A76" s="43">
        <v>22021007</v>
      </c>
      <c r="B76" s="44" t="s">
        <v>89</v>
      </c>
      <c r="C76" s="108">
        <v>70000000</v>
      </c>
      <c r="D76" s="109">
        <v>14878282.359999999</v>
      </c>
      <c r="E76" s="108">
        <v>50000000</v>
      </c>
    </row>
    <row r="77" spans="1:5" hidden="1" x14ac:dyDescent="0.3">
      <c r="A77" s="43">
        <v>22021008</v>
      </c>
      <c r="B77" s="44" t="s">
        <v>90</v>
      </c>
      <c r="C77" s="92"/>
      <c r="D77" s="91"/>
      <c r="E77" s="92"/>
    </row>
    <row r="78" spans="1:5" x14ac:dyDescent="0.3">
      <c r="A78" s="43">
        <v>22021009</v>
      </c>
      <c r="B78" s="44" t="s">
        <v>91</v>
      </c>
      <c r="C78" s="92">
        <v>500000</v>
      </c>
      <c r="D78" s="91">
        <v>0</v>
      </c>
      <c r="E78" s="92">
        <v>2000000</v>
      </c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105000000</v>
      </c>
      <c r="D84" s="12">
        <f t="shared" ref="D84:E84" si="11">D85</f>
        <v>80558117.650000006</v>
      </c>
      <c r="E84" s="12">
        <f t="shared" si="11"/>
        <v>100000000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105000000</v>
      </c>
      <c r="D85" s="12">
        <f>SUM(D86:D87)</f>
        <v>80558117.650000006</v>
      </c>
      <c r="E85" s="12">
        <f>SUM(E86:E87)</f>
        <v>100000000</v>
      </c>
    </row>
    <row r="86" spans="1:5" x14ac:dyDescent="0.25">
      <c r="A86" s="43">
        <v>22040105</v>
      </c>
      <c r="B86" s="44" t="s">
        <v>99</v>
      </c>
      <c r="C86" s="126">
        <v>5000000</v>
      </c>
      <c r="D86" s="127">
        <v>0</v>
      </c>
      <c r="E86" s="126">
        <v>0</v>
      </c>
    </row>
    <row r="87" spans="1:5" x14ac:dyDescent="0.25">
      <c r="A87" s="43">
        <v>22040109</v>
      </c>
      <c r="B87" s="44" t="s">
        <v>100</v>
      </c>
      <c r="C87" s="126">
        <v>100000000</v>
      </c>
      <c r="D87" s="127">
        <v>80558117.650000006</v>
      </c>
      <c r="E87" s="126">
        <v>100000000</v>
      </c>
    </row>
    <row r="88" spans="1:5" s="1" customFormat="1" x14ac:dyDescent="0.25">
      <c r="A88" s="4">
        <v>2205</v>
      </c>
      <c r="B88" s="5" t="s">
        <v>101</v>
      </c>
      <c r="C88" s="12">
        <f>C89</f>
        <v>100000000</v>
      </c>
      <c r="D88" s="12">
        <f t="shared" ref="D88:E88" si="12">D89</f>
        <v>79987661.260000005</v>
      </c>
      <c r="E88" s="12">
        <f t="shared" si="12"/>
        <v>140000000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100000000</v>
      </c>
      <c r="D89" s="12">
        <f t="shared" ref="D89:E89" si="13">SUM(D90:D92)</f>
        <v>79987661.260000005</v>
      </c>
      <c r="E89" s="12">
        <f t="shared" si="13"/>
        <v>140000000</v>
      </c>
    </row>
    <row r="90" spans="1:5" x14ac:dyDescent="0.25">
      <c r="A90" s="43">
        <v>22050105</v>
      </c>
      <c r="B90" s="44" t="s">
        <v>103</v>
      </c>
      <c r="C90" s="92">
        <v>0</v>
      </c>
      <c r="D90" s="91"/>
      <c r="E90" s="92">
        <v>50000000</v>
      </c>
    </row>
    <row r="91" spans="1:5" x14ac:dyDescent="0.25">
      <c r="A91" s="43">
        <v>22050108</v>
      </c>
      <c r="B91" s="44" t="s">
        <v>104</v>
      </c>
      <c r="C91" s="92">
        <v>50000000</v>
      </c>
      <c r="D91" s="91">
        <v>49751091.700000003</v>
      </c>
      <c r="E91" s="92">
        <v>50000000</v>
      </c>
    </row>
    <row r="92" spans="1:5" x14ac:dyDescent="0.25">
      <c r="A92" s="43">
        <v>22050110</v>
      </c>
      <c r="B92" s="44" t="s">
        <v>105</v>
      </c>
      <c r="C92" s="92">
        <v>50000000</v>
      </c>
      <c r="D92" s="91">
        <v>30236569.559999999</v>
      </c>
      <c r="E92" s="92">
        <v>40000000</v>
      </c>
    </row>
    <row r="93" spans="1:5" s="1" customFormat="1" x14ac:dyDescent="0.25">
      <c r="A93" s="4">
        <v>2206</v>
      </c>
      <c r="B93" s="5" t="s">
        <v>106</v>
      </c>
      <c r="C93" s="12">
        <f>C94+C96</f>
        <v>270000000</v>
      </c>
      <c r="D93" s="12">
        <f t="shared" ref="D93:E93" si="14">D94+D96</f>
        <v>99451976.439999998</v>
      </c>
      <c r="E93" s="12">
        <f t="shared" si="14"/>
        <v>300000000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270000000</v>
      </c>
      <c r="D96" s="12">
        <f t="shared" ref="D96:E96" si="16">SUM(D97:D98)</f>
        <v>99451976.439999998</v>
      </c>
      <c r="E96" s="12">
        <f t="shared" si="16"/>
        <v>300000000</v>
      </c>
    </row>
    <row r="97" spans="1:5" x14ac:dyDescent="0.25">
      <c r="A97" s="43">
        <v>22080101</v>
      </c>
      <c r="B97" s="44" t="s">
        <v>898</v>
      </c>
      <c r="C97" s="41">
        <v>270000000</v>
      </c>
      <c r="D97" s="41">
        <v>99451976.439999998</v>
      </c>
      <c r="E97" s="41">
        <v>200000000</v>
      </c>
    </row>
    <row r="98" spans="1:5" x14ac:dyDescent="0.25">
      <c r="A98" s="48"/>
      <c r="B98" s="48" t="s">
        <v>914</v>
      </c>
      <c r="C98" s="41"/>
      <c r="D98" s="41"/>
      <c r="E98" s="41">
        <v>100000000</v>
      </c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77" orientation="landscape" r:id="rId1"/>
  <headerFooter>
    <oddFooter>&amp;C&amp;"-,Bold"&amp;20&amp;P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B1" zoomScale="60" zoomScaleNormal="91" workbookViewId="0">
      <selection activeCell="B8" activeCellId="18" sqref="A77:XFD77 A76:XFD76 A73:XFD73 A71:XFD71 A69:XFD69 A65:XFD65 A61:XFD61 A59:XFD59 A57:XFD57 A51:XFD51 A50:XFD50 A41:XFD41 A38:XFD38 A37:XFD37 A36:XFD36 A35:XFD35 A29:XFD29 A18:XFD18 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825</v>
      </c>
      <c r="B2" s="149"/>
      <c r="C2" s="149"/>
      <c r="D2" s="149"/>
      <c r="E2" s="149"/>
    </row>
    <row r="3" spans="1:6" x14ac:dyDescent="0.3">
      <c r="A3" s="149" t="s">
        <v>757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606</v>
      </c>
      <c r="B6" s="4">
        <v>3</v>
      </c>
      <c r="C6" s="5" t="s">
        <v>113</v>
      </c>
      <c r="D6" s="11">
        <f>D7+D17+D28+D34+D40+D49+D56+D68+D75+D81</f>
        <v>109500000</v>
      </c>
      <c r="E6" s="11">
        <f t="shared" ref="E6:F6" si="0">E7+E17+E28+E34+E40+E49+E56+E68+E75+E81</f>
        <v>82865091.479999989</v>
      </c>
      <c r="F6" s="11">
        <f t="shared" si="0"/>
        <v>354500000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107000000</v>
      </c>
      <c r="E7" s="11">
        <f t="shared" ref="E7:F7" si="1">SUM(E8:E16)</f>
        <v>82715091.479999989</v>
      </c>
      <c r="F7" s="11">
        <f t="shared" si="1"/>
        <v>352000000</v>
      </c>
    </row>
    <row r="8" spans="1:6" hidden="1" x14ac:dyDescent="0.3">
      <c r="A8" s="42" t="s">
        <v>607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111" t="s">
        <v>607</v>
      </c>
      <c r="B9" s="84">
        <v>23020126</v>
      </c>
      <c r="C9" s="77" t="s">
        <v>881</v>
      </c>
      <c r="D9" s="92">
        <v>50000000</v>
      </c>
      <c r="E9" s="91">
        <v>40000000</v>
      </c>
      <c r="F9" s="92">
        <v>50000000</v>
      </c>
    </row>
    <row r="10" spans="1:6" ht="30" x14ac:dyDescent="0.3">
      <c r="A10" s="111" t="s">
        <v>608</v>
      </c>
      <c r="B10" s="84">
        <v>23030103</v>
      </c>
      <c r="C10" s="77" t="s">
        <v>882</v>
      </c>
      <c r="D10" s="92">
        <v>5000000</v>
      </c>
      <c r="E10" s="91">
        <v>3450306</v>
      </c>
      <c r="F10" s="92">
        <v>6000000</v>
      </c>
    </row>
    <row r="11" spans="1:6" ht="45" x14ac:dyDescent="0.3">
      <c r="A11" s="111" t="s">
        <v>692</v>
      </c>
      <c r="B11" s="84">
        <v>23030106</v>
      </c>
      <c r="C11" s="77" t="s">
        <v>883</v>
      </c>
      <c r="D11" s="92">
        <v>52000000</v>
      </c>
      <c r="E11" s="91">
        <v>39264785.479999997</v>
      </c>
      <c r="F11" s="92">
        <v>50000000</v>
      </c>
    </row>
    <row r="12" spans="1:6" ht="30" x14ac:dyDescent="0.3">
      <c r="A12" s="111" t="s">
        <v>693</v>
      </c>
      <c r="B12" s="84">
        <v>23030122</v>
      </c>
      <c r="C12" s="77" t="s">
        <v>884</v>
      </c>
      <c r="D12" s="92">
        <v>0</v>
      </c>
      <c r="E12" s="91">
        <v>0</v>
      </c>
      <c r="F12" s="92">
        <v>200000000</v>
      </c>
    </row>
    <row r="13" spans="1:6" ht="30" x14ac:dyDescent="0.3">
      <c r="A13" s="44"/>
      <c r="B13" s="43"/>
      <c r="C13" s="44" t="s">
        <v>915</v>
      </c>
      <c r="D13" s="45"/>
      <c r="E13" s="45"/>
      <c r="F13" s="45">
        <v>23000000</v>
      </c>
    </row>
    <row r="14" spans="1:6" x14ac:dyDescent="0.3">
      <c r="A14" s="44"/>
      <c r="B14" s="43"/>
      <c r="C14" s="44" t="s">
        <v>916</v>
      </c>
      <c r="D14" s="45"/>
      <c r="E14" s="45"/>
      <c r="F14" s="45">
        <v>23000000</v>
      </c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2">SUM(E18:E27)</f>
        <v>0</v>
      </c>
      <c r="F17" s="11">
        <f t="shared" si="2"/>
        <v>0</v>
      </c>
    </row>
    <row r="18" spans="1:6" hidden="1" x14ac:dyDescent="0.3">
      <c r="A18" s="42" t="s">
        <v>608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hidden="1" x14ac:dyDescent="0.25">
      <c r="A26" s="46"/>
      <c r="B26" s="47"/>
      <c r="C26" s="46"/>
      <c r="D26" s="45"/>
      <c r="E26" s="45"/>
      <c r="F26" s="45"/>
    </row>
    <row r="27" spans="1:6" hidden="1" x14ac:dyDescent="0.25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3">SUM(E29:E33)</f>
        <v>0</v>
      </c>
      <c r="F28" s="11">
        <f t="shared" si="3"/>
        <v>0</v>
      </c>
    </row>
    <row r="29" spans="1:6" hidden="1" x14ac:dyDescent="0.25">
      <c r="A29" s="42" t="s">
        <v>692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4">SUM(E35:E39)</f>
        <v>0</v>
      </c>
      <c r="F34" s="11">
        <f t="shared" si="4"/>
        <v>0</v>
      </c>
    </row>
    <row r="35" spans="1:6" hidden="1" x14ac:dyDescent="0.25">
      <c r="A35" s="42" t="s">
        <v>693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5">
      <c r="A36" s="42" t="s">
        <v>694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5">
      <c r="A37" s="42" t="s">
        <v>695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5">
      <c r="A38" s="42" t="s">
        <v>696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5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1500000</v>
      </c>
      <c r="E40" s="11">
        <f t="shared" ref="E40:F40" si="5">SUM(E41:E48)</f>
        <v>150000</v>
      </c>
      <c r="F40" s="11">
        <f t="shared" si="5"/>
        <v>1500000</v>
      </c>
    </row>
    <row r="41" spans="1:6" hidden="1" x14ac:dyDescent="0.25">
      <c r="A41" s="42" t="s">
        <v>697</v>
      </c>
      <c r="B41" s="43">
        <v>32010501</v>
      </c>
      <c r="C41" s="44" t="s">
        <v>126</v>
      </c>
      <c r="D41" s="45"/>
      <c r="E41" s="45"/>
      <c r="F41" s="45"/>
    </row>
    <row r="42" spans="1:6" x14ac:dyDescent="0.25">
      <c r="A42" s="124" t="s">
        <v>607</v>
      </c>
      <c r="B42" s="123">
        <v>23010130</v>
      </c>
      <c r="C42" s="121" t="s">
        <v>885</v>
      </c>
      <c r="D42" s="125">
        <v>500000</v>
      </c>
      <c r="E42" s="89">
        <v>150000</v>
      </c>
      <c r="F42" s="90">
        <v>500000</v>
      </c>
    </row>
    <row r="43" spans="1:6" ht="30" x14ac:dyDescent="0.25">
      <c r="A43" s="124" t="s">
        <v>607</v>
      </c>
      <c r="B43" s="123">
        <v>23010123</v>
      </c>
      <c r="C43" s="115" t="s">
        <v>886</v>
      </c>
      <c r="D43" s="90">
        <v>1000000</v>
      </c>
      <c r="E43" s="89">
        <v>0</v>
      </c>
      <c r="F43" s="90">
        <v>1000000</v>
      </c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6">SUM(E50:E55)</f>
        <v>0</v>
      </c>
      <c r="F49" s="11">
        <f t="shared" si="6"/>
        <v>0</v>
      </c>
    </row>
    <row r="50" spans="1:6" hidden="1" x14ac:dyDescent="0.25">
      <c r="A50" s="42" t="s">
        <v>698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691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7">SUM(E57:E67)</f>
        <v>0</v>
      </c>
      <c r="F56" s="11">
        <f t="shared" si="7"/>
        <v>0</v>
      </c>
    </row>
    <row r="57" spans="1:6" hidden="1" x14ac:dyDescent="0.25">
      <c r="A57" s="42" t="s">
        <v>699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700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701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702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8">SUM(E69:E74)</f>
        <v>0</v>
      </c>
      <c r="F68" s="11">
        <f t="shared" si="8"/>
        <v>0</v>
      </c>
    </row>
    <row r="69" spans="1:6" hidden="1" x14ac:dyDescent="0.25">
      <c r="A69" s="42" t="s">
        <v>703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704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705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1000000</v>
      </c>
      <c r="E75" s="11">
        <f t="shared" ref="E75:F75" si="9">SUM(E76:E80)</f>
        <v>0</v>
      </c>
      <c r="F75" s="11">
        <f t="shared" si="9"/>
        <v>1000000</v>
      </c>
    </row>
    <row r="76" spans="1:6" hidden="1" x14ac:dyDescent="0.25">
      <c r="A76" s="42" t="s">
        <v>706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707</v>
      </c>
      <c r="B77" s="43">
        <v>32030109</v>
      </c>
      <c r="C77" s="44" t="s">
        <v>140</v>
      </c>
      <c r="D77" s="45"/>
      <c r="E77" s="45"/>
      <c r="F77" s="45"/>
    </row>
    <row r="78" spans="1:6" x14ac:dyDescent="0.25">
      <c r="A78" s="42" t="s">
        <v>708</v>
      </c>
      <c r="B78" s="43">
        <v>32030110</v>
      </c>
      <c r="C78" s="44" t="s">
        <v>141</v>
      </c>
      <c r="D78" s="92">
        <v>1000000</v>
      </c>
      <c r="E78" s="91">
        <v>0</v>
      </c>
      <c r="F78" s="92">
        <v>1000000</v>
      </c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709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62" orientation="landscape" r:id="rId1"/>
  <headerFooter>
    <oddFooter>&amp;C&amp;"-,Bold"&amp;20&amp;P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826</v>
      </c>
      <c r="B3" s="150"/>
      <c r="C3" s="150"/>
      <c r="D3" s="150"/>
      <c r="E3" s="150"/>
    </row>
    <row r="4" spans="1:5" x14ac:dyDescent="0.3">
      <c r="A4" s="149" t="s">
        <v>758</v>
      </c>
      <c r="B4" s="149"/>
      <c r="C4" s="149"/>
      <c r="D4" s="149"/>
      <c r="E4" s="149"/>
    </row>
    <row r="6" spans="1:5" ht="49.2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607547779.50999999</v>
      </c>
      <c r="D7" s="12">
        <f t="shared" ref="D7:E7" si="0">D8+D13+D20</f>
        <v>607547779.50999999</v>
      </c>
      <c r="E7" s="12">
        <f t="shared" si="0"/>
        <v>676017597</v>
      </c>
    </row>
    <row r="8" spans="1:5" s="1" customFormat="1" x14ac:dyDescent="0.3">
      <c r="A8" s="3">
        <v>2101</v>
      </c>
      <c r="B8" s="3" t="s">
        <v>5</v>
      </c>
      <c r="C8" s="12">
        <f>C9</f>
        <v>583547779.50999999</v>
      </c>
      <c r="D8" s="12">
        <f t="shared" ref="D8:E8" si="1">D9</f>
        <v>583547779.50999999</v>
      </c>
      <c r="E8" s="12">
        <f t="shared" si="1"/>
        <v>649977597</v>
      </c>
    </row>
    <row r="9" spans="1:5" s="1" customFormat="1" x14ac:dyDescent="0.3">
      <c r="A9" s="3">
        <v>210101</v>
      </c>
      <c r="B9" s="3" t="s">
        <v>6</v>
      </c>
      <c r="C9" s="12">
        <f>SUM(C10:C12)</f>
        <v>583547779.50999999</v>
      </c>
      <c r="D9" s="12">
        <f t="shared" ref="D9:E9" si="2">SUM(D10:D12)</f>
        <v>583547779.50999999</v>
      </c>
      <c r="E9" s="12">
        <f t="shared" si="2"/>
        <v>649977597</v>
      </c>
    </row>
    <row r="10" spans="1:5" x14ac:dyDescent="0.3">
      <c r="A10" s="59">
        <v>21010101</v>
      </c>
      <c r="B10" s="48" t="s">
        <v>5</v>
      </c>
      <c r="C10" s="91">
        <v>583547779.50999999</v>
      </c>
      <c r="D10" s="91">
        <v>583547779.50999999</v>
      </c>
      <c r="E10" s="92">
        <v>649977597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24000000</v>
      </c>
      <c r="D13" s="12">
        <f t="shared" ref="D13:E13" si="3">D14+D18</f>
        <v>24000000</v>
      </c>
      <c r="E13" s="12">
        <f t="shared" si="3"/>
        <v>26040000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24000000</v>
      </c>
      <c r="D14" s="12">
        <f t="shared" ref="D14:E14" si="4">SUM(D15:D17)</f>
        <v>24000000</v>
      </c>
      <c r="E14" s="12">
        <f t="shared" si="4"/>
        <v>26040000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41">
        <v>24000000</v>
      </c>
      <c r="D17" s="41">
        <v>24000000</v>
      </c>
      <c r="E17" s="41">
        <v>26040000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topLeftCell="A22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827</v>
      </c>
      <c r="B4" s="150"/>
      <c r="C4" s="150"/>
      <c r="D4" s="150"/>
      <c r="E4" s="150"/>
    </row>
    <row r="5" spans="1:5" x14ac:dyDescent="0.3">
      <c r="A5" s="149" t="s">
        <v>758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63100000</v>
      </c>
      <c r="D7" s="12">
        <f t="shared" ref="D7:E7" si="0">D8+D84+D88+D93</f>
        <v>63100000</v>
      </c>
      <c r="E7" s="12">
        <f t="shared" si="0"/>
        <v>81600000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63100000</v>
      </c>
      <c r="D8" s="12">
        <f t="shared" ref="D8:E8" si="1">D9+D14+D22+D36+D45+D48+D54+D63+D67+D70</f>
        <v>63100000</v>
      </c>
      <c r="E8" s="12">
        <f t="shared" si="1"/>
        <v>81600000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2000000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91">
        <v>2000000</v>
      </c>
      <c r="D11" s="92">
        <v>2000000</v>
      </c>
      <c r="E11" s="92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42000000</v>
      </c>
      <c r="D22" s="12">
        <f t="shared" ref="D22:E22" si="3">SUM(D23:D35)</f>
        <v>42000000</v>
      </c>
      <c r="E22" s="12">
        <f t="shared" si="3"/>
        <v>52000000</v>
      </c>
    </row>
    <row r="23" spans="1:5" x14ac:dyDescent="0.3">
      <c r="A23" s="43">
        <v>22020301</v>
      </c>
      <c r="B23" s="44" t="s">
        <v>36</v>
      </c>
      <c r="C23" s="91">
        <v>2000000</v>
      </c>
      <c r="D23" s="92">
        <v>2000000</v>
      </c>
      <c r="E23" s="92">
        <v>2000000</v>
      </c>
    </row>
    <row r="24" spans="1:5" hidden="1" x14ac:dyDescent="0.3">
      <c r="A24" s="43">
        <v>22020302</v>
      </c>
      <c r="B24" s="44" t="s">
        <v>37</v>
      </c>
      <c r="C24" s="96"/>
      <c r="D24" s="96"/>
      <c r="E24" s="96"/>
    </row>
    <row r="25" spans="1:5" hidden="1" x14ac:dyDescent="0.3">
      <c r="A25" s="43">
        <v>22020303</v>
      </c>
      <c r="B25" s="44" t="s">
        <v>38</v>
      </c>
      <c r="C25" s="96"/>
      <c r="D25" s="96"/>
      <c r="E25" s="96"/>
    </row>
    <row r="26" spans="1:5" hidden="1" x14ac:dyDescent="0.3">
      <c r="A26" s="43">
        <v>22020304</v>
      </c>
      <c r="B26" s="44" t="s">
        <v>39</v>
      </c>
      <c r="C26" s="96"/>
      <c r="D26" s="96"/>
      <c r="E26" s="96"/>
    </row>
    <row r="27" spans="1:5" hidden="1" x14ac:dyDescent="0.3">
      <c r="A27" s="43">
        <v>22020305</v>
      </c>
      <c r="B27" s="44" t="s">
        <v>40</v>
      </c>
      <c r="C27" s="96"/>
      <c r="D27" s="96"/>
      <c r="E27" s="96"/>
    </row>
    <row r="28" spans="1:5" hidden="1" x14ac:dyDescent="0.3">
      <c r="A28" s="43">
        <v>22020306</v>
      </c>
      <c r="B28" s="44" t="s">
        <v>41</v>
      </c>
      <c r="C28" s="96"/>
      <c r="D28" s="96"/>
      <c r="E28" s="96"/>
    </row>
    <row r="29" spans="1:5" x14ac:dyDescent="0.3">
      <c r="A29" s="43">
        <v>22020307</v>
      </c>
      <c r="B29" s="44" t="s">
        <v>42</v>
      </c>
      <c r="C29" s="91">
        <v>40000000</v>
      </c>
      <c r="D29" s="92">
        <v>40000000</v>
      </c>
      <c r="E29" s="92">
        <v>50000000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4000000</v>
      </c>
      <c r="D36" s="12">
        <f t="shared" ref="D36:E36" si="4">SUM(D37:D44)</f>
        <v>4000000</v>
      </c>
      <c r="E36" s="12">
        <f t="shared" si="4"/>
        <v>4000000</v>
      </c>
    </row>
    <row r="37" spans="1:5" x14ac:dyDescent="0.3">
      <c r="A37" s="43">
        <v>22020401</v>
      </c>
      <c r="B37" s="44" t="s">
        <v>50</v>
      </c>
      <c r="C37" s="91">
        <v>3000000</v>
      </c>
      <c r="D37" s="92">
        <v>3000000</v>
      </c>
      <c r="E37" s="92">
        <v>3000000</v>
      </c>
    </row>
    <row r="38" spans="1:5" x14ac:dyDescent="0.3">
      <c r="A38" s="43">
        <v>22020402</v>
      </c>
      <c r="B38" s="44" t="s">
        <v>51</v>
      </c>
      <c r="C38" s="91">
        <v>1000000</v>
      </c>
      <c r="D38" s="92">
        <v>1000000</v>
      </c>
      <c r="E38" s="92">
        <v>1000000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hidden="1" x14ac:dyDescent="0.3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3">
      <c r="A54" s="4">
        <v>220207</v>
      </c>
      <c r="B54" s="5" t="s">
        <v>67</v>
      </c>
      <c r="C54" s="12">
        <f>SUM(C55:C62)</f>
        <v>3600000</v>
      </c>
      <c r="D54" s="12">
        <f t="shared" ref="D54:E54" si="7">SUM(D55:D62)</f>
        <v>3600000</v>
      </c>
      <c r="E54" s="12">
        <f t="shared" si="7"/>
        <v>3600000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x14ac:dyDescent="0.3">
      <c r="A59" s="43">
        <v>22020708</v>
      </c>
      <c r="B59" s="44" t="s">
        <v>72</v>
      </c>
      <c r="C59" s="91">
        <v>2400000</v>
      </c>
      <c r="D59" s="92">
        <v>2400000</v>
      </c>
      <c r="E59" s="92">
        <v>2400000</v>
      </c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x14ac:dyDescent="0.3">
      <c r="A62" s="43">
        <v>22020712</v>
      </c>
      <c r="B62" s="44" t="s">
        <v>75</v>
      </c>
      <c r="C62" s="91">
        <v>1200000</v>
      </c>
      <c r="D62" s="92">
        <v>1200000</v>
      </c>
      <c r="E62" s="92">
        <v>1200000</v>
      </c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2000000</v>
      </c>
      <c r="E63" s="12">
        <f t="shared" si="8"/>
        <v>2000000</v>
      </c>
    </row>
    <row r="64" spans="1:5" x14ac:dyDescent="0.3">
      <c r="A64" s="43">
        <v>22020801</v>
      </c>
      <c r="B64" s="44" t="s">
        <v>77</v>
      </c>
      <c r="C64" s="91">
        <v>2000000</v>
      </c>
      <c r="D64" s="92">
        <v>2000000</v>
      </c>
      <c r="E64" s="92">
        <v>2000000</v>
      </c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9500000</v>
      </c>
      <c r="D70" s="12">
        <f t="shared" ref="D70:E70" si="10">SUM(D71:D83)</f>
        <v>9500000</v>
      </c>
      <c r="E70" s="12">
        <f t="shared" si="10"/>
        <v>17000000</v>
      </c>
    </row>
    <row r="71" spans="1:5" x14ac:dyDescent="0.3">
      <c r="A71" s="43">
        <v>22021001</v>
      </c>
      <c r="B71" s="44" t="s">
        <v>84</v>
      </c>
      <c r="C71" s="91">
        <v>1000000</v>
      </c>
      <c r="D71" s="92">
        <v>1000000</v>
      </c>
      <c r="E71" s="92">
        <v>1000000</v>
      </c>
    </row>
    <row r="72" spans="1:5" x14ac:dyDescent="0.3">
      <c r="A72" s="43">
        <v>22021002</v>
      </c>
      <c r="B72" s="44" t="s">
        <v>85</v>
      </c>
      <c r="C72" s="91">
        <v>500000</v>
      </c>
      <c r="D72" s="92">
        <v>500000</v>
      </c>
      <c r="E72" s="92">
        <v>1000000</v>
      </c>
    </row>
    <row r="73" spans="1:5" hidden="1" x14ac:dyDescent="0.3">
      <c r="A73" s="43">
        <v>22021003</v>
      </c>
      <c r="B73" s="44" t="s">
        <v>86</v>
      </c>
      <c r="C73" s="106"/>
      <c r="D73" s="107"/>
      <c r="E73" s="107"/>
    </row>
    <row r="74" spans="1:5" x14ac:dyDescent="0.25">
      <c r="A74" s="43">
        <v>22021004</v>
      </c>
      <c r="B74" s="44" t="s">
        <v>87</v>
      </c>
      <c r="C74" s="108">
        <v>0</v>
      </c>
      <c r="D74" s="109">
        <v>0</v>
      </c>
      <c r="E74" s="108">
        <v>5000000</v>
      </c>
    </row>
    <row r="75" spans="1:5" hidden="1" x14ac:dyDescent="0.3">
      <c r="A75" s="43">
        <v>22021006</v>
      </c>
      <c r="B75" s="44" t="s">
        <v>88</v>
      </c>
      <c r="C75" s="107"/>
      <c r="D75" s="107"/>
      <c r="E75" s="107"/>
    </row>
    <row r="76" spans="1:5" x14ac:dyDescent="0.25">
      <c r="A76" s="43">
        <v>22021007</v>
      </c>
      <c r="B76" s="44" t="s">
        <v>89</v>
      </c>
      <c r="C76" s="108">
        <v>8000000</v>
      </c>
      <c r="D76" s="109">
        <v>8000000</v>
      </c>
      <c r="E76" s="108">
        <v>10000000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118">
        <v>22080101</v>
      </c>
      <c r="B97" s="119" t="s">
        <v>887</v>
      </c>
      <c r="C97" s="110"/>
      <c r="D97" s="120"/>
      <c r="E97" s="110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zoomScale="60" zoomScaleNormal="91" workbookViewId="0">
      <selection activeCell="A8" sqref="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828</v>
      </c>
      <c r="B2" s="149"/>
      <c r="C2" s="149"/>
      <c r="D2" s="149"/>
      <c r="E2" s="149"/>
    </row>
    <row r="3" spans="1:6" x14ac:dyDescent="0.3">
      <c r="A3" s="149" t="s">
        <v>758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609</v>
      </c>
      <c r="B6" s="4">
        <v>3</v>
      </c>
      <c r="C6" s="5" t="s">
        <v>113</v>
      </c>
      <c r="D6" s="11">
        <f>D7+D19+D30+D36+D42+D51+D58+D70+D77+D83</f>
        <v>151115126</v>
      </c>
      <c r="E6" s="11">
        <f>E7+E19+E30+E36+E42+E51+E58+E70+E77+E83</f>
        <v>71875971</v>
      </c>
      <c r="F6" s="11">
        <f>F7+F19+F30+F36+F42+F51+F58+F70+F77+F83</f>
        <v>139812812.94999999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SUM(D8:D18)</f>
        <v>151115126</v>
      </c>
      <c r="E7" s="11">
        <f>SUM(E8:E18)</f>
        <v>71875971</v>
      </c>
      <c r="F7" s="11">
        <f>SUM(F8:F18)</f>
        <v>139812812.94999999</v>
      </c>
    </row>
    <row r="8" spans="1:6" hidden="1" x14ac:dyDescent="0.3">
      <c r="A8" s="42" t="s">
        <v>610</v>
      </c>
      <c r="B8" s="43">
        <v>32010101</v>
      </c>
      <c r="C8" s="44" t="s">
        <v>115</v>
      </c>
      <c r="D8" s="45"/>
      <c r="E8" s="45"/>
      <c r="F8" s="45"/>
    </row>
    <row r="9" spans="1:6" ht="30" x14ac:dyDescent="0.3">
      <c r="A9" s="112" t="s">
        <v>888</v>
      </c>
      <c r="B9" s="113">
        <v>23010112</v>
      </c>
      <c r="C9" s="82" t="s">
        <v>889</v>
      </c>
      <c r="D9" s="92">
        <v>57589237</v>
      </c>
      <c r="E9" s="91">
        <v>10000000</v>
      </c>
      <c r="F9" s="92">
        <v>57589237</v>
      </c>
    </row>
    <row r="10" spans="1:6" ht="30" x14ac:dyDescent="0.3">
      <c r="A10" s="114"/>
      <c r="B10" s="113"/>
      <c r="C10" s="115" t="s">
        <v>890</v>
      </c>
      <c r="D10" s="92">
        <v>2000000</v>
      </c>
      <c r="E10" s="91">
        <v>2000000</v>
      </c>
      <c r="F10" s="92">
        <v>2000000</v>
      </c>
    </row>
    <row r="11" spans="1:6" ht="30" x14ac:dyDescent="0.3">
      <c r="A11" s="114"/>
      <c r="B11" s="113"/>
      <c r="C11" s="116" t="s">
        <v>891</v>
      </c>
      <c r="D11" s="117">
        <v>3000000</v>
      </c>
      <c r="E11" s="91">
        <v>3000000</v>
      </c>
      <c r="F11" s="92">
        <v>3000000</v>
      </c>
    </row>
    <row r="12" spans="1:6" ht="30" x14ac:dyDescent="0.3">
      <c r="A12" s="114"/>
      <c r="B12" s="113"/>
      <c r="C12" s="116" t="s">
        <v>892</v>
      </c>
      <c r="D12" s="92">
        <v>88525889</v>
      </c>
      <c r="E12" s="91">
        <v>56875971</v>
      </c>
      <c r="F12" s="92">
        <v>50000000</v>
      </c>
    </row>
    <row r="13" spans="1:6" ht="30" x14ac:dyDescent="0.3">
      <c r="A13" s="44"/>
      <c r="B13" s="43"/>
      <c r="C13" s="44" t="s">
        <v>917</v>
      </c>
      <c r="D13" s="45"/>
      <c r="E13" s="45"/>
      <c r="F13" s="45">
        <v>10000000</v>
      </c>
    </row>
    <row r="14" spans="1:6" x14ac:dyDescent="0.3">
      <c r="A14" s="44"/>
      <c r="B14" s="43"/>
      <c r="C14" s="44" t="s">
        <v>918</v>
      </c>
      <c r="D14" s="45"/>
      <c r="E14" s="45"/>
      <c r="F14" s="45">
        <v>10000000</v>
      </c>
    </row>
    <row r="15" spans="1:6" x14ac:dyDescent="0.3">
      <c r="A15" s="44"/>
      <c r="B15" s="43"/>
      <c r="C15" s="44" t="s">
        <v>919</v>
      </c>
      <c r="D15" s="45"/>
      <c r="E15" s="45"/>
      <c r="F15" s="45">
        <v>7223575.9500000002</v>
      </c>
    </row>
    <row r="16" spans="1:6" hidden="1" x14ac:dyDescent="0.3">
      <c r="A16" s="44"/>
      <c r="B16" s="43"/>
      <c r="C16" s="44"/>
      <c r="D16" s="45"/>
      <c r="E16" s="45"/>
      <c r="F16" s="45"/>
    </row>
    <row r="17" spans="1:6" hidden="1" x14ac:dyDescent="0.3">
      <c r="A17" s="44"/>
      <c r="B17" s="43"/>
      <c r="C17" s="44"/>
      <c r="D17" s="45"/>
      <c r="E17" s="45"/>
      <c r="F17" s="45"/>
    </row>
    <row r="18" spans="1:6" hidden="1" x14ac:dyDescent="0.3">
      <c r="A18" s="44"/>
      <c r="B18" s="43"/>
      <c r="C18" s="44"/>
      <c r="D18" s="45"/>
      <c r="E18" s="45"/>
      <c r="F18" s="45"/>
    </row>
    <row r="19" spans="1:6" s="1" customFormat="1" x14ac:dyDescent="0.25">
      <c r="A19" s="5"/>
      <c r="B19" s="4">
        <v>32010200</v>
      </c>
      <c r="C19" s="5" t="s">
        <v>116</v>
      </c>
      <c r="D19" s="11">
        <f>SUM(D20:D29)</f>
        <v>0</v>
      </c>
      <c r="E19" s="11">
        <f t="shared" ref="E19:F19" si="0">SUM(E20:E29)</f>
        <v>0</v>
      </c>
      <c r="F19" s="11">
        <f t="shared" si="0"/>
        <v>0</v>
      </c>
    </row>
    <row r="20" spans="1:6" hidden="1" x14ac:dyDescent="0.3">
      <c r="A20" s="42" t="s">
        <v>611</v>
      </c>
      <c r="B20" s="43">
        <v>32010202</v>
      </c>
      <c r="C20" s="44" t="s">
        <v>117</v>
      </c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25">
      <c r="A29" s="46"/>
      <c r="B29" s="47"/>
      <c r="C29" s="46"/>
      <c r="D29" s="45"/>
      <c r="E29" s="45"/>
      <c r="F29" s="45"/>
    </row>
    <row r="30" spans="1:6" s="1" customFormat="1" x14ac:dyDescent="0.25">
      <c r="A30" s="5"/>
      <c r="B30" s="4">
        <v>320103</v>
      </c>
      <c r="C30" s="5" t="s">
        <v>118</v>
      </c>
      <c r="D30" s="11">
        <f>SUM(D31:D35)</f>
        <v>0</v>
      </c>
      <c r="E30" s="11">
        <f t="shared" ref="E30:F30" si="1">SUM(E31:E35)</f>
        <v>0</v>
      </c>
      <c r="F30" s="11">
        <f t="shared" si="1"/>
        <v>0</v>
      </c>
    </row>
    <row r="31" spans="1:6" hidden="1" x14ac:dyDescent="0.25">
      <c r="A31" s="42" t="s">
        <v>713</v>
      </c>
      <c r="B31" s="43">
        <v>32010301</v>
      </c>
      <c r="C31" s="44" t="s">
        <v>119</v>
      </c>
      <c r="D31" s="45"/>
      <c r="E31" s="45"/>
      <c r="F31" s="45"/>
    </row>
    <row r="32" spans="1:6" hidden="1" x14ac:dyDescent="0.25">
      <c r="A32" s="44"/>
      <c r="B32" s="43"/>
      <c r="C32" s="44"/>
      <c r="D32" s="45"/>
      <c r="E32" s="45"/>
      <c r="F32" s="45"/>
    </row>
    <row r="33" spans="1:6" hidden="1" x14ac:dyDescent="0.25">
      <c r="A33" s="44"/>
      <c r="B33" s="43"/>
      <c r="C33" s="44"/>
      <c r="D33" s="45"/>
      <c r="E33" s="45"/>
      <c r="F33" s="45"/>
    </row>
    <row r="34" spans="1:6" hidden="1" x14ac:dyDescent="0.25">
      <c r="A34" s="44"/>
      <c r="B34" s="43"/>
      <c r="C34" s="44"/>
      <c r="D34" s="45"/>
      <c r="E34" s="45"/>
      <c r="F34" s="45"/>
    </row>
    <row r="35" spans="1:6" hidden="1" x14ac:dyDescent="0.25">
      <c r="A35" s="44"/>
      <c r="B35" s="43"/>
      <c r="C35" s="44"/>
      <c r="D35" s="45"/>
      <c r="E35" s="45"/>
      <c r="F35" s="45"/>
    </row>
    <row r="36" spans="1:6" s="1" customFormat="1" x14ac:dyDescent="0.25">
      <c r="A36" s="5"/>
      <c r="B36" s="4">
        <v>32010400</v>
      </c>
      <c r="C36" s="5" t="s">
        <v>120</v>
      </c>
      <c r="D36" s="11">
        <f>SUM(D37:D41)</f>
        <v>0</v>
      </c>
      <c r="E36" s="11">
        <f t="shared" ref="E36:F36" si="2">SUM(E37:E41)</f>
        <v>0</v>
      </c>
      <c r="F36" s="11">
        <f t="shared" si="2"/>
        <v>0</v>
      </c>
    </row>
    <row r="37" spans="1:6" hidden="1" x14ac:dyDescent="0.25">
      <c r="A37" s="42" t="s">
        <v>714</v>
      </c>
      <c r="B37" s="43">
        <v>32010405</v>
      </c>
      <c r="C37" s="44" t="s">
        <v>121</v>
      </c>
      <c r="D37" s="45"/>
      <c r="E37" s="45"/>
      <c r="F37" s="45"/>
    </row>
    <row r="38" spans="1:6" hidden="1" x14ac:dyDescent="0.25">
      <c r="A38" s="42" t="s">
        <v>715</v>
      </c>
      <c r="B38" s="43">
        <v>32010406</v>
      </c>
      <c r="C38" s="44" t="s">
        <v>122</v>
      </c>
      <c r="D38" s="45"/>
      <c r="E38" s="45"/>
      <c r="F38" s="45"/>
    </row>
    <row r="39" spans="1:6" hidden="1" x14ac:dyDescent="0.25">
      <c r="A39" s="42" t="s">
        <v>716</v>
      </c>
      <c r="B39" s="43">
        <v>32010407</v>
      </c>
      <c r="C39" s="44" t="s">
        <v>123</v>
      </c>
      <c r="D39" s="45"/>
      <c r="E39" s="45"/>
      <c r="F39" s="45"/>
    </row>
    <row r="40" spans="1:6" hidden="1" x14ac:dyDescent="0.25">
      <c r="A40" s="42" t="s">
        <v>717</v>
      </c>
      <c r="B40" s="43">
        <v>32010408</v>
      </c>
      <c r="C40" s="44" t="s">
        <v>124</v>
      </c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s="1" customFormat="1" x14ac:dyDescent="0.25">
      <c r="A42" s="5"/>
      <c r="B42" s="4">
        <v>320105</v>
      </c>
      <c r="C42" s="5" t="s">
        <v>125</v>
      </c>
      <c r="D42" s="11">
        <f>SUM(D43:D50)</f>
        <v>0</v>
      </c>
      <c r="E42" s="11">
        <f t="shared" ref="E42:F42" si="3">SUM(E43:E50)</f>
        <v>0</v>
      </c>
      <c r="F42" s="11">
        <f t="shared" si="3"/>
        <v>0</v>
      </c>
    </row>
    <row r="43" spans="1:6" hidden="1" x14ac:dyDescent="0.25">
      <c r="A43" s="42" t="s">
        <v>718</v>
      </c>
      <c r="B43" s="43">
        <v>32010501</v>
      </c>
      <c r="C43" s="44" t="s">
        <v>126</v>
      </c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4"/>
      <c r="B46" s="43"/>
      <c r="C46" s="44"/>
      <c r="D46" s="45"/>
      <c r="E46" s="45"/>
      <c r="F46" s="45"/>
    </row>
    <row r="47" spans="1:6" hidden="1" x14ac:dyDescent="0.25">
      <c r="A47" s="44"/>
      <c r="B47" s="43"/>
      <c r="C47" s="44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hidden="1" x14ac:dyDescent="0.25">
      <c r="A49" s="46"/>
      <c r="B49" s="47"/>
      <c r="C49" s="46"/>
      <c r="D49" s="45"/>
      <c r="E49" s="45"/>
      <c r="F49" s="45"/>
    </row>
    <row r="50" spans="1:6" hidden="1" x14ac:dyDescent="0.25">
      <c r="A50" s="46"/>
      <c r="B50" s="47"/>
      <c r="C50" s="46"/>
      <c r="D50" s="45"/>
      <c r="E50" s="45"/>
      <c r="F50" s="45"/>
    </row>
    <row r="51" spans="1:6" s="1" customFormat="1" x14ac:dyDescent="0.25">
      <c r="A51" s="5"/>
      <c r="B51" s="4">
        <v>320106</v>
      </c>
      <c r="C51" s="5" t="s">
        <v>127</v>
      </c>
      <c r="D51" s="11">
        <f>SUM(D52:D57)</f>
        <v>0</v>
      </c>
      <c r="E51" s="11">
        <f t="shared" ref="E51:F51" si="4">SUM(E52:E57)</f>
        <v>0</v>
      </c>
      <c r="F51" s="11">
        <f t="shared" si="4"/>
        <v>0</v>
      </c>
    </row>
    <row r="52" spans="1:6" hidden="1" x14ac:dyDescent="0.25">
      <c r="A52" s="42" t="s">
        <v>719</v>
      </c>
      <c r="B52" s="43">
        <v>32010601</v>
      </c>
      <c r="C52" s="44" t="s">
        <v>128</v>
      </c>
      <c r="D52" s="45"/>
      <c r="E52" s="45"/>
      <c r="F52" s="45"/>
    </row>
    <row r="53" spans="1:6" hidden="1" x14ac:dyDescent="0.25">
      <c r="A53" s="42" t="s">
        <v>710</v>
      </c>
      <c r="B53" s="43">
        <v>32010602</v>
      </c>
      <c r="C53" s="44" t="s">
        <v>129</v>
      </c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320109</v>
      </c>
      <c r="C58" s="5" t="s">
        <v>130</v>
      </c>
      <c r="D58" s="11">
        <f>SUM(D59:D69)</f>
        <v>0</v>
      </c>
      <c r="E58" s="11">
        <f>SUM(E59:E69)</f>
        <v>0</v>
      </c>
      <c r="F58" s="11">
        <f>SUM(F59:F69)</f>
        <v>0</v>
      </c>
    </row>
    <row r="59" spans="1:6" hidden="1" x14ac:dyDescent="0.25">
      <c r="A59" s="42" t="s">
        <v>720</v>
      </c>
      <c r="B59" s="43">
        <v>32010903</v>
      </c>
      <c r="C59" s="44" t="s">
        <v>131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721</v>
      </c>
      <c r="B61" s="43">
        <v>32010904</v>
      </c>
      <c r="C61" s="44" t="s">
        <v>132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722</v>
      </c>
      <c r="B63" s="43">
        <v>32010935</v>
      </c>
      <c r="C63" s="44" t="s">
        <v>133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2" t="s">
        <v>723</v>
      </c>
      <c r="B67" s="43">
        <v>32010936</v>
      </c>
      <c r="C67" s="44" t="s">
        <v>134</v>
      </c>
      <c r="D67" s="45"/>
      <c r="E67" s="45"/>
      <c r="F67" s="45"/>
    </row>
    <row r="68" spans="1:6" hidden="1" x14ac:dyDescent="0.25">
      <c r="A68" s="44"/>
      <c r="B68" s="43"/>
      <c r="C68" s="44"/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s="1" customFormat="1" x14ac:dyDescent="0.25">
      <c r="A70" s="5"/>
      <c r="B70" s="4">
        <v>320201</v>
      </c>
      <c r="C70" s="5" t="s">
        <v>146</v>
      </c>
      <c r="D70" s="11">
        <f>SUM(D71:D76)</f>
        <v>0</v>
      </c>
      <c r="E70" s="11">
        <f t="shared" ref="E70:F70" si="5">SUM(E71:E76)</f>
        <v>0</v>
      </c>
      <c r="F70" s="11">
        <f t="shared" si="5"/>
        <v>0</v>
      </c>
    </row>
    <row r="71" spans="1:6" hidden="1" x14ac:dyDescent="0.25">
      <c r="A71" s="42" t="s">
        <v>724</v>
      </c>
      <c r="B71" s="43">
        <v>32020101</v>
      </c>
      <c r="C71" s="44" t="s">
        <v>135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725</v>
      </c>
      <c r="B73" s="43">
        <v>32020102</v>
      </c>
      <c r="C73" s="44" t="s">
        <v>136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2" t="s">
        <v>726</v>
      </c>
      <c r="B75" s="43">
        <v>32020104</v>
      </c>
      <c r="C75" s="44" t="s">
        <v>137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s="1" customFormat="1" x14ac:dyDescent="0.25">
      <c r="A77" s="5"/>
      <c r="B77" s="4">
        <v>320301</v>
      </c>
      <c r="C77" s="5" t="s">
        <v>138</v>
      </c>
      <c r="D77" s="11">
        <f>SUM(D78:D82)</f>
        <v>0</v>
      </c>
      <c r="E77" s="11">
        <f t="shared" ref="E77:F77" si="6">SUM(E78:E82)</f>
        <v>0</v>
      </c>
      <c r="F77" s="11">
        <f t="shared" si="6"/>
        <v>0</v>
      </c>
    </row>
    <row r="78" spans="1:6" hidden="1" x14ac:dyDescent="0.25">
      <c r="A78" s="42" t="s">
        <v>727</v>
      </c>
      <c r="B78" s="43">
        <v>32030101</v>
      </c>
      <c r="C78" s="44" t="s">
        <v>139</v>
      </c>
      <c r="D78" s="45"/>
      <c r="E78" s="45"/>
      <c r="F78" s="45"/>
    </row>
    <row r="79" spans="1:6" hidden="1" x14ac:dyDescent="0.25">
      <c r="A79" s="42" t="s">
        <v>728</v>
      </c>
      <c r="B79" s="43">
        <v>32030109</v>
      </c>
      <c r="C79" s="44" t="s">
        <v>140</v>
      </c>
      <c r="D79" s="45"/>
      <c r="E79" s="45"/>
      <c r="F79" s="45"/>
    </row>
    <row r="80" spans="1:6" hidden="1" x14ac:dyDescent="0.25">
      <c r="A80" s="42" t="s">
        <v>712</v>
      </c>
      <c r="B80" s="43">
        <v>32030110</v>
      </c>
      <c r="C80" s="44" t="s">
        <v>141</v>
      </c>
      <c r="D80" s="45"/>
      <c r="E80" s="45"/>
      <c r="F80" s="45"/>
    </row>
    <row r="81" spans="1:6" hidden="1" x14ac:dyDescent="0.25">
      <c r="A81" s="46"/>
      <c r="B81" s="47"/>
      <c r="C81" s="46"/>
      <c r="D81" s="45"/>
      <c r="E81" s="45"/>
      <c r="F81" s="45"/>
    </row>
    <row r="82" spans="1:6" hidden="1" x14ac:dyDescent="0.25">
      <c r="A82" s="46"/>
      <c r="B82" s="47"/>
      <c r="C82" s="46"/>
      <c r="D82" s="45"/>
      <c r="E82" s="45"/>
      <c r="F82" s="45"/>
    </row>
    <row r="83" spans="1:6" s="1" customFormat="1" x14ac:dyDescent="0.25">
      <c r="A83" s="5"/>
      <c r="B83" s="4">
        <v>32011000</v>
      </c>
      <c r="C83" s="5" t="s">
        <v>142</v>
      </c>
      <c r="D83" s="11">
        <f>SUM(D84:D85)</f>
        <v>0</v>
      </c>
      <c r="E83" s="11">
        <f>SUM(E84:E85)</f>
        <v>0</v>
      </c>
      <c r="F83" s="11">
        <f>SUM(F84:F85)</f>
        <v>0</v>
      </c>
    </row>
    <row r="84" spans="1:6" hidden="1" x14ac:dyDescent="0.25">
      <c r="A84" s="42" t="s">
        <v>711</v>
      </c>
      <c r="B84" s="46"/>
      <c r="C84" s="46"/>
      <c r="D84" s="45"/>
      <c r="E84" s="45"/>
      <c r="F84" s="45"/>
    </row>
    <row r="85" spans="1:6" hidden="1" x14ac:dyDescent="0.25">
      <c r="A85" s="46"/>
      <c r="B85" s="46"/>
      <c r="C85" s="46"/>
      <c r="D85" s="45"/>
      <c r="E85" s="45"/>
      <c r="F85" s="45"/>
    </row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66" orientation="landscape" r:id="rId1"/>
  <headerFooter>
    <oddFooter>&amp;C&amp;"-,Bold"&amp;20&amp;P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topLeftCell="B1" zoomScale="90" zoomScaleNormal="91" zoomScaleSheetLayoutView="90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829</v>
      </c>
      <c r="B3" s="150"/>
      <c r="C3" s="150"/>
      <c r="D3" s="150"/>
      <c r="E3" s="150"/>
    </row>
    <row r="4" spans="1:5" x14ac:dyDescent="0.3">
      <c r="A4" s="149" t="s">
        <v>760</v>
      </c>
      <c r="B4" s="149"/>
      <c r="C4" s="149"/>
      <c r="D4" s="149"/>
      <c r="E4" s="149"/>
    </row>
    <row r="6" spans="1:5" ht="49.2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177629835.63</v>
      </c>
      <c r="D7" s="12">
        <f t="shared" ref="D7:E7" si="0">D8+D13+D20</f>
        <v>177329835.63</v>
      </c>
      <c r="E7" s="12">
        <f t="shared" si="0"/>
        <v>176399612.34</v>
      </c>
    </row>
    <row r="8" spans="1:5" s="1" customFormat="1" x14ac:dyDescent="0.3">
      <c r="A8" s="3">
        <v>2101</v>
      </c>
      <c r="B8" s="3" t="s">
        <v>5</v>
      </c>
      <c r="C8" s="12">
        <f>C9</f>
        <v>176929835.63</v>
      </c>
      <c r="D8" s="12">
        <f t="shared" ref="D8:E8" si="1">D9</f>
        <v>176929835.63</v>
      </c>
      <c r="E8" s="12">
        <f t="shared" si="1"/>
        <v>175399612.34</v>
      </c>
    </row>
    <row r="9" spans="1:5" s="1" customFormat="1" x14ac:dyDescent="0.3">
      <c r="A9" s="3">
        <v>210101</v>
      </c>
      <c r="B9" s="3" t="s">
        <v>6</v>
      </c>
      <c r="C9" s="12">
        <f>SUM(C10:C12)</f>
        <v>176929835.63</v>
      </c>
      <c r="D9" s="12">
        <f t="shared" ref="D9:E9" si="2">SUM(D10:D12)</f>
        <v>176929835.63</v>
      </c>
      <c r="E9" s="12">
        <f t="shared" si="2"/>
        <v>175399612.34</v>
      </c>
    </row>
    <row r="10" spans="1:5" x14ac:dyDescent="0.3">
      <c r="A10" s="59">
        <v>21010101</v>
      </c>
      <c r="B10" s="48" t="s">
        <v>5</v>
      </c>
      <c r="C10" s="92">
        <v>176929835.63</v>
      </c>
      <c r="D10" s="91">
        <v>176929835.63</v>
      </c>
      <c r="E10" s="92">
        <v>175399612.34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700000</v>
      </c>
      <c r="D13" s="12">
        <f t="shared" ref="D13:E13" si="3">D14+D18</f>
        <v>400000</v>
      </c>
      <c r="E13" s="12">
        <f t="shared" si="3"/>
        <v>1000000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700000</v>
      </c>
      <c r="D14" s="12">
        <f t="shared" ref="D14:E14" si="4">SUM(D15:D17)</f>
        <v>400000</v>
      </c>
      <c r="E14" s="12">
        <f t="shared" si="4"/>
        <v>1000000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x14ac:dyDescent="0.3">
      <c r="A17" s="59">
        <v>21020109</v>
      </c>
      <c r="B17" s="48" t="s">
        <v>13</v>
      </c>
      <c r="C17" s="110">
        <v>700000</v>
      </c>
      <c r="D17" s="110">
        <v>400000</v>
      </c>
      <c r="E17" s="110">
        <v>1000000</v>
      </c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topLeftCell="A19" zoomScale="90" zoomScaleNormal="140" zoomScaleSheetLayoutView="90" zoomScalePageLayoutView="91" workbookViewId="0">
      <selection activeCell="D38" sqref="D38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830</v>
      </c>
      <c r="B4" s="150"/>
      <c r="C4" s="150"/>
      <c r="D4" s="150"/>
      <c r="E4" s="150"/>
    </row>
    <row r="5" spans="1:5" x14ac:dyDescent="0.3">
      <c r="A5" s="149" t="s">
        <v>760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126900000</v>
      </c>
      <c r="D7" s="12">
        <f t="shared" ref="D7:E7" si="0">D8+D84+D88+D93</f>
        <v>100763581</v>
      </c>
      <c r="E7" s="12">
        <f t="shared" si="0"/>
        <v>144500000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126900000</v>
      </c>
      <c r="D8" s="12">
        <f t="shared" ref="D8:E8" si="1">D9+D14+D22+D36+D45+D48+D54+D63+D67+D70</f>
        <v>100763581</v>
      </c>
      <c r="E8" s="12">
        <f t="shared" si="1"/>
        <v>144500000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</v>
      </c>
      <c r="D9" s="12">
        <f t="shared" ref="D9:E9" si="2">SUM(D10:D13)</f>
        <v>430000</v>
      </c>
      <c r="E9" s="12">
        <f t="shared" si="2"/>
        <v>1000000</v>
      </c>
    </row>
    <row r="10" spans="1:5" hidden="1" x14ac:dyDescent="0.3">
      <c r="A10" s="43">
        <v>22020101</v>
      </c>
      <c r="B10" s="44" t="s">
        <v>23</v>
      </c>
      <c r="C10" s="96"/>
      <c r="D10" s="96"/>
      <c r="E10" s="96"/>
    </row>
    <row r="11" spans="1:5" x14ac:dyDescent="0.3">
      <c r="A11" s="43">
        <v>22020102</v>
      </c>
      <c r="B11" s="44" t="s">
        <v>24</v>
      </c>
      <c r="C11" s="95">
        <v>2000000</v>
      </c>
      <c r="D11" s="93">
        <v>430000</v>
      </c>
      <c r="E11" s="93">
        <v>1000000</v>
      </c>
    </row>
    <row r="12" spans="1:5" hidden="1" x14ac:dyDescent="0.3">
      <c r="A12" s="43">
        <v>22020103</v>
      </c>
      <c r="B12" s="44" t="s">
        <v>25</v>
      </c>
      <c r="C12" s="96"/>
      <c r="D12" s="96"/>
      <c r="E12" s="96"/>
    </row>
    <row r="13" spans="1:5" hidden="1" x14ac:dyDescent="0.3">
      <c r="A13" s="43">
        <v>22020104</v>
      </c>
      <c r="B13" s="44" t="s">
        <v>26</v>
      </c>
      <c r="C13" s="96"/>
      <c r="D13" s="96"/>
      <c r="E13" s="96"/>
    </row>
    <row r="14" spans="1:5" s="1" customFormat="1" x14ac:dyDescent="0.25">
      <c r="A14" s="4">
        <v>220202</v>
      </c>
      <c r="B14" s="5" t="s">
        <v>27</v>
      </c>
      <c r="C14" s="12">
        <f>SUM(C15:C21)</f>
        <v>38000000</v>
      </c>
      <c r="D14" s="12">
        <f>SUM(D15:D21)</f>
        <v>36295181</v>
      </c>
      <c r="E14" s="12">
        <f>SUM(E15:E21)</f>
        <v>45000000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x14ac:dyDescent="0.3">
      <c r="A19" s="43">
        <v>22020205</v>
      </c>
      <c r="B19" s="44" t="s">
        <v>32</v>
      </c>
      <c r="C19" s="95">
        <v>38000000</v>
      </c>
      <c r="D19" s="93">
        <v>36295181</v>
      </c>
      <c r="E19" s="93">
        <v>45000000</v>
      </c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1065000</v>
      </c>
      <c r="E22" s="12">
        <f t="shared" si="3"/>
        <v>1500000</v>
      </c>
    </row>
    <row r="23" spans="1:5" x14ac:dyDescent="0.3">
      <c r="A23" s="43">
        <v>22020301</v>
      </c>
      <c r="B23" s="44" t="s">
        <v>36</v>
      </c>
      <c r="C23" s="91">
        <v>3000000</v>
      </c>
      <c r="D23" s="92">
        <v>1065000</v>
      </c>
      <c r="E23" s="93">
        <v>1500000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3">
      <c r="A29" s="43">
        <v>22020307</v>
      </c>
      <c r="B29" s="44" t="s">
        <v>42</v>
      </c>
      <c r="C29" s="41"/>
      <c r="D29" s="41"/>
      <c r="E29" s="41"/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3">
      <c r="A31" s="43">
        <v>22020309</v>
      </c>
      <c r="B31" s="44" t="s">
        <v>44</v>
      </c>
      <c r="C31" s="41"/>
      <c r="D31" s="41"/>
      <c r="E31" s="41"/>
    </row>
    <row r="32" spans="1:5" hidden="1" x14ac:dyDescent="0.3">
      <c r="A32" s="43">
        <v>22020310</v>
      </c>
      <c r="B32" s="44" t="s">
        <v>45</v>
      </c>
      <c r="C32" s="41"/>
      <c r="D32" s="41"/>
      <c r="E32" s="41"/>
    </row>
    <row r="33" spans="1:5" hidden="1" x14ac:dyDescent="0.3">
      <c r="A33" s="43">
        <v>22020311</v>
      </c>
      <c r="B33" s="44" t="s">
        <v>46</v>
      </c>
      <c r="C33" s="41"/>
      <c r="D33" s="41"/>
      <c r="E33" s="41"/>
    </row>
    <row r="34" spans="1:5" hidden="1" x14ac:dyDescent="0.3">
      <c r="A34" s="43">
        <v>22020312</v>
      </c>
      <c r="B34" s="44" t="s">
        <v>47</v>
      </c>
      <c r="C34" s="41"/>
      <c r="D34" s="41"/>
      <c r="E34" s="41"/>
    </row>
    <row r="35" spans="1:5" hidden="1" x14ac:dyDescent="0.3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700000</v>
      </c>
      <c r="D36" s="12">
        <f t="shared" ref="D36:E36" si="4">SUM(D37:D44)</f>
        <v>420000</v>
      </c>
      <c r="E36" s="12">
        <f t="shared" si="4"/>
        <v>500000</v>
      </c>
    </row>
    <row r="37" spans="1:5" hidden="1" x14ac:dyDescent="0.3">
      <c r="A37" s="43">
        <v>22020401</v>
      </c>
      <c r="B37" s="44" t="s">
        <v>50</v>
      </c>
      <c r="C37" s="41"/>
      <c r="D37" s="41"/>
      <c r="E37" s="41"/>
    </row>
    <row r="38" spans="1:5" x14ac:dyDescent="0.3">
      <c r="A38" s="43">
        <v>22020402</v>
      </c>
      <c r="B38" s="44" t="s">
        <v>51</v>
      </c>
      <c r="C38" s="95">
        <v>700000</v>
      </c>
      <c r="D38" s="93">
        <v>420000</v>
      </c>
      <c r="E38" s="93">
        <v>500000</v>
      </c>
    </row>
    <row r="39" spans="1:5" hidden="1" x14ac:dyDescent="0.3">
      <c r="A39" s="43">
        <v>22020403</v>
      </c>
      <c r="B39" s="44" t="s">
        <v>52</v>
      </c>
      <c r="C39" s="41"/>
      <c r="D39" s="41"/>
      <c r="E39" s="41"/>
    </row>
    <row r="40" spans="1:5" hidden="1" x14ac:dyDescent="0.3">
      <c r="A40" s="43">
        <v>22020404</v>
      </c>
      <c r="B40" s="44" t="s">
        <v>53</v>
      </c>
      <c r="C40" s="41"/>
      <c r="D40" s="41"/>
      <c r="E40" s="41"/>
    </row>
    <row r="41" spans="1:5" hidden="1" x14ac:dyDescent="0.3">
      <c r="A41" s="43">
        <v>22020405</v>
      </c>
      <c r="B41" s="44" t="s">
        <v>54</v>
      </c>
      <c r="C41" s="41"/>
      <c r="D41" s="41"/>
      <c r="E41" s="41"/>
    </row>
    <row r="42" spans="1:5" hidden="1" x14ac:dyDescent="0.3">
      <c r="A42" s="43">
        <v>22020406</v>
      </c>
      <c r="B42" s="44" t="s">
        <v>55</v>
      </c>
      <c r="C42" s="41"/>
      <c r="D42" s="41"/>
      <c r="E42" s="41"/>
    </row>
    <row r="43" spans="1:5" hidden="1" x14ac:dyDescent="0.3">
      <c r="A43" s="43">
        <v>22020410</v>
      </c>
      <c r="B43" s="44" t="s">
        <v>56</v>
      </c>
      <c r="C43" s="41"/>
      <c r="D43" s="41"/>
      <c r="E43" s="41"/>
    </row>
    <row r="44" spans="1:5" hidden="1" x14ac:dyDescent="0.3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3">
      <c r="A46" s="43">
        <v>22020501</v>
      </c>
      <c r="B46" s="44" t="s">
        <v>59</v>
      </c>
      <c r="C46" s="41"/>
      <c r="D46" s="41"/>
      <c r="E46" s="41"/>
    </row>
    <row r="47" spans="1:5" hidden="1" x14ac:dyDescent="0.3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57000000</v>
      </c>
      <c r="D48" s="12">
        <f t="shared" ref="D48:E48" si="6">SUM(D49:D53)</f>
        <v>40922500</v>
      </c>
      <c r="E48" s="12">
        <f t="shared" si="6"/>
        <v>60000000</v>
      </c>
    </row>
    <row r="49" spans="1:5" hidden="1" x14ac:dyDescent="0.3">
      <c r="A49" s="43">
        <v>22020601</v>
      </c>
      <c r="B49" s="44" t="s">
        <v>62</v>
      </c>
      <c r="C49" s="41"/>
      <c r="D49" s="41"/>
      <c r="E49" s="41"/>
    </row>
    <row r="50" spans="1:5" hidden="1" x14ac:dyDescent="0.3">
      <c r="A50" s="43">
        <v>22020602</v>
      </c>
      <c r="B50" s="44" t="s">
        <v>63</v>
      </c>
      <c r="C50" s="41"/>
      <c r="D50" s="41"/>
      <c r="E50" s="41"/>
    </row>
    <row r="51" spans="1:5" hidden="1" x14ac:dyDescent="0.3">
      <c r="A51" s="43">
        <v>22020603</v>
      </c>
      <c r="B51" s="44" t="s">
        <v>64</v>
      </c>
      <c r="C51" s="41"/>
      <c r="D51" s="41"/>
      <c r="E51" s="41"/>
    </row>
    <row r="52" spans="1:5" hidden="1" x14ac:dyDescent="0.3">
      <c r="A52" s="43">
        <v>22020604</v>
      </c>
      <c r="B52" s="44" t="s">
        <v>65</v>
      </c>
      <c r="C52" s="41"/>
      <c r="D52" s="41"/>
      <c r="E52" s="41"/>
    </row>
    <row r="53" spans="1:5" x14ac:dyDescent="0.3">
      <c r="A53" s="43">
        <v>22020605</v>
      </c>
      <c r="B53" s="44" t="s">
        <v>66</v>
      </c>
      <c r="C53" s="91">
        <v>57000000</v>
      </c>
      <c r="D53" s="92">
        <v>40922500</v>
      </c>
      <c r="E53" s="92">
        <v>60000000</v>
      </c>
    </row>
    <row r="54" spans="1:5" s="1" customFormat="1" x14ac:dyDescent="0.3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3">
      <c r="A55" s="43">
        <v>22020701</v>
      </c>
      <c r="B55" s="44" t="s">
        <v>68</v>
      </c>
      <c r="C55" s="41"/>
      <c r="D55" s="41"/>
      <c r="E55" s="41"/>
    </row>
    <row r="56" spans="1:5" hidden="1" x14ac:dyDescent="0.3">
      <c r="A56" s="43">
        <v>22020702</v>
      </c>
      <c r="B56" s="44" t="s">
        <v>69</v>
      </c>
      <c r="C56" s="41"/>
      <c r="D56" s="41"/>
      <c r="E56" s="41"/>
    </row>
    <row r="57" spans="1:5" hidden="1" x14ac:dyDescent="0.3">
      <c r="A57" s="43">
        <v>22020703</v>
      </c>
      <c r="B57" s="44" t="s">
        <v>70</v>
      </c>
      <c r="C57" s="41"/>
      <c r="D57" s="41"/>
      <c r="E57" s="41"/>
    </row>
    <row r="58" spans="1:5" hidden="1" x14ac:dyDescent="0.3">
      <c r="A58" s="43">
        <v>22020707</v>
      </c>
      <c r="B58" s="44" t="s">
        <v>71</v>
      </c>
      <c r="C58" s="41"/>
      <c r="D58" s="41"/>
      <c r="E58" s="41"/>
    </row>
    <row r="59" spans="1:5" hidden="1" x14ac:dyDescent="0.3">
      <c r="A59" s="43">
        <v>22020708</v>
      </c>
      <c r="B59" s="44" t="s">
        <v>72</v>
      </c>
      <c r="C59" s="41"/>
      <c r="D59" s="41"/>
      <c r="E59" s="41"/>
    </row>
    <row r="60" spans="1:5" hidden="1" x14ac:dyDescent="0.3">
      <c r="A60" s="43">
        <v>22020709</v>
      </c>
      <c r="B60" s="44" t="s">
        <v>73</v>
      </c>
      <c r="C60" s="41"/>
      <c r="D60" s="41"/>
      <c r="E60" s="41"/>
    </row>
    <row r="61" spans="1:5" hidden="1" x14ac:dyDescent="0.3">
      <c r="A61" s="43">
        <v>22020711</v>
      </c>
      <c r="B61" s="44" t="s">
        <v>74</v>
      </c>
      <c r="C61" s="41"/>
      <c r="D61" s="41"/>
      <c r="E61" s="41"/>
    </row>
    <row r="62" spans="1:5" hidden="1" x14ac:dyDescent="0.3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3">
      <c r="A64" s="43">
        <v>22020801</v>
      </c>
      <c r="B64" s="44" t="s">
        <v>77</v>
      </c>
      <c r="C64" s="41"/>
      <c r="D64" s="41"/>
      <c r="E64" s="41"/>
    </row>
    <row r="65" spans="1:5" hidden="1" x14ac:dyDescent="0.3">
      <c r="A65" s="43">
        <v>22020802</v>
      </c>
      <c r="B65" s="44" t="s">
        <v>78</v>
      </c>
      <c r="C65" s="41"/>
      <c r="D65" s="41"/>
      <c r="E65" s="41"/>
    </row>
    <row r="66" spans="1:5" hidden="1" x14ac:dyDescent="0.3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3">
      <c r="A68" s="43">
        <v>22020901</v>
      </c>
      <c r="B68" s="44" t="s">
        <v>81</v>
      </c>
      <c r="C68" s="41"/>
      <c r="D68" s="41"/>
      <c r="E68" s="41"/>
    </row>
    <row r="69" spans="1:5" hidden="1" x14ac:dyDescent="0.3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3">
      <c r="A70" s="4">
        <v>220210</v>
      </c>
      <c r="B70" s="5" t="s">
        <v>83</v>
      </c>
      <c r="C70" s="12">
        <f>SUM(C71:C83)</f>
        <v>26200000</v>
      </c>
      <c r="D70" s="12">
        <f t="shared" ref="D70:E70" si="10">SUM(D71:D83)</f>
        <v>21630900</v>
      </c>
      <c r="E70" s="12">
        <f t="shared" si="10"/>
        <v>36500000</v>
      </c>
    </row>
    <row r="71" spans="1:5" x14ac:dyDescent="0.3">
      <c r="A71" s="43">
        <v>22021001</v>
      </c>
      <c r="B71" s="44" t="s">
        <v>84</v>
      </c>
      <c r="C71" s="91">
        <v>700000</v>
      </c>
      <c r="D71" s="92">
        <v>0</v>
      </c>
      <c r="E71" s="92">
        <v>1000000</v>
      </c>
    </row>
    <row r="72" spans="1:5" x14ac:dyDescent="0.3">
      <c r="A72" s="43">
        <v>22021002</v>
      </c>
      <c r="B72" s="44" t="s">
        <v>85</v>
      </c>
      <c r="C72" s="91">
        <v>500000</v>
      </c>
      <c r="D72" s="92">
        <v>0</v>
      </c>
      <c r="E72" s="92">
        <v>500000</v>
      </c>
    </row>
    <row r="73" spans="1:5" hidden="1" x14ac:dyDescent="0.3">
      <c r="A73" s="43">
        <v>22021003</v>
      </c>
      <c r="B73" s="44" t="s">
        <v>86</v>
      </c>
      <c r="C73" s="106"/>
      <c r="D73" s="107"/>
      <c r="E73" s="107"/>
    </row>
    <row r="74" spans="1:5" hidden="1" x14ac:dyDescent="0.3">
      <c r="A74" s="43">
        <v>22021004</v>
      </c>
      <c r="B74" s="44" t="s">
        <v>87</v>
      </c>
      <c r="C74" s="108"/>
      <c r="D74" s="109"/>
      <c r="E74" s="108"/>
    </row>
    <row r="75" spans="1:5" hidden="1" x14ac:dyDescent="0.3">
      <c r="A75" s="43">
        <v>22021006</v>
      </c>
      <c r="B75" s="44" t="s">
        <v>88</v>
      </c>
      <c r="C75" s="107"/>
      <c r="D75" s="107"/>
      <c r="E75" s="107"/>
    </row>
    <row r="76" spans="1:5" x14ac:dyDescent="0.3">
      <c r="A76" s="43">
        <v>22021007</v>
      </c>
      <c r="B76" s="44" t="s">
        <v>89</v>
      </c>
      <c r="C76" s="108">
        <v>25000000</v>
      </c>
      <c r="D76" s="109">
        <v>21630900</v>
      </c>
      <c r="E76" s="108">
        <v>35000000</v>
      </c>
    </row>
    <row r="77" spans="1:5" hidden="1" x14ac:dyDescent="0.3">
      <c r="A77" s="43">
        <v>22021008</v>
      </c>
      <c r="B77" s="44" t="s">
        <v>90</v>
      </c>
      <c r="C77" s="41"/>
      <c r="D77" s="41"/>
      <c r="E77" s="41"/>
    </row>
    <row r="78" spans="1:5" hidden="1" x14ac:dyDescent="0.3">
      <c r="A78" s="43">
        <v>22021009</v>
      </c>
      <c r="B78" s="44" t="s">
        <v>91</v>
      </c>
      <c r="C78" s="41"/>
      <c r="D78" s="41"/>
      <c r="E78" s="41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3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3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85">
        <v>22080101</v>
      </c>
      <c r="B97" s="86" t="s">
        <v>843</v>
      </c>
      <c r="C97" s="110"/>
      <c r="D97" s="110"/>
      <c r="E97" s="110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zoomScale="60" zoomScaleNormal="130" zoomScalePageLayoutView="81" workbookViewId="0">
      <selection activeCell="A8" sqref="A8:XFD8"/>
    </sheetView>
  </sheetViews>
  <sheetFormatPr defaultColWidth="8.77734375" defaultRowHeight="15" x14ac:dyDescent="0.25"/>
  <cols>
    <col min="1" max="1" width="22.21875" style="49" bestFit="1" customWidth="1"/>
    <col min="2" max="2" width="13.21875" style="49" bestFit="1" customWidth="1"/>
    <col min="3" max="3" width="42.5546875" style="49" bestFit="1" customWidth="1"/>
    <col min="4" max="6" width="25.44140625" style="49" bestFit="1" customWidth="1"/>
    <col min="7" max="16384" width="8.77734375" style="49"/>
  </cols>
  <sheetData>
    <row r="1" spans="1:6" x14ac:dyDescent="0.3">
      <c r="A1" s="148" t="s">
        <v>143</v>
      </c>
      <c r="B1" s="148"/>
      <c r="C1" s="148"/>
      <c r="D1" s="148"/>
      <c r="E1" s="148"/>
    </row>
    <row r="2" spans="1:6" x14ac:dyDescent="0.25">
      <c r="A2" s="149" t="s">
        <v>831</v>
      </c>
      <c r="B2" s="149"/>
      <c r="C2" s="149"/>
      <c r="D2" s="149"/>
      <c r="E2" s="149"/>
    </row>
    <row r="3" spans="1:6" x14ac:dyDescent="0.3">
      <c r="A3" s="149" t="s">
        <v>760</v>
      </c>
      <c r="B3" s="149"/>
      <c r="C3" s="149"/>
      <c r="D3" s="149"/>
      <c r="E3" s="149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612</v>
      </c>
      <c r="B6" s="4">
        <v>3</v>
      </c>
      <c r="C6" s="5" t="s">
        <v>113</v>
      </c>
      <c r="D6" s="11">
        <f>D7+D17+D28+D34+D40+D49+D56+D68+D75+D81</f>
        <v>164000000</v>
      </c>
      <c r="E6" s="11">
        <f>E7+E17+E28+E34+E40+E49+E56+E68+E75+E81</f>
        <v>71579990.400000006</v>
      </c>
      <c r="F6" s="11">
        <f>F7+F17+F28+F34+F40+F49+F56+F68+F75+F81</f>
        <v>180000000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2000000</v>
      </c>
      <c r="E7" s="11">
        <f t="shared" ref="E7:F7" si="0">SUM(E8:E16)</f>
        <v>929875</v>
      </c>
      <c r="F7" s="11">
        <f t="shared" si="0"/>
        <v>40000000</v>
      </c>
    </row>
    <row r="8" spans="1:6" hidden="1" x14ac:dyDescent="0.3">
      <c r="A8" s="42" t="s">
        <v>613</v>
      </c>
      <c r="B8" s="43">
        <v>32010101</v>
      </c>
      <c r="C8" s="44" t="s">
        <v>115</v>
      </c>
      <c r="D8" s="45"/>
      <c r="E8" s="45"/>
      <c r="F8" s="45"/>
    </row>
    <row r="9" spans="1:6" x14ac:dyDescent="0.3">
      <c r="A9" s="44"/>
      <c r="B9" s="43"/>
      <c r="C9" s="103" t="s">
        <v>893</v>
      </c>
      <c r="D9" s="104">
        <v>2000000</v>
      </c>
      <c r="E9" s="91">
        <v>929875</v>
      </c>
      <c r="F9" s="92">
        <v>40000000</v>
      </c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162000000</v>
      </c>
      <c r="E17" s="11">
        <f t="shared" ref="E17:F17" si="1">SUM(E18:E27)</f>
        <v>70650115.400000006</v>
      </c>
      <c r="F17" s="11">
        <f t="shared" si="1"/>
        <v>140000000</v>
      </c>
    </row>
    <row r="18" spans="1:6" hidden="1" x14ac:dyDescent="0.3">
      <c r="A18" s="42" t="s">
        <v>614</v>
      </c>
      <c r="B18" s="43">
        <v>32010202</v>
      </c>
      <c r="C18" s="44" t="s">
        <v>117</v>
      </c>
      <c r="D18" s="45"/>
      <c r="E18" s="45"/>
      <c r="F18" s="45"/>
    </row>
    <row r="19" spans="1:6" ht="45" x14ac:dyDescent="0.3">
      <c r="A19" s="46"/>
      <c r="B19" s="74">
        <v>32010202</v>
      </c>
      <c r="C19" s="105" t="s">
        <v>894</v>
      </c>
      <c r="D19" s="83">
        <v>80000000</v>
      </c>
      <c r="E19" s="73">
        <v>20000000</v>
      </c>
      <c r="F19" s="72">
        <v>70000000</v>
      </c>
    </row>
    <row r="20" spans="1:6" ht="30" x14ac:dyDescent="0.3">
      <c r="A20" s="46"/>
      <c r="B20" s="84"/>
      <c r="C20" s="102" t="s">
        <v>895</v>
      </c>
      <c r="D20" s="81">
        <v>30000000</v>
      </c>
      <c r="E20" s="73">
        <v>30000000</v>
      </c>
      <c r="F20" s="72">
        <v>20000000</v>
      </c>
    </row>
    <row r="21" spans="1:6" ht="30" x14ac:dyDescent="0.3">
      <c r="A21" s="46"/>
      <c r="B21" s="84"/>
      <c r="C21" s="102" t="s">
        <v>896</v>
      </c>
      <c r="D21" s="81">
        <v>40000000</v>
      </c>
      <c r="E21" s="73">
        <v>16220240.4</v>
      </c>
      <c r="F21" s="72">
        <v>10000000</v>
      </c>
    </row>
    <row r="22" spans="1:6" ht="30" x14ac:dyDescent="0.3">
      <c r="A22" s="46"/>
      <c r="B22" s="84"/>
      <c r="C22" s="102" t="s">
        <v>897</v>
      </c>
      <c r="D22" s="81">
        <v>10000000</v>
      </c>
      <c r="E22" s="73">
        <v>3500000</v>
      </c>
      <c r="F22" s="72">
        <v>20000000</v>
      </c>
    </row>
    <row r="23" spans="1:6" x14ac:dyDescent="0.3">
      <c r="A23" s="46"/>
      <c r="B23" s="84"/>
      <c r="C23" s="102" t="s">
        <v>893</v>
      </c>
      <c r="D23" s="81">
        <v>2000000</v>
      </c>
      <c r="E23" s="73">
        <v>929875</v>
      </c>
      <c r="F23" s="72">
        <v>10000000</v>
      </c>
    </row>
    <row r="24" spans="1:6" ht="75" x14ac:dyDescent="0.3">
      <c r="A24" s="46"/>
      <c r="B24" s="47"/>
      <c r="C24" s="44" t="s">
        <v>920</v>
      </c>
      <c r="D24" s="45"/>
      <c r="E24" s="45"/>
      <c r="F24" s="45">
        <v>10000000</v>
      </c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hidden="1" x14ac:dyDescent="0.25">
      <c r="A29" s="42" t="s">
        <v>732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3">
      <c r="A30" s="44"/>
      <c r="B30" s="43"/>
      <c r="C30" s="44"/>
      <c r="D30" s="45"/>
      <c r="E30" s="45"/>
      <c r="F30" s="45"/>
    </row>
    <row r="31" spans="1:6" hidden="1" x14ac:dyDescent="0.3">
      <c r="A31" s="44"/>
      <c r="B31" s="43"/>
      <c r="C31" s="44"/>
      <c r="D31" s="45"/>
      <c r="E31" s="45"/>
      <c r="F31" s="45"/>
    </row>
    <row r="32" spans="1:6" hidden="1" x14ac:dyDescent="0.3">
      <c r="A32" s="44"/>
      <c r="B32" s="43"/>
      <c r="C32" s="44"/>
      <c r="D32" s="45"/>
      <c r="E32" s="45"/>
      <c r="F32" s="45"/>
    </row>
    <row r="33" spans="1:6" hidden="1" x14ac:dyDescent="0.3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3">
      <c r="A35" s="42" t="s">
        <v>733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3">
      <c r="A36" s="42" t="s">
        <v>734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3">
      <c r="A37" s="42" t="s">
        <v>735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3">
      <c r="A38" s="42" t="s">
        <v>736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3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SUM(D41:D48)</f>
        <v>0</v>
      </c>
      <c r="E40" s="11">
        <f t="shared" ref="E40:F40" si="4">SUM(E41:E48)</f>
        <v>0</v>
      </c>
      <c r="F40" s="11">
        <f t="shared" si="4"/>
        <v>0</v>
      </c>
    </row>
    <row r="41" spans="1:6" hidden="1" x14ac:dyDescent="0.25">
      <c r="A41" s="42" t="s">
        <v>737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4"/>
      <c r="B44" s="43"/>
      <c r="C44" s="44"/>
      <c r="D44" s="45"/>
      <c r="E44" s="45"/>
      <c r="F44" s="45"/>
    </row>
    <row r="45" spans="1:6" hidden="1" x14ac:dyDescent="0.25">
      <c r="A45" s="44"/>
      <c r="B45" s="43"/>
      <c r="C45" s="44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hidden="1" x14ac:dyDescent="0.25">
      <c r="A47" s="46"/>
      <c r="B47" s="47"/>
      <c r="C47" s="46"/>
      <c r="D47" s="45"/>
      <c r="E47" s="45"/>
      <c r="F47" s="45"/>
    </row>
    <row r="48" spans="1:6" hidden="1" x14ac:dyDescent="0.25">
      <c r="A48" s="46"/>
      <c r="B48" s="47"/>
      <c r="C48" s="46"/>
      <c r="D48" s="45"/>
      <c r="E48" s="45"/>
      <c r="F48" s="45"/>
    </row>
    <row r="49" spans="1:6" s="1" customFormat="1" x14ac:dyDescent="0.25">
      <c r="A49" s="5"/>
      <c r="B49" s="4">
        <v>320106</v>
      </c>
      <c r="C49" s="5" t="s">
        <v>127</v>
      </c>
      <c r="D49" s="11">
        <f>SUM(D50:D55)</f>
        <v>0</v>
      </c>
      <c r="E49" s="11">
        <f t="shared" ref="E49:F49" si="5">SUM(E50:E55)</f>
        <v>0</v>
      </c>
      <c r="F49" s="11">
        <f t="shared" si="5"/>
        <v>0</v>
      </c>
    </row>
    <row r="50" spans="1:6" hidden="1" x14ac:dyDescent="0.25">
      <c r="A50" s="42" t="s">
        <v>738</v>
      </c>
      <c r="B50" s="43">
        <v>32010601</v>
      </c>
      <c r="C50" s="44" t="s">
        <v>128</v>
      </c>
      <c r="D50" s="45"/>
      <c r="E50" s="45"/>
      <c r="F50" s="45"/>
    </row>
    <row r="51" spans="1:6" hidden="1" x14ac:dyDescent="0.25">
      <c r="A51" s="42" t="s">
        <v>729</v>
      </c>
      <c r="B51" s="43">
        <v>32010602</v>
      </c>
      <c r="C51" s="44" t="s">
        <v>129</v>
      </c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hidden="1" x14ac:dyDescent="0.25">
      <c r="A54" s="44"/>
      <c r="B54" s="43"/>
      <c r="C54" s="44"/>
      <c r="D54" s="45"/>
      <c r="E54" s="45"/>
      <c r="F54" s="45"/>
    </row>
    <row r="55" spans="1:6" hidden="1" x14ac:dyDescent="0.25">
      <c r="A55" s="44"/>
      <c r="B55" s="43"/>
      <c r="C55" s="44"/>
      <c r="D55" s="45"/>
      <c r="E55" s="45"/>
      <c r="F55" s="45"/>
    </row>
    <row r="56" spans="1:6" s="1" customFormat="1" x14ac:dyDescent="0.25">
      <c r="A56" s="5"/>
      <c r="B56" s="4">
        <v>320109</v>
      </c>
      <c r="C56" s="5" t="s">
        <v>130</v>
      </c>
      <c r="D56" s="11">
        <f>SUM(D57:D67)</f>
        <v>0</v>
      </c>
      <c r="E56" s="11">
        <f t="shared" ref="E56:F56" si="6">SUM(E57:E67)</f>
        <v>0</v>
      </c>
      <c r="F56" s="11">
        <f t="shared" si="6"/>
        <v>0</v>
      </c>
    </row>
    <row r="57" spans="1:6" hidden="1" x14ac:dyDescent="0.25">
      <c r="A57" s="42" t="s">
        <v>739</v>
      </c>
      <c r="B57" s="43">
        <v>32010903</v>
      </c>
      <c r="C57" s="44" t="s">
        <v>131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740</v>
      </c>
      <c r="B59" s="43">
        <v>32010904</v>
      </c>
      <c r="C59" s="44" t="s">
        <v>132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2" t="s">
        <v>741</v>
      </c>
      <c r="B61" s="43">
        <v>32010935</v>
      </c>
      <c r="C61" s="44" t="s">
        <v>133</v>
      </c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2" t="s">
        <v>742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hidden="1" x14ac:dyDescent="0.25">
      <c r="A67" s="44"/>
      <c r="B67" s="43"/>
      <c r="C67" s="44"/>
      <c r="D67" s="45"/>
      <c r="E67" s="45"/>
      <c r="F67" s="45"/>
    </row>
    <row r="68" spans="1:6" s="1" customFormat="1" x14ac:dyDescent="0.25">
      <c r="A68" s="5"/>
      <c r="B68" s="4">
        <v>320201</v>
      </c>
      <c r="C68" s="5" t="s">
        <v>146</v>
      </c>
      <c r="D68" s="11">
        <f>SUM(D69:D74)</f>
        <v>0</v>
      </c>
      <c r="E68" s="11">
        <f t="shared" ref="E68:F68" si="7">SUM(E69:E74)</f>
        <v>0</v>
      </c>
      <c r="F68" s="11">
        <f t="shared" si="7"/>
        <v>0</v>
      </c>
    </row>
    <row r="69" spans="1:6" hidden="1" x14ac:dyDescent="0.25">
      <c r="A69" s="42" t="s">
        <v>743</v>
      </c>
      <c r="B69" s="43">
        <v>32020101</v>
      </c>
      <c r="C69" s="44" t="s">
        <v>135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2" t="s">
        <v>744</v>
      </c>
      <c r="B71" s="43">
        <v>32020102</v>
      </c>
      <c r="C71" s="44" t="s">
        <v>136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2" t="s">
        <v>745</v>
      </c>
      <c r="B73" s="43">
        <v>32020104</v>
      </c>
      <c r="C73" s="44" t="s">
        <v>137</v>
      </c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s="1" customFormat="1" x14ac:dyDescent="0.25">
      <c r="A75" s="5"/>
      <c r="B75" s="4">
        <v>320301</v>
      </c>
      <c r="C75" s="5" t="s">
        <v>138</v>
      </c>
      <c r="D75" s="11">
        <f>SUM(D76:D80)</f>
        <v>0</v>
      </c>
      <c r="E75" s="11">
        <f>SUM(E76:E80)</f>
        <v>0</v>
      </c>
      <c r="F75" s="11">
        <f>SUM(F76:F80)</f>
        <v>0</v>
      </c>
    </row>
    <row r="76" spans="1:6" hidden="1" x14ac:dyDescent="0.25">
      <c r="A76" s="42" t="s">
        <v>746</v>
      </c>
      <c r="B76" s="43">
        <v>32030101</v>
      </c>
      <c r="C76" s="44" t="s">
        <v>139</v>
      </c>
      <c r="D76" s="45"/>
      <c r="E76" s="45"/>
      <c r="F76" s="45"/>
    </row>
    <row r="77" spans="1:6" hidden="1" x14ac:dyDescent="0.25">
      <c r="A77" s="42" t="s">
        <v>747</v>
      </c>
      <c r="B77" s="43">
        <v>32030109</v>
      </c>
      <c r="C77" s="44" t="s">
        <v>140</v>
      </c>
      <c r="D77" s="45"/>
      <c r="E77" s="45"/>
      <c r="F77" s="45"/>
    </row>
    <row r="78" spans="1:6" hidden="1" x14ac:dyDescent="0.25">
      <c r="A78" s="42" t="s">
        <v>731</v>
      </c>
      <c r="B78" s="43">
        <v>32030110</v>
      </c>
      <c r="C78" s="44" t="s">
        <v>141</v>
      </c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hidden="1" x14ac:dyDescent="0.25">
      <c r="A80" s="46"/>
      <c r="B80" s="47"/>
      <c r="C80" s="46"/>
      <c r="D80" s="45"/>
      <c r="E80" s="45"/>
      <c r="F80" s="45"/>
    </row>
    <row r="81" spans="1:6" s="1" customFormat="1" x14ac:dyDescent="0.25">
      <c r="A81" s="5"/>
      <c r="B81" s="4">
        <v>32011000</v>
      </c>
      <c r="C81" s="5" t="s">
        <v>142</v>
      </c>
      <c r="D81" s="11">
        <f>SUM(D82:D83)</f>
        <v>0</v>
      </c>
      <c r="E81" s="11">
        <f>SUM(E82:E83)</f>
        <v>0</v>
      </c>
      <c r="F81" s="11">
        <f>SUM(F82:F83)</f>
        <v>0</v>
      </c>
    </row>
    <row r="82" spans="1:6" hidden="1" x14ac:dyDescent="0.25">
      <c r="A82" s="42" t="s">
        <v>730</v>
      </c>
      <c r="B82" s="46"/>
      <c r="C82" s="46"/>
      <c r="D82" s="45"/>
      <c r="E82" s="45"/>
      <c r="F82" s="45"/>
    </row>
    <row r="83" spans="1:6" hidden="1" x14ac:dyDescent="0.25">
      <c r="A83" s="46"/>
      <c r="B83" s="46"/>
      <c r="C83" s="46"/>
      <c r="D83" s="45"/>
      <c r="E83" s="45"/>
      <c r="F83" s="45"/>
    </row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22" right="0.51181102362204722" top="0.74803149606299213" bottom="0.74803149606299213" header="0.31496062992125984" footer="0.51181102362204722"/>
  <pageSetup scale="61" orientation="landscape" r:id="rId1"/>
  <headerFooter>
    <oddFooter>&amp;C&amp;"-,Bold"&amp;20&amp;P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zoomScale="90" zoomScaleNormal="140" zoomScaleSheetLayoutView="90" zoomScalePageLayoutView="91" workbookViewId="0">
      <selection activeCell="F2" sqref="F2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2" spans="1:5" x14ac:dyDescent="0.3">
      <c r="A2" s="148" t="s">
        <v>529</v>
      </c>
      <c r="B2" s="148"/>
      <c r="C2" s="148"/>
      <c r="D2" s="148"/>
      <c r="E2" s="148"/>
    </row>
    <row r="3" spans="1:5" ht="26.55" customHeight="1" x14ac:dyDescent="0.25">
      <c r="A3" s="150" t="s">
        <v>832</v>
      </c>
      <c r="B3" s="150"/>
      <c r="C3" s="150"/>
      <c r="D3" s="150"/>
      <c r="E3" s="150"/>
    </row>
    <row r="4" spans="1:5" x14ac:dyDescent="0.3">
      <c r="A4" s="149" t="s">
        <v>761</v>
      </c>
      <c r="B4" s="149"/>
      <c r="C4" s="149"/>
      <c r="D4" s="149"/>
      <c r="E4" s="149"/>
    </row>
    <row r="6" spans="1:5" ht="51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14251728</v>
      </c>
      <c r="D7" s="12">
        <f t="shared" ref="D7:E7" si="0">D8+D13+D20</f>
        <v>14251728</v>
      </c>
      <c r="E7" s="12">
        <f t="shared" si="0"/>
        <v>31697822</v>
      </c>
    </row>
    <row r="8" spans="1:5" s="1" customFormat="1" x14ac:dyDescent="0.3">
      <c r="A8" s="3">
        <v>2101</v>
      </c>
      <c r="B8" s="3" t="s">
        <v>5</v>
      </c>
      <c r="C8" s="12">
        <f>C9</f>
        <v>14251728</v>
      </c>
      <c r="D8" s="12">
        <f t="shared" ref="D8:E8" si="1">D9</f>
        <v>14251728</v>
      </c>
      <c r="E8" s="12">
        <f t="shared" si="1"/>
        <v>31697822</v>
      </c>
    </row>
    <row r="9" spans="1:5" s="1" customFormat="1" x14ac:dyDescent="0.3">
      <c r="A9" s="3">
        <v>210101</v>
      </c>
      <c r="B9" s="3" t="s">
        <v>6</v>
      </c>
      <c r="C9" s="12">
        <f>SUM(C10:C12)</f>
        <v>14251728</v>
      </c>
      <c r="D9" s="12">
        <f t="shared" ref="D9:E9" si="2">SUM(D10:D12)</f>
        <v>14251728</v>
      </c>
      <c r="E9" s="12">
        <f t="shared" si="2"/>
        <v>31697822</v>
      </c>
    </row>
    <row r="10" spans="1:5" x14ac:dyDescent="0.3">
      <c r="A10" s="59">
        <v>21010101</v>
      </c>
      <c r="B10" s="48" t="s">
        <v>5</v>
      </c>
      <c r="C10" s="93">
        <v>14251728</v>
      </c>
      <c r="D10" s="93">
        <v>14251728</v>
      </c>
      <c r="E10" s="93">
        <v>31697822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3">
      <c r="A21" s="59">
        <v>21030101</v>
      </c>
      <c r="B21" s="48" t="s">
        <v>17</v>
      </c>
      <c r="C21" s="41"/>
      <c r="D21" s="41"/>
      <c r="E21" s="41"/>
    </row>
    <row r="22" spans="1:5" hidden="1" x14ac:dyDescent="0.3">
      <c r="A22" s="59">
        <v>21030102</v>
      </c>
      <c r="B22" s="48" t="s">
        <v>18</v>
      </c>
      <c r="C22" s="41"/>
      <c r="D22" s="41"/>
      <c r="E22" s="41"/>
    </row>
    <row r="23" spans="1:5" hidden="1" x14ac:dyDescent="0.3">
      <c r="A23" s="59">
        <v>21030104</v>
      </c>
      <c r="B23" s="48" t="s">
        <v>19</v>
      </c>
      <c r="C23" s="41"/>
      <c r="D23" s="41"/>
      <c r="E23" s="41"/>
    </row>
    <row r="24" spans="1:5" hidden="1" x14ac:dyDescent="0.3">
      <c r="A24" s="59"/>
      <c r="B24" s="48"/>
      <c r="C24" s="41"/>
      <c r="D24" s="41"/>
      <c r="E24" s="41"/>
    </row>
    <row r="25" spans="1:5" hidden="1" x14ac:dyDescent="0.3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view="pageBreakPreview" topLeftCell="A5" zoomScale="90" zoomScaleNormal="140" zoomScaleSheetLayoutView="90" zoomScalePageLayoutView="91" workbookViewId="0">
      <selection activeCell="A303" sqref="A303"/>
    </sheetView>
  </sheetViews>
  <sheetFormatPr defaultColWidth="8.777343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77734375" style="49"/>
  </cols>
  <sheetData>
    <row r="3" spans="1:5" x14ac:dyDescent="0.3">
      <c r="A3" s="148" t="s">
        <v>530</v>
      </c>
      <c r="B3" s="148"/>
      <c r="C3" s="148"/>
      <c r="D3" s="148"/>
      <c r="E3" s="148"/>
    </row>
    <row r="4" spans="1:5" ht="28.95" customHeight="1" x14ac:dyDescent="0.25">
      <c r="A4" s="150" t="s">
        <v>833</v>
      </c>
      <c r="B4" s="150"/>
      <c r="C4" s="150"/>
      <c r="D4" s="150"/>
      <c r="E4" s="150"/>
    </row>
    <row r="5" spans="1:5" x14ac:dyDescent="0.3">
      <c r="A5" s="149" t="s">
        <v>761</v>
      </c>
      <c r="B5" s="149"/>
      <c r="C5" s="149"/>
      <c r="D5" s="149"/>
      <c r="E5" s="149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33000000</v>
      </c>
      <c r="D7" s="12">
        <f t="shared" ref="D7:E7" si="0">D8+D84+D88+D93</f>
        <v>59800000</v>
      </c>
      <c r="E7" s="12">
        <f t="shared" si="0"/>
        <v>15000000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33000000</v>
      </c>
      <c r="D8" s="12">
        <f t="shared" ref="D8:E8" si="1">D9+D14+D22+D36+D45+D48+D54+D63+D67+D70</f>
        <v>59800000</v>
      </c>
      <c r="E8" s="12">
        <f t="shared" si="1"/>
        <v>15000000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6500000</v>
      </c>
      <c r="D9" s="12">
        <f t="shared" ref="D9:E9" si="2">SUM(D10:D13)</f>
        <v>2500000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s="98" customFormat="1" x14ac:dyDescent="0.3">
      <c r="A11" s="94">
        <v>22020102</v>
      </c>
      <c r="B11" s="94" t="s">
        <v>24</v>
      </c>
      <c r="C11" s="95">
        <v>6500000</v>
      </c>
      <c r="D11" s="93">
        <v>2500000</v>
      </c>
      <c r="E11" s="93">
        <v>2000000</v>
      </c>
    </row>
    <row r="12" spans="1:5" s="98" customFormat="1" hidden="1" x14ac:dyDescent="0.3">
      <c r="A12" s="94">
        <v>22020103</v>
      </c>
      <c r="B12" s="94" t="s">
        <v>25</v>
      </c>
      <c r="C12" s="99"/>
      <c r="D12" s="99"/>
      <c r="E12" s="99"/>
    </row>
    <row r="13" spans="1:5" s="98" customFormat="1" hidden="1" x14ac:dyDescent="0.3">
      <c r="A13" s="94">
        <v>22020104</v>
      </c>
      <c r="B13" s="94" t="s">
        <v>26</v>
      </c>
      <c r="C13" s="99"/>
      <c r="D13" s="99"/>
      <c r="E13" s="99"/>
    </row>
    <row r="14" spans="1:5" s="101" customFormat="1" x14ac:dyDescent="0.25">
      <c r="A14" s="97">
        <v>220202</v>
      </c>
      <c r="B14" s="97" t="s">
        <v>27</v>
      </c>
      <c r="C14" s="100">
        <f>SUM(C15:C21)</f>
        <v>0</v>
      </c>
      <c r="D14" s="100">
        <f>SUM(D15:D21)</f>
        <v>0</v>
      </c>
      <c r="E14" s="100">
        <f>SUM(E15:E21)</f>
        <v>0</v>
      </c>
    </row>
    <row r="15" spans="1:5" s="98" customFormat="1" hidden="1" x14ac:dyDescent="0.3">
      <c r="A15" s="94">
        <v>22020201</v>
      </c>
      <c r="B15" s="94" t="s">
        <v>28</v>
      </c>
      <c r="C15" s="99"/>
      <c r="D15" s="99"/>
      <c r="E15" s="99"/>
    </row>
    <row r="16" spans="1:5" s="98" customFormat="1" hidden="1" x14ac:dyDescent="0.3">
      <c r="A16" s="94">
        <v>22020202</v>
      </c>
      <c r="B16" s="94" t="s">
        <v>29</v>
      </c>
      <c r="C16" s="99"/>
      <c r="D16" s="99"/>
      <c r="E16" s="99"/>
    </row>
    <row r="17" spans="1:5" s="98" customFormat="1" hidden="1" x14ac:dyDescent="0.3">
      <c r="A17" s="94">
        <v>22020203</v>
      </c>
      <c r="B17" s="94" t="s">
        <v>30</v>
      </c>
      <c r="C17" s="99"/>
      <c r="D17" s="99"/>
      <c r="E17" s="99"/>
    </row>
    <row r="18" spans="1:5" s="98" customFormat="1" hidden="1" x14ac:dyDescent="0.3">
      <c r="A18" s="94">
        <v>22020204</v>
      </c>
      <c r="B18" s="94" t="s">
        <v>31</v>
      </c>
      <c r="C18" s="99"/>
      <c r="D18" s="99"/>
      <c r="E18" s="99"/>
    </row>
    <row r="19" spans="1:5" s="98" customFormat="1" hidden="1" x14ac:dyDescent="0.3">
      <c r="A19" s="94">
        <v>22020205</v>
      </c>
      <c r="B19" s="94" t="s">
        <v>32</v>
      </c>
      <c r="C19" s="99"/>
      <c r="D19" s="99"/>
      <c r="E19" s="99"/>
    </row>
    <row r="20" spans="1:5" s="98" customFormat="1" hidden="1" x14ac:dyDescent="0.3">
      <c r="A20" s="94">
        <v>22020206</v>
      </c>
      <c r="B20" s="94" t="s">
        <v>33</v>
      </c>
      <c r="C20" s="99"/>
      <c r="D20" s="99"/>
      <c r="E20" s="99"/>
    </row>
    <row r="21" spans="1:5" s="98" customFormat="1" hidden="1" x14ac:dyDescent="0.3">
      <c r="A21" s="94">
        <v>22020210</v>
      </c>
      <c r="B21" s="94" t="s">
        <v>34</v>
      </c>
      <c r="C21" s="99"/>
      <c r="D21" s="99"/>
      <c r="E21" s="99"/>
    </row>
    <row r="22" spans="1:5" s="101" customFormat="1" x14ac:dyDescent="0.25">
      <c r="A22" s="97">
        <v>220203</v>
      </c>
      <c r="B22" s="97" t="s">
        <v>35</v>
      </c>
      <c r="C22" s="100">
        <f>SUM(C23:C35)</f>
        <v>6000000</v>
      </c>
      <c r="D22" s="100">
        <f t="shared" ref="D22:E22" si="3">SUM(D23:D35)</f>
        <v>42000000</v>
      </c>
      <c r="E22" s="100">
        <f t="shared" si="3"/>
        <v>0</v>
      </c>
    </row>
    <row r="23" spans="1:5" s="98" customFormat="1" x14ac:dyDescent="0.3">
      <c r="A23" s="94">
        <v>22020301</v>
      </c>
      <c r="B23" s="94" t="s">
        <v>36</v>
      </c>
      <c r="C23" s="95">
        <v>6000000</v>
      </c>
      <c r="D23" s="93">
        <v>42000000</v>
      </c>
      <c r="E23" s="93">
        <v>0</v>
      </c>
    </row>
    <row r="24" spans="1:5" s="98" customFormat="1" hidden="1" x14ac:dyDescent="0.3">
      <c r="A24" s="94">
        <v>22020302</v>
      </c>
      <c r="B24" s="94" t="s">
        <v>37</v>
      </c>
      <c r="C24" s="99"/>
      <c r="D24" s="99"/>
      <c r="E24" s="99"/>
    </row>
    <row r="25" spans="1:5" s="98" customFormat="1" hidden="1" x14ac:dyDescent="0.3">
      <c r="A25" s="94">
        <v>22020303</v>
      </c>
      <c r="B25" s="94" t="s">
        <v>38</v>
      </c>
      <c r="C25" s="99"/>
      <c r="D25" s="99"/>
      <c r="E25" s="99"/>
    </row>
    <row r="26" spans="1:5" s="98" customFormat="1" hidden="1" x14ac:dyDescent="0.3">
      <c r="A26" s="94">
        <v>22020304</v>
      </c>
      <c r="B26" s="94" t="s">
        <v>39</v>
      </c>
      <c r="C26" s="99"/>
      <c r="D26" s="99"/>
      <c r="E26" s="99"/>
    </row>
    <row r="27" spans="1:5" s="98" customFormat="1" hidden="1" x14ac:dyDescent="0.3">
      <c r="A27" s="94">
        <v>22020305</v>
      </c>
      <c r="B27" s="94" t="s">
        <v>40</v>
      </c>
      <c r="C27" s="99"/>
      <c r="D27" s="99"/>
      <c r="E27" s="99"/>
    </row>
    <row r="28" spans="1:5" s="98" customFormat="1" hidden="1" x14ac:dyDescent="0.3">
      <c r="A28" s="94">
        <v>22020306</v>
      </c>
      <c r="B28" s="94" t="s">
        <v>41</v>
      </c>
      <c r="C28" s="99"/>
      <c r="D28" s="99"/>
      <c r="E28" s="99"/>
    </row>
    <row r="29" spans="1:5" s="98" customFormat="1" hidden="1" x14ac:dyDescent="0.3">
      <c r="A29" s="94">
        <v>22020307</v>
      </c>
      <c r="B29" s="94" t="s">
        <v>42</v>
      </c>
      <c r="C29" s="99"/>
      <c r="D29" s="99"/>
      <c r="E29" s="99"/>
    </row>
    <row r="30" spans="1:5" s="98" customFormat="1" hidden="1" x14ac:dyDescent="0.3">
      <c r="A30" s="94">
        <v>22020308</v>
      </c>
      <c r="B30" s="94" t="s">
        <v>43</v>
      </c>
      <c r="C30" s="99"/>
      <c r="D30" s="99"/>
      <c r="E30" s="99"/>
    </row>
    <row r="31" spans="1:5" s="98" customFormat="1" hidden="1" x14ac:dyDescent="0.3">
      <c r="A31" s="94">
        <v>22020309</v>
      </c>
      <c r="B31" s="94" t="s">
        <v>44</v>
      </c>
      <c r="C31" s="99"/>
      <c r="D31" s="99"/>
      <c r="E31" s="99"/>
    </row>
    <row r="32" spans="1:5" s="98" customFormat="1" hidden="1" x14ac:dyDescent="0.3">
      <c r="A32" s="94">
        <v>22020310</v>
      </c>
      <c r="B32" s="94" t="s">
        <v>45</v>
      </c>
      <c r="C32" s="99"/>
      <c r="D32" s="99"/>
      <c r="E32" s="99"/>
    </row>
    <row r="33" spans="1:5" s="98" customFormat="1" hidden="1" x14ac:dyDescent="0.3">
      <c r="A33" s="94">
        <v>22020311</v>
      </c>
      <c r="B33" s="94" t="s">
        <v>46</v>
      </c>
      <c r="C33" s="99"/>
      <c r="D33" s="99"/>
      <c r="E33" s="99"/>
    </row>
    <row r="34" spans="1:5" s="98" customFormat="1" hidden="1" x14ac:dyDescent="0.3">
      <c r="A34" s="94">
        <v>22020312</v>
      </c>
      <c r="B34" s="94" t="s">
        <v>47</v>
      </c>
      <c r="C34" s="99"/>
      <c r="D34" s="99"/>
      <c r="E34" s="99"/>
    </row>
    <row r="35" spans="1:5" s="98" customFormat="1" hidden="1" x14ac:dyDescent="0.3">
      <c r="A35" s="94">
        <v>22020313</v>
      </c>
      <c r="B35" s="94" t="s">
        <v>48</v>
      </c>
      <c r="C35" s="99"/>
      <c r="D35" s="99"/>
      <c r="E35" s="99"/>
    </row>
    <row r="36" spans="1:5" s="101" customFormat="1" x14ac:dyDescent="0.25">
      <c r="A36" s="97">
        <v>220204</v>
      </c>
      <c r="B36" s="97" t="s">
        <v>49</v>
      </c>
      <c r="C36" s="100">
        <f>SUM(C37:C44)</f>
        <v>14500000</v>
      </c>
      <c r="D36" s="100">
        <f t="shared" ref="D36:E36" si="4">SUM(D37:D44)</f>
        <v>10300000</v>
      </c>
      <c r="E36" s="100">
        <f t="shared" si="4"/>
        <v>7000000</v>
      </c>
    </row>
    <row r="37" spans="1:5" s="98" customFormat="1" x14ac:dyDescent="0.3">
      <c r="A37" s="94">
        <v>22020401</v>
      </c>
      <c r="B37" s="94" t="s">
        <v>50</v>
      </c>
      <c r="C37" s="95">
        <v>7300000</v>
      </c>
      <c r="D37" s="93">
        <v>4800000</v>
      </c>
      <c r="E37" s="93">
        <v>4000000</v>
      </c>
    </row>
    <row r="38" spans="1:5" s="98" customFormat="1" x14ac:dyDescent="0.3">
      <c r="A38" s="94">
        <v>22020402</v>
      </c>
      <c r="B38" s="94" t="s">
        <v>51</v>
      </c>
      <c r="C38" s="95">
        <v>7200000</v>
      </c>
      <c r="D38" s="93">
        <v>5500000</v>
      </c>
      <c r="E38" s="93">
        <v>3000000</v>
      </c>
    </row>
    <row r="39" spans="1:5" s="98" customFormat="1" hidden="1" x14ac:dyDescent="0.3">
      <c r="A39" s="94">
        <v>22020403</v>
      </c>
      <c r="B39" s="94" t="s">
        <v>52</v>
      </c>
      <c r="C39" s="99"/>
      <c r="D39" s="99"/>
      <c r="E39" s="99"/>
    </row>
    <row r="40" spans="1:5" s="98" customFormat="1" hidden="1" x14ac:dyDescent="0.3">
      <c r="A40" s="94">
        <v>22020404</v>
      </c>
      <c r="B40" s="94" t="s">
        <v>53</v>
      </c>
      <c r="C40" s="99"/>
      <c r="D40" s="99"/>
      <c r="E40" s="99"/>
    </row>
    <row r="41" spans="1:5" s="98" customFormat="1" hidden="1" x14ac:dyDescent="0.3">
      <c r="A41" s="94">
        <v>22020405</v>
      </c>
      <c r="B41" s="94" t="s">
        <v>54</v>
      </c>
      <c r="C41" s="99"/>
      <c r="D41" s="99"/>
      <c r="E41" s="99"/>
    </row>
    <row r="42" spans="1:5" s="98" customFormat="1" hidden="1" x14ac:dyDescent="0.3">
      <c r="A42" s="94">
        <v>22020406</v>
      </c>
      <c r="B42" s="94" t="s">
        <v>55</v>
      </c>
      <c r="C42" s="99"/>
      <c r="D42" s="99"/>
      <c r="E42" s="99"/>
    </row>
    <row r="43" spans="1:5" s="98" customFormat="1" hidden="1" x14ac:dyDescent="0.3">
      <c r="A43" s="94">
        <v>22020410</v>
      </c>
      <c r="B43" s="94" t="s">
        <v>56</v>
      </c>
      <c r="C43" s="99"/>
      <c r="D43" s="99"/>
      <c r="E43" s="99"/>
    </row>
    <row r="44" spans="1:5" s="98" customFormat="1" hidden="1" x14ac:dyDescent="0.3">
      <c r="A44" s="94">
        <v>22020411</v>
      </c>
      <c r="B44" s="94" t="s">
        <v>57</v>
      </c>
      <c r="C44" s="99"/>
      <c r="D44" s="99"/>
      <c r="E44" s="99"/>
    </row>
    <row r="45" spans="1:5" s="101" customFormat="1" x14ac:dyDescent="0.25">
      <c r="A45" s="97">
        <v>220205</v>
      </c>
      <c r="B45" s="97" t="s">
        <v>58</v>
      </c>
      <c r="C45" s="100">
        <f>SUM(C46:C47)</f>
        <v>0</v>
      </c>
      <c r="D45" s="100">
        <f t="shared" ref="D45:E45" si="5">SUM(D46:D47)</f>
        <v>0</v>
      </c>
      <c r="E45" s="100">
        <f t="shared" si="5"/>
        <v>0</v>
      </c>
    </row>
    <row r="46" spans="1:5" s="98" customFormat="1" hidden="1" x14ac:dyDescent="0.3">
      <c r="A46" s="94">
        <v>22020501</v>
      </c>
      <c r="B46" s="94" t="s">
        <v>59</v>
      </c>
      <c r="C46" s="99"/>
      <c r="D46" s="99"/>
      <c r="E46" s="99"/>
    </row>
    <row r="47" spans="1:5" s="98" customFormat="1" hidden="1" x14ac:dyDescent="0.3">
      <c r="A47" s="94">
        <v>22020502</v>
      </c>
      <c r="B47" s="94" t="s">
        <v>60</v>
      </c>
      <c r="C47" s="99"/>
      <c r="D47" s="99"/>
      <c r="E47" s="99"/>
    </row>
    <row r="48" spans="1:5" s="101" customFormat="1" x14ac:dyDescent="0.25">
      <c r="A48" s="97">
        <v>220206</v>
      </c>
      <c r="B48" s="97" t="s">
        <v>61</v>
      </c>
      <c r="C48" s="100">
        <f>SUM(C49:C53)</f>
        <v>0</v>
      </c>
      <c r="D48" s="100">
        <f t="shared" ref="D48:E48" si="6">SUM(D49:D53)</f>
        <v>0</v>
      </c>
      <c r="E48" s="100">
        <f t="shared" si="6"/>
        <v>0</v>
      </c>
    </row>
    <row r="49" spans="1:5" s="98" customFormat="1" hidden="1" x14ac:dyDescent="0.3">
      <c r="A49" s="94">
        <v>22020601</v>
      </c>
      <c r="B49" s="94" t="s">
        <v>62</v>
      </c>
      <c r="C49" s="99"/>
      <c r="D49" s="99"/>
      <c r="E49" s="99"/>
    </row>
    <row r="50" spans="1:5" s="98" customFormat="1" hidden="1" x14ac:dyDescent="0.3">
      <c r="A50" s="94">
        <v>22020602</v>
      </c>
      <c r="B50" s="94" t="s">
        <v>63</v>
      </c>
      <c r="C50" s="99"/>
      <c r="D50" s="99"/>
      <c r="E50" s="99"/>
    </row>
    <row r="51" spans="1:5" s="98" customFormat="1" hidden="1" x14ac:dyDescent="0.3">
      <c r="A51" s="94">
        <v>22020603</v>
      </c>
      <c r="B51" s="94" t="s">
        <v>64</v>
      </c>
      <c r="C51" s="99"/>
      <c r="D51" s="99"/>
      <c r="E51" s="99"/>
    </row>
    <row r="52" spans="1:5" s="98" customFormat="1" hidden="1" x14ac:dyDescent="0.3">
      <c r="A52" s="94">
        <v>22020604</v>
      </c>
      <c r="B52" s="94" t="s">
        <v>65</v>
      </c>
      <c r="C52" s="99"/>
      <c r="D52" s="99"/>
      <c r="E52" s="99"/>
    </row>
    <row r="53" spans="1:5" s="98" customFormat="1" hidden="1" x14ac:dyDescent="0.3">
      <c r="A53" s="94">
        <v>22020605</v>
      </c>
      <c r="B53" s="94" t="s">
        <v>66</v>
      </c>
      <c r="C53" s="99"/>
      <c r="D53" s="99"/>
      <c r="E53" s="99"/>
    </row>
    <row r="54" spans="1:5" s="101" customFormat="1" x14ac:dyDescent="0.3">
      <c r="A54" s="97">
        <v>220207</v>
      </c>
      <c r="B54" s="97" t="s">
        <v>67</v>
      </c>
      <c r="C54" s="100">
        <f>SUM(C55:C62)</f>
        <v>0</v>
      </c>
      <c r="D54" s="100">
        <f t="shared" ref="D54:E54" si="7">SUM(D55:D62)</f>
        <v>0</v>
      </c>
      <c r="E54" s="100">
        <f t="shared" si="7"/>
        <v>0</v>
      </c>
    </row>
    <row r="55" spans="1:5" s="98" customFormat="1" hidden="1" x14ac:dyDescent="0.3">
      <c r="A55" s="94">
        <v>22020701</v>
      </c>
      <c r="B55" s="94" t="s">
        <v>68</v>
      </c>
      <c r="C55" s="99"/>
      <c r="D55" s="99"/>
      <c r="E55" s="99"/>
    </row>
    <row r="56" spans="1:5" s="98" customFormat="1" hidden="1" x14ac:dyDescent="0.3">
      <c r="A56" s="94">
        <v>22020702</v>
      </c>
      <c r="B56" s="94" t="s">
        <v>69</v>
      </c>
      <c r="C56" s="99"/>
      <c r="D56" s="99"/>
      <c r="E56" s="99"/>
    </row>
    <row r="57" spans="1:5" s="98" customFormat="1" hidden="1" x14ac:dyDescent="0.3">
      <c r="A57" s="94">
        <v>22020703</v>
      </c>
      <c r="B57" s="94" t="s">
        <v>70</v>
      </c>
      <c r="C57" s="99"/>
      <c r="D57" s="99"/>
      <c r="E57" s="99"/>
    </row>
    <row r="58" spans="1:5" s="98" customFormat="1" hidden="1" x14ac:dyDescent="0.3">
      <c r="A58" s="94">
        <v>22020707</v>
      </c>
      <c r="B58" s="94" t="s">
        <v>71</v>
      </c>
      <c r="C58" s="99"/>
      <c r="D58" s="99"/>
      <c r="E58" s="99"/>
    </row>
    <row r="59" spans="1:5" s="98" customFormat="1" hidden="1" x14ac:dyDescent="0.3">
      <c r="A59" s="94">
        <v>22020708</v>
      </c>
      <c r="B59" s="94" t="s">
        <v>72</v>
      </c>
      <c r="C59" s="99"/>
      <c r="D59" s="99"/>
      <c r="E59" s="99"/>
    </row>
    <row r="60" spans="1:5" s="98" customFormat="1" hidden="1" x14ac:dyDescent="0.3">
      <c r="A60" s="94">
        <v>22020709</v>
      </c>
      <c r="B60" s="94" t="s">
        <v>73</v>
      </c>
      <c r="C60" s="99"/>
      <c r="D60" s="99"/>
      <c r="E60" s="99"/>
    </row>
    <row r="61" spans="1:5" s="98" customFormat="1" hidden="1" x14ac:dyDescent="0.3">
      <c r="A61" s="94">
        <v>22020711</v>
      </c>
      <c r="B61" s="94" t="s">
        <v>74</v>
      </c>
      <c r="C61" s="99"/>
      <c r="D61" s="99"/>
      <c r="E61" s="99"/>
    </row>
    <row r="62" spans="1:5" s="98" customFormat="1" hidden="1" x14ac:dyDescent="0.3">
      <c r="A62" s="94">
        <v>22020712</v>
      </c>
      <c r="B62" s="94" t="s">
        <v>75</v>
      </c>
      <c r="C62" s="99"/>
      <c r="D62" s="99"/>
      <c r="E62" s="99"/>
    </row>
    <row r="63" spans="1:5" s="101" customFormat="1" x14ac:dyDescent="0.25">
      <c r="A63" s="97">
        <v>220208</v>
      </c>
      <c r="B63" s="97" t="s">
        <v>76</v>
      </c>
      <c r="C63" s="100">
        <f>SUM(C64:C66)</f>
        <v>0</v>
      </c>
      <c r="D63" s="100">
        <f t="shared" ref="D63:E63" si="8">SUM(D64:D66)</f>
        <v>0</v>
      </c>
      <c r="E63" s="100">
        <f t="shared" si="8"/>
        <v>0</v>
      </c>
    </row>
    <row r="64" spans="1:5" s="98" customFormat="1" hidden="1" x14ac:dyDescent="0.3">
      <c r="A64" s="94">
        <v>22020801</v>
      </c>
      <c r="B64" s="94" t="s">
        <v>77</v>
      </c>
      <c r="C64" s="99"/>
      <c r="D64" s="99"/>
      <c r="E64" s="99"/>
    </row>
    <row r="65" spans="1:5" s="98" customFormat="1" hidden="1" x14ac:dyDescent="0.3">
      <c r="A65" s="94">
        <v>22020802</v>
      </c>
      <c r="B65" s="94" t="s">
        <v>78</v>
      </c>
      <c r="C65" s="99"/>
      <c r="D65" s="99"/>
      <c r="E65" s="99"/>
    </row>
    <row r="66" spans="1:5" s="98" customFormat="1" hidden="1" x14ac:dyDescent="0.3">
      <c r="A66" s="94">
        <v>22020803</v>
      </c>
      <c r="B66" s="94" t="s">
        <v>79</v>
      </c>
      <c r="C66" s="99"/>
      <c r="D66" s="99"/>
      <c r="E66" s="99"/>
    </row>
    <row r="67" spans="1:5" s="101" customFormat="1" x14ac:dyDescent="0.25">
      <c r="A67" s="97">
        <v>220209</v>
      </c>
      <c r="B67" s="97" t="s">
        <v>80</v>
      </c>
      <c r="C67" s="100">
        <f>SUM(C68:C69)</f>
        <v>0</v>
      </c>
      <c r="D67" s="100">
        <f t="shared" ref="D67:E67" si="9">SUM(D68:D69)</f>
        <v>0</v>
      </c>
      <c r="E67" s="100">
        <f t="shared" si="9"/>
        <v>0</v>
      </c>
    </row>
    <row r="68" spans="1:5" s="98" customFormat="1" hidden="1" x14ac:dyDescent="0.3">
      <c r="A68" s="94">
        <v>22020901</v>
      </c>
      <c r="B68" s="94" t="s">
        <v>81</v>
      </c>
      <c r="C68" s="99"/>
      <c r="D68" s="99"/>
      <c r="E68" s="99"/>
    </row>
    <row r="69" spans="1:5" s="98" customFormat="1" hidden="1" x14ac:dyDescent="0.3">
      <c r="A69" s="94">
        <v>22020902</v>
      </c>
      <c r="B69" s="94" t="s">
        <v>82</v>
      </c>
      <c r="C69" s="99"/>
      <c r="D69" s="99"/>
      <c r="E69" s="99"/>
    </row>
    <row r="70" spans="1:5" s="101" customFormat="1" x14ac:dyDescent="0.3">
      <c r="A70" s="97">
        <v>220210</v>
      </c>
      <c r="B70" s="97" t="s">
        <v>83</v>
      </c>
      <c r="C70" s="100">
        <f>SUM(C71:C83)</f>
        <v>6000000</v>
      </c>
      <c r="D70" s="100">
        <f t="shared" ref="D70:E70" si="10">SUM(D71:D83)</f>
        <v>5000000</v>
      </c>
      <c r="E70" s="100">
        <f t="shared" si="10"/>
        <v>6000000</v>
      </c>
    </row>
    <row r="71" spans="1:5" s="98" customFormat="1" x14ac:dyDescent="0.3">
      <c r="A71" s="94">
        <v>22021001</v>
      </c>
      <c r="B71" s="94" t="s">
        <v>84</v>
      </c>
      <c r="C71" s="95">
        <v>6000000</v>
      </c>
      <c r="D71" s="93">
        <v>5000000</v>
      </c>
      <c r="E71" s="93">
        <v>6000000</v>
      </c>
    </row>
    <row r="72" spans="1:5" s="98" customFormat="1" hidden="1" x14ac:dyDescent="0.3">
      <c r="A72" s="94">
        <v>22021002</v>
      </c>
      <c r="B72" s="94" t="s">
        <v>85</v>
      </c>
      <c r="C72" s="99"/>
      <c r="D72" s="99"/>
      <c r="E72" s="99"/>
    </row>
    <row r="73" spans="1:5" s="98" customFormat="1" hidden="1" x14ac:dyDescent="0.3">
      <c r="A73" s="94">
        <v>22021003</v>
      </c>
      <c r="B73" s="94" t="s">
        <v>86</v>
      </c>
      <c r="C73" s="99"/>
      <c r="D73" s="99"/>
      <c r="E73" s="99"/>
    </row>
    <row r="74" spans="1:5" s="98" customFormat="1" hidden="1" x14ac:dyDescent="0.3">
      <c r="A74" s="94">
        <v>22021004</v>
      </c>
      <c r="B74" s="94" t="s">
        <v>87</v>
      </c>
      <c r="C74" s="99"/>
      <c r="D74" s="99"/>
      <c r="E74" s="99"/>
    </row>
    <row r="75" spans="1:5" s="98" customFormat="1" hidden="1" x14ac:dyDescent="0.3">
      <c r="A75" s="94">
        <v>22021006</v>
      </c>
      <c r="B75" s="94" t="s">
        <v>88</v>
      </c>
      <c r="C75" s="99"/>
      <c r="D75" s="99"/>
      <c r="E75" s="99"/>
    </row>
    <row r="76" spans="1:5" s="98" customFormat="1" hidden="1" x14ac:dyDescent="0.3">
      <c r="A76" s="94">
        <v>22021007</v>
      </c>
      <c r="B76" s="94" t="s">
        <v>89</v>
      </c>
      <c r="C76" s="99"/>
      <c r="D76" s="99"/>
      <c r="E76" s="99"/>
    </row>
    <row r="77" spans="1:5" s="98" customFormat="1" hidden="1" x14ac:dyDescent="0.3">
      <c r="A77" s="94">
        <v>22021008</v>
      </c>
      <c r="B77" s="94" t="s">
        <v>90</v>
      </c>
      <c r="C77" s="99"/>
      <c r="D77" s="99"/>
      <c r="E77" s="99"/>
    </row>
    <row r="78" spans="1:5" s="98" customFormat="1" hidden="1" x14ac:dyDescent="0.3">
      <c r="A78" s="94">
        <v>22021009</v>
      </c>
      <c r="B78" s="94" t="s">
        <v>91</v>
      </c>
      <c r="C78" s="99"/>
      <c r="D78" s="99"/>
      <c r="E78" s="99"/>
    </row>
    <row r="79" spans="1:5" hidden="1" x14ac:dyDescent="0.3">
      <c r="A79" s="43">
        <v>22021010</v>
      </c>
      <c r="B79" s="44" t="s">
        <v>92</v>
      </c>
      <c r="C79" s="41"/>
      <c r="D79" s="41"/>
      <c r="E79" s="41"/>
    </row>
    <row r="80" spans="1:5" hidden="1" x14ac:dyDescent="0.3">
      <c r="A80" s="43">
        <v>22021014</v>
      </c>
      <c r="B80" s="44" t="s">
        <v>93</v>
      </c>
      <c r="C80" s="41"/>
      <c r="D80" s="41"/>
      <c r="E80" s="41"/>
    </row>
    <row r="81" spans="1:5" hidden="1" x14ac:dyDescent="0.3">
      <c r="A81" s="43">
        <v>22021020</v>
      </c>
      <c r="B81" s="44" t="s">
        <v>94</v>
      </c>
      <c r="C81" s="41"/>
      <c r="D81" s="41"/>
      <c r="E81" s="41"/>
    </row>
    <row r="82" spans="1:5" hidden="1" x14ac:dyDescent="0.3">
      <c r="A82" s="43">
        <v>22021050</v>
      </c>
      <c r="B82" s="44" t="s">
        <v>95</v>
      </c>
      <c r="C82" s="41"/>
      <c r="D82" s="41"/>
      <c r="E82" s="41"/>
    </row>
    <row r="83" spans="1:5" hidden="1" x14ac:dyDescent="0.3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3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3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3">
      <c r="A86" s="43">
        <v>22040105</v>
      </c>
      <c r="B86" s="44" t="s">
        <v>99</v>
      </c>
      <c r="C86" s="41"/>
      <c r="D86" s="41"/>
      <c r="E86" s="41"/>
    </row>
    <row r="87" spans="1:5" hidden="1" x14ac:dyDescent="0.3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3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3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3">
      <c r="A90" s="43">
        <v>22050105</v>
      </c>
      <c r="B90" s="44" t="s">
        <v>103</v>
      </c>
      <c r="C90" s="41"/>
      <c r="D90" s="41"/>
      <c r="E90" s="41"/>
    </row>
    <row r="91" spans="1:5" hidden="1" x14ac:dyDescent="0.3">
      <c r="A91" s="43">
        <v>22050108</v>
      </c>
      <c r="B91" s="44" t="s">
        <v>104</v>
      </c>
      <c r="C91" s="41"/>
      <c r="D91" s="41"/>
      <c r="E91" s="41"/>
    </row>
    <row r="92" spans="1:5" hidden="1" x14ac:dyDescent="0.3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3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3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3">
      <c r="A97" s="43">
        <v>22060401</v>
      </c>
      <c r="B97" s="44" t="s">
        <v>110</v>
      </c>
      <c r="C97" s="41"/>
      <c r="D97" s="41"/>
      <c r="E97" s="41"/>
    </row>
    <row r="98" spans="1:5" hidden="1" x14ac:dyDescent="0.3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22" right="0.51181102362204722" top="0.74803149606299213" bottom="0.74803149606299213" header="0.31496062992125984" footer="0.51181102362204722"/>
  <pageSetup scale="80" orientation="landscape" r:id="rId1"/>
  <headerFooter>
    <oddFooter>&amp;C&amp;"-,Bold"&amp;20&amp;P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2026-07-12T12:52:26Z</cp:lastPrinted>
  <dcterms:created xsi:type="dcterms:W3CDTF">2025-11-07T19:59:01Z</dcterms:created>
  <dcterms:modified xsi:type="dcterms:W3CDTF">2026-07-12T12:53:29Z</dcterms:modified>
</cp:coreProperties>
</file>