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AHRADDEEN\Desktop\35 LGA BUDGET\New folder\"/>
    </mc:Choice>
  </mc:AlternateContent>
  <xr:revisionPtr revIDLastSave="0" documentId="13_ncr:1_{37CCE8B6-D09F-4189-BFD4-3A2C1D170A1F}" xr6:coauthVersionLast="47" xr6:coauthVersionMax="47" xr10:uidLastSave="{00000000-0000-0000-0000-000000000000}"/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-108" yWindow="-108" windowWidth="23256" windowHeight="12456" xr2:uid="{00000000-000D-0000-FFFF-FFFF00000000}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8" l="1"/>
  <c r="E101" i="6" l="1"/>
  <c r="D101" i="6"/>
  <c r="C101" i="6"/>
  <c r="D10" i="6"/>
  <c r="E10" i="6"/>
  <c r="C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3" i="28"/>
  <c r="F63" i="28"/>
  <c r="D63" i="28"/>
  <c r="E44" i="28"/>
  <c r="F44" i="28"/>
  <c r="D44" i="28"/>
  <c r="D22" i="28"/>
  <c r="E16" i="28"/>
  <c r="F16" i="28"/>
  <c r="D16" i="28"/>
  <c r="E7" i="28"/>
  <c r="F7" i="28"/>
  <c r="D7" i="28"/>
  <c r="E75" i="25"/>
  <c r="F75" i="25"/>
  <c r="E75" i="31"/>
  <c r="F75" i="31"/>
  <c r="E82" i="34"/>
  <c r="F82" i="34"/>
  <c r="E76" i="37"/>
  <c r="F76" i="37"/>
  <c r="E87" i="40"/>
  <c r="F87" i="40"/>
  <c r="E85" i="3"/>
  <c r="F85" i="3"/>
  <c r="D75" i="25"/>
  <c r="D75" i="31"/>
  <c r="D82" i="34"/>
  <c r="D76" i="37"/>
  <c r="D87" i="40"/>
  <c r="D85" i="3"/>
  <c r="E56" i="25"/>
  <c r="F56" i="25"/>
  <c r="E56" i="31"/>
  <c r="F56" i="31"/>
  <c r="E63" i="34"/>
  <c r="F63" i="34"/>
  <c r="E57" i="37"/>
  <c r="F57" i="37"/>
  <c r="E68" i="40"/>
  <c r="F68" i="40"/>
  <c r="E66" i="3"/>
  <c r="F66" i="3"/>
  <c r="D56" i="25"/>
  <c r="D56" i="31"/>
  <c r="D63" i="34"/>
  <c r="D57" i="37"/>
  <c r="D68" i="40"/>
  <c r="D66" i="3"/>
  <c r="E28" i="25"/>
  <c r="F28" i="25"/>
  <c r="E28" i="31"/>
  <c r="F28" i="31"/>
  <c r="E35" i="34"/>
  <c r="F35" i="34"/>
  <c r="E29" i="37"/>
  <c r="F29" i="37"/>
  <c r="E40" i="40"/>
  <c r="F40" i="40"/>
  <c r="E38" i="3"/>
  <c r="F38" i="3"/>
  <c r="D28" i="25"/>
  <c r="D28" i="31"/>
  <c r="D35" i="34"/>
  <c r="D29" i="37"/>
  <c r="D40" i="40"/>
  <c r="D38" i="3"/>
  <c r="E17" i="25"/>
  <c r="F17" i="25"/>
  <c r="E17" i="31"/>
  <c r="F17" i="31"/>
  <c r="E24" i="34"/>
  <c r="F24" i="34"/>
  <c r="E18" i="37"/>
  <c r="F18" i="37"/>
  <c r="E17" i="40"/>
  <c r="F17" i="40"/>
  <c r="E27" i="3"/>
  <c r="F27" i="3"/>
  <c r="D17" i="25"/>
  <c r="D17" i="31"/>
  <c r="D24" i="34"/>
  <c r="D18" i="37"/>
  <c r="D17" i="40"/>
  <c r="D27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7" i="27"/>
  <c r="D86" i="27" s="1"/>
  <c r="E87" i="27"/>
  <c r="E105" i="6" s="1"/>
  <c r="C32" i="7"/>
  <c r="E128" i="9"/>
  <c r="E11" i="7" s="1"/>
  <c r="E20" i="8" s="1"/>
  <c r="D128" i="9"/>
  <c r="D11" i="7" s="1"/>
  <c r="D20" i="8" s="1"/>
  <c r="C128" i="9"/>
  <c r="C11" i="7" s="1"/>
  <c r="C20" i="8" s="1"/>
  <c r="E7" i="8"/>
  <c r="C7" i="8"/>
  <c r="D17" i="7"/>
  <c r="E17" i="7"/>
  <c r="C17" i="7"/>
  <c r="C105" i="6" l="1"/>
  <c r="C22" i="6"/>
  <c r="D105" i="6"/>
  <c r="E86" i="27"/>
  <c r="D20" i="26"/>
  <c r="D116" i="6"/>
  <c r="D115" i="6" s="1"/>
  <c r="E116" i="6"/>
  <c r="E115" i="6" s="1"/>
  <c r="C116" i="6"/>
  <c r="C115" i="6" s="1"/>
  <c r="D114" i="6"/>
  <c r="D113" i="6" s="1"/>
  <c r="E114" i="6"/>
  <c r="E113" i="6" s="1"/>
  <c r="C114" i="6"/>
  <c r="C113" i="6" s="1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93" i="40"/>
  <c r="E93" i="40"/>
  <c r="D93" i="40"/>
  <c r="F80" i="40"/>
  <c r="E80" i="40"/>
  <c r="D80" i="40"/>
  <c r="F61" i="40"/>
  <c r="E61" i="40"/>
  <c r="D61" i="40"/>
  <c r="F52" i="40"/>
  <c r="E52" i="40"/>
  <c r="D52" i="40"/>
  <c r="F46" i="40"/>
  <c r="E46" i="40"/>
  <c r="D46" i="40"/>
  <c r="E96" i="39"/>
  <c r="D96" i="39"/>
  <c r="C96" i="39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82" i="37"/>
  <c r="E82" i="37"/>
  <c r="D82" i="37"/>
  <c r="F69" i="37"/>
  <c r="E69" i="37"/>
  <c r="D69" i="37"/>
  <c r="F50" i="37"/>
  <c r="E50" i="37"/>
  <c r="D50" i="37"/>
  <c r="F41" i="37"/>
  <c r="E41" i="37"/>
  <c r="D41" i="37"/>
  <c r="F35" i="37"/>
  <c r="E35" i="37"/>
  <c r="D35" i="37"/>
  <c r="E96" i="36"/>
  <c r="D96" i="36"/>
  <c r="C96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88" i="34"/>
  <c r="E88" i="34"/>
  <c r="D88" i="34"/>
  <c r="F75" i="34"/>
  <c r="E75" i="34"/>
  <c r="D75" i="34"/>
  <c r="F56" i="34"/>
  <c r="E56" i="34"/>
  <c r="D56" i="34"/>
  <c r="F47" i="34"/>
  <c r="E47" i="34"/>
  <c r="D47" i="34"/>
  <c r="F41" i="34"/>
  <c r="E41" i="34"/>
  <c r="D41" i="34"/>
  <c r="E96" i="33"/>
  <c r="D96" i="33"/>
  <c r="C96" i="33"/>
  <c r="E94" i="33"/>
  <c r="D94" i="33"/>
  <c r="C94" i="33"/>
  <c r="E89" i="33"/>
  <c r="E88" i="33" s="1"/>
  <c r="D89" i="33"/>
  <c r="D88" i="33" s="1"/>
  <c r="C89" i="33"/>
  <c r="C88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81" i="31"/>
  <c r="E81" i="31"/>
  <c r="D81" i="31"/>
  <c r="F68" i="31"/>
  <c r="E68" i="31"/>
  <c r="D68" i="31"/>
  <c r="F49" i="31"/>
  <c r="E49" i="31"/>
  <c r="D49" i="31"/>
  <c r="F40" i="31"/>
  <c r="E40" i="31"/>
  <c r="D40" i="31"/>
  <c r="F34" i="31"/>
  <c r="E34" i="31"/>
  <c r="D34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9" i="28"/>
  <c r="E69" i="28"/>
  <c r="D69" i="28"/>
  <c r="E13" i="13"/>
  <c r="E162" i="6" s="1"/>
  <c r="D13" i="13"/>
  <c r="D162" i="6" s="1"/>
  <c r="C13" i="13"/>
  <c r="C162" i="6" s="1"/>
  <c r="F56" i="28"/>
  <c r="E56" i="28"/>
  <c r="D56" i="28"/>
  <c r="E11" i="13"/>
  <c r="E151" i="6" s="1"/>
  <c r="D11" i="13"/>
  <c r="D151" i="6" s="1"/>
  <c r="C11" i="13"/>
  <c r="C151" i="6" s="1"/>
  <c r="F37" i="28"/>
  <c r="E37" i="28"/>
  <c r="D37" i="28"/>
  <c r="F28" i="28"/>
  <c r="E28" i="28"/>
  <c r="D28" i="28"/>
  <c r="F22" i="28"/>
  <c r="E22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81" i="25"/>
  <c r="E81" i="25"/>
  <c r="D81" i="25"/>
  <c r="F68" i="25"/>
  <c r="E68" i="25"/>
  <c r="D68" i="25"/>
  <c r="F49" i="25"/>
  <c r="E49" i="25"/>
  <c r="D49" i="25"/>
  <c r="F40" i="25"/>
  <c r="E40" i="25"/>
  <c r="D40" i="25"/>
  <c r="F34" i="25"/>
  <c r="E34" i="25"/>
  <c r="D34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 s="1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6" i="9"/>
  <c r="E125" i="9" s="1"/>
  <c r="D126" i="9"/>
  <c r="D125" i="9" s="1"/>
  <c r="E123" i="9"/>
  <c r="D123" i="9"/>
  <c r="E120" i="9"/>
  <c r="D120" i="9"/>
  <c r="E116" i="9"/>
  <c r="D116" i="9"/>
  <c r="E113" i="9"/>
  <c r="D113" i="9"/>
  <c r="E111" i="9"/>
  <c r="D111" i="9"/>
  <c r="E109" i="9"/>
  <c r="D109" i="9"/>
  <c r="E105" i="9"/>
  <c r="D105" i="9"/>
  <c r="E95" i="9"/>
  <c r="D95" i="9"/>
  <c r="E81" i="9"/>
  <c r="D81" i="9"/>
  <c r="E79" i="9"/>
  <c r="D79" i="9"/>
  <c r="E53" i="9"/>
  <c r="D53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3" i="9"/>
  <c r="C79" i="9"/>
  <c r="C81" i="9"/>
  <c r="C95" i="9"/>
  <c r="C105" i="9"/>
  <c r="C109" i="9"/>
  <c r="C111" i="9"/>
  <c r="C113" i="9"/>
  <c r="C116" i="9"/>
  <c r="C120" i="9"/>
  <c r="C123" i="9"/>
  <c r="C126" i="9"/>
  <c r="C125" i="9" s="1"/>
  <c r="D13" i="19" l="1"/>
  <c r="C93" i="39"/>
  <c r="D6" i="40"/>
  <c r="C14" i="14" s="1"/>
  <c r="D6" i="37"/>
  <c r="C13" i="14" s="1"/>
  <c r="D93" i="22"/>
  <c r="E93" i="24"/>
  <c r="E93" i="22"/>
  <c r="C14" i="32"/>
  <c r="D14" i="32"/>
  <c r="E14" i="32"/>
  <c r="E7" i="32" s="1"/>
  <c r="C13" i="15"/>
  <c r="C7" i="15" s="1"/>
  <c r="C23" i="9"/>
  <c r="D6" i="31"/>
  <c r="C11" i="14" s="1"/>
  <c r="D6" i="34"/>
  <c r="D6" i="25"/>
  <c r="C9" i="14" s="1"/>
  <c r="C7" i="32"/>
  <c r="D7" i="32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3" i="36"/>
  <c r="C93" i="24"/>
  <c r="C8" i="36"/>
  <c r="C8" i="39"/>
  <c r="C7" i="39" s="1"/>
  <c r="C8" i="16"/>
  <c r="C8" i="22"/>
  <c r="C8" i="20"/>
  <c r="C8" i="30"/>
  <c r="C8" i="18"/>
  <c r="C8" i="24"/>
  <c r="C7" i="24" s="1"/>
  <c r="E93" i="20"/>
  <c r="D93" i="24"/>
  <c r="D93" i="36"/>
  <c r="D93" i="16"/>
  <c r="D8" i="39"/>
  <c r="D8" i="16"/>
  <c r="D8" i="33"/>
  <c r="E8" i="16"/>
  <c r="E8" i="22"/>
  <c r="D8" i="20"/>
  <c r="D8" i="30"/>
  <c r="D8" i="22"/>
  <c r="D7" i="22" s="1"/>
  <c r="E8" i="39"/>
  <c r="E8" i="33"/>
  <c r="E8" i="20"/>
  <c r="E8" i="30"/>
  <c r="D8" i="18"/>
  <c r="D8" i="24"/>
  <c r="D7" i="24" s="1"/>
  <c r="D8" i="36"/>
  <c r="D7" i="36" s="1"/>
  <c r="E8" i="18"/>
  <c r="E8" i="24"/>
  <c r="E8" i="36"/>
  <c r="D23" i="9"/>
  <c r="E23" i="9"/>
  <c r="E13" i="26"/>
  <c r="E7" i="26" s="1"/>
  <c r="D13" i="35"/>
  <c r="D7" i="35" s="1"/>
  <c r="D7" i="19"/>
  <c r="E6" i="28"/>
  <c r="D6" i="13"/>
  <c r="D125" i="6" s="1"/>
  <c r="F6" i="28"/>
  <c r="D6" i="28"/>
  <c r="D8" i="27"/>
  <c r="C94" i="27"/>
  <c r="C8" i="27"/>
  <c r="D94" i="27"/>
  <c r="E8" i="27"/>
  <c r="D93" i="20"/>
  <c r="E93" i="33"/>
  <c r="E93" i="36"/>
  <c r="D93" i="18"/>
  <c r="D93" i="30"/>
  <c r="E93" i="39"/>
  <c r="C93" i="16"/>
  <c r="E93" i="18"/>
  <c r="E93" i="30"/>
  <c r="C93" i="33"/>
  <c r="E94" i="27"/>
  <c r="C93" i="20"/>
  <c r="C93" i="30"/>
  <c r="D93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19" i="9"/>
  <c r="D118" i="9" s="1"/>
  <c r="E119" i="9"/>
  <c r="E118" i="9" s="1"/>
  <c r="E7" i="9"/>
  <c r="E6" i="9" s="1"/>
  <c r="D7" i="9"/>
  <c r="D6" i="9" s="1"/>
  <c r="C119" i="9"/>
  <c r="C118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91" i="3"/>
  <c r="E14" i="13" s="1"/>
  <c r="E171" i="6" s="1"/>
  <c r="E91" i="3"/>
  <c r="D14" i="13" s="1"/>
  <c r="D171" i="6" s="1"/>
  <c r="D91" i="3"/>
  <c r="C14" i="13" s="1"/>
  <c r="C171" i="6" s="1"/>
  <c r="F78" i="3"/>
  <c r="E12" i="13" s="1"/>
  <c r="E157" i="6" s="1"/>
  <c r="E156" i="6" s="1"/>
  <c r="E78" i="3"/>
  <c r="D12" i="13" s="1"/>
  <c r="D157" i="6" s="1"/>
  <c r="D156" i="6" s="1"/>
  <c r="D78" i="3"/>
  <c r="C12" i="13" s="1"/>
  <c r="C157" i="6" s="1"/>
  <c r="C156" i="6" s="1"/>
  <c r="F59" i="3"/>
  <c r="E10" i="13" s="1"/>
  <c r="E147" i="6" s="1"/>
  <c r="E59" i="3"/>
  <c r="D10" i="13" s="1"/>
  <c r="D147" i="6" s="1"/>
  <c r="D59" i="3"/>
  <c r="C10" i="13" s="1"/>
  <c r="C147" i="6" s="1"/>
  <c r="F50" i="3"/>
  <c r="E9" i="13" s="1"/>
  <c r="E143" i="6" s="1"/>
  <c r="E50" i="3"/>
  <c r="D9" i="13" s="1"/>
  <c r="D143" i="6" s="1"/>
  <c r="D50" i="3"/>
  <c r="C9" i="13" s="1"/>
  <c r="C143" i="6" s="1"/>
  <c r="F44" i="3"/>
  <c r="E8" i="13" s="1"/>
  <c r="E44" i="3"/>
  <c r="D8" i="13" s="1"/>
  <c r="D141" i="6" s="1"/>
  <c r="D44" i="3"/>
  <c r="C8" i="13" s="1"/>
  <c r="C141" i="6" s="1"/>
  <c r="E7" i="22" l="1"/>
  <c r="E7" i="24"/>
  <c r="E7" i="16"/>
  <c r="C7" i="18"/>
  <c r="C6" i="11" s="1"/>
  <c r="E7" i="30"/>
  <c r="E11" i="11" s="1"/>
  <c r="C25" i="7"/>
  <c r="E26" i="7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9" i="10"/>
  <c r="C7" i="22"/>
  <c r="C15" i="11" s="1"/>
  <c r="C14" i="1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33"/>
  <c r="D12" i="11" s="1"/>
  <c r="D7" i="16"/>
  <c r="D8" i="11" s="1"/>
  <c r="C7" i="30"/>
  <c r="C11" i="11" s="1"/>
  <c r="C7" i="33"/>
  <c r="C12" i="11" s="1"/>
  <c r="E7" i="20"/>
  <c r="E7" i="11" s="1"/>
  <c r="D7" i="20"/>
  <c r="D7" i="11" s="1"/>
  <c r="D7" i="18"/>
  <c r="D6" i="11" s="1"/>
  <c r="E7" i="33"/>
  <c r="E12" i="11" s="1"/>
  <c r="D7" i="39"/>
  <c r="D14" i="11" s="1"/>
  <c r="E7" i="18"/>
  <c r="E6" i="11" s="1"/>
  <c r="E7" i="36"/>
  <c r="D9" i="11"/>
  <c r="D7" i="30"/>
  <c r="D11" i="11" s="1"/>
  <c r="E15" i="11"/>
  <c r="D12" i="12"/>
  <c r="D8" i="5"/>
  <c r="E12" i="12"/>
  <c r="E8" i="5"/>
  <c r="D8" i="7"/>
  <c r="D7" i="21"/>
  <c r="D15" i="11" s="1"/>
  <c r="E9" i="11"/>
  <c r="D28" i="13"/>
  <c r="E7" i="27"/>
  <c r="E10" i="11" s="1"/>
  <c r="C10" i="14"/>
  <c r="C7" i="27"/>
  <c r="D7" i="27"/>
  <c r="D10" i="11" s="1"/>
  <c r="E16" i="9"/>
  <c r="E5" i="9" s="1"/>
  <c r="E19" i="8"/>
  <c r="E18" i="8" s="1"/>
  <c r="E10" i="7"/>
  <c r="D16" i="9"/>
  <c r="D9" i="7" s="1"/>
  <c r="D19" i="8"/>
  <c r="D10" i="7"/>
  <c r="C16" i="9"/>
  <c r="C9" i="7" s="1"/>
  <c r="C19" i="8"/>
  <c r="C18" i="8" s="1"/>
  <c r="E9" i="7"/>
  <c r="D9" i="8"/>
  <c r="E9" i="8"/>
  <c r="E8" i="7"/>
  <c r="C9" i="8"/>
  <c r="E26" i="6"/>
  <c r="E25" i="6" s="1"/>
  <c r="E20" i="7" s="1"/>
  <c r="D26" i="6"/>
  <c r="D25" i="6" s="1"/>
  <c r="D20" i="7" s="1"/>
  <c r="C26" i="6"/>
  <c r="C25" i="6" s="1"/>
  <c r="C20" i="7" s="1"/>
  <c r="E8" i="11"/>
  <c r="E8" i="4"/>
  <c r="E7" i="12"/>
  <c r="C9" i="11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D8" i="14" l="1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E14" i="8"/>
  <c r="C14" i="8"/>
  <c r="D10" i="8"/>
  <c r="E10" i="8"/>
  <c r="E8" i="8" s="1"/>
  <c r="E24" i="8" s="1"/>
  <c r="C10" i="11"/>
  <c r="C12" i="7"/>
  <c r="C13" i="7" s="1"/>
  <c r="E12" i="7"/>
  <c r="E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19" i="7"/>
  <c r="C13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8" i="11" s="1"/>
  <c r="C5" i="11"/>
  <c r="C28" i="11" s="1"/>
  <c r="E5" i="11"/>
  <c r="E28" i="11" s="1"/>
  <c r="F13" i="8"/>
  <c r="C21" i="7"/>
  <c r="D27" i="7"/>
  <c r="D22" i="8" s="1"/>
  <c r="C27" i="7"/>
  <c r="C22" i="8" s="1"/>
  <c r="E27" i="7"/>
  <c r="E22" i="8" s="1"/>
  <c r="F14" i="8"/>
  <c r="D8" i="8"/>
  <c r="F8" i="8" s="1"/>
  <c r="F10" i="8"/>
  <c r="D21" i="7"/>
  <c r="E21" i="7"/>
  <c r="C5" i="12"/>
  <c r="C27" i="12" s="1"/>
  <c r="E5" i="12"/>
  <c r="E27" i="12" s="1"/>
  <c r="D23" i="10"/>
  <c r="C23" i="10"/>
  <c r="E12" i="8"/>
  <c r="D12" i="8"/>
  <c r="C12" i="8"/>
  <c r="F22" i="8" l="1"/>
  <c r="F12" i="8"/>
  <c r="D24" i="8"/>
  <c r="F24" i="8" s="1"/>
  <c r="E26" i="8"/>
  <c r="E25" i="8"/>
  <c r="D25" i="8"/>
  <c r="C25" i="8"/>
  <c r="E5" i="10"/>
  <c r="G5" i="10" s="1"/>
  <c r="G23" i="10" s="1"/>
  <c r="D22" i="7"/>
  <c r="D28" i="7" s="1"/>
  <c r="E22" i="7"/>
  <c r="E28" i="7" s="1"/>
  <c r="E29" i="7" s="1"/>
  <c r="C22" i="7"/>
  <c r="C28" i="7" s="1"/>
  <c r="E23" i="10" l="1"/>
  <c r="F25" i="8"/>
  <c r="C33" i="7"/>
  <c r="C29" i="7"/>
  <c r="E33" i="7"/>
</calcChain>
</file>

<file path=xl/sharedStrings.xml><?xml version="1.0" encoding="utf-8"?>
<sst xmlns="http://schemas.openxmlformats.org/spreadsheetml/2006/main" count="2604" uniqueCount="923">
  <si>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</si>
  <si>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</si>
  <si>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</si>
  <si>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</si>
  <si>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</si>
  <si>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</si>
  <si>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</si>
  <si>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</si>
  <si>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</si>
  <si>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</si>
  <si>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</si>
  <si>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</si>
  <si>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</si>
  <si>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</si>
  <si>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</si>
  <si>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</si>
  <si>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</si>
  <si>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</si>
  <si>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</si>
  <si>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</si>
  <si>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</si>
  <si>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</si>
  <si>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</si>
  <si>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</si>
  <si>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</si>
  <si>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</si>
  <si>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</si>
  <si>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</si>
  <si>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</si>
  <si>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</si>
  <si>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</si>
  <si>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</si>
  <si>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</si>
  <si>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</si>
  <si>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</si>
  <si>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</si>
  <si>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</si>
  <si>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</si>
  <si>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</si>
  <si>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</si>
  <si>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</si>
  <si>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</si>
  <si>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</si>
  <si>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</si>
  <si>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</si>
  <si>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</si>
  <si>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</si>
  <si>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</si>
  <si>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</si>
  <si>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</si>
  <si>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</si>
  <si>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</si>
  <si>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</si>
  <si>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</si>
  <si>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</si>
  <si>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</si>
  <si>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</si>
  <si>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</si>
  <si>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</si>
  <si>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</si>
  <si>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</si>
  <si>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</si>
  <si>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</si>
  <si>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</si>
  <si>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</si>
  <si>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</si>
  <si>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</si>
  <si>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</si>
  <si>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</si>
  <si>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</si>
  <si>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</si>
  <si>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</si>
  <si>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</si>
  <si>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</si>
  <si>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</si>
  <si>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</si>
  <si>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</si>
  <si>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</si>
  <si>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</si>
  <si>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</si>
  <si>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</si>
  <si>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</si>
  <si>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</si>
  <si>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</si>
  <si>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</si>
  <si>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</si>
  <si>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</si>
  <si>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</si>
  <si>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</si>
  <si>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</si>
  <si>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</si>
  <si>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</si>
  <si>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</si>
  <si>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</si>
  <si>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</si>
  <si>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</si>
  <si>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</si>
  <si>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</si>
  <si>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</si>
  <si>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</si>
  <si>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</si>
  <si>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</si>
  <si>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</si>
  <si>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</si>
  <si>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</si>
  <si>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</si>
  <si>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</si>
  <si>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</si>
  <si>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</si>
  <si>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</si>
  <si>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</si>
  <si>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</si>
  <si>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</si>
  <si>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</si>
  <si>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</si>
  <si>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</si>
  <si>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</si>
  <si>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</si>
  <si>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</si>
  <si>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</si>
  <si>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</si>
  <si>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</si>
  <si>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</si>
  <si>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</si>
  <si>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</si>
  <si>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</si>
  <si>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</si>
  <si>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</si>
  <si>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</si>
  <si>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</si>
  <si>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</si>
  <si>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</si>
  <si>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</si>
  <si>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</si>
  <si>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</si>
  <si>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</si>
  <si>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</si>
  <si>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</si>
  <si>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</si>
  <si>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</si>
  <si>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</si>
  <si>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</si>
  <si>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</si>
  <si>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</si>
  <si>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</si>
  <si>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</si>
  <si>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</si>
  <si>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</si>
  <si>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</si>
  <si>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</si>
  <si>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</si>
  <si>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</si>
  <si>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</si>
  <si>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</si>
  <si>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</si>
  <si>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</si>
  <si>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</si>
  <si>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</si>
  <si>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</si>
  <si>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</si>
  <si>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</si>
  <si>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</si>
  <si>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</si>
  <si>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</si>
  <si>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</si>
  <si>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</si>
  <si>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</si>
  <si>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</si>
  <si>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</si>
  <si>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</si>
  <si>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</si>
  <si>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</si>
  <si>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</si>
  <si>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</si>
  <si>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</si>
  <si>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</si>
  <si>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</si>
  <si>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</si>
  <si>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</si>
  <si>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</si>
  <si>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</si>
  <si>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</si>
  <si>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</si>
  <si>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</si>
  <si>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</si>
  <si>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</si>
  <si>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</si>
  <si>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</si>
  <si>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</si>
  <si>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</si>
  <si>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</si>
  <si>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</si>
  <si>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</si>
  <si>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</si>
  <si>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</si>
  <si>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</si>
  <si>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</si>
  <si>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</si>
  <si>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</si>
  <si>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</si>
  <si>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</si>
  <si>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</si>
  <si>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</si>
  <si>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</si>
  <si>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</si>
  <si>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</si>
  <si>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</si>
  <si>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</si>
  <si>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</si>
  <si>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</si>
  <si>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</si>
  <si>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</si>
  <si>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</si>
  <si>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</si>
  <si>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</si>
  <si>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</si>
  <si>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</si>
  <si>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</si>
  <si>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</si>
  <si>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</si>
  <si>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</si>
  <si>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</si>
  <si>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</si>
  <si>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</si>
  <si>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</si>
  <si>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</si>
  <si>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</si>
  <si>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</si>
  <si>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</si>
  <si>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</si>
  <si>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</si>
  <si>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</si>
  <si>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</si>
  <si>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</si>
  <si>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</si>
  <si>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</si>
  <si>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</si>
  <si>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</si>
  <si>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</si>
  <si>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</si>
  <si>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</si>
  <si>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</si>
  <si>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</si>
  <si>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</si>
  <si>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</si>
  <si>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</si>
  <si>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</si>
  <si>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</si>
  <si>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</si>
  <si>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</si>
  <si>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</si>
  <si>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</si>
  <si>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</si>
  <si>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</si>
  <si>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</si>
  <si>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</si>
  <si>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</si>
  <si>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</si>
  <si>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</si>
  <si>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</si>
  <si>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</si>
  <si>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</si>
  <si>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</si>
  <si>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</si>
  <si>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</si>
  <si>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</si>
  <si>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</si>
  <si>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</si>
  <si>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</si>
  <si>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</si>
  <si>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</si>
  <si>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</si>
  <si>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</si>
  <si>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</si>
  <si>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</si>
  <si>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</si>
  <si>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</si>
  <si>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</si>
  <si>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</si>
  <si>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</si>
  <si>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</si>
  <si>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</si>
  <si>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</si>
  <si>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</si>
  <si>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</si>
  <si>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</si>
  <si>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</si>
  <si>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</si>
  <si>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</si>
  <si>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</si>
  <si>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</si>
  <si>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</si>
  <si>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</si>
  <si>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</si>
  <si>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</si>
  <si>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</si>
  <si>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</si>
  <si>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</si>
  <si>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</si>
  <si>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</si>
  <si>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</si>
  <si>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</si>
  <si>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</si>
  <si>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</si>
  <si>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</si>
  <si>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</si>
  <si>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</si>
  <si>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</si>
  <si>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</si>
  <si>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</si>
  <si>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</si>
  <si>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</si>
  <si>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</si>
  <si>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</si>
  <si>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</si>
  <si>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</si>
  <si>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</si>
  <si>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</si>
  <si>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</si>
  <si>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</si>
  <si>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</si>
  <si>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</si>
  <si>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</si>
  <si>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</si>
  <si>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</si>
  <si>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</si>
  <si>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</si>
  <si>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</si>
  <si>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</si>
  <si>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</si>
  <si>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</si>
  <si>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</si>
  <si>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</si>
  <si>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</si>
  <si>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</si>
  <si>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</si>
  <si>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</si>
  <si>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</si>
  <si>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</si>
  <si>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</si>
  <si>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</si>
  <si>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</si>
  <si>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</si>
  <si>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</si>
  <si>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</si>
  <si>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</si>
  <si>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</si>
  <si>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</si>
  <si>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</si>
  <si>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</si>
  <si>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</si>
  <si>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</si>
  <si>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</si>
  <si>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</si>
  <si>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</si>
  <si>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</si>
  <si>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</si>
  <si>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</si>
  <si>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</si>
  <si>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</si>
  <si>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</si>
  <si>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</si>
  <si>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</si>
  <si>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</si>
  <si>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</si>
  <si>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</si>
  <si>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</si>
  <si>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</si>
  <si>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</si>
  <si>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</si>
  <si>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</si>
  <si>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</si>
  <si>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</si>
  <si>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</si>
  <si>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</si>
  <si>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</si>
  <si>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</si>
  <si>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</si>
  <si>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</si>
  <si>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</si>
  <si>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</si>
  <si>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</si>
  <si>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</si>
  <si>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</si>
  <si>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</si>
  <si>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</si>
  <si>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</si>
  <si>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</si>
  <si>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</si>
  <si>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</si>
  <si>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</si>
  <si>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</si>
  <si>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</si>
  <si>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</si>
  <si>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</si>
  <si>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</si>
  <si>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</si>
  <si>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</si>
  <si>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</si>
  <si>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</si>
  <si>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</si>
  <si>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</si>
  <si>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</si>
  <si>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</si>
  <si>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</si>
  <si>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</si>
  <si>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</si>
  <si>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</si>
  <si>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</si>
  <si>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</si>
  <si>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</si>
  <si>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</si>
  <si>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</si>
  <si>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</si>
  <si>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</si>
  <si>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</si>
  <si>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</si>
  <si>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</si>
  <si>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</si>
  <si>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</si>
  <si>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</si>
  <si>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</si>
  <si>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</si>
  <si>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</si>
  <si>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</si>
  <si>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</si>
  <si>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</si>
  <si>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</si>
  <si>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</si>
  <si>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</si>
  <si>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</si>
  <si>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</si>
  <si>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</si>
  <si>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</si>
  <si>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</si>
  <si>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</si>
  <si>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</si>
  <si>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</si>
  <si>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</si>
  <si>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</si>
  <si>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</si>
  <si>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</si>
  <si>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</si>
  <si>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</si>
  <si>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</si>
  <si>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</si>
  <si>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</si>
  <si>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</si>
  <si>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</si>
  <si>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</si>
  <si>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</si>
  <si>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</si>
  <si>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</si>
  <si>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</si>
  <si>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</si>
  <si>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</si>
  <si>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</si>
  <si>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</si>
  <si>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</si>
  <si>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</si>
  <si>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</si>
  <si>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</si>
  <si>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</si>
  <si>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</si>
  <si>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</si>
  <si>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</si>
  <si>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</si>
  <si>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</si>
  <si>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</si>
  <si>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</si>
  <si>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</si>
  <si>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</si>
  <si>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</si>
  <si>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</si>
  <si>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</si>
  <si>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</si>
  <si>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</si>
  <si>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</si>
  <si>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</si>
  <si>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</si>
  <si>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</si>
  <si>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</si>
  <si>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</si>
  <si>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</si>
  <si>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</si>
  <si>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</si>
  <si>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</si>
  <si>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</si>
  <si>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</si>
  <si>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</si>
  <si>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</si>
  <si>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</si>
  <si>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</si>
  <si>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</si>
  <si>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</si>
  <si>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</si>
  <si>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</si>
  <si>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</si>
  <si>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</si>
  <si>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</si>
  <si>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</si>
  <si>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</si>
  <si>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</si>
  <si>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</si>
  <si>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</si>
  <si>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</si>
  <si>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</si>
  <si>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</si>
  <si>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</si>
  <si>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</si>
  <si>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</si>
  <si>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</si>
  <si>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</si>
  <si>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</si>
  <si>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</si>
  <si>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</si>
  <si>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</si>
  <si>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</si>
  <si>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</si>
  <si>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</si>
  <si>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</si>
  <si>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</si>
  <si>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</si>
  <si>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</si>
  <si>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</si>
  <si>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</si>
  <si>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</si>
  <si>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</si>
  <si>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</si>
  <si>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</si>
  <si>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</si>
  <si>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</si>
  <si>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</si>
  <si>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</si>
  <si>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</si>
  <si>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</si>
  <si>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</si>
  <si>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</si>
  <si>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</si>
  <si>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</si>
  <si>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</si>
  <si>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</si>
  <si>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</si>
  <si>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</si>
  <si>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</si>
  <si>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</si>
  <si>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</si>
  <si>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</si>
  <si>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</si>
  <si>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</si>
  <si>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</si>
  <si>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</si>
  <si>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</si>
  <si>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</si>
  <si>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</si>
  <si>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</si>
  <si>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</si>
  <si>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</si>
  <si>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</si>
  <si>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</si>
  <si>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</si>
  <si>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</si>
  <si>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</si>
  <si>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</si>
  <si>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</si>
  <si>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</si>
  <si>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</si>
  <si>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</si>
  <si>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</si>
  <si>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</si>
  <si>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</si>
  <si>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</si>
  <si>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</si>
  <si>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</si>
  <si>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</si>
  <si>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</si>
  <si>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</si>
  <si>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</si>
  <si>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</si>
  <si>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</si>
  <si>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</si>
  <si>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</si>
  <si>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</si>
  <si>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</si>
  <si>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</si>
  <si>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</si>
  <si>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</si>
  <si>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</si>
  <si>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</si>
  <si>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</si>
  <si>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</si>
  <si>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</si>
  <si>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</si>
  <si>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</si>
  <si>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</si>
  <si>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</si>
  <si>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</si>
  <si>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</si>
  <si>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</si>
  <si>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</si>
  <si>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</si>
  <si>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</si>
  <si>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</si>
  <si>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</si>
  <si>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</si>
  <si>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13250000000002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</si>
  <si>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</si>
  <si>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</si>
  <si>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</si>
  <si>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</si>
  <si>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</si>
  <si>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</si>
  <si>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</si>
  <si>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</si>
  <si>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</si>
  <si>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</si>
  <si>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</si>
  <si>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</si>
  <si>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</si>
  <si>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</si>
  <si>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</si>
  <si>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</si>
  <si>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</si>
  <si>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</si>
  <si>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13250000000003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</si>
  <si>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</si>
  <si>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</si>
  <si>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</si>
  <si>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</si>
  <si>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</si>
  <si>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</si>
  <si>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</si>
  <si>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</si>
  <si>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</si>
  <si>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</si>
  <si>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</si>
  <si>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</si>
  <si>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</si>
  <si>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</si>
  <si>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</si>
  <si>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</si>
  <si>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</si>
  <si>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</si>
  <si>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</si>
  <si>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</si>
  <si>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</si>
  <si>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</si>
  <si>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</si>
  <si>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</si>
  <si>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</si>
  <si>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</si>
  <si>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1150000000021</t>
  </si>
  <si>
    <t>13200000000003</t>
  </si>
  <si>
    <t>13200000000004</t>
  </si>
  <si>
    <t>13200000000024</t>
  </si>
  <si>
    <t>13200000000025</t>
  </si>
  <si>
    <t>13200000000026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</si>
  <si>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</si>
  <si>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</si>
  <si>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</si>
  <si>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</si>
  <si>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</si>
  <si>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</si>
  <si>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</si>
  <si>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</si>
  <si>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</si>
  <si>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</si>
  <si>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</si>
  <si>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</si>
  <si>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</si>
  <si>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</si>
  <si>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</si>
  <si>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</si>
  <si>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</si>
  <si>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</si>
  <si>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</si>
  <si>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</si>
  <si>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</si>
  <si>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</si>
  <si>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</si>
  <si>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</si>
  <si>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</si>
  <si>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</si>
  <si>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</si>
  <si>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</si>
  <si>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</si>
  <si>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</si>
  <si>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</si>
  <si>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</si>
  <si>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</si>
  <si>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</si>
  <si>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</si>
  <si>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</si>
  <si>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</si>
  <si>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</si>
  <si>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</si>
  <si>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</si>
  <si>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</si>
  <si>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</si>
  <si>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10350000000010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</si>
  <si>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</si>
  <si>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</si>
  <si>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</si>
  <si>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</si>
  <si>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</si>
  <si>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</si>
  <si>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</si>
  <si>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</si>
  <si>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</si>
  <si>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</si>
  <si>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</si>
  <si>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</si>
  <si>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</si>
  <si>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</si>
  <si>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</si>
  <si>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</si>
  <si>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</si>
  <si>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</si>
  <si>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</si>
  <si>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</si>
  <si>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</si>
  <si>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</si>
  <si>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</si>
  <si>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</si>
  <si>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</si>
  <si>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</si>
  <si>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</si>
  <si>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</si>
  <si>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</si>
  <si>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</si>
  <si>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</si>
  <si>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</si>
  <si>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</si>
  <si>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</si>
  <si>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</si>
  <si>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</si>
  <si>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</si>
  <si>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</si>
  <si>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</si>
  <si>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</si>
  <si>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</si>
  <si>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</si>
  <si>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</si>
  <si>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</si>
  <si>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</si>
  <si>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</si>
  <si>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</si>
  <si>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</si>
  <si>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</si>
  <si>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</si>
  <si>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</si>
  <si>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</si>
  <si>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</si>
  <si>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</si>
  <si>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</si>
  <si>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</si>
  <si>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</si>
  <si>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</si>
  <si>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</si>
  <si>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</si>
  <si>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</si>
  <si>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</si>
  <si>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</si>
  <si>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KURFI LOCAL GOVERNMENT COUNCIL – 2026 PROPOSED BUDGET SUMMARY</t>
  </si>
  <si>
    <t>KURFI LOCAL GOVERNMENT COUNCIL – 2026 CONSOLIDATED MASTER BUDGET SUMMARY</t>
  </si>
  <si>
    <t>KURFI LOCAL GOVERNMENT COUNCIL – 2026 BUDGET - SUMMARY OF REVENUE</t>
  </si>
  <si>
    <t>KURFI LOCAL GOVERNMENT COUNCIL – 2026 BUDGET - SUMMARY OF EXPENDITURE</t>
  </si>
  <si>
    <t>KURFI LOCAL GOVERNMENT COUNCIL – 2026 BUDGET - SUMMARY OF EXPENDITURE BY SECTOR</t>
  </si>
  <si>
    <t>KURFI LOCAL GOVERNMENT COUNCIL – 2026 PROPOSED BUDGET - SUMMARY OF RECURRENT EXPENDITURE BY DEPARTMENT</t>
  </si>
  <si>
    <t>KURFI LOCAL GOVERNMENT COUNCIL – 2026 BUDGET - SUMMARY OF RECURRENT EXPENDITURE</t>
  </si>
  <si>
    <t>KURFI LOCAL GOVERNMENT COUNCIL – 2026 PROPOSED BUDGET - SUMMARY OF CAPITAL EXPENDITURE</t>
  </si>
  <si>
    <t>KURFI LOCAL GOVERNMENT COUNCIL – 2026 BUDGET - SUMMARY OF CAPITAL EXPENDITURE BY DEPARTMENT</t>
  </si>
  <si>
    <t>KURFI LOCAL GOVERNMENT COUNCIL – OFFICE OF THE CHAIRMAN PERSONNEL COST BUDGET</t>
  </si>
  <si>
    <t>KURFI LOCAL GOVERNMENT COUNCIL – OFFICE OF THE CHAIRMAN OVERHEAD COST BUDGET</t>
  </si>
  <si>
    <t>KURFI LOCAL GOVERNMENT COUNCIL – OFFICE OF THE LG SECRETARY PERSONNEL COST BUDGET</t>
  </si>
  <si>
    <t>KURFI LOCAL GOVERNMENT COUNCIL – OFFICE OF THE LG SECRETARY OVERHEAD COST BUDGET</t>
  </si>
  <si>
    <t>KURFI LOCAL GOVERNMENT COUNCIL – THE COUNCIL PERSONNEL COST BUDGET</t>
  </si>
  <si>
    <t>KURFI LOCAL GOVERNMENT COUNCIL – THE COUNCIL OVERHEAD COST BUDGET</t>
  </si>
  <si>
    <t>KURFI LOCAL GOVERNMENT COUNCIL – PMD PERSONNEL COST BUDGET</t>
  </si>
  <si>
    <t>KURFI LOCAL GOVERNMENT COUNCIL – PMD OVERHEAD COST BUDGET</t>
  </si>
  <si>
    <t>KURFI LOCAL GOVERNMENT COUNCIL – PMD CAPITAL EXPENDITURE</t>
  </si>
  <si>
    <t>KURFI LOCAL GOVERNMENT COUNCIL – AGRIC PERSONNEL COST BUDGET</t>
  </si>
  <si>
    <t>KURFI LOCAL GOVERNMENT COUNCIL – AGRIC OVERHEAD COST BUDGET</t>
  </si>
  <si>
    <t>KURFI LOCAL GOVERNMENT COUNCIL – AGRIC CAPITAL EXPENDITURE</t>
  </si>
  <si>
    <t>KURFI LOCAL GOVERNMENT COUNCIL – FINANCE PERSONNEL COST BUDGET</t>
  </si>
  <si>
    <t>KURFI LOCAL GOVERNMENT COUNCIL – FINANCE OVERHEAD COST BUDGET</t>
  </si>
  <si>
    <t>KURFI LOCAL GOVERNMENT COUNCIL  –  GRANTS AND CONTRIBUTIONS TO GOVERNMENT AGENCIES  -  22040105</t>
  </si>
  <si>
    <t>KURFI LOCAL GOVERNMENT COUNCIL – FINANCE CAPITAL EXPENDITURE</t>
  </si>
  <si>
    <t>KURFI LOCAL GOVERNMENT COUNCIL   –   JOINT / COMMON CAPITAL PROJECTS  -  32010221</t>
  </si>
  <si>
    <t>KURFI LOCAL GOVERNMENT COUNCIL – WORKS PERSONNEL COST BUDGET</t>
  </si>
  <si>
    <t>KURFI LOCAL GOVERNMENT COUNCIL – WORKS OVERHEAD COST BUDGET</t>
  </si>
  <si>
    <t>KURFI LOCAL GOVERNMENT COUNCIL – WORKS CAPITAL EXPENDITURE</t>
  </si>
  <si>
    <t>KURFI LOCAL GOVERNMENT COUNCIL – ESD PERSONNEL COST BUDGET</t>
  </si>
  <si>
    <t>KURFI LOCAL GOVERNMENT COUNCIL – ESD OVERHEAD COST BUDGET</t>
  </si>
  <si>
    <t>KURFI LOCAL GOVERNMENT COUNCIL – ESD CAPITAL EXPENDITURE</t>
  </si>
  <si>
    <t>KURFI LOCAL GOVERNMENT COUNCIL – PHC PERSONNEL COST BUDGET</t>
  </si>
  <si>
    <t>KURFI LOCAL GOVERNMENT COUNCIL – PHC OVERHEAD COST BUDGET</t>
  </si>
  <si>
    <t>KURFI LOCAL GOVERNMENT COUNCIL – PHC CAPITAL EXPENDITURE</t>
  </si>
  <si>
    <t>KURFI LOCAL GOVERNMENT COUNCIL – WATSAN PERSONNEL COST BUDGET</t>
  </si>
  <si>
    <t>KURFI LOCAL GOVERNMENT COUNCIL – WATSAN OVERHEAD COST BUDGET</t>
  </si>
  <si>
    <t>KURFI LOCAL GOVERNMENT COUNCIL – WATSAN CAPITAL EXPENDITURE</t>
  </si>
  <si>
    <t>KURFI LOCAL GOVERNMENT COUNCIL – TRAD PERSONNEL COST BUDGET</t>
  </si>
  <si>
    <t>KURFI LOCAL GOVERNMENT COUNCIL – TRAD OVERHEAD COST BUDGET</t>
  </si>
  <si>
    <t>Grants To Government/Agencies (population)</t>
  </si>
  <si>
    <t>Renovation of LG Secretariat</t>
  </si>
  <si>
    <t>Renovation of District Head House</t>
  </si>
  <si>
    <t>Market stalls at Tsauri Market</t>
  </si>
  <si>
    <t>Market stalls at Birchi Markets</t>
  </si>
  <si>
    <t>Market stalls at Rawayau Market</t>
  </si>
  <si>
    <t>Renovation of Village Head House Kurfi</t>
  </si>
  <si>
    <t xml:space="preserve">Renovation of Village Head House Tsauri </t>
  </si>
  <si>
    <t>Renovation of Village Head House Sharu</t>
  </si>
  <si>
    <t>Renov. of Village Head House Tamawa</t>
  </si>
  <si>
    <t>Renov. of Village Head House Kaware</t>
  </si>
  <si>
    <t>Renov. of Village Head House Rawayau</t>
  </si>
  <si>
    <t xml:space="preserve">Renov. of Village Head House S/G Rwy </t>
  </si>
  <si>
    <t>Renovation of Village Head House Birchi</t>
  </si>
  <si>
    <t xml:space="preserve">Renov. of Village Head House Barkiya </t>
  </si>
  <si>
    <t xml:space="preserve">Renov. of Village Head House wurma </t>
  </si>
  <si>
    <t xml:space="preserve">Renov. of Village Head House Gwanzo </t>
  </si>
  <si>
    <t>Renov. Of Village Head House Tamu</t>
  </si>
  <si>
    <t>Constr. Of Shops at PHC Kurfi</t>
  </si>
  <si>
    <t>cabinets</t>
  </si>
  <si>
    <t>Rehabilitation of Vet clinic at Tsauri</t>
  </si>
  <si>
    <t xml:space="preserve">provision of water pump </t>
  </si>
  <si>
    <t>Construction of slaughter at Rawayau</t>
  </si>
  <si>
    <t>construction of Moden slaughter at Kurfi</t>
  </si>
  <si>
    <t>Tree planting Programm</t>
  </si>
  <si>
    <t>Biological Assets/Livestock(Bulls &amp; Rams)</t>
  </si>
  <si>
    <t>purchase of Fertilizer</t>
  </si>
  <si>
    <t>Printer</t>
  </si>
  <si>
    <t>liabilities</t>
  </si>
  <si>
    <t>land Compensation at Rawayau</t>
  </si>
  <si>
    <t>Land compensation at Barkiya</t>
  </si>
  <si>
    <t>Land compensation at Birchi</t>
  </si>
  <si>
    <t>Rural Electrification at koza Ajiwa Birchi</t>
  </si>
  <si>
    <t>Feeder Road at Kurfi</t>
  </si>
  <si>
    <t>Feeder Road at kofa</t>
  </si>
  <si>
    <t>Feeder Road at Barkiya</t>
  </si>
  <si>
    <t>Feeder Road at Kaware</t>
  </si>
  <si>
    <t>Feeder Road at Dabawa to Kudewa</t>
  </si>
  <si>
    <t>Feeder Road at Birchi</t>
  </si>
  <si>
    <t>Feeder Road at Yar Budu</t>
  </si>
  <si>
    <t>Constr. Of Women Centre at Wanzamai</t>
  </si>
  <si>
    <t xml:space="preserve">constr. Of islamiyya at Tsauri B </t>
  </si>
  <si>
    <t>constr. Of islamiyy at Rawayau</t>
  </si>
  <si>
    <t>constr. Of islamiyya at Barkiya</t>
  </si>
  <si>
    <t xml:space="preserve">constr . of islamiyya at wanzamai </t>
  </si>
  <si>
    <t>constr. Of Mosque at Lambo Wurma B</t>
  </si>
  <si>
    <t>constr. Of Mosque at Muji Kurfi B</t>
  </si>
  <si>
    <t>constr. Of Mosque at Kumare Barkiya</t>
  </si>
  <si>
    <t>Renovation of Birchi primary school</t>
  </si>
  <si>
    <t>constr. Of Grave yard at Wurma</t>
  </si>
  <si>
    <t>constr. Of grave yard at Barkiya</t>
  </si>
  <si>
    <t xml:space="preserve">constr. Of grave yard at Rawayau A </t>
  </si>
  <si>
    <t>constr. Of Mosque at Wanzamai</t>
  </si>
  <si>
    <t>constr. Of Mosque at Takyambu Birchi</t>
  </si>
  <si>
    <t>fire fighting Equipment</t>
  </si>
  <si>
    <t>sporting Equipment</t>
  </si>
  <si>
    <t>Information Equipment</t>
  </si>
  <si>
    <t>cattle market at Rawayau A</t>
  </si>
  <si>
    <t>Doctors Quarters at CHC Tamu</t>
  </si>
  <si>
    <t>Doctors Quarters at CHC Barkiya</t>
  </si>
  <si>
    <t>Doctors Quarters at CHC Tamawa</t>
  </si>
  <si>
    <t>Upgrading of CHC Tamawa</t>
  </si>
  <si>
    <t>Upgrading of CHC Barkiya</t>
  </si>
  <si>
    <t>Upgrading of CHC Tamu</t>
  </si>
  <si>
    <t>purchase of Grains</t>
  </si>
  <si>
    <t>Constr. Of Tank Dam at Damu village</t>
  </si>
  <si>
    <t>Constr. Of Tank Dam at Radume village</t>
  </si>
  <si>
    <t>Constr. Of Solar at Yallasai Kurfi B</t>
  </si>
  <si>
    <t>Constr. Of solar at s/garin Dukano</t>
  </si>
  <si>
    <t xml:space="preserve">Constr. Of solar at Kakuwa </t>
  </si>
  <si>
    <t>Constr. Of C/open well at Yalliyau</t>
  </si>
  <si>
    <t>Constr. Of C/open well at yakasani</t>
  </si>
  <si>
    <t>Constr. Of C/open well at fararu Fulani</t>
  </si>
  <si>
    <t>Constr. Of C/open well at yar'unguwa</t>
  </si>
  <si>
    <t>constr. Of C/open well at Shunawa</t>
  </si>
  <si>
    <t>Constr. Of C/open well at Sarkadi</t>
  </si>
  <si>
    <t>constr. Of C/open well at Kuguwa</t>
  </si>
  <si>
    <t>constr. Of C/open well at Daram</t>
  </si>
  <si>
    <t>Constr. Of Hand pump at Tsauri</t>
  </si>
  <si>
    <t>Constr. Of Hand pump at Kaware</t>
  </si>
  <si>
    <t>Deselting and Stamping at Tashar Ladan</t>
  </si>
  <si>
    <t>Deselting and Stamping at Bulabu Kurfi</t>
  </si>
  <si>
    <t>Deselting and Stamping at K/Arewa kurfi</t>
  </si>
  <si>
    <t>Other Allowances(special advisers)</t>
  </si>
  <si>
    <t>13250000000022</t>
  </si>
  <si>
    <t>13250000000023</t>
  </si>
  <si>
    <t>13250000000025</t>
  </si>
  <si>
    <t>13200000000005</t>
  </si>
  <si>
    <t>13200000000006</t>
  </si>
  <si>
    <t>13200000000007</t>
  </si>
  <si>
    <t>13200000000008</t>
  </si>
  <si>
    <t>13200000000009</t>
  </si>
  <si>
    <t>13200000000010</t>
  </si>
  <si>
    <t>13200000000011</t>
  </si>
  <si>
    <t>13200000000012</t>
  </si>
  <si>
    <t>13200000000013</t>
  </si>
  <si>
    <t>13200000000014</t>
  </si>
  <si>
    <t>13200000000015</t>
  </si>
  <si>
    <t>13200000000016</t>
  </si>
  <si>
    <t>13200000000017</t>
  </si>
  <si>
    <t>13200000000018</t>
  </si>
  <si>
    <t>13200000000019</t>
  </si>
  <si>
    <t>13200000000020</t>
  </si>
  <si>
    <t>13200000000021</t>
  </si>
  <si>
    <t>13200000000022</t>
  </si>
  <si>
    <t>13200000000023</t>
  </si>
  <si>
    <t>Renov. of Yar'unguwa Pri. Sch Rwy B</t>
  </si>
  <si>
    <t>nil</t>
  </si>
  <si>
    <t>purchase of grains and improve seeds</t>
  </si>
  <si>
    <t>purchase of chemicals</t>
  </si>
  <si>
    <t>renovation of PHC Tsauri</t>
  </si>
  <si>
    <t>construction of market stalls</t>
  </si>
  <si>
    <t>construction of bore holes</t>
  </si>
  <si>
    <t>construction at PHC Kurfi</t>
  </si>
  <si>
    <t>renovation at PHC Kaware</t>
  </si>
  <si>
    <t>agric mechanisation centre</t>
  </si>
  <si>
    <t>installation of 5kva inverter</t>
  </si>
  <si>
    <t>land compensation at Tsauri</t>
  </si>
  <si>
    <t>construction of Drainage at Tsauri</t>
  </si>
  <si>
    <t>construction of earth Dam at Rawayau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</si>
</sst>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43" fontId="1" fillId="0" borderId="1" xfId="1" applyFont="1" applyBorder="1"/>
    <xf numFmtId="43" fontId="1" fillId="0" borderId="1" xfId="1" applyFont="1" applyBorder="1" applyAlignment="1">
      <alignment vertical="center" wrapText="1"/>
    </xf>
    <xf numFmtId="43" fontId="2" fillId="0" borderId="1" xfId="1" applyFont="1" applyBorder="1" applyAlignment="1">
      <alignment vertical="center" wrapText="1"/>
    </xf>
    <xf numFmtId="43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10" fillId="0" borderId="1" xfId="0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43" fontId="10" fillId="0" borderId="1" xfId="1" applyFont="1" applyBorder="1" applyAlignment="1">
      <alignment vertical="center" wrapText="1"/>
    </xf>
    <xf numFmtId="43" fontId="9" fillId="0" borderId="1" xfId="1" applyFont="1" applyBorder="1" applyAlignment="1">
      <alignment vertical="center" wrapText="1"/>
    </xf>
    <xf numFmtId="43" fontId="6" fillId="0" borderId="1" xfId="0" applyNumberFormat="1" applyFont="1" applyBorder="1" applyAlignment="1">
      <alignment vertical="center" wrapText="1"/>
    </xf>
    <xf numFmtId="43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43" fontId="12" fillId="0" borderId="1" xfId="1" applyFont="1" applyBorder="1" applyAlignment="1">
      <alignment vertical="center" wrapText="1"/>
    </xf>
    <xf numFmtId="43" fontId="4" fillId="0" borderId="1" xfId="1" applyFont="1" applyBorder="1"/>
    <xf numFmtId="0" fontId="13" fillId="0" borderId="0" xfId="0" applyFont="1"/>
    <xf numFmtId="43" fontId="2" fillId="0" borderId="1" xfId="1" applyFont="1" applyBorder="1" applyProtection="1"/>
    <xf numFmtId="43" fontId="4" fillId="0" borderId="1" xfId="1" applyFont="1" applyBorder="1" applyProtection="1"/>
    <xf numFmtId="43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3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3" fontId="7" fillId="0" borderId="1" xfId="1" applyFont="1" applyBorder="1" applyAlignment="1" applyProtection="1">
      <alignment vertical="center" wrapText="1"/>
      <protection locked="0"/>
    </xf>
    <xf numFmtId="43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43" fontId="11" fillId="0" borderId="1" xfId="0" applyNumberFormat="1" applyFont="1" applyBorder="1" applyAlignment="1">
      <alignment vertical="center" wrapText="1"/>
    </xf>
    <xf numFmtId="43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43" fontId="2" fillId="0" borderId="1" xfId="1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300"/>
  <sheetViews>
    <sheetView tabSelected="1" view="pageBreakPreview" zoomScale="90" zoomScaleNormal="130" zoomScaleSheetLayoutView="90" workbookViewId="0">
      <selection activeCell="A3" sqref="A3:E3"/>
    </sheetView>
  </sheetViews>
  <sheetFormatPr defaultRowHeight="15" x14ac:dyDescent="0.25"/>
  <cols>
    <col min="1" max="1" width="10.6640625" style="1" customWidth="1"/>
    <col min="2" max="2" width="52" style="1" bestFit="1" customWidth="1"/>
    <col min="3" max="4" width="26.109375" style="1" bestFit="1" customWidth="1"/>
    <col min="5" max="5" width="26.44140625" style="1" bestFit="1" customWidth="1"/>
    <col min="6" max="6" width="14.109375" style="1" bestFit="1" customWidth="1"/>
    <col min="7" max="16384" width="8.88671875" style="1"/>
  </cols>
  <sheetData>
    <row r="1" spans="1:6" x14ac:dyDescent="0.25">
      <c r="A1" s="49"/>
      <c r="B1" s="49"/>
      <c r="C1" s="49"/>
      <c r="D1" s="49"/>
      <c r="E1" s="49"/>
      <c r="F1" s="49"/>
    </row>
    <row r="2" spans="1:6" x14ac:dyDescent="0.25">
      <c r="A2" s="67" t="s">
        <v>463</v>
      </c>
      <c r="B2" s="67"/>
      <c r="C2" s="67"/>
      <c r="D2" s="67"/>
      <c r="E2" s="67"/>
      <c r="F2" s="49"/>
    </row>
    <row r="3" spans="1:6" x14ac:dyDescent="0.25">
      <c r="A3" s="68" t="s">
        <v>763</v>
      </c>
      <c r="B3" s="68"/>
      <c r="C3" s="68"/>
      <c r="D3" s="68"/>
      <c r="E3" s="68"/>
      <c r="F3" s="49"/>
    </row>
    <row r="4" spans="1:6" x14ac:dyDescent="0.25">
      <c r="A4" s="49"/>
      <c r="B4" s="49"/>
      <c r="C4" s="49"/>
      <c r="D4" s="49"/>
      <c r="E4" s="49"/>
      <c r="F4" s="49">
        <f>++A5</f>
        <v>0</v>
      </c>
    </row>
    <row r="5" spans="1:6" ht="45" x14ac:dyDescent="0.25">
      <c r="A5" s="44"/>
      <c r="B5" s="46" t="s">
        <v>319</v>
      </c>
      <c r="C5" s="50" t="s">
        <v>598</v>
      </c>
      <c r="D5" s="50" t="s">
        <v>599</v>
      </c>
      <c r="E5" s="50" t="s">
        <v>600</v>
      </c>
      <c r="F5" s="44" t="s">
        <v>320</v>
      </c>
    </row>
    <row r="6" spans="1:6" hidden="1" x14ac:dyDescent="0.25">
      <c r="A6" s="7"/>
      <c r="B6" s="5"/>
      <c r="C6" s="10"/>
      <c r="D6" s="9"/>
      <c r="E6" s="9"/>
      <c r="F6" s="2"/>
    </row>
    <row r="7" spans="1:6" x14ac:dyDescent="0.25">
      <c r="A7" s="5" t="s">
        <v>321</v>
      </c>
      <c r="B7" s="5" t="s">
        <v>322</v>
      </c>
      <c r="C7" s="11">
        <f>'CONS. MASTER B. SUMMARY F.ii'!C6</f>
        <v>0</v>
      </c>
      <c r="D7" s="11"/>
      <c r="E7" s="11">
        <f>'CONS. MASTER B. SUMMARY F.ii'!E6</f>
        <v>87480645.079999998</v>
      </c>
      <c r="F7" s="7"/>
    </row>
    <row r="8" spans="1:6" x14ac:dyDescent="0.25">
      <c r="A8" s="5" t="s">
        <v>323</v>
      </c>
      <c r="B8" s="5" t="s">
        <v>324</v>
      </c>
      <c r="C8" s="11">
        <f>SUM(C9:C10)</f>
        <v>13765920</v>
      </c>
      <c r="D8" s="11">
        <f t="shared" ref="D8:E8" si="0">SUM(D9:D10)</f>
        <v>100000</v>
      </c>
      <c r="E8" s="11">
        <f t="shared" si="0"/>
        <v>7399121196.2300005</v>
      </c>
      <c r="F8" s="7">
        <f>D8/C8*100</f>
        <v>0.72643165149877376</v>
      </c>
    </row>
    <row r="9" spans="1:6" x14ac:dyDescent="0.25">
      <c r="A9" s="7"/>
      <c r="B9" s="5" t="s">
        <v>335</v>
      </c>
      <c r="C9" s="10">
        <f>'SUMMARY OF REVENUE F.iii'!C6</f>
        <v>0</v>
      </c>
      <c r="D9" s="10">
        <f>'SUMMARY OF REVENUE F.iii'!D6</f>
        <v>0</v>
      </c>
      <c r="E9" s="10">
        <f>'SUMMARY OF REVENUE F.iii'!E6</f>
        <v>7270371500.9300003</v>
      </c>
      <c r="F9" s="7" t="e">
        <f t="shared" ref="F9:F25" si="1">D9/C9*100</f>
        <v>#DIV/0!</v>
      </c>
    </row>
    <row r="10" spans="1:6" x14ac:dyDescent="0.25">
      <c r="A10" s="7"/>
      <c r="B10" s="5" t="s">
        <v>336</v>
      </c>
      <c r="C10" s="10">
        <f>'SUMMARY OF REVENUE F.iii'!C16</f>
        <v>13765920</v>
      </c>
      <c r="D10" s="10">
        <f>'SUMMARY OF REVENUE F.iii'!D16</f>
        <v>100000</v>
      </c>
      <c r="E10" s="10">
        <f>'SUMMARY OF REVENUE F.iii'!E16</f>
        <v>128749695.3</v>
      </c>
      <c r="F10" s="7">
        <f t="shared" si="1"/>
        <v>0.72643165149877376</v>
      </c>
    </row>
    <row r="11" spans="1:6" hidden="1" x14ac:dyDescent="0.25">
      <c r="A11" s="7"/>
      <c r="B11" s="7"/>
      <c r="C11" s="10"/>
      <c r="D11" s="10"/>
      <c r="E11" s="10"/>
      <c r="F11" s="7"/>
    </row>
    <row r="12" spans="1:6" x14ac:dyDescent="0.25">
      <c r="A12" s="5" t="s">
        <v>325</v>
      </c>
      <c r="B12" s="5" t="s">
        <v>3</v>
      </c>
      <c r="C12" s="11">
        <f>SUM(C13:C14)</f>
        <v>3631067456.8600001</v>
      </c>
      <c r="D12" s="11" t="e">
        <f t="shared" ref="D12:E12" si="2">SUM(D13:D14)</f>
        <v>#VALUE!</v>
      </c>
      <c r="E12" s="11">
        <f t="shared" si="2"/>
        <v>3503719493.3099999</v>
      </c>
      <c r="F12" s="7" t="e">
        <f t="shared" si="1"/>
        <v>#VALUE!</v>
      </c>
    </row>
    <row r="13" spans="1:6" x14ac:dyDescent="0.25">
      <c r="A13" s="7"/>
      <c r="B13" s="5" t="s">
        <v>337</v>
      </c>
      <c r="C13" s="10">
        <f>'CONS. MASTER B. SUMMARY F.ii'!C19</f>
        <v>2110253175.8600001</v>
      </c>
      <c r="D13" s="10">
        <f>'CONS. MASTER B. SUMMARY F.ii'!D19</f>
        <v>1900753267.5</v>
      </c>
      <c r="E13" s="10">
        <f>'CONS. MASTER B. SUMMARY F.ii'!E19</f>
        <v>2268349658.3099999</v>
      </c>
      <c r="F13" s="7">
        <f t="shared" si="1"/>
        <v>90.072285602668416</v>
      </c>
    </row>
    <row r="14" spans="1:6" x14ac:dyDescent="0.25">
      <c r="A14" s="7"/>
      <c r="B14" s="5" t="s">
        <v>338</v>
      </c>
      <c r="C14" s="10">
        <f>'CONS. MASTER B. SUMMARY F.ii'!C20</f>
        <v>1520814281</v>
      </c>
      <c r="D14" s="10" t="e">
        <f>'CONS. MASTER B. SUMMARY F.ii'!D20</f>
        <v>#VALUE!</v>
      </c>
      <c r="E14" s="10">
        <f>'CONS. MASTER B. SUMMARY F.ii'!E20</f>
        <v>1235369835</v>
      </c>
      <c r="F14" s="7" t="e">
        <f t="shared" si="1"/>
        <v>#VALUE!</v>
      </c>
    </row>
    <row r="15" spans="1:6" hidden="1" x14ac:dyDescent="0.25">
      <c r="A15" s="7"/>
      <c r="B15" s="7"/>
      <c r="C15" s="10"/>
      <c r="D15" s="10"/>
      <c r="E15" s="10"/>
      <c r="F15" s="7"/>
    </row>
    <row r="16" spans="1:6" hidden="1" x14ac:dyDescent="0.25">
      <c r="A16" s="7"/>
      <c r="B16" s="5" t="s">
        <v>326</v>
      </c>
      <c r="C16" s="10"/>
      <c r="D16" s="10"/>
      <c r="E16" s="10"/>
      <c r="F16" s="7"/>
    </row>
    <row r="17" spans="1:6" hidden="1" x14ac:dyDescent="0.25">
      <c r="A17" s="7"/>
      <c r="B17" s="7"/>
      <c r="C17" s="10"/>
      <c r="D17" s="10"/>
      <c r="E17" s="10"/>
      <c r="F17" s="7"/>
    </row>
    <row r="18" spans="1:6" x14ac:dyDescent="0.25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25">
      <c r="A19" s="7"/>
      <c r="B19" s="5" t="s">
        <v>339</v>
      </c>
      <c r="C19" s="10">
        <f>'SUMMARY OF REVENUE F.iii'!C118</f>
        <v>0</v>
      </c>
      <c r="D19" s="10">
        <f>'SUMMARY OF REVENUE F.iii'!D118</f>
        <v>0</v>
      </c>
      <c r="E19" s="10">
        <f>'SUMMARY OF REVENUE F.iii'!E118</f>
        <v>0</v>
      </c>
      <c r="F19" s="7" t="e">
        <f t="shared" si="1"/>
        <v>#DIV/0!</v>
      </c>
    </row>
    <row r="20" spans="1:6" x14ac:dyDescent="0.25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25">
      <c r="A21" s="7"/>
      <c r="B21" s="7"/>
      <c r="C21" s="10"/>
      <c r="D21" s="10"/>
      <c r="E21" s="10"/>
      <c r="F21" s="7"/>
    </row>
    <row r="22" spans="1:6" x14ac:dyDescent="0.25">
      <c r="A22" s="5" t="s">
        <v>329</v>
      </c>
      <c r="B22" s="5" t="s">
        <v>330</v>
      </c>
      <c r="C22" s="11">
        <f>'CONS. MASTER B. SUMMARY F.ii'!C27</f>
        <v>1103794329</v>
      </c>
      <c r="D22" s="11">
        <f>'CONS. MASTER B. SUMMARY F.ii'!D27</f>
        <v>543252997.37</v>
      </c>
      <c r="E22" s="11">
        <f>'CONS. MASTER B. SUMMARY F.ii'!E27</f>
        <v>3982882348</v>
      </c>
      <c r="F22" s="7">
        <f t="shared" si="1"/>
        <v>49.216867952399127</v>
      </c>
    </row>
    <row r="23" spans="1:6" hidden="1" x14ac:dyDescent="0.25">
      <c r="A23" s="7"/>
      <c r="B23" s="7"/>
      <c r="C23" s="10"/>
      <c r="D23" s="10"/>
      <c r="E23" s="10"/>
      <c r="F23" s="7"/>
    </row>
    <row r="24" spans="1:6" x14ac:dyDescent="0.25">
      <c r="A24" s="5" t="s">
        <v>331</v>
      </c>
      <c r="B24" s="5" t="s">
        <v>332</v>
      </c>
      <c r="C24" s="11">
        <f>C7+C8+C18</f>
        <v>13765920</v>
      </c>
      <c r="D24" s="11">
        <f t="shared" ref="D24:E24" si="4">D7+D8+D18</f>
        <v>100000</v>
      </c>
      <c r="E24" s="11">
        <f t="shared" si="4"/>
        <v>7486601841.3100004</v>
      </c>
      <c r="F24" s="7">
        <f t="shared" si="1"/>
        <v>0.72643165149877376</v>
      </c>
    </row>
    <row r="25" spans="1:6" x14ac:dyDescent="0.25">
      <c r="A25" s="5" t="s">
        <v>333</v>
      </c>
      <c r="B25" s="5" t="s">
        <v>2</v>
      </c>
      <c r="C25" s="11">
        <f>C12+C22</f>
        <v>4734861785.8600006</v>
      </c>
      <c r="D25" s="11" t="e">
        <f t="shared" ref="D25:E25" si="5">D12+D22</f>
        <v>#VALUE!</v>
      </c>
      <c r="E25" s="11">
        <f t="shared" si="5"/>
        <v>7486601841.3099995</v>
      </c>
      <c r="F25" s="7" t="e">
        <f t="shared" si="1"/>
        <v>#VALUE!</v>
      </c>
    </row>
    <row r="26" spans="1:6" x14ac:dyDescent="0.25">
      <c r="A26" s="7"/>
      <c r="B26" s="5" t="s">
        <v>334</v>
      </c>
      <c r="C26" s="11"/>
      <c r="D26" s="11"/>
      <c r="E26" s="11">
        <f t="shared" ref="E26" si="6">E7+E8+E18-E12-E22</f>
        <v>0</v>
      </c>
      <c r="F26" s="7"/>
    </row>
    <row r="27" spans="1:6" hidden="1" x14ac:dyDescent="0.25">
      <c r="A27" s="2"/>
      <c r="B27" s="2"/>
      <c r="C27" s="9"/>
      <c r="D27" s="9"/>
      <c r="E27" s="9"/>
      <c r="F27" s="2"/>
    </row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C32xOnCoQGYCFrr32QjPxo8sFjOvQrWVkfjffhe/3WK87TWaFxneYz95u3ngb4+c/NFUdkOPFdtZjB4TwtSZ7w==" saltValue="2a4r9+xCkPA177bL8RJXRQ==" spinCount="100000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300"/>
  <sheetViews>
    <sheetView view="pageBreakPreview" topLeftCell="A3" zoomScale="90" zoomScaleNormal="130" zoomScaleSheetLayoutView="90" workbookViewId="0">
      <selection activeCell="A6" sqref="A6"/>
    </sheetView>
  </sheetViews>
  <sheetFormatPr defaultRowHeight="15" x14ac:dyDescent="0.25"/>
  <cols>
    <col min="1" max="1" width="15" style="1" customWidth="1"/>
    <col min="2" max="2" width="52" style="1" bestFit="1" customWidth="1"/>
    <col min="3" max="3" width="26.21875" style="1" bestFit="1" customWidth="1"/>
    <col min="4" max="4" width="25.88671875" style="1" bestFit="1" customWidth="1"/>
    <col min="5" max="5" width="26.21875" style="1" bestFit="1" customWidth="1"/>
    <col min="6" max="16384" width="8.88671875" style="1"/>
  </cols>
  <sheetData>
    <row r="1" spans="1:5" x14ac:dyDescent="0.25">
      <c r="A1" s="49"/>
      <c r="B1" s="49"/>
      <c r="C1" s="49"/>
      <c r="D1" s="49"/>
      <c r="E1" s="49"/>
    </row>
    <row r="2" spans="1:5" x14ac:dyDescent="0.25">
      <c r="A2" s="67" t="s">
        <v>462</v>
      </c>
      <c r="B2" s="67"/>
      <c r="C2" s="67"/>
      <c r="D2" s="67"/>
      <c r="E2" s="67"/>
    </row>
    <row r="3" spans="1:5" x14ac:dyDescent="0.25">
      <c r="A3" s="68" t="s">
        <v>764</v>
      </c>
      <c r="B3" s="68"/>
      <c r="C3" s="68"/>
      <c r="D3" s="68"/>
      <c r="E3" s="68"/>
    </row>
    <row r="4" spans="1:5" x14ac:dyDescent="0.25">
      <c r="A4" s="49"/>
      <c r="B4" s="49"/>
      <c r="C4" s="49"/>
      <c r="D4" s="49"/>
      <c r="E4" s="49"/>
    </row>
    <row r="5" spans="1:5" ht="45" x14ac:dyDescent="0.25">
      <c r="A5" s="46" t="s">
        <v>290</v>
      </c>
      <c r="B5" s="46" t="s">
        <v>1</v>
      </c>
      <c r="C5" s="50" t="s">
        <v>598</v>
      </c>
      <c r="D5" s="50" t="s">
        <v>599</v>
      </c>
      <c r="E5" s="50" t="s">
        <v>600</v>
      </c>
    </row>
    <row r="6" spans="1:5" x14ac:dyDescent="0.25">
      <c r="A6" s="44">
        <v>1</v>
      </c>
      <c r="B6" s="46" t="s">
        <v>291</v>
      </c>
      <c r="C6" s="52">
        <v>0</v>
      </c>
      <c r="D6" s="52"/>
      <c r="E6" s="52">
        <v>87480645.079999998</v>
      </c>
    </row>
    <row r="7" spans="1:5" hidden="1" x14ac:dyDescent="0.25">
      <c r="A7" s="7">
        <v>2</v>
      </c>
      <c r="B7" s="13" t="s">
        <v>292</v>
      </c>
      <c r="C7" s="10"/>
      <c r="D7" s="10"/>
      <c r="E7" s="10"/>
    </row>
    <row r="8" spans="1:5" x14ac:dyDescent="0.25">
      <c r="A8" s="7">
        <v>3</v>
      </c>
      <c r="B8" s="7" t="s">
        <v>293</v>
      </c>
      <c r="C8" s="10">
        <f>'SUMMARY OF REVENUE F.iii'!C6</f>
        <v>0</v>
      </c>
      <c r="D8" s="10">
        <f>'SUMMARY OF REVENUE F.iii'!D6</f>
        <v>0</v>
      </c>
      <c r="E8" s="10">
        <f>'SUMMARY OF REVENUE F.iii'!E6</f>
        <v>7270371500.9300003</v>
      </c>
    </row>
    <row r="9" spans="1:5" x14ac:dyDescent="0.25">
      <c r="A9" s="7">
        <v>4</v>
      </c>
      <c r="B9" s="7" t="s">
        <v>294</v>
      </c>
      <c r="C9" s="10">
        <f>'SUMMARY OF REVENUE F.iii'!C16</f>
        <v>13765920</v>
      </c>
      <c r="D9" s="10">
        <f>'SUMMARY OF REVENUE F.iii'!D16</f>
        <v>100000</v>
      </c>
      <c r="E9" s="10">
        <f>'SUMMARY OF REVENUE F.iii'!E16</f>
        <v>128749695.3</v>
      </c>
    </row>
    <row r="10" spans="1:5" x14ac:dyDescent="0.25">
      <c r="A10" s="7">
        <v>5</v>
      </c>
      <c r="B10" s="7" t="s">
        <v>295</v>
      </c>
      <c r="C10" s="10">
        <f>'SUMMARY OF REVENUE F.iii'!C118</f>
        <v>0</v>
      </c>
      <c r="D10" s="10">
        <f>'SUMMARY OF REVENUE F.iii'!D118</f>
        <v>0</v>
      </c>
      <c r="E10" s="10">
        <f>'SUMMARY OF REVENUE F.iii'!E118</f>
        <v>0</v>
      </c>
    </row>
    <row r="11" spans="1:5" x14ac:dyDescent="0.25">
      <c r="A11" s="7">
        <v>6</v>
      </c>
      <c r="B11" s="7" t="s">
        <v>296</v>
      </c>
      <c r="C11" s="10">
        <f>'SUMMARY OF REVENUE F.iii'!C128</f>
        <v>0</v>
      </c>
      <c r="D11" s="10">
        <f>'SUMMARY OF REVENUE F.iii'!D128</f>
        <v>0</v>
      </c>
      <c r="E11" s="10">
        <f>'SUMMARY OF REVENUE F.iii'!E128</f>
        <v>0</v>
      </c>
    </row>
    <row r="12" spans="1:5" x14ac:dyDescent="0.25">
      <c r="A12" s="5">
        <v>7</v>
      </c>
      <c r="B12" s="5" t="s">
        <v>297</v>
      </c>
      <c r="C12" s="11">
        <f>SUM(C8:C11)</f>
        <v>13765920</v>
      </c>
      <c r="D12" s="11">
        <f t="shared" ref="D12:E12" si="0">SUM(D8:D11)</f>
        <v>100000</v>
      </c>
      <c r="E12" s="11">
        <f t="shared" si="0"/>
        <v>7399121196.2300005</v>
      </c>
    </row>
    <row r="13" spans="1:5" x14ac:dyDescent="0.25">
      <c r="A13" s="5">
        <v>8</v>
      </c>
      <c r="B13" s="5" t="s">
        <v>298</v>
      </c>
      <c r="C13" s="11">
        <f>C6+C12</f>
        <v>13765920</v>
      </c>
      <c r="D13" s="11">
        <f t="shared" ref="D13:E13" si="1">D6+D12</f>
        <v>100000</v>
      </c>
      <c r="E13" s="11">
        <f t="shared" si="1"/>
        <v>7486601841.3100004</v>
      </c>
    </row>
    <row r="14" spans="1:5" hidden="1" x14ac:dyDescent="0.25">
      <c r="A14" s="7">
        <v>9</v>
      </c>
      <c r="B14" s="13" t="s">
        <v>299</v>
      </c>
      <c r="C14" s="10"/>
      <c r="D14" s="10"/>
      <c r="E14" s="10"/>
    </row>
    <row r="15" spans="1:5" hidden="1" x14ac:dyDescent="0.25">
      <c r="A15" s="7">
        <v>10</v>
      </c>
      <c r="B15" s="5" t="s">
        <v>300</v>
      </c>
      <c r="C15" s="11"/>
      <c r="D15" s="11"/>
      <c r="E15" s="11"/>
    </row>
    <row r="16" spans="1:5" x14ac:dyDescent="0.25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25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25">
      <c r="A18" s="7">
        <v>13</v>
      </c>
      <c r="B18" s="5" t="s">
        <v>303</v>
      </c>
      <c r="C18" s="11"/>
      <c r="D18" s="11"/>
      <c r="E18" s="11"/>
    </row>
    <row r="19" spans="1:5" x14ac:dyDescent="0.25">
      <c r="A19" s="7">
        <v>14</v>
      </c>
      <c r="B19" s="7" t="s">
        <v>304</v>
      </c>
      <c r="C19" s="10">
        <f>'SUMMARY OF EXP F.iv'!C7</f>
        <v>2110253175.8600001</v>
      </c>
      <c r="D19" s="10">
        <f>'SUMMARY OF EXP F.iv'!D7</f>
        <v>1900753267.5</v>
      </c>
      <c r="E19" s="10">
        <f>'SUMMARY OF EXP F.iv'!E7</f>
        <v>2268349658.3099999</v>
      </c>
    </row>
    <row r="20" spans="1:5" x14ac:dyDescent="0.25">
      <c r="A20" s="7">
        <v>15</v>
      </c>
      <c r="B20" s="7" t="s">
        <v>305</v>
      </c>
      <c r="C20" s="10">
        <f>'SUMMARY OF EXP F.iv'!C25</f>
        <v>1520814281</v>
      </c>
      <c r="D20" s="10" t="e">
        <f>'SUMMARY OF EXP F.iv'!D25</f>
        <v>#VALUE!</v>
      </c>
      <c r="E20" s="10">
        <f>'SUMMARY OF EXP F.iv'!E25</f>
        <v>1235369835</v>
      </c>
    </row>
    <row r="21" spans="1:5" x14ac:dyDescent="0.25">
      <c r="A21" s="5">
        <v>16</v>
      </c>
      <c r="B21" s="5" t="s">
        <v>306</v>
      </c>
      <c r="C21" s="11">
        <f>SUM(C19:C20)</f>
        <v>3631067456.8600001</v>
      </c>
      <c r="D21" s="11" t="e">
        <f t="shared" ref="D21:E21" si="3">SUM(D19:D20)</f>
        <v>#VALUE!</v>
      </c>
      <c r="E21" s="11">
        <f t="shared" si="3"/>
        <v>3503719493.3099999</v>
      </c>
    </row>
    <row r="22" spans="1:5" x14ac:dyDescent="0.25">
      <c r="A22" s="5">
        <v>17</v>
      </c>
      <c r="B22" s="5" t="s">
        <v>307</v>
      </c>
      <c r="C22" s="11">
        <f>C17+C21</f>
        <v>3631067456.8600001</v>
      </c>
      <c r="D22" s="11" t="e">
        <f t="shared" ref="D22:E22" si="4">D17+D21</f>
        <v>#VALUE!</v>
      </c>
      <c r="E22" s="11">
        <f t="shared" si="4"/>
        <v>3503719493.3099999</v>
      </c>
    </row>
    <row r="23" spans="1:5" hidden="1" x14ac:dyDescent="0.25">
      <c r="A23" s="7">
        <v>18</v>
      </c>
      <c r="B23" s="5" t="s">
        <v>308</v>
      </c>
      <c r="C23" s="11"/>
      <c r="D23" s="11"/>
      <c r="E23" s="11"/>
    </row>
    <row r="24" spans="1:5" ht="17.399999999999999" x14ac:dyDescent="0.25">
      <c r="A24" s="7">
        <v>19</v>
      </c>
      <c r="B24" s="7" t="s">
        <v>309</v>
      </c>
      <c r="C24" s="61">
        <f>'PMD CAPITAL EXP F.xii'!D6</f>
        <v>154373580</v>
      </c>
      <c r="D24" s="61">
        <f>'PMD CAPITAL EXP F.xii'!E6</f>
        <v>90256336.469999999</v>
      </c>
      <c r="E24" s="61">
        <f>'PMD CAPITAL EXP F.xii'!F6</f>
        <v>420600000</v>
      </c>
    </row>
    <row r="25" spans="1:5" ht="17.399999999999999" x14ac:dyDescent="0.25">
      <c r="A25" s="7">
        <v>20</v>
      </c>
      <c r="B25" s="7" t="s">
        <v>310</v>
      </c>
      <c r="C25" s="62">
        <f>'AGRIC CAPITAL EXP F.xii'!D6+'FINANCE CAPITAL EXP F.xii'!D6+'WORKS CAPITAL EXP F.xii'!D6</f>
        <v>650804000</v>
      </c>
      <c r="D25" s="62">
        <f>'AGRIC CAPITAL EXP F.xii'!E6+'FINANCE CAPITAL EXP F.xii'!E6+'WORKS CAPITAL EXP F.xii'!E6</f>
        <v>342991855.89999998</v>
      </c>
      <c r="E25" s="62">
        <f>'AGRIC CAPITAL EXP F.xii'!F6+'FINANCE CAPITAL EXP F.xii'!F6+'WORKS CAPITAL EXP F.xii'!F6</f>
        <v>2684632348</v>
      </c>
    </row>
    <row r="26" spans="1:5" ht="17.399999999999999" x14ac:dyDescent="0.25">
      <c r="A26" s="7">
        <v>21</v>
      </c>
      <c r="B26" s="7" t="s">
        <v>311</v>
      </c>
      <c r="C26" s="62">
        <f>'ESD CAPITAL EXP F.xii'!D6+'PHC CAPITAL EXP F.xii'!D6+'WATSAN CAPITAL EXP F.xii'!D6</f>
        <v>298616749</v>
      </c>
      <c r="D26" s="62">
        <f>'ESD CAPITAL EXP F.xii'!E6+'PHC CAPITAL EXP F.xii'!E6+'WATSAN CAPITAL EXP F.xii'!E6</f>
        <v>110004805</v>
      </c>
      <c r="E26" s="62">
        <f>'ESD CAPITAL EXP F.xii'!F6+'PHC CAPITAL EXP F.xii'!F6+'WATSAN CAPITAL EXP F.xii'!F6</f>
        <v>877650000</v>
      </c>
    </row>
    <row r="27" spans="1:5" x14ac:dyDescent="0.25">
      <c r="A27" s="5">
        <v>22</v>
      </c>
      <c r="B27" s="5" t="s">
        <v>312</v>
      </c>
      <c r="C27" s="11">
        <f>SUM(C24:C26)</f>
        <v>1103794329</v>
      </c>
      <c r="D27" s="11">
        <f t="shared" ref="D27:E27" si="5">SUM(D24:D26)</f>
        <v>543252997.37</v>
      </c>
      <c r="E27" s="11">
        <f t="shared" si="5"/>
        <v>3982882348</v>
      </c>
    </row>
    <row r="28" spans="1:5" x14ac:dyDescent="0.25">
      <c r="A28" s="5">
        <v>23</v>
      </c>
      <c r="B28" s="5" t="s">
        <v>313</v>
      </c>
      <c r="C28" s="11">
        <f>C22+C27</f>
        <v>4734861785.8600006</v>
      </c>
      <c r="D28" s="11" t="e">
        <f t="shared" ref="D28:E28" si="6">D22+D27</f>
        <v>#VALUE!</v>
      </c>
      <c r="E28" s="11">
        <f t="shared" si="6"/>
        <v>7486601841.3099995</v>
      </c>
    </row>
    <row r="29" spans="1:5" x14ac:dyDescent="0.25">
      <c r="A29" s="7">
        <v>24</v>
      </c>
      <c r="B29" s="5" t="s">
        <v>314</v>
      </c>
      <c r="C29" s="11">
        <f>C13-C28</f>
        <v>-4721095865.8600006</v>
      </c>
      <c r="D29" s="11"/>
      <c r="E29" s="11">
        <f t="shared" ref="E29" si="7">E13-E28</f>
        <v>0</v>
      </c>
    </row>
    <row r="30" spans="1:5" hidden="1" x14ac:dyDescent="0.25">
      <c r="A30" s="7">
        <v>25</v>
      </c>
      <c r="B30" s="5" t="s">
        <v>315</v>
      </c>
      <c r="C30" s="10"/>
      <c r="D30" s="10"/>
      <c r="E30" s="10"/>
    </row>
    <row r="31" spans="1:5" hidden="1" x14ac:dyDescent="0.25">
      <c r="A31" s="7">
        <v>26</v>
      </c>
      <c r="B31" s="7" t="s">
        <v>316</v>
      </c>
      <c r="C31" s="10"/>
      <c r="D31" s="10"/>
      <c r="E31" s="10"/>
    </row>
    <row r="32" spans="1:5" x14ac:dyDescent="0.25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25">
      <c r="A33" s="5">
        <v>28</v>
      </c>
      <c r="B33" s="5" t="s">
        <v>318</v>
      </c>
      <c r="C33" s="11">
        <f t="shared" ref="C33:E33" si="9">C13+C32-C28</f>
        <v>-4721095865.8600006</v>
      </c>
      <c r="D33" s="11"/>
      <c r="E33" s="11">
        <f t="shared" si="9"/>
        <v>0</v>
      </c>
    </row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hidden="1" x14ac:dyDescent="0.25"/>
    <row r="39" spans="1:5" hidden="1" x14ac:dyDescent="0.25"/>
    <row r="40" spans="1:5" hidden="1" x14ac:dyDescent="0.25"/>
    <row r="41" spans="1:5" hidden="1" x14ac:dyDescent="0.25"/>
    <row r="42" spans="1:5" hidden="1" x14ac:dyDescent="0.25"/>
    <row r="43" spans="1:5" hidden="1" x14ac:dyDescent="0.25"/>
    <row r="44" spans="1:5" hidden="1" x14ac:dyDescent="0.25"/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vj3D6/9++mmb9oSsTMHLCYejuo1OIhSdk65wb8DVI3ESHQrd3nxjNL/4ldiOqlSIAZonHgFHg50OFxLf7EPNOw==" saltValue="Aft0+7Gn4uRmod4OSq0sCg==" spinCount="100000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300"/>
  <sheetViews>
    <sheetView view="pageBreakPreview" topLeftCell="A53" zoomScale="90" zoomScaleNormal="141" zoomScaleSheetLayoutView="90" workbookViewId="0">
      <selection activeCell="E9" sqref="E9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4.33203125" style="49" bestFit="1" customWidth="1"/>
    <col min="6" max="16384" width="8.88671875" style="49"/>
  </cols>
  <sheetData>
    <row r="1" spans="1:5" x14ac:dyDescent="0.25">
      <c r="A1" s="67" t="s">
        <v>461</v>
      </c>
      <c r="B1" s="67"/>
      <c r="C1" s="67"/>
      <c r="D1" s="67"/>
      <c r="E1" s="67"/>
    </row>
    <row r="2" spans="1:5" x14ac:dyDescent="0.25">
      <c r="A2" s="68" t="s">
        <v>765</v>
      </c>
      <c r="B2" s="68"/>
      <c r="C2" s="68"/>
      <c r="D2" s="68"/>
      <c r="E2" s="68"/>
    </row>
    <row r="4" spans="1:5" ht="45" x14ac:dyDescent="0.25">
      <c r="A4" s="46" t="s">
        <v>0</v>
      </c>
      <c r="B4" s="47" t="s">
        <v>111</v>
      </c>
      <c r="C4" s="50" t="s">
        <v>598</v>
      </c>
      <c r="D4" s="50" t="s">
        <v>599</v>
      </c>
      <c r="E4" s="50" t="s">
        <v>600</v>
      </c>
    </row>
    <row r="5" spans="1:5" s="1" customFormat="1" x14ac:dyDescent="0.25">
      <c r="A5" s="14">
        <v>1</v>
      </c>
      <c r="B5" s="14" t="s">
        <v>342</v>
      </c>
      <c r="C5" s="11">
        <f>C6+C16+C118+C128</f>
        <v>13765920</v>
      </c>
      <c r="D5" s="11">
        <f t="shared" ref="D5:E5" si="0">D6+D16+D118+D128</f>
        <v>100000</v>
      </c>
      <c r="E5" s="11">
        <f t="shared" si="0"/>
        <v>7399121196.2300005</v>
      </c>
    </row>
    <row r="6" spans="1:5" s="1" customFormat="1" x14ac:dyDescent="0.25">
      <c r="A6" s="14">
        <v>11</v>
      </c>
      <c r="B6" s="14" t="s">
        <v>343</v>
      </c>
      <c r="C6" s="11">
        <f>C7</f>
        <v>0</v>
      </c>
      <c r="D6" s="11">
        <f t="shared" ref="D6:E6" si="1">D7</f>
        <v>0</v>
      </c>
      <c r="E6" s="11">
        <f t="shared" si="1"/>
        <v>7270371500.9300003</v>
      </c>
    </row>
    <row r="7" spans="1:5" s="1" customFormat="1" x14ac:dyDescent="0.25">
      <c r="A7" s="14">
        <v>1101</v>
      </c>
      <c r="B7" s="14" t="s">
        <v>343</v>
      </c>
      <c r="C7" s="11">
        <f>C8+C11+C13</f>
        <v>0</v>
      </c>
      <c r="D7" s="11">
        <f t="shared" ref="D7:E7" si="2">D8+D11+D13</f>
        <v>0</v>
      </c>
      <c r="E7" s="11">
        <f t="shared" si="2"/>
        <v>7270371500.9300003</v>
      </c>
    </row>
    <row r="8" spans="1:5" s="1" customFormat="1" ht="27.6" x14ac:dyDescent="0.25">
      <c r="A8" s="14">
        <v>110101</v>
      </c>
      <c r="B8" s="15" t="s">
        <v>344</v>
      </c>
      <c r="C8" s="11">
        <f>SUM(C9:C10)</f>
        <v>0</v>
      </c>
      <c r="D8" s="11">
        <f>SUM(D9:D10)</f>
        <v>0</v>
      </c>
      <c r="E8" s="11">
        <f>SUM(E9:E10)</f>
        <v>7270371500.9300003</v>
      </c>
    </row>
    <row r="9" spans="1:5" x14ac:dyDescent="0.25">
      <c r="A9" s="53">
        <v>11010101</v>
      </c>
      <c r="B9" s="53" t="s">
        <v>757</v>
      </c>
      <c r="C9" s="51"/>
      <c r="D9" s="51"/>
      <c r="E9" s="51">
        <v>7225958579.3299999</v>
      </c>
    </row>
    <row r="10" spans="1:5" x14ac:dyDescent="0.25">
      <c r="A10" s="53">
        <v>11010101</v>
      </c>
      <c r="B10" s="53" t="s">
        <v>758</v>
      </c>
      <c r="C10" s="51"/>
      <c r="D10" s="51"/>
      <c r="E10" s="51">
        <v>44412921.600000001</v>
      </c>
    </row>
    <row r="11" spans="1:5" s="1" customFormat="1" x14ac:dyDescent="0.25">
      <c r="A11" s="14">
        <v>110102</v>
      </c>
      <c r="B11" s="14" t="s">
        <v>345</v>
      </c>
      <c r="C11" s="11">
        <f>C12</f>
        <v>0</v>
      </c>
      <c r="D11" s="11">
        <f t="shared" ref="D11:E11" si="3">D12</f>
        <v>0</v>
      </c>
      <c r="E11" s="11">
        <f t="shared" si="3"/>
        <v>0</v>
      </c>
    </row>
    <row r="12" spans="1:5" hidden="1" x14ac:dyDescent="0.25">
      <c r="A12" s="53">
        <v>11010201</v>
      </c>
      <c r="B12" s="53" t="s">
        <v>346</v>
      </c>
      <c r="C12" s="51"/>
      <c r="D12" s="51"/>
      <c r="E12" s="51"/>
    </row>
    <row r="13" spans="1:5" s="1" customFormat="1" x14ac:dyDescent="0.25">
      <c r="A13" s="14">
        <v>110103</v>
      </c>
      <c r="B13" s="14" t="s">
        <v>347</v>
      </c>
      <c r="C13" s="11">
        <f>SUM(C14:C15)</f>
        <v>0</v>
      </c>
      <c r="D13" s="11">
        <f t="shared" ref="D13:E13" si="4">SUM(D14:D15)</f>
        <v>0</v>
      </c>
      <c r="E13" s="11">
        <f t="shared" si="4"/>
        <v>0</v>
      </c>
    </row>
    <row r="14" spans="1:5" hidden="1" x14ac:dyDescent="0.25">
      <c r="A14" s="53">
        <v>11010301</v>
      </c>
      <c r="B14" s="53" t="s">
        <v>348</v>
      </c>
      <c r="C14" s="51"/>
      <c r="D14" s="51"/>
      <c r="E14" s="51"/>
    </row>
    <row r="15" spans="1:5" hidden="1" x14ac:dyDescent="0.25">
      <c r="A15" s="53">
        <v>11010304</v>
      </c>
      <c r="B15" s="53" t="s">
        <v>349</v>
      </c>
      <c r="C15" s="51"/>
      <c r="D15" s="51"/>
      <c r="E15" s="51"/>
    </row>
    <row r="16" spans="1:5" s="1" customFormat="1" x14ac:dyDescent="0.25">
      <c r="A16" s="14">
        <v>12</v>
      </c>
      <c r="B16" s="14" t="s">
        <v>350</v>
      </c>
      <c r="C16" s="11">
        <f>C17+C23</f>
        <v>13765920</v>
      </c>
      <c r="D16" s="11">
        <f t="shared" ref="D16:E16" si="5">D17+D23</f>
        <v>100000</v>
      </c>
      <c r="E16" s="11">
        <f t="shared" si="5"/>
        <v>128749695.3</v>
      </c>
    </row>
    <row r="17" spans="1:5" s="1" customFormat="1" x14ac:dyDescent="0.25">
      <c r="A17" s="14">
        <v>1201</v>
      </c>
      <c r="B17" s="14" t="s">
        <v>351</v>
      </c>
      <c r="C17" s="11">
        <f>C18</f>
        <v>0</v>
      </c>
      <c r="D17" s="11">
        <f t="shared" ref="D17:E17" si="6">D18</f>
        <v>0</v>
      </c>
      <c r="E17" s="11">
        <f t="shared" si="6"/>
        <v>0</v>
      </c>
    </row>
    <row r="18" spans="1:5" s="1" customFormat="1" x14ac:dyDescent="0.25">
      <c r="A18" s="14">
        <v>120103</v>
      </c>
      <c r="B18" s="14" t="s">
        <v>352</v>
      </c>
      <c r="C18" s="11">
        <f>SUM(C19:C22)</f>
        <v>0</v>
      </c>
      <c r="D18" s="11">
        <f t="shared" ref="D18:E18" si="7">SUM(D19:D22)</f>
        <v>0</v>
      </c>
      <c r="E18" s="11">
        <f t="shared" si="7"/>
        <v>0</v>
      </c>
    </row>
    <row r="19" spans="1:5" hidden="1" x14ac:dyDescent="0.25">
      <c r="A19" s="53">
        <v>12010301</v>
      </c>
      <c r="B19" s="53" t="s">
        <v>353</v>
      </c>
      <c r="C19" s="51"/>
      <c r="D19" s="51"/>
      <c r="E19" s="51"/>
    </row>
    <row r="20" spans="1:5" hidden="1" x14ac:dyDescent="0.25">
      <c r="A20" s="53">
        <v>12010303</v>
      </c>
      <c r="B20" s="53" t="s">
        <v>354</v>
      </c>
      <c r="C20" s="51"/>
      <c r="D20" s="51"/>
      <c r="E20" s="51"/>
    </row>
    <row r="21" spans="1:5" hidden="1" x14ac:dyDescent="0.25">
      <c r="A21" s="53">
        <v>12010305</v>
      </c>
      <c r="B21" s="53" t="s">
        <v>355</v>
      </c>
      <c r="C21" s="51"/>
      <c r="D21" s="51"/>
      <c r="E21" s="51"/>
    </row>
    <row r="22" spans="1:5" hidden="1" x14ac:dyDescent="0.25">
      <c r="A22" s="53">
        <v>12010306</v>
      </c>
      <c r="B22" s="53" t="s">
        <v>356</v>
      </c>
      <c r="C22" s="51"/>
      <c r="D22" s="51"/>
      <c r="E22" s="51"/>
    </row>
    <row r="23" spans="1:5" s="1" customFormat="1" x14ac:dyDescent="0.25">
      <c r="A23" s="14">
        <v>12020000</v>
      </c>
      <c r="B23" s="14" t="s">
        <v>357</v>
      </c>
      <c r="C23" s="11">
        <f>C24+C53+C79+C81+C95+C105+C109+C111+C113+C116</f>
        <v>13765920</v>
      </c>
      <c r="D23" s="11">
        <f t="shared" ref="D23:E23" si="8">D24+D53+D79+D81+D95+D105+D109+D111+D113+D116</f>
        <v>100000</v>
      </c>
      <c r="E23" s="11">
        <f t="shared" si="8"/>
        <v>128749695.3</v>
      </c>
    </row>
    <row r="24" spans="1:5" s="1" customFormat="1" x14ac:dyDescent="0.25">
      <c r="A24" s="14">
        <v>12020100</v>
      </c>
      <c r="B24" s="14" t="s">
        <v>358</v>
      </c>
      <c r="C24" s="11">
        <f>SUM(C25:C52)</f>
        <v>0</v>
      </c>
      <c r="D24" s="11">
        <f>SUM(D25:D52)</f>
        <v>0</v>
      </c>
      <c r="E24" s="11">
        <f>SUM(E25:E52)</f>
        <v>12327500</v>
      </c>
    </row>
    <row r="25" spans="1:5" hidden="1" x14ac:dyDescent="0.25">
      <c r="A25" s="53">
        <v>12020105</v>
      </c>
      <c r="B25" s="53" t="s">
        <v>359</v>
      </c>
      <c r="C25" s="51"/>
      <c r="D25" s="51"/>
      <c r="E25" s="51"/>
    </row>
    <row r="26" spans="1:5" hidden="1" x14ac:dyDescent="0.25">
      <c r="A26" s="53">
        <v>12020109</v>
      </c>
      <c r="B26" s="53" t="s">
        <v>360</v>
      </c>
      <c r="C26" s="51"/>
      <c r="D26" s="51"/>
      <c r="E26" s="51"/>
    </row>
    <row r="27" spans="1:5" hidden="1" x14ac:dyDescent="0.25">
      <c r="A27" s="53">
        <v>12020111</v>
      </c>
      <c r="B27" s="53" t="s">
        <v>361</v>
      </c>
      <c r="C27" s="51"/>
      <c r="D27" s="51"/>
      <c r="E27" s="51"/>
    </row>
    <row r="28" spans="1:5" hidden="1" x14ac:dyDescent="0.25">
      <c r="A28" s="53">
        <v>12020113</v>
      </c>
      <c r="B28" s="53" t="s">
        <v>362</v>
      </c>
      <c r="C28" s="51"/>
      <c r="D28" s="51"/>
      <c r="E28" s="51"/>
    </row>
    <row r="29" spans="1:5" hidden="1" x14ac:dyDescent="0.25">
      <c r="A29" s="53">
        <v>12020114</v>
      </c>
      <c r="B29" s="53" t="s">
        <v>363</v>
      </c>
      <c r="C29" s="51"/>
      <c r="D29" s="51"/>
      <c r="E29" s="51"/>
    </row>
    <row r="30" spans="1:5" hidden="1" x14ac:dyDescent="0.25">
      <c r="A30" s="53">
        <v>12020115</v>
      </c>
      <c r="B30" s="53" t="s">
        <v>364</v>
      </c>
      <c r="C30" s="51"/>
      <c r="D30" s="51"/>
      <c r="E30" s="51"/>
    </row>
    <row r="31" spans="1:5" hidden="1" x14ac:dyDescent="0.25">
      <c r="A31" s="53">
        <v>12020116</v>
      </c>
      <c r="B31" s="53" t="s">
        <v>365</v>
      </c>
      <c r="C31" s="51"/>
      <c r="D31" s="51"/>
      <c r="E31" s="51"/>
    </row>
    <row r="32" spans="1:5" hidden="1" x14ac:dyDescent="0.25">
      <c r="A32" s="53">
        <v>12020117</v>
      </c>
      <c r="B32" s="53" t="s">
        <v>366</v>
      </c>
      <c r="C32" s="51"/>
      <c r="D32" s="51"/>
      <c r="E32" s="51"/>
    </row>
    <row r="33" spans="1:5" hidden="1" x14ac:dyDescent="0.25">
      <c r="A33" s="53">
        <v>12020118</v>
      </c>
      <c r="B33" s="53" t="s">
        <v>367</v>
      </c>
      <c r="C33" s="51"/>
      <c r="D33" s="51"/>
      <c r="E33" s="51"/>
    </row>
    <row r="34" spans="1:5" hidden="1" x14ac:dyDescent="0.25">
      <c r="A34" s="53">
        <v>12020119</v>
      </c>
      <c r="B34" s="53" t="s">
        <v>368</v>
      </c>
      <c r="C34" s="51"/>
      <c r="D34" s="51"/>
      <c r="E34" s="51"/>
    </row>
    <row r="35" spans="1:5" hidden="1" x14ac:dyDescent="0.25">
      <c r="A35" s="53">
        <v>12020120</v>
      </c>
      <c r="B35" s="53" t="s">
        <v>369</v>
      </c>
      <c r="C35" s="51"/>
      <c r="D35" s="51"/>
      <c r="E35" s="51"/>
    </row>
    <row r="36" spans="1:5" hidden="1" x14ac:dyDescent="0.25">
      <c r="A36" s="53">
        <v>12020121</v>
      </c>
      <c r="B36" s="53" t="s">
        <v>370</v>
      </c>
      <c r="C36" s="51"/>
      <c r="D36" s="51"/>
      <c r="E36" s="51"/>
    </row>
    <row r="37" spans="1:5" hidden="1" x14ac:dyDescent="0.25">
      <c r="A37" s="53">
        <v>12020122</v>
      </c>
      <c r="B37" s="53" t="s">
        <v>371</v>
      </c>
      <c r="C37" s="51"/>
      <c r="D37" s="51"/>
      <c r="E37" s="51"/>
    </row>
    <row r="38" spans="1:5" hidden="1" x14ac:dyDescent="0.25">
      <c r="A38" s="53">
        <v>12020124</v>
      </c>
      <c r="B38" s="53" t="s">
        <v>372</v>
      </c>
      <c r="C38" s="51"/>
      <c r="D38" s="51"/>
      <c r="E38" s="51"/>
    </row>
    <row r="39" spans="1:5" x14ac:dyDescent="0.25">
      <c r="A39" s="53">
        <v>12020126</v>
      </c>
      <c r="B39" s="53" t="s">
        <v>373</v>
      </c>
      <c r="C39" s="51"/>
      <c r="D39" s="51"/>
      <c r="E39" s="51">
        <v>12327500</v>
      </c>
    </row>
    <row r="40" spans="1:5" hidden="1" x14ac:dyDescent="0.25">
      <c r="A40" s="53">
        <v>12020128</v>
      </c>
      <c r="B40" s="53" t="s">
        <v>374</v>
      </c>
      <c r="C40" s="51"/>
      <c r="D40" s="51"/>
      <c r="E40" s="51"/>
    </row>
    <row r="41" spans="1:5" hidden="1" x14ac:dyDescent="0.25">
      <c r="A41" s="53">
        <v>12020129</v>
      </c>
      <c r="B41" s="53" t="s">
        <v>375</v>
      </c>
      <c r="C41" s="51"/>
      <c r="D41" s="51"/>
      <c r="E41" s="51"/>
    </row>
    <row r="42" spans="1:5" hidden="1" x14ac:dyDescent="0.25">
      <c r="A42" s="53">
        <v>12020130</v>
      </c>
      <c r="B42" s="53" t="s">
        <v>376</v>
      </c>
      <c r="C42" s="51"/>
      <c r="D42" s="51"/>
      <c r="E42" s="51"/>
    </row>
    <row r="43" spans="1:5" hidden="1" x14ac:dyDescent="0.25">
      <c r="A43" s="53">
        <v>12020132</v>
      </c>
      <c r="B43" s="53" t="s">
        <v>377</v>
      </c>
      <c r="C43" s="51"/>
      <c r="D43" s="51"/>
      <c r="E43" s="51"/>
    </row>
    <row r="44" spans="1:5" hidden="1" x14ac:dyDescent="0.25">
      <c r="A44" s="53">
        <v>12020134</v>
      </c>
      <c r="B44" s="53" t="s">
        <v>378</v>
      </c>
      <c r="C44" s="51"/>
      <c r="D44" s="51"/>
      <c r="E44" s="51"/>
    </row>
    <row r="45" spans="1:5" hidden="1" x14ac:dyDescent="0.25">
      <c r="A45" s="53">
        <v>12020135</v>
      </c>
      <c r="B45" s="53" t="s">
        <v>379</v>
      </c>
      <c r="C45" s="51"/>
      <c r="D45" s="51"/>
      <c r="E45" s="51"/>
    </row>
    <row r="46" spans="1:5" hidden="1" x14ac:dyDescent="0.25">
      <c r="A46" s="53">
        <v>12020136</v>
      </c>
      <c r="B46" s="53" t="s">
        <v>380</v>
      </c>
      <c r="C46" s="51"/>
      <c r="D46" s="51"/>
      <c r="E46" s="51"/>
    </row>
    <row r="47" spans="1:5" hidden="1" x14ac:dyDescent="0.25">
      <c r="A47" s="53">
        <v>12020137</v>
      </c>
      <c r="B47" s="53" t="s">
        <v>381</v>
      </c>
      <c r="C47" s="51"/>
      <c r="D47" s="51"/>
      <c r="E47" s="51"/>
    </row>
    <row r="48" spans="1:5" hidden="1" x14ac:dyDescent="0.25">
      <c r="A48" s="53">
        <v>12020138</v>
      </c>
      <c r="B48" s="53" t="s">
        <v>382</v>
      </c>
      <c r="C48" s="51"/>
      <c r="D48" s="51"/>
      <c r="E48" s="51"/>
    </row>
    <row r="49" spans="1:5" hidden="1" x14ac:dyDescent="0.25">
      <c r="A49" s="53">
        <v>12020141</v>
      </c>
      <c r="B49" s="53" t="s">
        <v>383</v>
      </c>
      <c r="C49" s="51"/>
      <c r="D49" s="51"/>
      <c r="E49" s="51"/>
    </row>
    <row r="50" spans="1:5" hidden="1" x14ac:dyDescent="0.25">
      <c r="A50" s="53">
        <v>12020142</v>
      </c>
      <c r="B50" s="53" t="s">
        <v>384</v>
      </c>
      <c r="C50" s="51"/>
      <c r="D50" s="51"/>
      <c r="E50" s="51"/>
    </row>
    <row r="51" spans="1:5" hidden="1" x14ac:dyDescent="0.25">
      <c r="A51" s="53">
        <v>12020143</v>
      </c>
      <c r="B51" s="53" t="s">
        <v>385</v>
      </c>
      <c r="C51" s="51"/>
      <c r="D51" s="51"/>
      <c r="E51" s="51"/>
    </row>
    <row r="52" spans="1:5" hidden="1" x14ac:dyDescent="0.25">
      <c r="A52" s="53">
        <v>12020145</v>
      </c>
      <c r="B52" s="53" t="s">
        <v>386</v>
      </c>
      <c r="C52" s="51"/>
      <c r="D52" s="51"/>
      <c r="E52" s="51"/>
    </row>
    <row r="53" spans="1:5" s="1" customFormat="1" x14ac:dyDescent="0.25">
      <c r="A53" s="14">
        <v>12020400</v>
      </c>
      <c r="B53" s="14" t="s">
        <v>387</v>
      </c>
      <c r="C53" s="11">
        <f>SUM(C54:C78)</f>
        <v>0</v>
      </c>
      <c r="D53" s="11">
        <f>SUM(D54:D78)</f>
        <v>0</v>
      </c>
      <c r="E53" s="11">
        <f>SUM(E54:E78)</f>
        <v>76154775.299999997</v>
      </c>
    </row>
    <row r="54" spans="1:5" hidden="1" x14ac:dyDescent="0.25">
      <c r="A54" s="53">
        <v>12020409</v>
      </c>
      <c r="B54" s="53" t="s">
        <v>388</v>
      </c>
      <c r="C54" s="51"/>
      <c r="D54" s="51"/>
      <c r="E54" s="51"/>
    </row>
    <row r="55" spans="1:5" hidden="1" x14ac:dyDescent="0.25">
      <c r="A55" s="53">
        <v>12020417</v>
      </c>
      <c r="B55" s="53" t="s">
        <v>389</v>
      </c>
      <c r="C55" s="51"/>
      <c r="D55" s="51"/>
      <c r="E55" s="51"/>
    </row>
    <row r="56" spans="1:5" hidden="1" x14ac:dyDescent="0.25">
      <c r="A56" s="53">
        <v>12020419</v>
      </c>
      <c r="B56" s="53" t="s">
        <v>390</v>
      </c>
      <c r="C56" s="51"/>
      <c r="D56" s="51"/>
      <c r="E56" s="51"/>
    </row>
    <row r="57" spans="1:5" hidden="1" x14ac:dyDescent="0.25">
      <c r="A57" s="53">
        <v>12020427</v>
      </c>
      <c r="B57" s="53" t="s">
        <v>391</v>
      </c>
      <c r="C57" s="51"/>
      <c r="D57" s="51"/>
      <c r="E57" s="51"/>
    </row>
    <row r="58" spans="1:5" hidden="1" x14ac:dyDescent="0.25">
      <c r="A58" s="53">
        <v>12020428</v>
      </c>
      <c r="B58" s="53" t="s">
        <v>392</v>
      </c>
      <c r="C58" s="51"/>
      <c r="D58" s="51"/>
      <c r="E58" s="51"/>
    </row>
    <row r="59" spans="1:5" hidden="1" x14ac:dyDescent="0.25">
      <c r="A59" s="53">
        <v>12020430</v>
      </c>
      <c r="B59" s="53" t="s">
        <v>393</v>
      </c>
      <c r="C59" s="51"/>
      <c r="D59" s="51"/>
      <c r="E59" s="51"/>
    </row>
    <row r="60" spans="1:5" hidden="1" x14ac:dyDescent="0.25">
      <c r="A60" s="53">
        <v>12020436</v>
      </c>
      <c r="B60" s="53" t="s">
        <v>394</v>
      </c>
      <c r="C60" s="51"/>
      <c r="D60" s="51"/>
      <c r="E60" s="51"/>
    </row>
    <row r="61" spans="1:5" x14ac:dyDescent="0.25">
      <c r="A61" s="53">
        <v>12020438</v>
      </c>
      <c r="B61" s="53" t="s">
        <v>395</v>
      </c>
      <c r="C61" s="51"/>
      <c r="D61" s="51"/>
      <c r="E61" s="51">
        <v>196400</v>
      </c>
    </row>
    <row r="62" spans="1:5" x14ac:dyDescent="0.25">
      <c r="A62" s="53">
        <v>12020441</v>
      </c>
      <c r="B62" s="53" t="s">
        <v>396</v>
      </c>
      <c r="C62" s="51"/>
      <c r="D62" s="51"/>
      <c r="E62" s="51">
        <v>50000</v>
      </c>
    </row>
    <row r="63" spans="1:5" hidden="1" x14ac:dyDescent="0.25">
      <c r="A63" s="53">
        <v>12020442</v>
      </c>
      <c r="B63" s="53" t="s">
        <v>397</v>
      </c>
      <c r="C63" s="51"/>
      <c r="D63" s="51"/>
      <c r="E63" s="51"/>
    </row>
    <row r="64" spans="1:5" x14ac:dyDescent="0.25">
      <c r="A64" s="53">
        <v>12020443</v>
      </c>
      <c r="B64" s="53" t="s">
        <v>398</v>
      </c>
      <c r="C64" s="51"/>
      <c r="D64" s="51"/>
      <c r="E64" s="51">
        <v>166000</v>
      </c>
    </row>
    <row r="65" spans="1:5" x14ac:dyDescent="0.25">
      <c r="A65" s="53">
        <v>12020445</v>
      </c>
      <c r="B65" s="53" t="s">
        <v>399</v>
      </c>
      <c r="C65" s="51"/>
      <c r="D65" s="51"/>
      <c r="E65" s="51">
        <v>188000</v>
      </c>
    </row>
    <row r="66" spans="1:5" hidden="1" x14ac:dyDescent="0.25">
      <c r="A66" s="53">
        <v>12020446</v>
      </c>
      <c r="B66" s="53" t="s">
        <v>400</v>
      </c>
      <c r="C66" s="51"/>
      <c r="D66" s="51"/>
      <c r="E66" s="51"/>
    </row>
    <row r="67" spans="1:5" x14ac:dyDescent="0.25">
      <c r="A67" s="53">
        <v>12020447</v>
      </c>
      <c r="B67" s="53" t="s">
        <v>401</v>
      </c>
      <c r="C67" s="51"/>
      <c r="D67" s="51"/>
      <c r="E67" s="51">
        <v>14304000</v>
      </c>
    </row>
    <row r="68" spans="1:5" hidden="1" x14ac:dyDescent="0.25">
      <c r="A68" s="53">
        <v>12020448</v>
      </c>
      <c r="B68" s="53" t="s">
        <v>402</v>
      </c>
      <c r="C68" s="51"/>
      <c r="D68" s="51"/>
      <c r="E68" s="51"/>
    </row>
    <row r="69" spans="1:5" x14ac:dyDescent="0.25">
      <c r="A69" s="53">
        <v>12020449</v>
      </c>
      <c r="B69" s="53" t="s">
        <v>403</v>
      </c>
      <c r="C69" s="51"/>
      <c r="D69" s="51"/>
      <c r="E69" s="51">
        <v>2618800</v>
      </c>
    </row>
    <row r="70" spans="1:5" hidden="1" x14ac:dyDescent="0.25">
      <c r="A70" s="53">
        <v>12020450</v>
      </c>
      <c r="B70" s="53" t="s">
        <v>404</v>
      </c>
      <c r="C70" s="51"/>
      <c r="D70" s="51"/>
      <c r="E70" s="51"/>
    </row>
    <row r="71" spans="1:5" hidden="1" x14ac:dyDescent="0.25">
      <c r="A71" s="53">
        <v>12020451</v>
      </c>
      <c r="B71" s="53" t="s">
        <v>405</v>
      </c>
      <c r="C71" s="51"/>
      <c r="D71" s="51"/>
      <c r="E71" s="51"/>
    </row>
    <row r="72" spans="1:5" hidden="1" x14ac:dyDescent="0.25">
      <c r="A72" s="53">
        <v>12020453</v>
      </c>
      <c r="B72" s="53" t="s">
        <v>406</v>
      </c>
      <c r="C72" s="51"/>
      <c r="D72" s="51"/>
      <c r="E72" s="51"/>
    </row>
    <row r="73" spans="1:5" hidden="1" x14ac:dyDescent="0.25">
      <c r="A73" s="53">
        <v>12020463</v>
      </c>
      <c r="B73" s="53" t="s">
        <v>407</v>
      </c>
      <c r="C73" s="51"/>
      <c r="D73" s="51"/>
      <c r="E73" s="51"/>
    </row>
    <row r="74" spans="1:5" hidden="1" x14ac:dyDescent="0.25">
      <c r="A74" s="53">
        <v>12020464</v>
      </c>
      <c r="B74" s="53" t="s">
        <v>408</v>
      </c>
      <c r="C74" s="51"/>
      <c r="D74" s="51"/>
      <c r="E74" s="51"/>
    </row>
    <row r="75" spans="1:5" hidden="1" x14ac:dyDescent="0.25">
      <c r="A75" s="53">
        <v>12020465</v>
      </c>
      <c r="B75" s="53" t="s">
        <v>409</v>
      </c>
      <c r="C75" s="51"/>
      <c r="D75" s="51"/>
      <c r="E75" s="51"/>
    </row>
    <row r="76" spans="1:5" hidden="1" x14ac:dyDescent="0.25">
      <c r="A76" s="53">
        <v>12020466</v>
      </c>
      <c r="B76" s="53" t="s">
        <v>410</v>
      </c>
      <c r="C76" s="51"/>
      <c r="D76" s="51"/>
      <c r="E76" s="51"/>
    </row>
    <row r="77" spans="1:5" hidden="1" x14ac:dyDescent="0.25">
      <c r="A77" s="53">
        <v>12020470</v>
      </c>
      <c r="B77" s="53" t="s">
        <v>411</v>
      </c>
      <c r="C77" s="51"/>
      <c r="D77" s="51"/>
      <c r="E77" s="51"/>
    </row>
    <row r="78" spans="1:5" x14ac:dyDescent="0.25">
      <c r="A78" s="53">
        <v>12020480</v>
      </c>
      <c r="B78" s="53" t="s">
        <v>412</v>
      </c>
      <c r="C78" s="51"/>
      <c r="D78" s="51"/>
      <c r="E78" s="51">
        <v>58631575.299999997</v>
      </c>
    </row>
    <row r="79" spans="1:5" s="1" customFormat="1" x14ac:dyDescent="0.25">
      <c r="A79" s="14">
        <v>12020500</v>
      </c>
      <c r="B79" s="14" t="s">
        <v>413</v>
      </c>
      <c r="C79" s="11">
        <f>C80</f>
        <v>0</v>
      </c>
      <c r="D79" s="11">
        <f t="shared" ref="D79:E79" si="9">D80</f>
        <v>0</v>
      </c>
      <c r="E79" s="11">
        <f t="shared" si="9"/>
        <v>0</v>
      </c>
    </row>
    <row r="80" spans="1:5" hidden="1" x14ac:dyDescent="0.25">
      <c r="A80" s="53">
        <v>12020501</v>
      </c>
      <c r="B80" s="53" t="s">
        <v>414</v>
      </c>
      <c r="C80" s="51"/>
      <c r="D80" s="51"/>
      <c r="E80" s="51"/>
    </row>
    <row r="81" spans="1:5" s="1" customFormat="1" x14ac:dyDescent="0.25">
      <c r="A81" s="14">
        <v>12020600</v>
      </c>
      <c r="B81" s="14" t="s">
        <v>415</v>
      </c>
      <c r="C81" s="11">
        <f>SUM(C82:C94)</f>
        <v>13765920</v>
      </c>
      <c r="D81" s="11">
        <f t="shared" ref="D81:E81" si="10">SUM(D82:D94)</f>
        <v>100000</v>
      </c>
      <c r="E81" s="11">
        <f t="shared" si="10"/>
        <v>14331420</v>
      </c>
    </row>
    <row r="82" spans="1:5" hidden="1" x14ac:dyDescent="0.25">
      <c r="A82" s="53">
        <v>12020601</v>
      </c>
      <c r="B82" s="53" t="s">
        <v>416</v>
      </c>
      <c r="C82" s="51"/>
      <c r="D82" s="51"/>
      <c r="E82" s="51"/>
    </row>
    <row r="83" spans="1:5" hidden="1" x14ac:dyDescent="0.25">
      <c r="A83" s="53">
        <v>12020602</v>
      </c>
      <c r="B83" s="53" t="s">
        <v>417</v>
      </c>
      <c r="C83" s="51"/>
      <c r="D83" s="51"/>
      <c r="E83" s="51"/>
    </row>
    <row r="84" spans="1:5" hidden="1" x14ac:dyDescent="0.25">
      <c r="A84" s="53">
        <v>12020603</v>
      </c>
      <c r="B84" s="53" t="s">
        <v>418</v>
      </c>
      <c r="C84" s="51"/>
      <c r="D84" s="51"/>
      <c r="E84" s="51"/>
    </row>
    <row r="85" spans="1:5" x14ac:dyDescent="0.25">
      <c r="A85" s="53">
        <v>12020604</v>
      </c>
      <c r="B85" s="53" t="s">
        <v>419</v>
      </c>
      <c r="C85" s="51"/>
      <c r="D85" s="51"/>
      <c r="E85" s="51">
        <v>665500</v>
      </c>
    </row>
    <row r="86" spans="1:5" hidden="1" x14ac:dyDescent="0.25">
      <c r="A86" s="53">
        <v>12020608</v>
      </c>
      <c r="B86" s="53" t="s">
        <v>420</v>
      </c>
      <c r="C86" s="51"/>
      <c r="D86" s="51"/>
      <c r="E86" s="51"/>
    </row>
    <row r="87" spans="1:5" hidden="1" x14ac:dyDescent="0.25">
      <c r="A87" s="53">
        <v>12020609</v>
      </c>
      <c r="B87" s="53" t="s">
        <v>421</v>
      </c>
      <c r="C87" s="51"/>
      <c r="D87" s="51"/>
      <c r="E87" s="51"/>
    </row>
    <row r="88" spans="1:5" hidden="1" x14ac:dyDescent="0.25">
      <c r="A88" s="53">
        <v>12020611</v>
      </c>
      <c r="B88" s="53" t="s">
        <v>422</v>
      </c>
      <c r="C88" s="51"/>
      <c r="D88" s="51"/>
      <c r="E88" s="51"/>
    </row>
    <row r="89" spans="1:5" ht="27.6" hidden="1" x14ac:dyDescent="0.25">
      <c r="A89" s="53">
        <v>12020612</v>
      </c>
      <c r="B89" s="53" t="s">
        <v>423</v>
      </c>
      <c r="C89" s="51"/>
      <c r="D89" s="51"/>
      <c r="E89" s="51"/>
    </row>
    <row r="90" spans="1:5" x14ac:dyDescent="0.25">
      <c r="A90" s="53">
        <v>12020614</v>
      </c>
      <c r="B90" s="53" t="s">
        <v>424</v>
      </c>
      <c r="C90" s="51">
        <v>13765920</v>
      </c>
      <c r="D90" s="51">
        <v>100000</v>
      </c>
      <c r="E90" s="51">
        <v>13665920</v>
      </c>
    </row>
    <row r="91" spans="1:5" hidden="1" x14ac:dyDescent="0.25">
      <c r="A91" s="53">
        <v>12020615</v>
      </c>
      <c r="B91" s="53" t="s">
        <v>425</v>
      </c>
      <c r="C91" s="51"/>
      <c r="D91" s="51"/>
      <c r="E91" s="51"/>
    </row>
    <row r="92" spans="1:5" hidden="1" x14ac:dyDescent="0.25">
      <c r="A92" s="53">
        <v>12020616</v>
      </c>
      <c r="B92" s="53" t="s">
        <v>426</v>
      </c>
      <c r="C92" s="51"/>
      <c r="D92" s="51"/>
      <c r="E92" s="51"/>
    </row>
    <row r="93" spans="1:5" hidden="1" x14ac:dyDescent="0.25">
      <c r="A93" s="53">
        <v>12020617</v>
      </c>
      <c r="B93" s="53" t="s">
        <v>427</v>
      </c>
      <c r="C93" s="51"/>
      <c r="D93" s="51"/>
      <c r="E93" s="51"/>
    </row>
    <row r="94" spans="1:5" hidden="1" x14ac:dyDescent="0.25">
      <c r="A94" s="53">
        <v>12020618</v>
      </c>
      <c r="B94" s="53" t="s">
        <v>428</v>
      </c>
      <c r="C94" s="51"/>
      <c r="D94" s="51"/>
      <c r="E94" s="51"/>
    </row>
    <row r="95" spans="1:5" s="1" customFormat="1" x14ac:dyDescent="0.25">
      <c r="A95" s="14">
        <v>12020700</v>
      </c>
      <c r="B95" s="14" t="s">
        <v>429</v>
      </c>
      <c r="C95" s="11">
        <f>SUM(C96:C104)</f>
        <v>0</v>
      </c>
      <c r="D95" s="11">
        <f t="shared" ref="D95:E95" si="11">SUM(D96:D104)</f>
        <v>0</v>
      </c>
      <c r="E95" s="11">
        <f t="shared" si="11"/>
        <v>24000000</v>
      </c>
    </row>
    <row r="96" spans="1:5" hidden="1" x14ac:dyDescent="0.25">
      <c r="A96" s="53">
        <v>12020701</v>
      </c>
      <c r="B96" s="53" t="s">
        <v>430</v>
      </c>
      <c r="C96" s="51"/>
      <c r="D96" s="51"/>
      <c r="E96" s="51"/>
    </row>
    <row r="97" spans="1:5" hidden="1" x14ac:dyDescent="0.25">
      <c r="A97" s="53">
        <v>12020702</v>
      </c>
      <c r="B97" s="53" t="s">
        <v>431</v>
      </c>
      <c r="C97" s="51"/>
      <c r="D97" s="51"/>
      <c r="E97" s="51"/>
    </row>
    <row r="98" spans="1:5" hidden="1" x14ac:dyDescent="0.25">
      <c r="A98" s="53">
        <v>12020703</v>
      </c>
      <c r="B98" s="53" t="s">
        <v>432</v>
      </c>
      <c r="C98" s="51"/>
      <c r="D98" s="51"/>
      <c r="E98" s="51"/>
    </row>
    <row r="99" spans="1:5" x14ac:dyDescent="0.25">
      <c r="A99" s="53">
        <v>12020704</v>
      </c>
      <c r="B99" s="53" t="s">
        <v>433</v>
      </c>
      <c r="C99" s="51"/>
      <c r="D99" s="51"/>
      <c r="E99" s="51">
        <v>24000000</v>
      </c>
    </row>
    <row r="100" spans="1:5" hidden="1" x14ac:dyDescent="0.25">
      <c r="A100" s="53">
        <v>12020705</v>
      </c>
      <c r="B100" s="53" t="s">
        <v>434</v>
      </c>
      <c r="C100" s="51"/>
      <c r="D100" s="51"/>
      <c r="E100" s="51"/>
    </row>
    <row r="101" spans="1:5" hidden="1" x14ac:dyDescent="0.25">
      <c r="A101" s="53">
        <v>12020707</v>
      </c>
      <c r="B101" s="53" t="s">
        <v>435</v>
      </c>
      <c r="C101" s="51"/>
      <c r="D101" s="51"/>
      <c r="E101" s="51"/>
    </row>
    <row r="102" spans="1:5" hidden="1" x14ac:dyDescent="0.25">
      <c r="A102" s="53">
        <v>12020708</v>
      </c>
      <c r="B102" s="53" t="s">
        <v>436</v>
      </c>
      <c r="C102" s="51"/>
      <c r="D102" s="51"/>
      <c r="E102" s="51"/>
    </row>
    <row r="103" spans="1:5" hidden="1" x14ac:dyDescent="0.25">
      <c r="A103" s="53">
        <v>12020709</v>
      </c>
      <c r="B103" s="53" t="s">
        <v>437</v>
      </c>
      <c r="C103" s="51"/>
      <c r="D103" s="51"/>
      <c r="E103" s="51"/>
    </row>
    <row r="104" spans="1:5" hidden="1" x14ac:dyDescent="0.25">
      <c r="A104" s="53">
        <v>12020711</v>
      </c>
      <c r="B104" s="53" t="s">
        <v>438</v>
      </c>
      <c r="C104" s="51"/>
      <c r="D104" s="51"/>
      <c r="E104" s="51"/>
    </row>
    <row r="105" spans="1:5" s="1" customFormat="1" x14ac:dyDescent="0.25">
      <c r="A105" s="14">
        <v>12020800</v>
      </c>
      <c r="B105" s="14" t="s">
        <v>439</v>
      </c>
      <c r="C105" s="11">
        <f>SUM(C106:C108)</f>
        <v>0</v>
      </c>
      <c r="D105" s="11">
        <f t="shared" ref="D105:E105" si="12">SUM(D106:D108)</f>
        <v>0</v>
      </c>
      <c r="E105" s="11">
        <f t="shared" si="12"/>
        <v>605000</v>
      </c>
    </row>
    <row r="106" spans="1:5" hidden="1" x14ac:dyDescent="0.25">
      <c r="A106" s="53">
        <v>12020801</v>
      </c>
      <c r="B106" s="53" t="s">
        <v>440</v>
      </c>
      <c r="C106" s="51"/>
      <c r="D106" s="51"/>
      <c r="E106" s="51"/>
    </row>
    <row r="107" spans="1:5" x14ac:dyDescent="0.25">
      <c r="A107" s="53">
        <v>12020803</v>
      </c>
      <c r="B107" s="53" t="s">
        <v>441</v>
      </c>
      <c r="C107" s="51"/>
      <c r="D107" s="51"/>
      <c r="E107" s="51">
        <v>605000</v>
      </c>
    </row>
    <row r="108" spans="1:5" hidden="1" x14ac:dyDescent="0.25">
      <c r="A108" s="53">
        <v>12020804</v>
      </c>
      <c r="B108" s="53" t="s">
        <v>442</v>
      </c>
      <c r="C108" s="51"/>
      <c r="D108" s="51"/>
      <c r="E108" s="51"/>
    </row>
    <row r="109" spans="1:5" s="1" customFormat="1" x14ac:dyDescent="0.25">
      <c r="A109" s="14">
        <v>12020900</v>
      </c>
      <c r="B109" s="14" t="s">
        <v>443</v>
      </c>
      <c r="C109" s="11">
        <f>C110</f>
        <v>0</v>
      </c>
      <c r="D109" s="11">
        <f t="shared" ref="D109:E109" si="13">D110</f>
        <v>0</v>
      </c>
      <c r="E109" s="11">
        <f t="shared" si="13"/>
        <v>0</v>
      </c>
    </row>
    <row r="110" spans="1:5" hidden="1" x14ac:dyDescent="0.25">
      <c r="A110" s="53">
        <v>12020901</v>
      </c>
      <c r="B110" s="53" t="s">
        <v>444</v>
      </c>
      <c r="C110" s="51"/>
      <c r="D110" s="51"/>
      <c r="E110" s="51"/>
    </row>
    <row r="111" spans="1:5" s="1" customFormat="1" x14ac:dyDescent="0.25">
      <c r="A111" s="14">
        <v>12021000</v>
      </c>
      <c r="B111" s="14" t="s">
        <v>445</v>
      </c>
      <c r="C111" s="11">
        <f>C112</f>
        <v>0</v>
      </c>
      <c r="D111" s="11">
        <f t="shared" ref="D111:E111" si="14">D112</f>
        <v>0</v>
      </c>
      <c r="E111" s="11">
        <f t="shared" si="14"/>
        <v>0</v>
      </c>
    </row>
    <row r="112" spans="1:5" hidden="1" x14ac:dyDescent="0.25">
      <c r="A112" s="53">
        <v>12021004</v>
      </c>
      <c r="B112" s="53" t="s">
        <v>446</v>
      </c>
      <c r="C112" s="51"/>
      <c r="D112" s="51"/>
      <c r="E112" s="51"/>
    </row>
    <row r="113" spans="1:5" s="1" customFormat="1" x14ac:dyDescent="0.25">
      <c r="A113" s="14">
        <v>12021100</v>
      </c>
      <c r="B113" s="14" t="s">
        <v>447</v>
      </c>
      <c r="C113" s="11">
        <f>SUM(C114:C115)</f>
        <v>0</v>
      </c>
      <c r="D113" s="11">
        <f t="shared" ref="D113:E113" si="15">SUM(D114:D115)</f>
        <v>0</v>
      </c>
      <c r="E113" s="11">
        <f t="shared" si="15"/>
        <v>1331000</v>
      </c>
    </row>
    <row r="114" spans="1:5" x14ac:dyDescent="0.25">
      <c r="A114" s="53">
        <v>12021102</v>
      </c>
      <c r="B114" s="53" t="s">
        <v>448</v>
      </c>
      <c r="C114" s="51"/>
      <c r="D114" s="51"/>
      <c r="E114" s="51">
        <v>1331000</v>
      </c>
    </row>
    <row r="115" spans="1:5" hidden="1" x14ac:dyDescent="0.25">
      <c r="A115" s="53">
        <v>12021103</v>
      </c>
      <c r="B115" s="53" t="s">
        <v>449</v>
      </c>
      <c r="C115" s="51"/>
      <c r="D115" s="51"/>
      <c r="E115" s="51"/>
    </row>
    <row r="116" spans="1:5" s="1" customFormat="1" x14ac:dyDescent="0.25">
      <c r="A116" s="14">
        <v>12021200</v>
      </c>
      <c r="B116" s="14" t="s">
        <v>450</v>
      </c>
      <c r="C116" s="11">
        <f>C117</f>
        <v>0</v>
      </c>
      <c r="D116" s="11">
        <f t="shared" ref="D116:E116" si="16">D117</f>
        <v>0</v>
      </c>
      <c r="E116" s="11">
        <f t="shared" si="16"/>
        <v>0</v>
      </c>
    </row>
    <row r="117" spans="1:5" hidden="1" x14ac:dyDescent="0.25">
      <c r="A117" s="53">
        <v>12021210</v>
      </c>
      <c r="B117" s="53" t="s">
        <v>451</v>
      </c>
      <c r="C117" s="51"/>
      <c r="D117" s="51"/>
      <c r="E117" s="51"/>
    </row>
    <row r="118" spans="1:5" s="1" customFormat="1" x14ac:dyDescent="0.25">
      <c r="A118" s="14">
        <v>13000000</v>
      </c>
      <c r="B118" s="14" t="s">
        <v>452</v>
      </c>
      <c r="C118" s="11">
        <f>C119+C125</f>
        <v>0</v>
      </c>
      <c r="D118" s="16">
        <f t="shared" ref="D118:E118" si="17">D119+D125</f>
        <v>0</v>
      </c>
      <c r="E118" s="16">
        <f t="shared" si="17"/>
        <v>0</v>
      </c>
    </row>
    <row r="119" spans="1:5" s="1" customFormat="1" x14ac:dyDescent="0.25">
      <c r="A119" s="14">
        <v>13010000</v>
      </c>
      <c r="B119" s="14" t="s">
        <v>453</v>
      </c>
      <c r="C119" s="11">
        <f>C120+C123</f>
        <v>0</v>
      </c>
      <c r="D119" s="16">
        <f t="shared" ref="D119:E119" si="18">D120+D123</f>
        <v>0</v>
      </c>
      <c r="E119" s="16">
        <f t="shared" si="18"/>
        <v>0</v>
      </c>
    </row>
    <row r="120" spans="1:5" s="1" customFormat="1" x14ac:dyDescent="0.25">
      <c r="A120" s="14">
        <v>13010100</v>
      </c>
      <c r="B120" s="14" t="s">
        <v>454</v>
      </c>
      <c r="C120" s="11">
        <f>SUM(C121:C122)</f>
        <v>0</v>
      </c>
      <c r="D120" s="11">
        <f t="shared" ref="D120:E120" si="19">SUM(D121:D122)</f>
        <v>0</v>
      </c>
      <c r="E120" s="11">
        <f t="shared" si="19"/>
        <v>0</v>
      </c>
    </row>
    <row r="121" spans="1:5" hidden="1" x14ac:dyDescent="0.25">
      <c r="A121" s="53">
        <v>13010101</v>
      </c>
      <c r="B121" s="53" t="s">
        <v>455</v>
      </c>
      <c r="C121" s="51"/>
      <c r="D121" s="51"/>
      <c r="E121" s="51"/>
    </row>
    <row r="122" spans="1:5" hidden="1" x14ac:dyDescent="0.25">
      <c r="A122" s="53">
        <v>13010102</v>
      </c>
      <c r="B122" s="53" t="s">
        <v>456</v>
      </c>
      <c r="C122" s="51"/>
      <c r="D122" s="51"/>
      <c r="E122" s="51"/>
    </row>
    <row r="123" spans="1:5" s="1" customFormat="1" x14ac:dyDescent="0.25">
      <c r="A123" s="14">
        <v>13010200</v>
      </c>
      <c r="B123" s="14" t="s">
        <v>457</v>
      </c>
      <c r="C123" s="11">
        <f>C124</f>
        <v>0</v>
      </c>
      <c r="D123" s="11">
        <f t="shared" ref="D123:E123" si="20">D124</f>
        <v>0</v>
      </c>
      <c r="E123" s="11">
        <f t="shared" si="20"/>
        <v>0</v>
      </c>
    </row>
    <row r="124" spans="1:5" hidden="1" x14ac:dyDescent="0.25">
      <c r="A124" s="53">
        <v>13010202</v>
      </c>
      <c r="B124" s="53" t="s">
        <v>458</v>
      </c>
      <c r="C124" s="51"/>
      <c r="D124" s="51"/>
      <c r="E124" s="51"/>
    </row>
    <row r="125" spans="1:5" s="1" customFormat="1" x14ac:dyDescent="0.25">
      <c r="A125" s="14">
        <v>13020000</v>
      </c>
      <c r="B125" s="14" t="s">
        <v>759</v>
      </c>
      <c r="C125" s="11">
        <f>C126</f>
        <v>0</v>
      </c>
      <c r="D125" s="11">
        <f t="shared" ref="D125:E128" si="21">D126</f>
        <v>0</v>
      </c>
      <c r="E125" s="11">
        <f t="shared" si="21"/>
        <v>0</v>
      </c>
    </row>
    <row r="126" spans="1:5" s="1" customFormat="1" x14ac:dyDescent="0.25">
      <c r="A126" s="14">
        <v>13020100</v>
      </c>
      <c r="B126" s="14" t="s">
        <v>459</v>
      </c>
      <c r="C126" s="11">
        <f>C127</f>
        <v>0</v>
      </c>
      <c r="D126" s="11">
        <f t="shared" si="21"/>
        <v>0</v>
      </c>
      <c r="E126" s="11">
        <f t="shared" si="21"/>
        <v>0</v>
      </c>
    </row>
    <row r="127" spans="1:5" hidden="1" x14ac:dyDescent="0.25">
      <c r="A127" s="53">
        <v>13020106</v>
      </c>
      <c r="B127" s="53" t="s">
        <v>460</v>
      </c>
      <c r="C127" s="51"/>
      <c r="D127" s="51"/>
      <c r="E127" s="51"/>
    </row>
    <row r="128" spans="1:5" s="1" customFormat="1" x14ac:dyDescent="0.25">
      <c r="A128" s="14">
        <v>14020100</v>
      </c>
      <c r="B128" s="14" t="s">
        <v>601</v>
      </c>
      <c r="C128" s="11">
        <f>C129</f>
        <v>0</v>
      </c>
      <c r="D128" s="11">
        <f t="shared" si="21"/>
        <v>0</v>
      </c>
      <c r="E128" s="11">
        <f t="shared" si="21"/>
        <v>0</v>
      </c>
    </row>
    <row r="129" spans="1:5" x14ac:dyDescent="0.25">
      <c r="A129" s="53">
        <v>14020106</v>
      </c>
      <c r="B129" s="53" t="s">
        <v>460</v>
      </c>
      <c r="C129" s="51">
        <v>0</v>
      </c>
      <c r="D129" s="51"/>
      <c r="E129" s="51"/>
    </row>
    <row r="130" spans="1:5" hidden="1" x14ac:dyDescent="0.25"/>
    <row r="131" spans="1:5" hidden="1" x14ac:dyDescent="0.25"/>
    <row r="132" spans="1:5" hidden="1" x14ac:dyDescent="0.25"/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TyiE+IvhDE0W3L79a0PZQnNmn0oQ2i5FWEZr3CwP738QzYj6YoZ9/Rvtlvb2gzhk6J5OGLV1zi4WWi/dhEp0Ag==" saltValue="ZjjSzdQY20Wa8mQqoT0tr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E300"/>
  <sheetViews>
    <sheetView view="pageBreakPreview" topLeftCell="A107" zoomScale="90" zoomScaleNormal="130" zoomScaleSheetLayoutView="90" workbookViewId="0">
      <selection sqref="A1:E1"/>
    </sheetView>
  </sheetViews>
  <sheetFormatPr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67" t="s">
        <v>464</v>
      </c>
      <c r="B1" s="67"/>
      <c r="C1" s="67"/>
      <c r="D1" s="67"/>
      <c r="E1" s="67"/>
    </row>
    <row r="2" spans="1:5" x14ac:dyDescent="0.25">
      <c r="A2" s="68" t="s">
        <v>766</v>
      </c>
      <c r="B2" s="68"/>
      <c r="C2" s="68"/>
      <c r="D2" s="68"/>
      <c r="E2" s="68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111</v>
      </c>
      <c r="C4" s="50" t="s">
        <v>598</v>
      </c>
      <c r="D4" s="50" t="s">
        <v>599</v>
      </c>
      <c r="E4" s="50" t="s">
        <v>600</v>
      </c>
    </row>
    <row r="5" spans="1:5" x14ac:dyDescent="0.25">
      <c r="A5" s="6"/>
      <c r="B5" s="5" t="s">
        <v>2</v>
      </c>
      <c r="C5" s="11">
        <f>C6+C118</f>
        <v>4734861785.8600006</v>
      </c>
      <c r="D5" s="11" t="e">
        <f t="shared" ref="D5:E5" si="0">D6+D118</f>
        <v>#VALUE!</v>
      </c>
      <c r="E5" s="11">
        <f t="shared" si="0"/>
        <v>7486601841.3099995</v>
      </c>
    </row>
    <row r="6" spans="1:5" x14ac:dyDescent="0.25">
      <c r="A6" s="4">
        <v>2</v>
      </c>
      <c r="B6" s="5" t="s">
        <v>147</v>
      </c>
      <c r="C6" s="11">
        <f>C7+C25</f>
        <v>3631067456.8600001</v>
      </c>
      <c r="D6" s="11" t="e">
        <f>D7+D25</f>
        <v>#VALUE!</v>
      </c>
      <c r="E6" s="11">
        <f>E7+E25</f>
        <v>3503719493.3099999</v>
      </c>
    </row>
    <row r="7" spans="1:5" x14ac:dyDescent="0.25">
      <c r="A7" s="4">
        <v>21</v>
      </c>
      <c r="B7" s="5" t="s">
        <v>148</v>
      </c>
      <c r="C7" s="11">
        <f>C8+C13+C20</f>
        <v>2110253175.8600001</v>
      </c>
      <c r="D7" s="11">
        <f t="shared" ref="D7:E7" si="1">D8+D13+D20</f>
        <v>1900753267.5</v>
      </c>
      <c r="E7" s="11">
        <f t="shared" si="1"/>
        <v>2268349658.3099999</v>
      </c>
    </row>
    <row r="8" spans="1:5" x14ac:dyDescent="0.25">
      <c r="A8" s="4">
        <v>2101</v>
      </c>
      <c r="B8" s="5" t="s">
        <v>149</v>
      </c>
      <c r="C8" s="11">
        <f>C9</f>
        <v>1810563738.8600001</v>
      </c>
      <c r="D8" s="11">
        <f t="shared" ref="D8:E8" si="2">D9</f>
        <v>1601063830.5</v>
      </c>
      <c r="E8" s="11">
        <f t="shared" si="2"/>
        <v>1693829380.55</v>
      </c>
    </row>
    <row r="9" spans="1:5" x14ac:dyDescent="0.25">
      <c r="A9" s="4">
        <v>210101</v>
      </c>
      <c r="B9" s="5" t="s">
        <v>150</v>
      </c>
      <c r="C9" s="11">
        <f>SUM(C10:C12)</f>
        <v>1810563738.8600001</v>
      </c>
      <c r="D9" s="11">
        <f>SUM(D10:D12)</f>
        <v>1601063830.5</v>
      </c>
      <c r="E9" s="11">
        <f>SUM(E10:E12)</f>
        <v>1693829380.55</v>
      </c>
    </row>
    <row r="10" spans="1:5" x14ac:dyDescent="0.25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1753802824.8600001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1544977730.5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1594623990.55</v>
      </c>
    </row>
    <row r="11" spans="1:5" x14ac:dyDescent="0.25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25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56760914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56086100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99205390</v>
      </c>
    </row>
    <row r="13" spans="1:5" x14ac:dyDescent="0.25">
      <c r="A13" s="4">
        <v>2102</v>
      </c>
      <c r="B13" s="5" t="s">
        <v>153</v>
      </c>
      <c r="C13" s="11">
        <f>C14+C18</f>
        <v>0</v>
      </c>
      <c r="D13" s="11">
        <f>D14+D18</f>
        <v>0</v>
      </c>
      <c r="E13" s="11">
        <f>E14+E18</f>
        <v>108000000</v>
      </c>
    </row>
    <row r="14" spans="1:5" x14ac:dyDescent="0.25">
      <c r="A14" s="4">
        <v>210201</v>
      </c>
      <c r="B14" s="5" t="s">
        <v>154</v>
      </c>
      <c r="C14" s="11">
        <f>SUM(C15:C17)</f>
        <v>0</v>
      </c>
      <c r="D14" s="11">
        <f>SUM(D15:D17)</f>
        <v>0</v>
      </c>
      <c r="E14" s="11">
        <f>SUM(E15:E17)</f>
        <v>108000000</v>
      </c>
    </row>
    <row r="15" spans="1:5" x14ac:dyDescent="0.25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0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0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25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25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108000000</v>
      </c>
    </row>
    <row r="18" spans="1:5" x14ac:dyDescent="0.25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25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25">
      <c r="A20" s="4">
        <v>210301</v>
      </c>
      <c r="B20" s="5" t="s">
        <v>160</v>
      </c>
      <c r="C20" s="11">
        <f>SUM(C21:C23)</f>
        <v>299689437</v>
      </c>
      <c r="D20" s="11">
        <f>SUM(D21:D23)</f>
        <v>299689437</v>
      </c>
      <c r="E20" s="11">
        <f>SUM(E21:E23)</f>
        <v>466520277.75999999</v>
      </c>
    </row>
    <row r="21" spans="1:5" x14ac:dyDescent="0.25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119875775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119875775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 x14ac:dyDescent="0.25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179813662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179813662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249862760.40000001</v>
      </c>
    </row>
    <row r="23" spans="1:5" x14ac:dyDescent="0.25">
      <c r="A23" s="6">
        <v>21030104</v>
      </c>
      <c r="B23" s="7" t="s">
        <v>541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16657517.359999999</v>
      </c>
    </row>
    <row r="24" spans="1:5" hidden="1" x14ac:dyDescent="0.25">
      <c r="A24" s="6"/>
      <c r="B24" s="7"/>
      <c r="C24" s="10"/>
      <c r="D24" s="10"/>
      <c r="E24" s="10"/>
    </row>
    <row r="25" spans="1:5" x14ac:dyDescent="0.25">
      <c r="A25" s="4">
        <v>22</v>
      </c>
      <c r="B25" s="5" t="s">
        <v>163</v>
      </c>
      <c r="C25" s="11">
        <f>C26+C103+C107+C112</f>
        <v>1520814281</v>
      </c>
      <c r="D25" s="11" t="e">
        <f t="shared" ref="D25:E25" si="4">D26+D103+D107+D112</f>
        <v>#VALUE!</v>
      </c>
      <c r="E25" s="11">
        <f t="shared" si="4"/>
        <v>1235369835</v>
      </c>
    </row>
    <row r="26" spans="1:5" x14ac:dyDescent="0.25">
      <c r="A26" s="4">
        <v>2202</v>
      </c>
      <c r="B26" s="5" t="s">
        <v>164</v>
      </c>
      <c r="C26" s="11">
        <f>C27+C32+C40+C54+C63+C66+C72+C81+C85+C88</f>
        <v>887479446</v>
      </c>
      <c r="D26" s="11" t="e">
        <f t="shared" ref="D26:E26" si="5">D27+D32+D40+D54+D63+D66+D72+D81+D85+D88</f>
        <v>#VALUE!</v>
      </c>
      <c r="E26" s="11">
        <f t="shared" si="5"/>
        <v>915535000</v>
      </c>
    </row>
    <row r="27" spans="1:5" x14ac:dyDescent="0.25">
      <c r="A27" s="4">
        <v>220201</v>
      </c>
      <c r="B27" s="5" t="s">
        <v>165</v>
      </c>
      <c r="C27" s="11">
        <f>SUM(C28:C31)</f>
        <v>33300000</v>
      </c>
      <c r="D27" s="11">
        <f t="shared" ref="D27:E27" si="6">SUM(D28:D31)</f>
        <v>24109700</v>
      </c>
      <c r="E27" s="11">
        <f t="shared" si="6"/>
        <v>114270000</v>
      </c>
    </row>
    <row r="28" spans="1:5" x14ac:dyDescent="0.25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10800000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10296000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33500000</v>
      </c>
    </row>
    <row r="29" spans="1:5" x14ac:dyDescent="0.25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22500000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13813700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30770000</v>
      </c>
    </row>
    <row r="30" spans="1:5" ht="30" x14ac:dyDescent="0.25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50000000</v>
      </c>
    </row>
    <row r="31" spans="1:5" x14ac:dyDescent="0.25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0</v>
      </c>
    </row>
    <row r="32" spans="1:5" x14ac:dyDescent="0.25">
      <c r="A32" s="4">
        <v>220202</v>
      </c>
      <c r="B32" s="5" t="s">
        <v>170</v>
      </c>
      <c r="C32" s="11">
        <f>SUM(C33:C39)</f>
        <v>500000</v>
      </c>
      <c r="D32" s="11">
        <f t="shared" ref="D32:E32" si="7">SUM(D33:D39)</f>
        <v>493000</v>
      </c>
      <c r="E32" s="11">
        <f t="shared" si="7"/>
        <v>1500000</v>
      </c>
    </row>
    <row r="33" spans="1:5" x14ac:dyDescent="0.25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500000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493000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1500000</v>
      </c>
    </row>
    <row r="34" spans="1:5" x14ac:dyDescent="0.25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25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25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25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25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25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25">
      <c r="A40" s="4">
        <v>220203</v>
      </c>
      <c r="B40" s="5" t="s">
        <v>178</v>
      </c>
      <c r="C40" s="11">
        <f>SUM(C41:C53)</f>
        <v>283100000</v>
      </c>
      <c r="D40" s="11">
        <f t="shared" ref="D40:E40" si="8">SUM(D41:D53)</f>
        <v>296519500</v>
      </c>
      <c r="E40" s="11">
        <f t="shared" si="8"/>
        <v>43200000</v>
      </c>
    </row>
    <row r="41" spans="1:5" x14ac:dyDescent="0.25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20100000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11519500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19700000</v>
      </c>
    </row>
    <row r="42" spans="1:5" x14ac:dyDescent="0.25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25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25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25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2000000</v>
      </c>
    </row>
    <row r="46" spans="1:5" x14ac:dyDescent="0.25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 x14ac:dyDescent="0.25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263000000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285000000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20000000</v>
      </c>
    </row>
    <row r="48" spans="1:5" x14ac:dyDescent="0.25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25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 x14ac:dyDescent="0.25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25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0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0</v>
      </c>
    </row>
    <row r="52" spans="1:5" x14ac:dyDescent="0.25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1500000</v>
      </c>
    </row>
    <row r="53" spans="1:5" x14ac:dyDescent="0.25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25">
      <c r="A54" s="4">
        <v>220204</v>
      </c>
      <c r="B54" s="5" t="s">
        <v>192</v>
      </c>
      <c r="C54" s="11">
        <f>SUM(C55:C62)</f>
        <v>53600000</v>
      </c>
      <c r="D54" s="11" t="e">
        <f t="shared" ref="D54:E54" si="9">SUM(D55:D62)</f>
        <v>#VALUE!</v>
      </c>
      <c r="E54" s="11">
        <f t="shared" si="9"/>
        <v>62900000</v>
      </c>
    </row>
    <row r="55" spans="1:5" x14ac:dyDescent="0.25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33500000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20388715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47400000</v>
      </c>
    </row>
    <row r="56" spans="1:5" x14ac:dyDescent="0.25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12600000</v>
      </c>
      <c r="D56" s="10" t="e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#VALUE!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3000000</v>
      </c>
    </row>
    <row r="57" spans="1:5" ht="30" x14ac:dyDescent="0.25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1000000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0</v>
      </c>
    </row>
    <row r="58" spans="1:5" x14ac:dyDescent="0.25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0</v>
      </c>
    </row>
    <row r="59" spans="1:5" x14ac:dyDescent="0.25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4000000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422000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4500000</v>
      </c>
    </row>
    <row r="60" spans="1:5" x14ac:dyDescent="0.25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2500000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2500000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4000000</v>
      </c>
    </row>
    <row r="61" spans="1:5" x14ac:dyDescent="0.25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3500000</v>
      </c>
    </row>
    <row r="62" spans="1:5" x14ac:dyDescent="0.25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500000</v>
      </c>
    </row>
    <row r="63" spans="1:5" x14ac:dyDescent="0.25">
      <c r="A63" s="4">
        <v>220205</v>
      </c>
      <c r="B63" s="5" t="s">
        <v>201</v>
      </c>
      <c r="C63" s="11">
        <f>SUM(C64:C65)</f>
        <v>8000000</v>
      </c>
      <c r="D63" s="11">
        <f>SUM(D64:D65)</f>
        <v>7355000</v>
      </c>
      <c r="E63" s="11">
        <f>SUM(E64:E65)</f>
        <v>80500000</v>
      </c>
    </row>
    <row r="64" spans="1:5" x14ac:dyDescent="0.25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8000000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7355000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80500000</v>
      </c>
    </row>
    <row r="65" spans="1:5" x14ac:dyDescent="0.25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0</v>
      </c>
    </row>
    <row r="66" spans="1:5" x14ac:dyDescent="0.25">
      <c r="A66" s="4">
        <v>220206</v>
      </c>
      <c r="B66" s="5" t="s">
        <v>204</v>
      </c>
      <c r="C66" s="11">
        <f>SUM(C67:C71)</f>
        <v>115000000</v>
      </c>
      <c r="D66" s="11">
        <f t="shared" ref="D66:E66" si="10">SUM(D67:D71)</f>
        <v>112580000</v>
      </c>
      <c r="E66" s="11">
        <f t="shared" si="10"/>
        <v>211500000</v>
      </c>
    </row>
    <row r="67" spans="1:5" x14ac:dyDescent="0.25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108000000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105980000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200000000</v>
      </c>
    </row>
    <row r="68" spans="1:5" x14ac:dyDescent="0.25">
      <c r="A68" s="6">
        <v>22020602</v>
      </c>
      <c r="B68" s="7" t="s">
        <v>539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1000000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600000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25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 x14ac:dyDescent="0.25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6000000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6000000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6000000</v>
      </c>
    </row>
    <row r="71" spans="1:5" x14ac:dyDescent="0.25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0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5500000</v>
      </c>
    </row>
    <row r="72" spans="1:5" ht="30" x14ac:dyDescent="0.25">
      <c r="A72" s="4">
        <v>220207</v>
      </c>
      <c r="B72" s="5" t="s">
        <v>209</v>
      </c>
      <c r="C72" s="11">
        <f>SUM(C73:C80)</f>
        <v>1000000</v>
      </c>
      <c r="D72" s="11">
        <f t="shared" ref="D72:E72" si="11">SUM(D73:D80)</f>
        <v>0</v>
      </c>
      <c r="E72" s="11">
        <f t="shared" si="11"/>
        <v>8850000</v>
      </c>
    </row>
    <row r="73" spans="1:5" x14ac:dyDescent="0.25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 x14ac:dyDescent="0.25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25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1000000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3000000</v>
      </c>
    </row>
    <row r="76" spans="1:5" x14ac:dyDescent="0.25">
      <c r="A76" s="6">
        <v>22020707</v>
      </c>
      <c r="B76" s="7" t="s">
        <v>213</v>
      </c>
      <c r="C76" s="10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0</v>
      </c>
    </row>
    <row r="77" spans="1:5" x14ac:dyDescent="0.25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5000000</v>
      </c>
    </row>
    <row r="78" spans="1:5" x14ac:dyDescent="0.25">
      <c r="A78" s="6">
        <v>22020709</v>
      </c>
      <c r="B78" s="7" t="s">
        <v>542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0</v>
      </c>
    </row>
    <row r="79" spans="1:5" x14ac:dyDescent="0.25">
      <c r="A79" s="6">
        <v>22020711</v>
      </c>
      <c r="B79" s="7" t="s">
        <v>543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850000</v>
      </c>
    </row>
    <row r="80" spans="1:5" x14ac:dyDescent="0.25">
      <c r="A80" s="6">
        <v>22020712</v>
      </c>
      <c r="B80" s="7" t="s">
        <v>544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0</v>
      </c>
    </row>
    <row r="81" spans="1:5" x14ac:dyDescent="0.25">
      <c r="A81" s="4">
        <v>220208</v>
      </c>
      <c r="B81" s="5" t="s">
        <v>215</v>
      </c>
      <c r="C81" s="11">
        <f>SUM(C82:C84)</f>
        <v>9500000</v>
      </c>
      <c r="D81" s="11">
        <f t="shared" ref="D81:E81" si="12">SUM(D82:D84)</f>
        <v>4241500</v>
      </c>
      <c r="E81" s="11">
        <f t="shared" si="12"/>
        <v>17395000</v>
      </c>
    </row>
    <row r="82" spans="1:5" x14ac:dyDescent="0.25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8500000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4241500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17395000</v>
      </c>
    </row>
    <row r="83" spans="1:5" x14ac:dyDescent="0.25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1000000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0</v>
      </c>
    </row>
    <row r="84" spans="1:5" x14ac:dyDescent="0.25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0</v>
      </c>
    </row>
    <row r="85" spans="1:5" x14ac:dyDescent="0.25">
      <c r="A85" s="4">
        <v>220209</v>
      </c>
      <c r="B85" s="5" t="s">
        <v>219</v>
      </c>
      <c r="C85" s="11">
        <f>SUM(C86:C87)</f>
        <v>3000000</v>
      </c>
      <c r="D85" s="11">
        <f t="shared" ref="D85:E85" si="13">SUM(D86:D87)</f>
        <v>89250</v>
      </c>
      <c r="E85" s="11">
        <f t="shared" si="13"/>
        <v>500000</v>
      </c>
    </row>
    <row r="86" spans="1:5" x14ac:dyDescent="0.25">
      <c r="A86" s="6">
        <v>22020901</v>
      </c>
      <c r="B86" s="7" t="s">
        <v>540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3000000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89250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500000</v>
      </c>
    </row>
    <row r="87" spans="1:5" x14ac:dyDescent="0.25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 x14ac:dyDescent="0.25">
      <c r="A88" s="4">
        <v>220210</v>
      </c>
      <c r="B88" s="5" t="s">
        <v>221</v>
      </c>
      <c r="C88" s="11">
        <f>SUM(C89:C102)</f>
        <v>380479446</v>
      </c>
      <c r="D88" s="11">
        <f t="shared" ref="D88:E88" si="14">SUM(D89:D102)</f>
        <v>297681560</v>
      </c>
      <c r="E88" s="11">
        <f t="shared" si="14"/>
        <v>374920000</v>
      </c>
    </row>
    <row r="89" spans="1:5" x14ac:dyDescent="0.25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28000000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13793210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22600000</v>
      </c>
    </row>
    <row r="90" spans="1:5" x14ac:dyDescent="0.25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7500000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2289200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21000000</v>
      </c>
    </row>
    <row r="91" spans="1:5" x14ac:dyDescent="0.25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0</v>
      </c>
    </row>
    <row r="92" spans="1:5" x14ac:dyDescent="0.25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0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0</v>
      </c>
    </row>
    <row r="93" spans="1:5" x14ac:dyDescent="0.25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 x14ac:dyDescent="0.25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97979446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56203000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64870000</v>
      </c>
    </row>
    <row r="95" spans="1:5" x14ac:dyDescent="0.25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2000000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1426150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25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0</v>
      </c>
    </row>
    <row r="97" spans="1:5" x14ac:dyDescent="0.25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25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2500000</v>
      </c>
    </row>
    <row r="99" spans="1:5" x14ac:dyDescent="0.25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40000000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38570000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0</v>
      </c>
    </row>
    <row r="100" spans="1:5" x14ac:dyDescent="0.25">
      <c r="A100" s="6">
        <v>22021050</v>
      </c>
      <c r="B100" s="7" t="s">
        <v>545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25">
      <c r="A101" s="6">
        <v>220210</v>
      </c>
      <c r="B101" s="7" t="s">
        <v>762</v>
      </c>
      <c r="C101" s="10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200000000</v>
      </c>
      <c r="D101" s="10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180900000</v>
      </c>
      <c r="E101" s="10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200000000</v>
      </c>
    </row>
    <row r="102" spans="1:5" x14ac:dyDescent="0.25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5000000</v>
      </c>
      <c r="D102" s="10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4500000</v>
      </c>
      <c r="E102" s="10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63950000</v>
      </c>
    </row>
    <row r="103" spans="1:5" x14ac:dyDescent="0.25">
      <c r="A103" s="4">
        <v>2204</v>
      </c>
      <c r="B103" s="5" t="s">
        <v>234</v>
      </c>
      <c r="C103" s="11">
        <f>C104</f>
        <v>523334835</v>
      </c>
      <c r="D103" s="11">
        <f t="shared" ref="D103:E103" si="15">D104</f>
        <v>475683835</v>
      </c>
      <c r="E103" s="11">
        <f t="shared" si="15"/>
        <v>289834835</v>
      </c>
    </row>
    <row r="104" spans="1:5" x14ac:dyDescent="0.25">
      <c r="A104" s="4">
        <v>220401</v>
      </c>
      <c r="B104" s="5" t="s">
        <v>235</v>
      </c>
      <c r="C104" s="11">
        <f>SUM(C105:C106)</f>
        <v>523334835</v>
      </c>
      <c r="D104" s="11">
        <f t="shared" ref="D104:E104" si="16">SUM(D105:D106)</f>
        <v>475683835</v>
      </c>
      <c r="E104" s="11">
        <f t="shared" si="16"/>
        <v>289834835</v>
      </c>
    </row>
    <row r="105" spans="1:5" x14ac:dyDescent="0.25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F.xi'!C86+'TRADITIONAL OVERHEAD COST F.xi'!C86</f>
        <v>303334835</v>
      </c>
      <c r="D105" s="10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F.xi'!D86+'TRADITIONAL OVERHEAD COST F.xi'!D86</f>
        <v>273683835</v>
      </c>
      <c r="E105" s="10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F.xi'!E86+'TRADITIONAL OVERHEAD COST F.xi'!E86</f>
        <v>279334835</v>
      </c>
    </row>
    <row r="106" spans="1:5" x14ac:dyDescent="0.25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F.xi'!C87+'AGRIC OVERHEAD COST F.xi'!C87+'WORKS OVERHEAD COST F.xi'!C87+'ESD OVERHEAD COST F.xi'!C87+'PHC OVERHEAD COST F.xi'!C87+'WATSAN OVERHEAD COST F.xi'!C87+'TRADITIONAL OVERHEAD COST F.xi'!C87+'FINANCE OVERHEAD COST F.xi'!C88</f>
        <v>220000000</v>
      </c>
      <c r="D106" s="10">
        <f>'CHAIR OVERHEAD COST F.xi'!D87+'SLT OVERHEAD COST F.xi'!D87+'COUNCIL OVERHEAD COST F.xi'!D87+'PMD OVERHEAD COST F.xi'!D87+'AGRIC OVERHEAD COST F.xi'!D87+'WORKS OVERHEAD COST F.xi'!D87+'ESD OVERHEAD COST F.xi'!D87+'PHC OVERHEAD COST F.xi'!D87+'WATSAN OVERHEAD COST F.xi'!D87+'TRADITIONAL OVERHEAD COST F.xi'!D87+'FINANCE OVERHEAD COST F.xi'!D88</f>
        <v>202000000</v>
      </c>
      <c r="E106" s="10">
        <f>'CHAIR OVERHEAD COST F.xi'!E87+'SLT OVERHEAD COST F.xi'!E87+'COUNCIL OVERHEAD COST F.xi'!E87+'PMD OVERHEAD COST F.xi'!E87+'AGRIC OVERHEAD COST F.xi'!E87+'WORKS OVERHEAD COST F.xi'!E87+'ESD OVERHEAD COST F.xi'!E87+'PHC OVERHEAD COST F.xi'!E87+'WATSAN OVERHEAD COST F.xi'!E87+'TRADITIONAL OVERHEAD COST F.xi'!E87+'FINANCE OVERHEAD COST F.xi'!E88</f>
        <v>10500000</v>
      </c>
    </row>
    <row r="107" spans="1:5" x14ac:dyDescent="0.25">
      <c r="A107" s="4">
        <v>2205</v>
      </c>
      <c r="B107" s="5" t="s">
        <v>546</v>
      </c>
      <c r="C107" s="12">
        <f>C108</f>
        <v>110000000</v>
      </c>
      <c r="D107" s="12">
        <f t="shared" ref="D107:E107" si="17">D108</f>
        <v>26480000</v>
      </c>
      <c r="E107" s="12">
        <f t="shared" si="17"/>
        <v>30000000</v>
      </c>
    </row>
    <row r="108" spans="1:5" x14ac:dyDescent="0.25">
      <c r="A108" s="4">
        <v>220501</v>
      </c>
      <c r="B108" s="5" t="s">
        <v>547</v>
      </c>
      <c r="C108" s="12">
        <f>SUM(C109:C111)</f>
        <v>110000000</v>
      </c>
      <c r="D108" s="12">
        <f t="shared" ref="D108:E108" si="18">SUM(D109:D111)</f>
        <v>26480000</v>
      </c>
      <c r="E108" s="12">
        <f t="shared" si="18"/>
        <v>30000000</v>
      </c>
    </row>
    <row r="109" spans="1:5" x14ac:dyDescent="0.25">
      <c r="A109" s="6">
        <v>22050105</v>
      </c>
      <c r="B109" s="7" t="s">
        <v>548</v>
      </c>
      <c r="C109" s="10">
        <f>'CHAIR OVERHEAD COST F.xi'!C90+'SLT OVERHEAD COST F.xi'!C90+'COUNCIL OVERHEAD COST F.xi'!C90+'PMD OVERHEAD COST F.xi'!C90+'AGRIC OVERHEAD COST F.xi'!C90+'FINANCE OVERHEAD COST F.xi'!C91+'WORKS OVERHEAD COST F.xi'!C90+'ESD OVERHEAD COST F.xi'!C90+'PHC OVERHEAD COST F.xi'!C90+'WATSAN OVERHEAD COST F.xi'!C90+'TRADITIONAL OVERHEAD COST F.xi'!C90</f>
        <v>50000000</v>
      </c>
      <c r="D109" s="10">
        <f>'CHAIR OVERHEAD COST F.xi'!D90+'SLT OVERHEAD COST F.xi'!D90+'COUNCIL OVERHEAD COST F.xi'!D90+'PMD OVERHEAD COST F.xi'!D90+'AGRIC OVERHEAD COST F.xi'!D90+'FINANCE OVERHEAD COST F.xi'!D91+'WORKS OVERHEAD COST F.xi'!D90+'ESD OVERHEAD COST F.xi'!D90+'PHC OVERHEAD COST F.xi'!D90+'WATSAN OVERHEAD COST F.xi'!D90+'TRADITIONAL OVERHEAD COST F.xi'!D90</f>
        <v>2500000</v>
      </c>
      <c r="E109" s="10">
        <f>'CHAIR OVERHEAD COST F.xi'!E90+'SLT OVERHEAD COST F.xi'!E90+'COUNCIL OVERHEAD COST F.xi'!E90+'PMD OVERHEAD COST F.xi'!E90+'AGRIC OVERHEAD COST F.xi'!E90+'FINANCE OVERHEAD COST F.xi'!E91+'WORKS OVERHEAD COST F.xi'!E90+'ESD OVERHEAD COST F.xi'!E90+'PHC OVERHEAD COST F.xi'!E90+'WATSAN OVERHEAD COST F.xi'!E90+'TRADITIONAL OVERHEAD COST F.xi'!E90</f>
        <v>5000000</v>
      </c>
    </row>
    <row r="110" spans="1:5" x14ac:dyDescent="0.25">
      <c r="A110" s="6">
        <v>22050108</v>
      </c>
      <c r="B110" s="7" t="s">
        <v>549</v>
      </c>
      <c r="C110" s="10">
        <f>'CHAIR OVERHEAD COST F.xi'!C91+'SLT OVERHEAD COST F.xi'!C91+'COUNCIL OVERHEAD COST F.xi'!C91+'PMD OVERHEAD COST F.xi'!C91+'AGRIC OVERHEAD COST F.xi'!C91+'FINANCE OVERHEAD COST F.xi'!C92+'WORKS OVERHEAD COST F.xi'!C91+'ESD OVERHEAD COST F.xi'!C91+'PHC OVERHEAD COST F.xi'!C91+'WATSAN OVERHEAD COST F.xi'!C91+'TRADITIONAL OVERHEAD COST F.xi'!C91</f>
        <v>60000000</v>
      </c>
      <c r="D110" s="10">
        <f>'CHAIR OVERHEAD COST F.xi'!D91+'SLT OVERHEAD COST F.xi'!D91+'COUNCIL OVERHEAD COST F.xi'!D91+'PMD OVERHEAD COST F.xi'!D91+'AGRIC OVERHEAD COST F.xi'!D91+'FINANCE OVERHEAD COST F.xi'!D92+'WORKS OVERHEAD COST F.xi'!D91+'ESD OVERHEAD COST F.xi'!D91+'PHC OVERHEAD COST F.xi'!D91+'WATSAN OVERHEAD COST F.xi'!D91+'TRADITIONAL OVERHEAD COST F.xi'!D91</f>
        <v>23980000</v>
      </c>
      <c r="E110" s="10">
        <f>'CHAIR OVERHEAD COST F.xi'!E91+'SLT OVERHEAD COST F.xi'!E91+'COUNCIL OVERHEAD COST F.xi'!E91+'PMD OVERHEAD COST F.xi'!E91+'AGRIC OVERHEAD COST F.xi'!E91+'FINANCE OVERHEAD COST F.xi'!E92+'WORKS OVERHEAD COST F.xi'!E91+'ESD OVERHEAD COST F.xi'!E91+'PHC OVERHEAD COST F.xi'!E91+'WATSAN OVERHEAD COST F.xi'!E91+'TRADITIONAL OVERHEAD COST F.xi'!E91</f>
        <v>25000000</v>
      </c>
    </row>
    <row r="111" spans="1:5" x14ac:dyDescent="0.25">
      <c r="A111" s="6">
        <v>22050110</v>
      </c>
      <c r="B111" s="7" t="s">
        <v>550</v>
      </c>
      <c r="C111" s="10">
        <f>'CHAIR OVERHEAD COST F.xi'!C92+'SLT OVERHEAD COST F.xi'!C92+'COUNCIL OVERHEAD COST F.xi'!C92+'PMD OVERHEAD COST F.xi'!C92+'AGRIC OVERHEAD COST F.xi'!C92+'FINANCE OVERHEAD COST F.xi'!C93+'WORKS OVERHEAD COST F.xi'!C92+'ESD OVERHEAD COST F.xi'!C92+'PHC OVERHEAD COST F.xi'!C92+'WATSAN OVERHEAD COST F.xi'!C92+'TRADITIONAL OVERHEAD COST F.xi'!C92</f>
        <v>0</v>
      </c>
      <c r="D111" s="10">
        <f>'CHAIR OVERHEAD COST F.xi'!D92+'SLT OVERHEAD COST F.xi'!D92+'COUNCIL OVERHEAD COST F.xi'!D92+'PMD OVERHEAD COST F.xi'!D92+'AGRIC OVERHEAD COST F.xi'!D92+'FINANCE OVERHEAD COST F.xi'!D93+'WORKS OVERHEAD COST F.xi'!D92+'ESD OVERHEAD COST F.xi'!D92+'PHC OVERHEAD COST F.xi'!D92+'WATSAN OVERHEAD COST F.xi'!D92+'TRADITIONAL OVERHEAD COST F.xi'!D92</f>
        <v>0</v>
      </c>
      <c r="E111" s="10">
        <f>'CHAIR OVERHEAD COST F.xi'!E92+'SLT OVERHEAD COST F.xi'!E92+'COUNCIL OVERHEAD COST F.xi'!E92+'PMD OVERHEAD COST F.xi'!E92+'AGRIC OVERHEAD COST F.xi'!E92+'FINANCE OVERHEAD COST F.xi'!E93+'WORKS OVERHEAD COST F.xi'!E92+'ESD OVERHEAD COST F.xi'!E92+'PHC OVERHEAD COST F.xi'!E92+'WATSAN OVERHEAD COST F.xi'!E92+'TRADITIONAL OVERHEAD COST F.xi'!E92</f>
        <v>0</v>
      </c>
    </row>
    <row r="112" spans="1:5" x14ac:dyDescent="0.25">
      <c r="A112" s="4">
        <v>2206</v>
      </c>
      <c r="B112" s="5" t="s">
        <v>538</v>
      </c>
      <c r="C112" s="12">
        <f>C113+C115</f>
        <v>0</v>
      </c>
      <c r="D112" s="12">
        <f t="shared" ref="D112:E112" si="19">D113+D115</f>
        <v>0</v>
      </c>
      <c r="E112" s="12">
        <f t="shared" si="19"/>
        <v>0</v>
      </c>
    </row>
    <row r="113" spans="1:5" x14ac:dyDescent="0.25">
      <c r="A113" s="4">
        <v>220603</v>
      </c>
      <c r="B113" s="5" t="s">
        <v>551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ht="30" x14ac:dyDescent="0.25">
      <c r="A114" s="6">
        <v>22060301</v>
      </c>
      <c r="B114" s="7" t="s">
        <v>552</v>
      </c>
      <c r="C114" s="10">
        <f>'CHAIR OVERHEAD COST F.xi'!C95+'SLT OVERHEAD COST F.xi'!C95+'COUNCIL OVERHEAD COST F.xi'!C95+'PMD OVERHEAD COST F.xi'!C95+'AGRIC OVERHEAD COST F.xi'!C95+'FINANCE OVERHEAD COST F.xi'!C96+'WORKS OVERHEAD COST F.xi'!C95+'ESD OVERHEAD COST F.xi'!C95+'PHC OVERHEAD COST F.xi'!C95+'WATSAN OVERHEAD COST F.xi'!C95+'TRADITIONAL OVERHEAD COST F.xi'!C95</f>
        <v>0</v>
      </c>
      <c r="D114" s="10">
        <f>'CHAIR OVERHEAD COST F.xi'!D95+'SLT OVERHEAD COST F.xi'!D95+'COUNCIL OVERHEAD COST F.xi'!D95+'PMD OVERHEAD COST F.xi'!D95+'AGRIC OVERHEAD COST F.xi'!D95+'FINANCE OVERHEAD COST F.xi'!D96+'WORKS OVERHEAD COST F.xi'!D95+'ESD OVERHEAD COST F.xi'!D95+'PHC OVERHEAD COST F.xi'!D95+'WATSAN OVERHEAD COST F.xi'!D95+'TRADITIONAL OVERHEAD COST F.xi'!D95</f>
        <v>0</v>
      </c>
      <c r="E114" s="10">
        <f>'CHAIR OVERHEAD COST F.xi'!E95+'SLT OVERHEAD COST F.xi'!E95+'COUNCIL OVERHEAD COST F.xi'!E95+'PMD OVERHEAD COST F.xi'!E95+'AGRIC OVERHEAD COST F.xi'!E95+'FINANCE OVERHEAD COST F.xi'!E96+'WORKS OVERHEAD COST F.xi'!E95+'ESD OVERHEAD COST F.xi'!E95+'PHC OVERHEAD COST F.xi'!E95+'WATSAN OVERHEAD COST F.xi'!E95+'TRADITIONAL OVERHEAD COST F.xi'!E95</f>
        <v>0</v>
      </c>
    </row>
    <row r="115" spans="1:5" x14ac:dyDescent="0.25">
      <c r="A115" s="4">
        <v>220604</v>
      </c>
      <c r="B115" s="5" t="s">
        <v>553</v>
      </c>
      <c r="C115" s="12">
        <f>SUM(C116:C117)</f>
        <v>0</v>
      </c>
      <c r="D115" s="12">
        <f t="shared" ref="D115:E115" si="21">SUM(D116:D117)</f>
        <v>0</v>
      </c>
      <c r="E115" s="12">
        <f t="shared" si="21"/>
        <v>0</v>
      </c>
    </row>
    <row r="116" spans="1:5" ht="30" x14ac:dyDescent="0.25">
      <c r="A116" s="6">
        <v>22060401</v>
      </c>
      <c r="B116" s="7" t="s">
        <v>554</v>
      </c>
      <c r="C116" s="10">
        <f>'CHAIR OVERHEAD COST F.xi'!C97+'SLT OVERHEAD COST F.xi'!C97+'COUNCIL OVERHEAD COST F.xi'!C97+'PMD OVERHEAD COST F.xi'!C97+'AGRIC OVERHEAD COST F.xi'!C97+'FINANCE OVERHEAD COST F.xi'!C98+'WORKS OVERHEAD COST F.xi'!C97+'ESD OVERHEAD COST F.xi'!C97+'PHC OVERHEAD COST F.xi'!C97+'WATSAN OVERHEAD COST F.xi'!C97+'TRADITIONAL OVERHEAD COST F.xi'!C97</f>
        <v>0</v>
      </c>
      <c r="D116" s="10">
        <f>'CHAIR OVERHEAD COST F.xi'!D97+'SLT OVERHEAD COST F.xi'!D97+'COUNCIL OVERHEAD COST F.xi'!D97+'PMD OVERHEAD COST F.xi'!D97+'AGRIC OVERHEAD COST F.xi'!D97+'FINANCE OVERHEAD COST F.xi'!D98+'WORKS OVERHEAD COST F.xi'!D97+'ESD OVERHEAD COST F.xi'!D97+'PHC OVERHEAD COST F.xi'!D97+'WATSAN OVERHEAD COST F.xi'!D97+'TRADITIONAL OVERHEAD COST F.xi'!D97</f>
        <v>0</v>
      </c>
      <c r="E116" s="10">
        <f>'CHAIR OVERHEAD COST F.xi'!E97+'SLT OVERHEAD COST F.xi'!E97+'COUNCIL OVERHEAD COST F.xi'!E97+'PMD OVERHEAD COST F.xi'!E97+'AGRIC OVERHEAD COST F.xi'!E97+'FINANCE OVERHEAD COST F.xi'!E98+'WORKS OVERHEAD COST F.xi'!E97+'ESD OVERHEAD COST F.xi'!E97+'PHC OVERHEAD COST F.xi'!E97+'WATSAN OVERHEAD COST F.xi'!E97+'TRADITIONAL OVERHEAD COST F.xi'!E97</f>
        <v>0</v>
      </c>
    </row>
    <row r="117" spans="1:5" hidden="1" x14ac:dyDescent="0.25">
      <c r="A117" s="6"/>
      <c r="B117" s="7"/>
      <c r="C117" s="10"/>
      <c r="D117" s="10"/>
      <c r="E117" s="10"/>
    </row>
    <row r="118" spans="1:5" x14ac:dyDescent="0.25">
      <c r="A118" s="4">
        <v>3</v>
      </c>
      <c r="B118" s="5" t="s">
        <v>238</v>
      </c>
      <c r="C118" s="11">
        <f>C119+C161+C171</f>
        <v>1103794329</v>
      </c>
      <c r="D118" s="11">
        <f t="shared" ref="D118:E118" si="22">D119+D161+D171</f>
        <v>543252997.37</v>
      </c>
      <c r="E118" s="11">
        <f t="shared" si="22"/>
        <v>3982882348</v>
      </c>
    </row>
    <row r="119" spans="1:5" x14ac:dyDescent="0.25">
      <c r="A119" s="4">
        <v>32</v>
      </c>
      <c r="B119" s="5" t="s">
        <v>239</v>
      </c>
      <c r="C119" s="11">
        <f>C120</f>
        <v>1103794329</v>
      </c>
      <c r="D119" s="11">
        <f t="shared" ref="D119:E119" si="23">D120</f>
        <v>543252997.37</v>
      </c>
      <c r="E119" s="11">
        <f t="shared" si="23"/>
        <v>3926992348</v>
      </c>
    </row>
    <row r="120" spans="1:5" ht="30" x14ac:dyDescent="0.25">
      <c r="A120" s="4">
        <v>3201</v>
      </c>
      <c r="B120" s="5" t="s">
        <v>240</v>
      </c>
      <c r="C120" s="11">
        <f>C121+C125+C138+C141+C143+C147+C151+C156</f>
        <v>1103794329</v>
      </c>
      <c r="D120" s="11">
        <f t="shared" ref="D120:E120" si="24">D121+D125+D138+D141+D143+D147+D151+D156</f>
        <v>543252997.37</v>
      </c>
      <c r="E120" s="11">
        <f t="shared" si="24"/>
        <v>3926992348</v>
      </c>
    </row>
    <row r="121" spans="1:5" x14ac:dyDescent="0.25">
      <c r="A121" s="4">
        <v>320101</v>
      </c>
      <c r="B121" s="5" t="s">
        <v>241</v>
      </c>
      <c r="C121" s="11">
        <f>'SUMMARY OF CAPITAL EXP F.viii'!C5</f>
        <v>416690329</v>
      </c>
      <c r="D121" s="11">
        <f>'SUMMARY OF CAPITAL EXP F.viii'!D5</f>
        <v>161801133</v>
      </c>
      <c r="E121" s="11">
        <f>'SUMMARY OF CAPITAL EXP F.viii'!E5</f>
        <v>1033000000</v>
      </c>
    </row>
    <row r="122" spans="1:5" hidden="1" x14ac:dyDescent="0.25">
      <c r="A122" s="6">
        <v>32010101</v>
      </c>
      <c r="B122" s="7" t="s">
        <v>242</v>
      </c>
      <c r="C122" s="10"/>
      <c r="D122" s="10"/>
      <c r="E122" s="10"/>
    </row>
    <row r="123" spans="1:5" hidden="1" x14ac:dyDescent="0.25">
      <c r="A123" s="6">
        <v>32010102</v>
      </c>
      <c r="B123" s="7" t="s">
        <v>243</v>
      </c>
      <c r="C123" s="10"/>
      <c r="D123" s="10"/>
      <c r="E123" s="10"/>
    </row>
    <row r="124" spans="1:5" hidden="1" x14ac:dyDescent="0.25">
      <c r="A124" s="6">
        <v>32010104</v>
      </c>
      <c r="B124" s="7" t="s">
        <v>244</v>
      </c>
      <c r="C124" s="10"/>
      <c r="D124" s="10"/>
      <c r="E124" s="10"/>
    </row>
    <row r="125" spans="1:5" x14ac:dyDescent="0.25">
      <c r="A125" s="4">
        <v>320102</v>
      </c>
      <c r="B125" s="5" t="s">
        <v>245</v>
      </c>
      <c r="C125" s="11">
        <f>'SUMMARY OF CAPITAL EXP F.viii'!C6</f>
        <v>64000000</v>
      </c>
      <c r="D125" s="11">
        <f>'SUMMARY OF CAPITAL EXP F.viii'!D6</f>
        <v>28872223</v>
      </c>
      <c r="E125" s="11">
        <f>'SUMMARY OF CAPITAL EXP F.viii'!E6</f>
        <v>1977142348</v>
      </c>
    </row>
    <row r="126" spans="1:5" hidden="1" x14ac:dyDescent="0.25">
      <c r="A126" s="6">
        <v>32010202</v>
      </c>
      <c r="B126" s="7" t="s">
        <v>246</v>
      </c>
      <c r="C126" s="10"/>
      <c r="D126" s="10"/>
      <c r="E126" s="10"/>
    </row>
    <row r="127" spans="1:5" hidden="1" x14ac:dyDescent="0.25">
      <c r="A127" s="6">
        <v>32010205</v>
      </c>
      <c r="B127" s="7" t="s">
        <v>247</v>
      </c>
      <c r="C127" s="10"/>
      <c r="D127" s="10"/>
      <c r="E127" s="10"/>
    </row>
    <row r="128" spans="1:5" hidden="1" x14ac:dyDescent="0.25">
      <c r="A128" s="6">
        <v>32010206</v>
      </c>
      <c r="B128" s="7" t="s">
        <v>248</v>
      </c>
      <c r="C128" s="10"/>
      <c r="D128" s="10"/>
      <c r="E128" s="10"/>
    </row>
    <row r="129" spans="1:5" hidden="1" x14ac:dyDescent="0.25">
      <c r="A129" s="6">
        <v>32010207</v>
      </c>
      <c r="B129" s="7" t="s">
        <v>249</v>
      </c>
      <c r="C129" s="10"/>
      <c r="D129" s="10"/>
      <c r="E129" s="10"/>
    </row>
    <row r="130" spans="1:5" hidden="1" x14ac:dyDescent="0.25">
      <c r="A130" s="6">
        <v>32010208</v>
      </c>
      <c r="B130" s="7" t="s">
        <v>250</v>
      </c>
      <c r="C130" s="10"/>
      <c r="D130" s="10"/>
      <c r="E130" s="10"/>
    </row>
    <row r="131" spans="1:5" hidden="1" x14ac:dyDescent="0.25">
      <c r="A131" s="6">
        <v>32010209</v>
      </c>
      <c r="B131" s="7" t="s">
        <v>251</v>
      </c>
      <c r="C131" s="10"/>
      <c r="D131" s="10"/>
      <c r="E131" s="10"/>
    </row>
    <row r="132" spans="1:5" hidden="1" x14ac:dyDescent="0.25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25">
      <c r="A133" s="6">
        <v>32010211</v>
      </c>
      <c r="B133" s="7" t="s">
        <v>253</v>
      </c>
      <c r="C133" s="10"/>
      <c r="D133" s="10"/>
      <c r="E133" s="10"/>
    </row>
    <row r="134" spans="1:5" hidden="1" x14ac:dyDescent="0.25">
      <c r="A134" s="6">
        <v>32010212</v>
      </c>
      <c r="B134" s="7" t="s">
        <v>254</v>
      </c>
      <c r="C134" s="10"/>
      <c r="D134" s="10"/>
      <c r="E134" s="10"/>
    </row>
    <row r="135" spans="1:5" hidden="1" x14ac:dyDescent="0.25">
      <c r="A135" s="6">
        <v>32010213</v>
      </c>
      <c r="B135" s="7" t="s">
        <v>255</v>
      </c>
      <c r="C135" s="10"/>
      <c r="D135" s="10"/>
      <c r="E135" s="10"/>
    </row>
    <row r="136" spans="1:5" hidden="1" x14ac:dyDescent="0.25">
      <c r="A136" s="6">
        <v>32010214</v>
      </c>
      <c r="B136" s="7" t="s">
        <v>256</v>
      </c>
      <c r="C136" s="10"/>
      <c r="D136" s="10"/>
      <c r="E136" s="10"/>
    </row>
    <row r="137" spans="1:5" hidden="1" x14ac:dyDescent="0.25">
      <c r="A137" s="6">
        <v>32010215</v>
      </c>
      <c r="B137" s="7" t="s">
        <v>257</v>
      </c>
      <c r="C137" s="10"/>
      <c r="D137" s="10"/>
      <c r="E137" s="10"/>
    </row>
    <row r="138" spans="1:5" x14ac:dyDescent="0.25">
      <c r="A138" s="4">
        <v>320103</v>
      </c>
      <c r="B138" s="5" t="s">
        <v>258</v>
      </c>
      <c r="C138" s="11">
        <f>'SUMMARY OF CAPITAL EXP F.viii'!C7</f>
        <v>0</v>
      </c>
      <c r="D138" s="11">
        <f>'SUMMARY OF CAPITAL EXP F.viii'!D7</f>
        <v>0</v>
      </c>
      <c r="E138" s="11">
        <f>'SUMMARY OF CAPITAL EXP F.viii'!E7</f>
        <v>0</v>
      </c>
    </row>
    <row r="139" spans="1:5" hidden="1" x14ac:dyDescent="0.25">
      <c r="A139" s="6">
        <v>32010304</v>
      </c>
      <c r="B139" s="7" t="s">
        <v>259</v>
      </c>
      <c r="C139" s="10"/>
      <c r="D139" s="10"/>
      <c r="E139" s="10"/>
    </row>
    <row r="140" spans="1:5" hidden="1" x14ac:dyDescent="0.25">
      <c r="A140" s="6">
        <v>32010305</v>
      </c>
      <c r="B140" s="7" t="s">
        <v>260</v>
      </c>
      <c r="C140" s="10"/>
      <c r="D140" s="10"/>
      <c r="E140" s="10"/>
    </row>
    <row r="141" spans="1:5" x14ac:dyDescent="0.25">
      <c r="A141" s="4">
        <v>320104</v>
      </c>
      <c r="B141" s="5" t="s">
        <v>261</v>
      </c>
      <c r="C141" s="11">
        <f>'SUMMARY OF CAPITAL EXP F.viii'!C8</f>
        <v>83000000</v>
      </c>
      <c r="D141" s="11">
        <f>'SUMMARY OF CAPITAL EXP F.viii'!D8</f>
        <v>52235676.469999999</v>
      </c>
      <c r="E141" s="11">
        <f>'SUMMARY OF CAPITAL EXP F.viii'!E8</f>
        <v>187100000</v>
      </c>
    </row>
    <row r="142" spans="1:5" hidden="1" x14ac:dyDescent="0.25">
      <c r="A142" s="6">
        <v>32010405</v>
      </c>
      <c r="B142" s="7" t="s">
        <v>262</v>
      </c>
      <c r="C142" s="10"/>
      <c r="D142" s="10"/>
      <c r="E142" s="10"/>
    </row>
    <row r="143" spans="1:5" x14ac:dyDescent="0.25">
      <c r="A143" s="4">
        <v>320105</v>
      </c>
      <c r="B143" s="5" t="s">
        <v>263</v>
      </c>
      <c r="C143" s="11">
        <f>'SUMMARY OF CAPITAL EXP F.viii'!C9</f>
        <v>0</v>
      </c>
      <c r="D143" s="11">
        <f>'SUMMARY OF CAPITAL EXP F.viii'!D9</f>
        <v>0</v>
      </c>
      <c r="E143" s="11">
        <f>'SUMMARY OF CAPITAL EXP F.viii'!E9</f>
        <v>21750000</v>
      </c>
    </row>
    <row r="144" spans="1:5" hidden="1" x14ac:dyDescent="0.25">
      <c r="A144" s="6">
        <v>32010501</v>
      </c>
      <c r="B144" s="7" t="s">
        <v>264</v>
      </c>
      <c r="C144" s="10"/>
      <c r="D144" s="10"/>
      <c r="E144" s="10"/>
    </row>
    <row r="145" spans="1:5" hidden="1" x14ac:dyDescent="0.25">
      <c r="A145" s="6">
        <v>32010502</v>
      </c>
      <c r="B145" s="7" t="s">
        <v>265</v>
      </c>
      <c r="C145" s="10"/>
      <c r="D145" s="10"/>
      <c r="E145" s="10"/>
    </row>
    <row r="146" spans="1:5" hidden="1" x14ac:dyDescent="0.25">
      <c r="A146" s="6">
        <v>32010555</v>
      </c>
      <c r="B146" s="7" t="s">
        <v>266</v>
      </c>
      <c r="C146" s="10"/>
      <c r="D146" s="10"/>
      <c r="E146" s="10"/>
    </row>
    <row r="147" spans="1:5" x14ac:dyDescent="0.25">
      <c r="A147" s="4">
        <v>320106</v>
      </c>
      <c r="B147" s="5" t="s">
        <v>267</v>
      </c>
      <c r="C147" s="11">
        <f>'SUMMARY OF CAPITAL EXP F.viii'!C10</f>
        <v>2000000</v>
      </c>
      <c r="D147" s="11">
        <f>'SUMMARY OF CAPITAL EXP F.viii'!D10</f>
        <v>0</v>
      </c>
      <c r="E147" s="11">
        <f>'SUMMARY OF CAPITAL EXP F.viii'!E10</f>
        <v>13000000</v>
      </c>
    </row>
    <row r="148" spans="1:5" hidden="1" x14ac:dyDescent="0.25">
      <c r="A148" s="6">
        <v>32010601</v>
      </c>
      <c r="B148" s="7" t="s">
        <v>268</v>
      </c>
      <c r="C148" s="10"/>
      <c r="D148" s="10"/>
      <c r="E148" s="10"/>
    </row>
    <row r="149" spans="1:5" hidden="1" x14ac:dyDescent="0.25">
      <c r="A149" s="6">
        <v>32010602</v>
      </c>
      <c r="B149" s="7" t="s">
        <v>269</v>
      </c>
      <c r="C149" s="10"/>
      <c r="D149" s="10"/>
      <c r="E149" s="10"/>
    </row>
    <row r="150" spans="1:5" hidden="1" x14ac:dyDescent="0.25">
      <c r="A150" s="6">
        <v>32010603</v>
      </c>
      <c r="B150" s="7" t="s">
        <v>270</v>
      </c>
      <c r="C150" s="10"/>
      <c r="D150" s="10"/>
      <c r="E150" s="10"/>
    </row>
    <row r="151" spans="1:5" x14ac:dyDescent="0.25">
      <c r="A151" s="4">
        <v>320109</v>
      </c>
      <c r="B151" s="5" t="s">
        <v>271</v>
      </c>
      <c r="C151" s="11">
        <f>'SUMMARY OF CAPITAL EXP F.viii'!C11</f>
        <v>538104000</v>
      </c>
      <c r="D151" s="11">
        <f>'SUMMARY OF CAPITAL EXP F.viii'!D11</f>
        <v>300343964.89999998</v>
      </c>
      <c r="E151" s="11">
        <f>'SUMMARY OF CAPITAL EXP F.viii'!E11</f>
        <v>495000000</v>
      </c>
    </row>
    <row r="152" spans="1:5" hidden="1" x14ac:dyDescent="0.25">
      <c r="A152" s="6">
        <v>32010903</v>
      </c>
      <c r="B152" s="7" t="s">
        <v>272</v>
      </c>
      <c r="C152" s="10"/>
      <c r="D152" s="10"/>
      <c r="E152" s="10"/>
    </row>
    <row r="153" spans="1:5" hidden="1" x14ac:dyDescent="0.25">
      <c r="A153" s="6">
        <v>32010904</v>
      </c>
      <c r="B153" s="7" t="s">
        <v>273</v>
      </c>
      <c r="C153" s="10"/>
      <c r="D153" s="10"/>
      <c r="E153" s="10"/>
    </row>
    <row r="154" spans="1:5" hidden="1" x14ac:dyDescent="0.25">
      <c r="A154" s="6">
        <v>32010935</v>
      </c>
      <c r="B154" s="7" t="s">
        <v>274</v>
      </c>
      <c r="C154" s="10"/>
      <c r="D154" s="10"/>
      <c r="E154" s="10"/>
    </row>
    <row r="155" spans="1:5" hidden="1" x14ac:dyDescent="0.25">
      <c r="A155" s="6">
        <v>32010936</v>
      </c>
      <c r="B155" s="7" t="s">
        <v>275</v>
      </c>
      <c r="C155" s="10"/>
      <c r="D155" s="10"/>
      <c r="E155" s="10"/>
    </row>
    <row r="156" spans="1:5" x14ac:dyDescent="0.25">
      <c r="A156" s="4">
        <v>3202</v>
      </c>
      <c r="B156" s="5" t="s">
        <v>276</v>
      </c>
      <c r="C156" s="11">
        <f>C157</f>
        <v>0</v>
      </c>
      <c r="D156" s="11">
        <f t="shared" ref="D156:E156" si="25">D157</f>
        <v>0</v>
      </c>
      <c r="E156" s="11">
        <f t="shared" si="25"/>
        <v>200000000</v>
      </c>
    </row>
    <row r="157" spans="1:5" x14ac:dyDescent="0.25">
      <c r="A157" s="4">
        <v>320201</v>
      </c>
      <c r="B157" s="5" t="s">
        <v>277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200000000</v>
      </c>
    </row>
    <row r="158" spans="1:5" ht="30" hidden="1" x14ac:dyDescent="0.25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25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25">
      <c r="A160" s="6">
        <v>32020104</v>
      </c>
      <c r="B160" s="7" t="s">
        <v>280</v>
      </c>
      <c r="C160" s="10"/>
      <c r="D160" s="10"/>
      <c r="E160" s="10"/>
    </row>
    <row r="161" spans="1:5" x14ac:dyDescent="0.25">
      <c r="A161" s="4">
        <v>3203</v>
      </c>
      <c r="B161" s="5" t="s">
        <v>281</v>
      </c>
      <c r="C161" s="11">
        <f>C162</f>
        <v>0</v>
      </c>
      <c r="D161" s="11">
        <f t="shared" ref="D161:E161" si="26">D162</f>
        <v>0</v>
      </c>
      <c r="E161" s="11">
        <f t="shared" si="26"/>
        <v>5000000</v>
      </c>
    </row>
    <row r="162" spans="1:5" x14ac:dyDescent="0.25">
      <c r="A162" s="4">
        <v>320301</v>
      </c>
      <c r="B162" s="5" t="s">
        <v>281</v>
      </c>
      <c r="C162" s="11">
        <f>'SUMMARY OF CAPITAL EXP F.viii'!C13</f>
        <v>0</v>
      </c>
      <c r="D162" s="11">
        <f>'SUMMARY OF CAPITAL EXP F.viii'!D13</f>
        <v>0</v>
      </c>
      <c r="E162" s="11">
        <f>'SUMMARY OF CAPITAL EXP F.viii'!E13</f>
        <v>5000000</v>
      </c>
    </row>
    <row r="163" spans="1:5" hidden="1" x14ac:dyDescent="0.25">
      <c r="A163" s="6">
        <v>32030101</v>
      </c>
      <c r="B163" s="7" t="s">
        <v>282</v>
      </c>
      <c r="C163" s="10"/>
      <c r="D163" s="10"/>
      <c r="E163" s="10"/>
    </row>
    <row r="164" spans="1:5" hidden="1" x14ac:dyDescent="0.25">
      <c r="A164" s="6">
        <v>32030102</v>
      </c>
      <c r="B164" s="7" t="s">
        <v>283</v>
      </c>
      <c r="C164" s="10"/>
      <c r="D164" s="10"/>
      <c r="E164" s="10"/>
    </row>
    <row r="165" spans="1:5" hidden="1" x14ac:dyDescent="0.25">
      <c r="A165" s="6">
        <v>32030104</v>
      </c>
      <c r="B165" s="7" t="s">
        <v>284</v>
      </c>
      <c r="C165" s="10"/>
      <c r="D165" s="10"/>
      <c r="E165" s="10"/>
    </row>
    <row r="166" spans="1:5" hidden="1" x14ac:dyDescent="0.25">
      <c r="A166" s="6">
        <v>32030105</v>
      </c>
      <c r="B166" s="7" t="s">
        <v>285</v>
      </c>
      <c r="C166" s="10"/>
      <c r="D166" s="10"/>
      <c r="E166" s="10"/>
    </row>
    <row r="167" spans="1:5" hidden="1" x14ac:dyDescent="0.25">
      <c r="A167" s="6">
        <v>32030109</v>
      </c>
      <c r="B167" s="7" t="s">
        <v>286</v>
      </c>
      <c r="C167" s="10"/>
      <c r="D167" s="10"/>
      <c r="E167" s="10"/>
    </row>
    <row r="168" spans="1:5" hidden="1" x14ac:dyDescent="0.25">
      <c r="A168" s="6">
        <v>32030110</v>
      </c>
      <c r="B168" s="7" t="s">
        <v>287</v>
      </c>
      <c r="C168" s="10"/>
      <c r="D168" s="10"/>
      <c r="E168" s="10"/>
    </row>
    <row r="169" spans="1:5" hidden="1" x14ac:dyDescent="0.25">
      <c r="A169" s="6">
        <v>32030150</v>
      </c>
      <c r="B169" s="7" t="s">
        <v>288</v>
      </c>
      <c r="C169" s="10"/>
      <c r="D169" s="10"/>
      <c r="E169" s="10"/>
    </row>
    <row r="170" spans="1:5" hidden="1" x14ac:dyDescent="0.25">
      <c r="A170" s="6">
        <v>32030151</v>
      </c>
      <c r="B170" s="7" t="s">
        <v>289</v>
      </c>
      <c r="C170" s="10"/>
      <c r="D170" s="10"/>
      <c r="E170" s="10"/>
    </row>
    <row r="171" spans="1:5" x14ac:dyDescent="0.25">
      <c r="A171" s="4">
        <v>32011000</v>
      </c>
      <c r="B171" s="5" t="s">
        <v>555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50890000</v>
      </c>
    </row>
    <row r="172" spans="1:5" hidden="1" x14ac:dyDescent="0.25">
      <c r="A172" s="5"/>
      <c r="B172" s="5"/>
      <c r="C172" s="10"/>
      <c r="D172" s="10"/>
      <c r="E172" s="10"/>
    </row>
    <row r="173" spans="1:5" hidden="1" x14ac:dyDescent="0.25">
      <c r="A173" s="5"/>
      <c r="B173" s="5"/>
      <c r="C173" s="10"/>
      <c r="D173" s="10"/>
      <c r="E173" s="10"/>
    </row>
    <row r="174" spans="1:5" hidden="1" x14ac:dyDescent="0.25"/>
    <row r="175" spans="1:5" hidden="1" x14ac:dyDescent="0.25"/>
    <row r="176" spans="1:5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uYsFO7oaZczqKY2RjYUfutLGLCg0FObafPL5k3ERFj9poiB7VMBxR0yEa1pHsnp6FkVQsLiU/pDI8aS1XfqtKA==" saltValue="DzV61yqe2MT6HTJmge8Uxw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77" orientation="landscape" r:id="rId1"/>
  <rowBreaks count="2" manualBreakCount="2">
    <brk id="39" max="16383" man="1"/>
    <brk id="11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G300"/>
  <sheetViews>
    <sheetView view="pageBreakPreview" zoomScale="90" zoomScaleNormal="100" zoomScaleSheetLayoutView="90" workbookViewId="0">
      <selection sqref="A1:G1"/>
    </sheetView>
  </sheetViews>
  <sheetFormatPr defaultRowHeight="15" x14ac:dyDescent="0.25"/>
  <cols>
    <col min="1" max="1" width="17.88671875" style="1" customWidth="1"/>
    <col min="2" max="2" width="29.21875" style="1" customWidth="1"/>
    <col min="3" max="5" width="29.77734375" style="1" bestFit="1" customWidth="1"/>
    <col min="6" max="6" width="28" style="1" bestFit="1" customWidth="1"/>
    <col min="7" max="7" width="29.77734375" style="1" bestFit="1" customWidth="1"/>
    <col min="8" max="16384" width="8.88671875" style="1"/>
  </cols>
  <sheetData>
    <row r="1" spans="1:7" x14ac:dyDescent="0.25">
      <c r="A1" s="67" t="s">
        <v>480</v>
      </c>
      <c r="B1" s="67"/>
      <c r="C1" s="67"/>
      <c r="D1" s="67"/>
      <c r="E1" s="67"/>
      <c r="F1" s="67"/>
      <c r="G1" s="67"/>
    </row>
    <row r="2" spans="1:7" x14ac:dyDescent="0.25">
      <c r="A2" s="68" t="s">
        <v>767</v>
      </c>
      <c r="B2" s="68"/>
      <c r="C2" s="68"/>
      <c r="D2" s="68"/>
      <c r="E2" s="68"/>
      <c r="F2" s="68"/>
      <c r="G2" s="68"/>
    </row>
    <row r="3" spans="1:7" x14ac:dyDescent="0.25">
      <c r="A3" s="49"/>
      <c r="B3" s="49"/>
      <c r="C3" s="49"/>
      <c r="D3" s="49"/>
      <c r="E3" s="49"/>
      <c r="F3" s="49"/>
      <c r="G3" s="49"/>
    </row>
    <row r="4" spans="1:7" ht="52.2" x14ac:dyDescent="0.25">
      <c r="A4" s="54" t="s">
        <v>467</v>
      </c>
      <c r="B4" s="54" t="s">
        <v>468</v>
      </c>
      <c r="C4" s="55" t="s">
        <v>475</v>
      </c>
      <c r="D4" s="55" t="s">
        <v>476</v>
      </c>
      <c r="E4" s="55" t="s">
        <v>477</v>
      </c>
      <c r="F4" s="55" t="s">
        <v>478</v>
      </c>
      <c r="G4" s="55" t="s">
        <v>479</v>
      </c>
    </row>
    <row r="5" spans="1:7" ht="17.399999999999999" x14ac:dyDescent="0.25">
      <c r="A5" s="26" t="s">
        <v>532</v>
      </c>
      <c r="B5" s="17" t="s">
        <v>469</v>
      </c>
      <c r="C5" s="33">
        <f>'CHAIR PERSONNEL COST F.x'!E7+'SLT PERSONNEL COST F.x'!E7+'COUNCIL PERSONNEL COST F.x'!E7+'PMD PERSONNEL COST F.x'!E7</f>
        <v>218934414</v>
      </c>
      <c r="D5" s="33">
        <f>'CHAIR OVERHEAD COST F.xi'!E7+'SLT OVERHEAD COST F.xi'!E7+'COUNCIL OVERHEAD COST F.xi'!E7+'PMD OVERHEAD COST F.xi'!E7</f>
        <v>527270000</v>
      </c>
      <c r="E5" s="33">
        <f>C5+D5</f>
        <v>746204414</v>
      </c>
      <c r="F5" s="33">
        <f>'PMD CAPITAL EXP F.xii'!F6</f>
        <v>420600000</v>
      </c>
      <c r="G5" s="33">
        <f>E5+F5</f>
        <v>1166804414</v>
      </c>
    </row>
    <row r="6" spans="1:7" ht="17.399999999999999" x14ac:dyDescent="0.25">
      <c r="A6" s="26" t="s">
        <v>533</v>
      </c>
      <c r="B6" s="17" t="s">
        <v>470</v>
      </c>
      <c r="C6" s="34">
        <f>'AGRIC PERSONNEL COST F.x'!E7+'FINANCE PERSONNEL COST F.x'!E7+'WORKS PERSONNEL COST F.x'!E7</f>
        <v>655971599.75999999</v>
      </c>
      <c r="D6" s="34">
        <f>'AGRIC OVERHEAD COST F.xi'!E7+'FINANCE OVERHEAD COST F.xi'!E7+'WORKS OVERHEAD COST F.xi'!E7</f>
        <v>525199835</v>
      </c>
      <c r="E6" s="34">
        <f t="shared" ref="E6:E9" si="0">C6+D6</f>
        <v>1181171434.76</v>
      </c>
      <c r="F6" s="34">
        <f>'AGRIC CAPITAL EXP F.xii'!F6+'FINANCE CAPITAL EXP F.xii'!F6+'WORKS CAPITAL EXP F.xii'!F6</f>
        <v>2684632348</v>
      </c>
      <c r="G6" s="33">
        <f t="shared" ref="G6:G9" si="1">E6+F6</f>
        <v>3865803782.7600002</v>
      </c>
    </row>
    <row r="7" spans="1:7" ht="17.399999999999999" x14ac:dyDescent="0.25">
      <c r="A7" s="26" t="s">
        <v>534</v>
      </c>
      <c r="B7" s="17" t="s">
        <v>471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399999999999999" x14ac:dyDescent="0.25">
      <c r="A8" s="26" t="s">
        <v>535</v>
      </c>
      <c r="B8" s="17" t="s">
        <v>472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399999999999999" x14ac:dyDescent="0.25">
      <c r="A9" s="26" t="s">
        <v>536</v>
      </c>
      <c r="B9" s="17" t="s">
        <v>473</v>
      </c>
      <c r="C9" s="34">
        <f>'ESD PERSONNEL COST F.x'!E7+'PHC PERSONNEL COST F.x'!E7+'WATSAN PERSONNEL COST F.x'!E7+'TRADITIONAL PERSONNEL COST F.x'!E7</f>
        <v>1393443644.55</v>
      </c>
      <c r="D9" s="34">
        <f>'ESD OVERHEAD COST F.xi'!E7+'PHC OVERHEAD COST F.xi'!E7+'WATSAN OVERHEAD COST F.xi'!E7+'TRADITIONAL OVERHEAD COST F.xi'!E7</f>
        <v>182900000</v>
      </c>
      <c r="E9" s="34">
        <f t="shared" si="0"/>
        <v>1576343644.55</v>
      </c>
      <c r="F9" s="34">
        <f>'ESD CAPITAL EXP F.xii'!F6+'PHC CAPITAL EXP F.xii'!F6+'WATSAN CAPITAL EXP F.xii'!F6</f>
        <v>877650000</v>
      </c>
      <c r="G9" s="33">
        <f t="shared" si="1"/>
        <v>2453993644.5500002</v>
      </c>
    </row>
    <row r="10" spans="1:7" ht="17.399999999999999" x14ac:dyDescent="0.25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399999999999999" hidden="1" x14ac:dyDescent="0.25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399999999999999" hidden="1" x14ac:dyDescent="0.25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399999999999999" hidden="1" x14ac:dyDescent="0.25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399999999999999" hidden="1" x14ac:dyDescent="0.25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399999999999999" hidden="1" x14ac:dyDescent="0.25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399999999999999" hidden="1" x14ac:dyDescent="0.25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399999999999999" hidden="1" x14ac:dyDescent="0.25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399999999999999" hidden="1" x14ac:dyDescent="0.25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399999999999999" hidden="1" x14ac:dyDescent="0.25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399999999999999" hidden="1" x14ac:dyDescent="0.25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399999999999999" hidden="1" x14ac:dyDescent="0.25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399999999999999" hidden="1" x14ac:dyDescent="0.25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399999999999999" x14ac:dyDescent="0.25">
      <c r="A23" s="19" t="s">
        <v>341</v>
      </c>
      <c r="B23" s="18" t="s">
        <v>474</v>
      </c>
      <c r="C23" s="34">
        <f>SUM(C5:C22)</f>
        <v>2268349658.3099999</v>
      </c>
      <c r="D23" s="34">
        <f t="shared" ref="D23:G23" si="2">SUM(D5:D22)</f>
        <v>1235369835</v>
      </c>
      <c r="E23" s="34">
        <f t="shared" si="2"/>
        <v>3503719493.3099999</v>
      </c>
      <c r="F23" s="34">
        <f t="shared" si="2"/>
        <v>3982882348</v>
      </c>
      <c r="G23" s="34">
        <f t="shared" si="2"/>
        <v>7486601841.3100004</v>
      </c>
    </row>
    <row r="24" spans="1:7" hidden="1" x14ac:dyDescent="0.25"/>
    <row r="25" spans="1:7" hidden="1" x14ac:dyDescent="0.25"/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Ik/JUVgsEWXe5jt4+ohNNc3lGPEYkioTlm9PrZuC1HuMlmnjbm81A6XAfMzWWWp7IWJD673cVvN0B0SlLuq/dg==" saltValue="XbGo8tie+8mu+EW+hk4XEw==" spinCount="100000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31496062992125984"/>
  <pageSetup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E300"/>
  <sheetViews>
    <sheetView view="pageBreakPreview" zoomScale="90" zoomScaleNormal="130" zoomScaleSheetLayoutView="90" workbookViewId="0">
      <selection sqref="A1:E1"/>
    </sheetView>
  </sheetViews>
  <sheetFormatPr defaultRowHeight="15" x14ac:dyDescent="0.25"/>
  <cols>
    <col min="1" max="1" width="16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67" t="s">
        <v>481</v>
      </c>
      <c r="B1" s="67"/>
      <c r="C1" s="67"/>
      <c r="D1" s="67"/>
      <c r="E1" s="67"/>
    </row>
    <row r="2" spans="1:5" ht="39.6" customHeight="1" x14ac:dyDescent="0.25">
      <c r="A2" s="69" t="s">
        <v>768</v>
      </c>
      <c r="B2" s="69"/>
      <c r="C2" s="69"/>
      <c r="D2" s="69"/>
      <c r="E2" s="69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482</v>
      </c>
      <c r="C4" s="50" t="s">
        <v>598</v>
      </c>
      <c r="D4" s="50" t="s">
        <v>599</v>
      </c>
      <c r="E4" s="50" t="s">
        <v>600</v>
      </c>
    </row>
    <row r="5" spans="1:5" x14ac:dyDescent="0.25">
      <c r="A5" s="25" t="s">
        <v>518</v>
      </c>
      <c r="B5" s="21" t="s">
        <v>483</v>
      </c>
      <c r="C5" s="11">
        <f>'CHAIR PERSONNEL COST F.x'!C7+'CHAIR OVERHEAD COST F.xi'!C7</f>
        <v>159369334</v>
      </c>
      <c r="D5" s="11">
        <f>'CHAIR PERSONNEL COST F.x'!D7+'CHAIR OVERHEAD COST F.xi'!D7</f>
        <v>132881520</v>
      </c>
      <c r="E5" s="11">
        <f>'CHAIR PERSONNEL COST F.x'!E7+'CHAIR OVERHEAD COST F.xi'!E7</f>
        <v>290639334</v>
      </c>
    </row>
    <row r="6" spans="1:5" x14ac:dyDescent="0.25">
      <c r="A6" s="25" t="s">
        <v>519</v>
      </c>
      <c r="B6" s="21" t="s">
        <v>484</v>
      </c>
      <c r="C6" s="11">
        <f>'SLT PERSONNEL COST F.x'!C7+'SLT OVERHEAD COST F.xi'!C7</f>
        <v>37607256</v>
      </c>
      <c r="D6" s="11">
        <f>'SLT PERSONNEL COST F.x'!D7+'SLT OVERHEAD COST F.xi'!D7</f>
        <v>35217256</v>
      </c>
      <c r="E6" s="11">
        <f>'SLT PERSONNEL COST F.x'!E7+'SLT OVERHEAD COST F.xi'!E7</f>
        <v>121107056</v>
      </c>
    </row>
    <row r="7" spans="1:5" x14ac:dyDescent="0.25">
      <c r="A7" s="25" t="s">
        <v>520</v>
      </c>
      <c r="B7" s="21" t="s">
        <v>485</v>
      </c>
      <c r="C7" s="11">
        <f>'COUNCIL PERSONNEL COST F.x'!C7+'COUNCIL OVERHEAD COST F.xi'!C7</f>
        <v>52784324</v>
      </c>
      <c r="D7" s="11">
        <f>'COUNCIL PERSONNEL COST F.x'!D7+'COUNCIL OVERHEAD COST F.xi'!D7</f>
        <v>34001504</v>
      </c>
      <c r="E7" s="11">
        <f>'COUNCIL PERSONNEL COST F.x'!E7+'COUNCIL OVERHEAD COST F.xi'!E7</f>
        <v>127729000</v>
      </c>
    </row>
    <row r="8" spans="1:5" x14ac:dyDescent="0.25">
      <c r="A8" s="25" t="s">
        <v>521</v>
      </c>
      <c r="B8" s="21" t="s">
        <v>717</v>
      </c>
      <c r="C8" s="11">
        <f>'PMD PERSONNEL COST F.x'!C7+'PMD OVERHEAD COST F.xi'!C7</f>
        <v>176350890.90000001</v>
      </c>
      <c r="D8" s="11">
        <f>'PMD PERSONNEL COST F.x'!D7+'PMD OVERHEAD COST F.xi'!D7</f>
        <v>135464835</v>
      </c>
      <c r="E8" s="11">
        <f>'PMD PERSONNEL COST F.x'!E7+'PMD OVERHEAD COST F.xi'!E7</f>
        <v>206729024</v>
      </c>
    </row>
    <row r="9" spans="1:5" x14ac:dyDescent="0.25">
      <c r="A9" s="25" t="s">
        <v>522</v>
      </c>
      <c r="B9" s="21" t="s">
        <v>486</v>
      </c>
      <c r="C9" s="11">
        <f>'AGRIC PERSONNEL COST F.x'!C7+'AGRIC OVERHEAD COST F.xi'!C7</f>
        <v>292248779.95999998</v>
      </c>
      <c r="D9" s="11">
        <f>'AGRIC PERSONNEL COST F.x'!D7+'AGRIC OVERHEAD COST F.xi'!D7</f>
        <v>282177060.5</v>
      </c>
      <c r="E9" s="11">
        <f>'AGRIC PERSONNEL COST F.x'!E7+'AGRIC OVERHEAD COST F.xi'!E7</f>
        <v>101039500</v>
      </c>
    </row>
    <row r="10" spans="1:5" x14ac:dyDescent="0.25">
      <c r="A10" s="25" t="s">
        <v>523</v>
      </c>
      <c r="B10" s="21" t="s">
        <v>487</v>
      </c>
      <c r="C10" s="11">
        <f>'FINANCE PERSONNEL COST F.x'!C7+'FINANCE OVERHEAD COST F.xi'!C7</f>
        <v>849211989</v>
      </c>
      <c r="D10" s="11">
        <f>'FINANCE PERSONNEL COST F.x'!D7+'FINANCE OVERHEAD COST F.xi'!D7</f>
        <v>807294379</v>
      </c>
      <c r="E10" s="11">
        <f>'FINANCE PERSONNEL COST F.x'!E7+'FINANCE OVERHEAD COST F.xi'!E7</f>
        <v>981927828.75999999</v>
      </c>
    </row>
    <row r="11" spans="1:5" x14ac:dyDescent="0.25">
      <c r="A11" s="25" t="s">
        <v>524</v>
      </c>
      <c r="B11" s="21" t="s">
        <v>488</v>
      </c>
      <c r="C11" s="11">
        <f>'WORKS PERSONNEL COST F.x'!C7+'WORKS OVERHEAD COST F.xi'!C7</f>
        <v>89011180</v>
      </c>
      <c r="D11" s="11">
        <f>'WORKS PERSONNEL COST F.x'!D7+'WORKS OVERHEAD COST F.xi'!D7</f>
        <v>74638650</v>
      </c>
      <c r="E11" s="11">
        <f>'WORKS PERSONNEL COST F.x'!E7+'WORKS OVERHEAD COST F.xi'!E7</f>
        <v>98204106</v>
      </c>
    </row>
    <row r="12" spans="1:5" x14ac:dyDescent="0.25">
      <c r="A12" s="25" t="s">
        <v>525</v>
      </c>
      <c r="B12" s="21" t="s">
        <v>489</v>
      </c>
      <c r="C12" s="11">
        <f>'ESD PERSONNEL COST F.x'!C7+'ESD OVERHEAD COST F.xi'!C7</f>
        <v>1451672271</v>
      </c>
      <c r="D12" s="11">
        <f>'ESD PERSONNEL COST F.x'!D7+'ESD OVERHEAD COST F.xi'!D7</f>
        <v>1326943731</v>
      </c>
      <c r="E12" s="11">
        <f>'ESD PERSONNEL COST F.x'!E7+'ESD OVERHEAD COST F.xi'!E7</f>
        <v>1215206428</v>
      </c>
    </row>
    <row r="13" spans="1:5" x14ac:dyDescent="0.25">
      <c r="A13" s="25" t="s">
        <v>526</v>
      </c>
      <c r="B13" s="21" t="s">
        <v>728</v>
      </c>
      <c r="C13" s="11">
        <f>'PHC PERSONNEL COST F.x'!C7+'PHC OVERHEAD COST F.xi'!C7</f>
        <v>380660662</v>
      </c>
      <c r="D13" s="11">
        <f>'PHC PERSONNEL COST F.x'!D7+'PHC OVERHEAD COST F.xi'!D7</f>
        <v>209730212</v>
      </c>
      <c r="E13" s="11">
        <f>'PHC PERSONNEL COST F.x'!E7+'PHC OVERHEAD COST F.xi'!E7</f>
        <v>198099232.55000001</v>
      </c>
    </row>
    <row r="14" spans="1:5" x14ac:dyDescent="0.25">
      <c r="A14" s="25" t="s">
        <v>527</v>
      </c>
      <c r="B14" s="21" t="s">
        <v>490</v>
      </c>
      <c r="C14" s="11">
        <f>'WATSAN PERSONNEL COST F.x'!C7+'WATSAN OVERHEAD COST F.xi'!C7</f>
        <v>118487000</v>
      </c>
      <c r="D14" s="11">
        <f>'WATSAN PERSONNEL COST F.x'!D7+'WATSAN OVERHEAD COST F.xi'!D7</f>
        <v>129447680</v>
      </c>
      <c r="E14" s="11">
        <f>'WATSAN PERSONNEL COST F.x'!E7+'WATSAN OVERHEAD COST F.xi'!E7</f>
        <v>99037984</v>
      </c>
    </row>
    <row r="15" spans="1:5" x14ac:dyDescent="0.25">
      <c r="A15" s="25" t="s">
        <v>528</v>
      </c>
      <c r="B15" s="21" t="s">
        <v>491</v>
      </c>
      <c r="C15" s="11">
        <f>'TRADITIONAL PERSONNEL COST F.x'!C7+'TRADITIONAL OVERHEAD COST F.xi'!C7</f>
        <v>23663770</v>
      </c>
      <c r="D15" s="11">
        <f>'TRADITIONAL PERSONNEL COST F.x'!D7+'TRADITIONAL OVERHEAD COST F.xi'!D7</f>
        <v>2179400</v>
      </c>
      <c r="E15" s="11">
        <f>'TRADITIONAL PERSONNEL COST F.x'!E7+'TRADITIONAL OVERHEAD COST F.xi'!E7</f>
        <v>64000000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1"/>
      <c r="D17" s="11"/>
      <c r="E17" s="11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hidden="1" x14ac:dyDescent="0.25">
      <c r="A24" s="6"/>
      <c r="B24" s="7"/>
      <c r="C24" s="10"/>
      <c r="D24" s="10"/>
      <c r="E24" s="10"/>
    </row>
    <row r="25" spans="1:5" hidden="1" x14ac:dyDescent="0.25">
      <c r="A25" s="6"/>
      <c r="B25" s="7"/>
      <c r="C25" s="10"/>
      <c r="D25" s="10"/>
      <c r="E25" s="10"/>
    </row>
    <row r="26" spans="1:5" hidden="1" x14ac:dyDescent="0.25">
      <c r="A26" s="6"/>
      <c r="B26" s="7"/>
      <c r="C26" s="10"/>
      <c r="D26" s="10"/>
      <c r="E26" s="10"/>
    </row>
    <row r="27" spans="1:5" x14ac:dyDescent="0.25">
      <c r="A27" s="6"/>
      <c r="B27" s="7"/>
      <c r="C27" s="10"/>
      <c r="D27" s="10"/>
      <c r="E27" s="10"/>
    </row>
    <row r="28" spans="1:5" x14ac:dyDescent="0.25">
      <c r="A28" s="4"/>
      <c r="B28" s="5" t="s">
        <v>474</v>
      </c>
      <c r="C28" s="11">
        <f>SUM(C5:C27)</f>
        <v>3631067456.8599997</v>
      </c>
      <c r="D28" s="11">
        <f t="shared" ref="D28:E28" si="0">SUM(D5:D27)</f>
        <v>3169976227.5</v>
      </c>
      <c r="E28" s="11">
        <f t="shared" si="0"/>
        <v>3503719493.3100004</v>
      </c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tH88EZEqqCbBH7pgU9psUNidhOHUp9uvI6rFO5gAdgwgWub6le1fTbExm5Y9sul+E1fbTbCh52pm2L4czDt+6Q==" saltValue="rkjh6jBVw47Gxl0q8Mq7s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E300"/>
  <sheetViews>
    <sheetView view="pageBreakPreview" zoomScale="90" zoomScaleNormal="130" zoomScaleSheetLayoutView="90" workbookViewId="0">
      <selection sqref="A1:E1"/>
    </sheetView>
  </sheetViews>
  <sheetFormatPr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67" t="s">
        <v>492</v>
      </c>
      <c r="B1" s="67"/>
      <c r="C1" s="67"/>
      <c r="D1" s="67"/>
      <c r="E1" s="67"/>
    </row>
    <row r="2" spans="1:5" ht="28.2" customHeight="1" x14ac:dyDescent="0.25">
      <c r="A2" s="68" t="s">
        <v>769</v>
      </c>
      <c r="B2" s="68"/>
      <c r="C2" s="68"/>
      <c r="D2" s="68"/>
      <c r="E2" s="68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493</v>
      </c>
      <c r="C4" s="50" t="s">
        <v>598</v>
      </c>
      <c r="D4" s="50" t="s">
        <v>599</v>
      </c>
      <c r="E4" s="50" t="s">
        <v>600</v>
      </c>
    </row>
    <row r="5" spans="1:5" x14ac:dyDescent="0.25">
      <c r="A5" s="5"/>
      <c r="B5" s="23" t="s">
        <v>307</v>
      </c>
      <c r="C5" s="30">
        <f>C6+C11</f>
        <v>3631067456.8600001</v>
      </c>
      <c r="D5" s="30">
        <f t="shared" ref="D5:E5" si="0">D6+D11</f>
        <v>3169976227.5</v>
      </c>
      <c r="E5" s="30">
        <f t="shared" si="0"/>
        <v>3503719493.3099999</v>
      </c>
    </row>
    <row r="6" spans="1:5" x14ac:dyDescent="0.25">
      <c r="A6" s="24">
        <v>21</v>
      </c>
      <c r="B6" s="23" t="s">
        <v>465</v>
      </c>
      <c r="C6" s="31">
        <f>SUM(C7:C10)</f>
        <v>2110253175.8600001</v>
      </c>
      <c r="D6" s="31">
        <f t="shared" ref="D6:E6" si="1">SUM(D7:D10)</f>
        <v>1900753267.5</v>
      </c>
      <c r="E6" s="31">
        <f t="shared" si="1"/>
        <v>2268349658.3099999</v>
      </c>
    </row>
    <row r="7" spans="1:5" x14ac:dyDescent="0.25">
      <c r="A7" s="22">
        <v>21010100</v>
      </c>
      <c r="B7" s="21" t="s">
        <v>494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1810563738.8600001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1601063830.5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1693829380.55</v>
      </c>
    </row>
    <row r="8" spans="1:5" x14ac:dyDescent="0.25">
      <c r="A8" s="22">
        <v>21020100</v>
      </c>
      <c r="B8" s="21" t="s">
        <v>495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0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0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108000000</v>
      </c>
    </row>
    <row r="9" spans="1:5" x14ac:dyDescent="0.25">
      <c r="A9" s="22">
        <v>21020200</v>
      </c>
      <c r="B9" s="21" t="s">
        <v>496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25">
      <c r="A10" s="22">
        <v>21030100</v>
      </c>
      <c r="B10" s="21" t="s">
        <v>497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299689437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299689437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466520277.75999999</v>
      </c>
    </row>
    <row r="11" spans="1:5" x14ac:dyDescent="0.25">
      <c r="A11" s="24">
        <v>22</v>
      </c>
      <c r="B11" s="23" t="s">
        <v>498</v>
      </c>
      <c r="C11" s="31">
        <f>SUM(C12:C24)</f>
        <v>1520814281</v>
      </c>
      <c r="D11" s="31">
        <f t="shared" ref="D11:E11" si="2">SUM(D12:D24)</f>
        <v>1269222960</v>
      </c>
      <c r="E11" s="31">
        <f t="shared" si="2"/>
        <v>1235369835</v>
      </c>
    </row>
    <row r="12" spans="1:5" x14ac:dyDescent="0.25">
      <c r="A12" s="22">
        <v>22020100</v>
      </c>
      <c r="B12" s="21" t="s">
        <v>499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33300000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24109700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114270000</v>
      </c>
    </row>
    <row r="13" spans="1:5" x14ac:dyDescent="0.25">
      <c r="A13" s="22">
        <v>22020200</v>
      </c>
      <c r="B13" s="21" t="s">
        <v>500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500000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493000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1500000</v>
      </c>
    </row>
    <row r="14" spans="1:5" x14ac:dyDescent="0.25">
      <c r="A14" s="22">
        <v>22020300</v>
      </c>
      <c r="B14" s="21" t="s">
        <v>501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283100000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296519500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43200000</v>
      </c>
    </row>
    <row r="15" spans="1:5" x14ac:dyDescent="0.25">
      <c r="A15" s="22">
        <v>22020400</v>
      </c>
      <c r="B15" s="21" t="s">
        <v>502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53600000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23989615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62900000</v>
      </c>
    </row>
    <row r="16" spans="1:5" x14ac:dyDescent="0.25">
      <c r="A16" s="22">
        <v>22020500</v>
      </c>
      <c r="B16" s="21" t="s">
        <v>503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8000000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7355000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80500000</v>
      </c>
    </row>
    <row r="17" spans="1:5" x14ac:dyDescent="0.25">
      <c r="A17" s="22">
        <v>22020600</v>
      </c>
      <c r="B17" s="21" t="s">
        <v>504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115000000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112580000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211500000</v>
      </c>
    </row>
    <row r="18" spans="1:5" x14ac:dyDescent="0.25">
      <c r="A18" s="22">
        <v>22020700</v>
      </c>
      <c r="B18" s="21" t="s">
        <v>505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1000000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0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8850000</v>
      </c>
    </row>
    <row r="19" spans="1:5" x14ac:dyDescent="0.25">
      <c r="A19" s="22">
        <v>22020800</v>
      </c>
      <c r="B19" s="21" t="s">
        <v>506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9500000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4241500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17395000</v>
      </c>
    </row>
    <row r="20" spans="1:5" x14ac:dyDescent="0.25">
      <c r="A20" s="22">
        <v>22020900</v>
      </c>
      <c r="B20" s="21" t="s">
        <v>507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3000000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89250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500000</v>
      </c>
    </row>
    <row r="21" spans="1:5" x14ac:dyDescent="0.25">
      <c r="A21" s="22">
        <v>22021000</v>
      </c>
      <c r="B21" s="21" t="s">
        <v>508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380479446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297681560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374920000</v>
      </c>
    </row>
    <row r="22" spans="1:5" x14ac:dyDescent="0.25">
      <c r="A22" s="22">
        <v>22040000</v>
      </c>
      <c r="B22" s="21" t="s">
        <v>509</v>
      </c>
      <c r="C22" s="3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523334835</v>
      </c>
      <c r="D22" s="3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475683835</v>
      </c>
      <c r="E22" s="3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289834835</v>
      </c>
    </row>
    <row r="23" spans="1:5" x14ac:dyDescent="0.25">
      <c r="A23" s="35">
        <v>22050000</v>
      </c>
      <c r="B23" s="27" t="s">
        <v>537</v>
      </c>
      <c r="C23" s="36">
        <f>'CHAIR OVERHEAD COST F.xi'!C88+'SLT OVERHEAD COST F.xi'!C88+'COUNCIL OVERHEAD COST F.xi'!C88+'PMD OVERHEAD COST F.xi'!C88+'AGRIC OVERHEAD COST F.xi'!C88+'FINANCE OVERHEAD COST F.xi'!C89+'WORKS OVERHEAD COST F.xi'!C88+'ESD OVERHEAD COST F.xi'!C88+'PHC OVERHEAD COST F.xi'!C88+'WATSAN OVERHEAD COST F.xi'!C88+'TRADITIONAL OVERHEAD COST F.xi'!C88</f>
        <v>110000000</v>
      </c>
      <c r="D23" s="36">
        <f>'CHAIR OVERHEAD COST F.xi'!D88+'SLT OVERHEAD COST F.xi'!D88+'COUNCIL OVERHEAD COST F.xi'!D88+'PMD OVERHEAD COST F.xi'!D88+'AGRIC OVERHEAD COST F.xi'!D88+'FINANCE OVERHEAD COST F.xi'!D89+'WORKS OVERHEAD COST F.xi'!D88+'ESD OVERHEAD COST F.xi'!D88+'PHC OVERHEAD COST F.xi'!D88+'WATSAN OVERHEAD COST F.xi'!D88+'TRADITIONAL OVERHEAD COST F.xi'!D88</f>
        <v>26480000</v>
      </c>
      <c r="E23" s="36">
        <f>'CHAIR OVERHEAD COST F.xi'!E88+'SLT OVERHEAD COST F.xi'!E88+'COUNCIL OVERHEAD COST F.xi'!E88+'PMD OVERHEAD COST F.xi'!E88+'AGRIC OVERHEAD COST F.xi'!E88+'FINANCE OVERHEAD COST F.xi'!E89+'WORKS OVERHEAD COST F.xi'!E88+'ESD OVERHEAD COST F.xi'!E88+'PHC OVERHEAD COST F.xi'!E88+'WATSAN OVERHEAD COST F.xi'!E88+'TRADITIONAL OVERHEAD COST F.xi'!E88</f>
        <v>30000000</v>
      </c>
    </row>
    <row r="24" spans="1:5" x14ac:dyDescent="0.25">
      <c r="A24" s="35">
        <v>22060000</v>
      </c>
      <c r="B24" s="27" t="s">
        <v>538</v>
      </c>
      <c r="C24" s="36">
        <f>'CHAIR OVERHEAD COST F.xi'!C93+'SLT OVERHEAD COST F.xi'!C93+'COUNCIL OVERHEAD COST F.xi'!C93+'PMD OVERHEAD COST F.xi'!C93+'AGRIC OVERHEAD COST F.xi'!C93+'FINANCE OVERHEAD COST F.xi'!C94+'WORKS OVERHEAD COST F.xi'!C93+'ESD OVERHEAD COST F.xi'!C93+'PHC OVERHEAD COST F.xi'!C93+'WATSAN OVERHEAD COST F.xi'!C93+'TRADITIONAL OVERHEAD COST F.xi'!C93</f>
        <v>0</v>
      </c>
      <c r="D24" s="36">
        <f>'CHAIR OVERHEAD COST F.xi'!D93+'SLT OVERHEAD COST F.xi'!D93+'COUNCIL OVERHEAD COST F.xi'!D93+'PMD OVERHEAD COST F.xi'!D93+'AGRIC OVERHEAD COST F.xi'!D93+'FINANCE OVERHEAD COST F.xi'!D94+'WORKS OVERHEAD COST F.xi'!D93+'ESD OVERHEAD COST F.xi'!D93+'PHC OVERHEAD COST F.xi'!D93+'WATSAN OVERHEAD COST F.xi'!D93+'TRADITIONAL OVERHEAD COST F.xi'!D93</f>
        <v>0</v>
      </c>
      <c r="E24" s="36">
        <f>'CHAIR OVERHEAD COST F.xi'!E93+'SLT OVERHEAD COST F.xi'!E93+'COUNCIL OVERHEAD COST F.xi'!E93+'PMD OVERHEAD COST F.xi'!E93+'AGRIC OVERHEAD COST F.xi'!E93+'FINANCE OVERHEAD COST F.xi'!E94+'WORKS OVERHEAD COST F.xi'!E93+'ESD OVERHEAD COST F.xi'!E93+'PHC OVERHEAD COST F.xi'!E93+'WATSAN OVERHEAD COST F.xi'!E93+'TRADITIONAL OVERHEAD COST F.xi'!E93</f>
        <v>0</v>
      </c>
    </row>
    <row r="25" spans="1:5" hidden="1" x14ac:dyDescent="0.25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x14ac:dyDescent="0.25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25">
      <c r="A27" s="22" t="s">
        <v>341</v>
      </c>
      <c r="B27" s="23" t="s">
        <v>474</v>
      </c>
      <c r="C27" s="31">
        <f>C5</f>
        <v>3631067456.8600001</v>
      </c>
      <c r="D27" s="31">
        <f t="shared" ref="D27:E27" si="3">D5</f>
        <v>3169976227.5</v>
      </c>
      <c r="E27" s="31">
        <f t="shared" si="3"/>
        <v>3503719493.3099999</v>
      </c>
    </row>
    <row r="28" spans="1:5" hidden="1" x14ac:dyDescent="0.25">
      <c r="A28" s="4"/>
      <c r="B28" s="5"/>
      <c r="C28" s="11"/>
      <c r="D28" s="11"/>
      <c r="E28" s="11"/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e+VTiYTplp3eawOCKtWJZmKEr2vBUguFkhvPnIJ75vzm/5pnWocalZDtwmVOCgUXcxSBPf32aFKJG8+HRaVrTA==" saltValue="rvdJF570ZFGtPkczpm2HJw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E300"/>
  <sheetViews>
    <sheetView view="pageBreakPreview" zoomScale="90" zoomScaleNormal="140" zoomScaleSheetLayoutView="90" workbookViewId="0">
      <selection sqref="A1:E1"/>
    </sheetView>
  </sheetViews>
  <sheetFormatPr defaultRowHeight="15" x14ac:dyDescent="0.25"/>
  <cols>
    <col min="1" max="1" width="15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67" t="s">
        <v>492</v>
      </c>
      <c r="B1" s="67"/>
      <c r="C1" s="67"/>
      <c r="D1" s="67"/>
      <c r="E1" s="67"/>
    </row>
    <row r="2" spans="1:5" ht="36.6" customHeight="1" x14ac:dyDescent="0.25">
      <c r="A2" s="69" t="s">
        <v>770</v>
      </c>
      <c r="B2" s="69"/>
      <c r="C2" s="69"/>
      <c r="D2" s="69"/>
      <c r="E2" s="69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493</v>
      </c>
      <c r="C4" s="50" t="s">
        <v>598</v>
      </c>
      <c r="D4" s="50" t="s">
        <v>599</v>
      </c>
      <c r="E4" s="50" t="s">
        <v>600</v>
      </c>
    </row>
    <row r="5" spans="1:5" x14ac:dyDescent="0.25">
      <c r="A5" s="20">
        <v>32010100</v>
      </c>
      <c r="B5" s="21" t="s">
        <v>510</v>
      </c>
      <c r="C5" s="28">
        <f>'PMD CAPITAL EXP F.xii'!D7+'AGRIC CAPITAL EXP F.xii'!D7+'FINANCE CAPITAL EXP F.xii'!D7+'WORKS CAPITAL EXP F.xii'!D7+'ESD CAPITAL EXP F.xii'!D7+'PHC CAPITAL EXP F.xii'!D7+'WATSAN CAPITAL EXP F.xii'!D7</f>
        <v>416690329</v>
      </c>
      <c r="D5" s="28">
        <f>'PMD CAPITAL EXP F.xii'!E7+'AGRIC CAPITAL EXP F.xii'!E7+'FINANCE CAPITAL EXP F.xii'!E7+'WORKS CAPITAL EXP F.xii'!E7+'ESD CAPITAL EXP F.xii'!E7+'PHC CAPITAL EXP F.xii'!E7+'WATSAN CAPITAL EXP F.xii'!E7</f>
        <v>161801133</v>
      </c>
      <c r="E5" s="28">
        <f>'PMD CAPITAL EXP F.xii'!F7+'AGRIC CAPITAL EXP F.xii'!F7+'FINANCE CAPITAL EXP F.xii'!F7+'WORKS CAPITAL EXP F.xii'!F7+'ESD CAPITAL EXP F.xii'!F7+'PHC CAPITAL EXP F.xii'!F7+'WATSAN CAPITAL EXP F.xii'!F7</f>
        <v>1033000000</v>
      </c>
    </row>
    <row r="6" spans="1:5" x14ac:dyDescent="0.25">
      <c r="A6" s="20">
        <v>32010200</v>
      </c>
      <c r="B6" s="21" t="s">
        <v>602</v>
      </c>
      <c r="C6" s="28">
        <f>'PMD CAPITAL EXP F.xii'!D27+'AGRIC CAPITAL EXP F.xii'!D17+'FINANCE CAPITAL EXP F.xii'!D11+'WORKS CAPITAL EXP F.xii'!D17+'ESD CAPITAL EXP F.xii'!D24+'PHC CAPITAL EXP F.xii'!D18+'WATSAN CAPITAL EXP F.xii'!D17</f>
        <v>64000000</v>
      </c>
      <c r="D6" s="28">
        <f>'PMD CAPITAL EXP F.xii'!E27+'AGRIC CAPITAL EXP F.xii'!E17+'FINANCE CAPITAL EXP F.xii'!E11+'WORKS CAPITAL EXP F.xii'!E17+'ESD CAPITAL EXP F.xii'!E24+'PHC CAPITAL EXP F.xii'!E18+'WATSAN CAPITAL EXP F.xii'!E17</f>
        <v>28872223</v>
      </c>
      <c r="E6" s="28">
        <f>'PMD CAPITAL EXP F.xii'!F27+'AGRIC CAPITAL EXP F.xii'!F17+'FINANCE CAPITAL EXP F.xii'!F11+'WORKS CAPITAL EXP F.xii'!F17+'ESD CAPITAL EXP F.xii'!F24+'PHC CAPITAL EXP F.xii'!F18+'WATSAN CAPITAL EXP F.xii'!F17</f>
        <v>1977142348</v>
      </c>
    </row>
    <row r="7" spans="1:5" x14ac:dyDescent="0.25">
      <c r="A7" s="20">
        <v>32010300</v>
      </c>
      <c r="B7" s="21" t="s">
        <v>511</v>
      </c>
      <c r="C7" s="28">
        <f>'PMD CAPITAL EXP F.xii'!D38+'AGRIC CAPITAL EXP F.xii'!D28+'FINANCE CAPITAL EXP F.xii'!D16+'WORKS CAPITAL EXP F.xii'!D28+'ESD CAPITAL EXP F.xii'!D35+'PHC CAPITAL EXP F.xii'!D29+'WATSAN CAPITAL EXP F.xii'!D40</f>
        <v>0</v>
      </c>
      <c r="D7" s="28">
        <f>'PMD CAPITAL EXP F.xii'!E38+'AGRIC CAPITAL EXP F.xii'!E28+'FINANCE CAPITAL EXP F.xii'!E16+'WORKS CAPITAL EXP F.xii'!E28+'ESD CAPITAL EXP F.xii'!E35+'PHC CAPITAL EXP F.xii'!E29+'WATSAN CAPITAL EXP F.xii'!E40</f>
        <v>0</v>
      </c>
      <c r="E7" s="28">
        <f>'PMD CAPITAL EXP F.xii'!F38+'AGRIC CAPITAL EXP F.xii'!F28+'FINANCE CAPITAL EXP F.xii'!F16+'WORKS CAPITAL EXP F.xii'!F28+'ESD CAPITAL EXP F.xii'!F35+'PHC CAPITAL EXP F.xii'!F29+'WATSAN CAPITAL EXP F.xii'!F40</f>
        <v>0</v>
      </c>
    </row>
    <row r="8" spans="1:5" x14ac:dyDescent="0.25">
      <c r="A8" s="20">
        <v>32010400</v>
      </c>
      <c r="B8" s="21" t="s">
        <v>512</v>
      </c>
      <c r="C8" s="28">
        <f>'PMD CAPITAL EXP F.xii'!D44+'AGRIC CAPITAL EXP F.xii'!D34+'FINANCE CAPITAL EXP F.xii'!D22+'WORKS CAPITAL EXP F.xii'!D34+'ESD CAPITAL EXP F.xii'!D41+'PHC CAPITAL EXP F.xii'!D35+'WATSAN CAPITAL EXP F.xii'!D46</f>
        <v>83000000</v>
      </c>
      <c r="D8" s="28">
        <f>'PMD CAPITAL EXP F.xii'!E44+'AGRIC CAPITAL EXP F.xii'!E34+'FINANCE CAPITAL EXP F.xii'!E22+'WORKS CAPITAL EXP F.xii'!E34+'ESD CAPITAL EXP F.xii'!E41+'PHC CAPITAL EXP F.xii'!E35+'WATSAN CAPITAL EXP F.xii'!E46</f>
        <v>52235676.469999999</v>
      </c>
      <c r="E8" s="28">
        <f>'PMD CAPITAL EXP F.xii'!F44+'AGRIC CAPITAL EXP F.xii'!F34+'FINANCE CAPITAL EXP F.xii'!F22+'WORKS CAPITAL EXP F.xii'!F34+'ESD CAPITAL EXP F.xii'!F41+'PHC CAPITAL EXP F.xii'!F35+'WATSAN CAPITAL EXP F.xii'!F46</f>
        <v>187100000</v>
      </c>
    </row>
    <row r="9" spans="1:5" x14ac:dyDescent="0.25">
      <c r="A9" s="20">
        <v>32010500</v>
      </c>
      <c r="B9" s="21" t="s">
        <v>513</v>
      </c>
      <c r="C9" s="28">
        <f>'PMD CAPITAL EXP F.xii'!D50+'AGRIC CAPITAL EXP F.xii'!D40+'FINANCE CAPITAL EXP F.xii'!D28+'WORKS CAPITAL EXP F.xii'!D40+'ESD CAPITAL EXP F.xii'!D47+'PHC CAPITAL EXP F.xii'!D41+'WATSAN CAPITAL EXP F.xii'!D52</f>
        <v>0</v>
      </c>
      <c r="D9" s="28">
        <f>'PMD CAPITAL EXP F.xii'!E50+'AGRIC CAPITAL EXP F.xii'!E40+'FINANCE CAPITAL EXP F.xii'!E28+'WORKS CAPITAL EXP F.xii'!E40+'ESD CAPITAL EXP F.xii'!E47+'PHC CAPITAL EXP F.xii'!E41+'WATSAN CAPITAL EXP F.xii'!E52</f>
        <v>0</v>
      </c>
      <c r="E9" s="28">
        <f>'PMD CAPITAL EXP F.xii'!F50+'AGRIC CAPITAL EXP F.xii'!F40+'FINANCE CAPITAL EXP F.xii'!F28+'WORKS CAPITAL EXP F.xii'!F40+'ESD CAPITAL EXP F.xii'!F47+'PHC CAPITAL EXP F.xii'!F41+'WATSAN CAPITAL EXP F.xii'!F52</f>
        <v>21750000</v>
      </c>
    </row>
    <row r="10" spans="1:5" x14ac:dyDescent="0.25">
      <c r="A10" s="20">
        <v>32010600</v>
      </c>
      <c r="B10" s="21" t="s">
        <v>514</v>
      </c>
      <c r="C10" s="28">
        <f>'PMD CAPITAL EXP F.xii'!D59+'AGRIC CAPITAL EXP F.xii'!D49+'FINANCE CAPITAL EXP F.xii'!D37+'WORKS CAPITAL EXP F.xii'!D49+'ESD CAPITAL EXP F.xii'!D56+'PHC CAPITAL EXP F.xii'!D50+'WATSAN CAPITAL EXP F.xii'!D61</f>
        <v>2000000</v>
      </c>
      <c r="D10" s="28">
        <f>'PMD CAPITAL EXP F.xii'!E59+'AGRIC CAPITAL EXP F.xii'!E49+'FINANCE CAPITAL EXP F.xii'!E37+'WORKS CAPITAL EXP F.xii'!E49+'ESD CAPITAL EXP F.xii'!E56+'PHC CAPITAL EXP F.xii'!E50+'WATSAN CAPITAL EXP F.xii'!E61</f>
        <v>0</v>
      </c>
      <c r="E10" s="28">
        <f>'PMD CAPITAL EXP F.xii'!F59+'AGRIC CAPITAL EXP F.xii'!F49+'FINANCE CAPITAL EXP F.xii'!F37+'WORKS CAPITAL EXP F.xii'!F49+'ESD CAPITAL EXP F.xii'!F56+'PHC CAPITAL EXP F.xii'!F50+'WATSAN CAPITAL EXP F.xii'!F61</f>
        <v>13000000</v>
      </c>
    </row>
    <row r="11" spans="1:5" x14ac:dyDescent="0.25">
      <c r="A11" s="20">
        <v>32010900</v>
      </c>
      <c r="B11" s="21" t="s">
        <v>515</v>
      </c>
      <c r="C11" s="28">
        <f>'PMD CAPITAL EXP F.xii'!D66+'AGRIC CAPITAL EXP F.xii'!D56+'FINANCE CAPITAL EXP F.xii'!D44+'WORKS CAPITAL EXP F.xii'!D56+'ESD CAPITAL EXP F.xii'!D63+'PHC CAPITAL EXP F.xii'!D57+'WATSAN CAPITAL EXP F.xii'!D68</f>
        <v>538104000</v>
      </c>
      <c r="D11" s="28">
        <f>'PMD CAPITAL EXP F.xii'!E66+'AGRIC CAPITAL EXP F.xii'!E56+'FINANCE CAPITAL EXP F.xii'!E44+'WORKS CAPITAL EXP F.xii'!E56+'ESD CAPITAL EXP F.xii'!E63+'PHC CAPITAL EXP F.xii'!E57+'WATSAN CAPITAL EXP F.xii'!E68</f>
        <v>300343964.89999998</v>
      </c>
      <c r="E11" s="28">
        <f>'PMD CAPITAL EXP F.xii'!F66+'AGRIC CAPITAL EXP F.xii'!F56+'FINANCE CAPITAL EXP F.xii'!F44+'WORKS CAPITAL EXP F.xii'!F56+'ESD CAPITAL EXP F.xii'!F63+'PHC CAPITAL EXP F.xii'!F57+'WATSAN CAPITAL EXP F.xii'!F68</f>
        <v>495000000</v>
      </c>
    </row>
    <row r="12" spans="1:5" x14ac:dyDescent="0.25">
      <c r="A12" s="20">
        <v>32020100</v>
      </c>
      <c r="B12" s="21" t="s">
        <v>516</v>
      </c>
      <c r="C12" s="28">
        <f>'PMD CAPITAL EXP F.xii'!D78+'AGRIC CAPITAL EXP F.xii'!D68+'FINANCE CAPITAL EXP F.xii'!D56+'WORKS CAPITAL EXP F.xii'!D68+'ESD CAPITAL EXP F.xii'!D75+'PHC CAPITAL EXP F.xii'!D69+'WATSAN CAPITAL EXP F.xii'!D80</f>
        <v>0</v>
      </c>
      <c r="D12" s="28">
        <f>'PMD CAPITAL EXP F.xii'!E78+'AGRIC CAPITAL EXP F.xii'!E68+'FINANCE CAPITAL EXP F.xii'!E56+'WORKS CAPITAL EXP F.xii'!E68+'ESD CAPITAL EXP F.xii'!E75+'PHC CAPITAL EXP F.xii'!E69+'WATSAN CAPITAL EXP F.xii'!E80</f>
        <v>0</v>
      </c>
      <c r="E12" s="28">
        <f>'PMD CAPITAL EXP F.xii'!F78+'AGRIC CAPITAL EXP F.xii'!F68+'FINANCE CAPITAL EXP F.xii'!F56+'WORKS CAPITAL EXP F.xii'!F68+'ESD CAPITAL EXP F.xii'!F75+'PHC CAPITAL EXP F.xii'!F69+'WATSAN CAPITAL EXP F.xii'!F80</f>
        <v>200000000</v>
      </c>
    </row>
    <row r="13" spans="1:5" x14ac:dyDescent="0.25">
      <c r="A13" s="20">
        <v>32030100</v>
      </c>
      <c r="B13" s="21" t="s">
        <v>466</v>
      </c>
      <c r="C13" s="28">
        <f>'PMD CAPITAL EXP F.xii'!D85+'AGRIC CAPITAL EXP F.xii'!D75+'FINANCE CAPITAL EXP F.xii'!D63+'WORKS CAPITAL EXP F.xii'!D75+'ESD CAPITAL EXP F.xii'!D82+'PHC CAPITAL EXP F.xii'!D76+'WATSAN CAPITAL EXP F.xii'!D87</f>
        <v>0</v>
      </c>
      <c r="D13" s="28">
        <f>'PMD CAPITAL EXP F.xii'!E85+'AGRIC CAPITAL EXP F.xii'!E75+'FINANCE CAPITAL EXP F.xii'!E63+'WORKS CAPITAL EXP F.xii'!E75+'ESD CAPITAL EXP F.xii'!E82+'PHC CAPITAL EXP F.xii'!E76+'WATSAN CAPITAL EXP F.xii'!E87</f>
        <v>0</v>
      </c>
      <c r="E13" s="28">
        <f>'PMD CAPITAL EXP F.xii'!F85+'AGRIC CAPITAL EXP F.xii'!F75+'FINANCE CAPITAL EXP F.xii'!F63+'WORKS CAPITAL EXP F.xii'!F75+'ESD CAPITAL EXP F.xii'!F82+'PHC CAPITAL EXP F.xii'!F76+'WATSAN CAPITAL EXP F.xii'!F87</f>
        <v>5000000</v>
      </c>
    </row>
    <row r="14" spans="1:5" x14ac:dyDescent="0.25">
      <c r="A14" s="20">
        <v>32011000</v>
      </c>
      <c r="B14" s="21" t="s">
        <v>555</v>
      </c>
      <c r="C14" s="28">
        <f>'PMD CAPITAL EXP F.xii'!D91+'AGRIC CAPITAL EXP F.xii'!D81+'FINANCE CAPITAL EXP F.xii'!D69+'WORKS CAPITAL EXP F.xii'!D81+'ESD CAPITAL EXP F.xii'!D88+'PHC CAPITAL EXP F.xii'!D82+'WATSAN CAPITAL EXP F.xii'!D93</f>
        <v>0</v>
      </c>
      <c r="D14" s="28">
        <f>'PMD CAPITAL EXP F.xii'!E91+'AGRIC CAPITAL EXP F.xii'!E81+'FINANCE CAPITAL EXP F.xii'!E69+'WORKS CAPITAL EXP F.xii'!E81+'ESD CAPITAL EXP F.xii'!E88+'PHC CAPITAL EXP F.xii'!E82+'WATSAN CAPITAL EXP F.xii'!E93</f>
        <v>0</v>
      </c>
      <c r="E14" s="28">
        <f>'PMD CAPITAL EXP F.xii'!F91+'AGRIC CAPITAL EXP F.xii'!F81+'FINANCE CAPITAL EXP F.xii'!F69+'WORKS CAPITAL EXP F.xii'!F81+'ESD CAPITAL EXP F.xii'!F88+'PHC CAPITAL EXP F.xii'!F82+'WATSAN CAPITAL EXP F.xii'!F93</f>
        <v>50890000</v>
      </c>
    </row>
    <row r="15" spans="1:5" hidden="1" x14ac:dyDescent="0.25">
      <c r="A15" s="21" t="s">
        <v>341</v>
      </c>
      <c r="B15" s="21" t="s">
        <v>341</v>
      </c>
      <c r="C15" s="21"/>
      <c r="D15" s="21"/>
      <c r="E15" s="21"/>
    </row>
    <row r="16" spans="1:5" hidden="1" x14ac:dyDescent="0.25">
      <c r="A16" s="21" t="s">
        <v>341</v>
      </c>
      <c r="B16" s="21" t="s">
        <v>341</v>
      </c>
      <c r="C16" s="21"/>
      <c r="D16" s="21"/>
      <c r="E16" s="21"/>
    </row>
    <row r="17" spans="1:5" hidden="1" x14ac:dyDescent="0.25">
      <c r="A17" s="21" t="s">
        <v>341</v>
      </c>
      <c r="B17" s="21" t="s">
        <v>341</v>
      </c>
      <c r="C17" s="21"/>
      <c r="D17" s="21"/>
      <c r="E17" s="21"/>
    </row>
    <row r="18" spans="1:5" hidden="1" x14ac:dyDescent="0.25">
      <c r="A18" s="21" t="s">
        <v>341</v>
      </c>
      <c r="B18" s="21" t="s">
        <v>341</v>
      </c>
      <c r="C18" s="21"/>
      <c r="D18" s="21"/>
      <c r="E18" s="21"/>
    </row>
    <row r="19" spans="1:5" hidden="1" x14ac:dyDescent="0.25">
      <c r="A19" s="21" t="s">
        <v>341</v>
      </c>
      <c r="B19" s="21" t="s">
        <v>341</v>
      </c>
      <c r="C19" s="21"/>
      <c r="D19" s="21"/>
      <c r="E19" s="21"/>
    </row>
    <row r="20" spans="1:5" hidden="1" x14ac:dyDescent="0.25">
      <c r="A20" s="21" t="s">
        <v>341</v>
      </c>
      <c r="B20" s="21" t="s">
        <v>341</v>
      </c>
      <c r="C20" s="21"/>
      <c r="D20" s="21"/>
      <c r="E20" s="21"/>
    </row>
    <row r="21" spans="1:5" hidden="1" x14ac:dyDescent="0.25">
      <c r="A21" s="21" t="s">
        <v>341</v>
      </c>
      <c r="B21" s="21" t="s">
        <v>341</v>
      </c>
      <c r="C21" s="21"/>
      <c r="D21" s="21"/>
      <c r="E21" s="21"/>
    </row>
    <row r="22" spans="1:5" hidden="1" x14ac:dyDescent="0.25">
      <c r="A22" s="21" t="s">
        <v>341</v>
      </c>
      <c r="B22" s="21" t="s">
        <v>341</v>
      </c>
      <c r="C22" s="21"/>
      <c r="D22" s="21"/>
      <c r="E22" s="21"/>
    </row>
    <row r="23" spans="1:5" hidden="1" x14ac:dyDescent="0.25">
      <c r="A23" s="21" t="s">
        <v>341</v>
      </c>
      <c r="B23" s="21" t="s">
        <v>341</v>
      </c>
      <c r="C23" s="21"/>
      <c r="D23" s="21"/>
      <c r="E23" s="21"/>
    </row>
    <row r="24" spans="1:5" hidden="1" x14ac:dyDescent="0.25">
      <c r="A24" s="21" t="s">
        <v>341</v>
      </c>
      <c r="B24" s="21" t="s">
        <v>341</v>
      </c>
      <c r="C24" s="21"/>
      <c r="D24" s="21"/>
      <c r="E24" s="21"/>
    </row>
    <row r="25" spans="1:5" hidden="1" x14ac:dyDescent="0.25">
      <c r="A25" s="21" t="s">
        <v>341</v>
      </c>
      <c r="B25" s="21" t="s">
        <v>341</v>
      </c>
      <c r="C25" s="21"/>
      <c r="D25" s="21"/>
      <c r="E25" s="21"/>
    </row>
    <row r="26" spans="1:5" hidden="1" x14ac:dyDescent="0.25">
      <c r="A26" s="21" t="s">
        <v>341</v>
      </c>
      <c r="B26" s="21" t="s">
        <v>341</v>
      </c>
      <c r="C26" s="21"/>
      <c r="D26" s="21"/>
      <c r="E26" s="21"/>
    </row>
    <row r="27" spans="1:5" x14ac:dyDescent="0.25">
      <c r="A27" s="21" t="s">
        <v>341</v>
      </c>
      <c r="B27" s="21" t="s">
        <v>341</v>
      </c>
      <c r="C27" s="21"/>
      <c r="D27" s="21"/>
      <c r="E27" s="21"/>
    </row>
    <row r="28" spans="1:5" x14ac:dyDescent="0.25">
      <c r="A28" s="21" t="s">
        <v>341</v>
      </c>
      <c r="B28" s="23" t="s">
        <v>517</v>
      </c>
      <c r="C28" s="29">
        <f>SUM(C5:C27)</f>
        <v>1103794329</v>
      </c>
      <c r="D28" s="29">
        <f t="shared" ref="D28:E28" si="0">SUM(D5:D27)</f>
        <v>543252997.37</v>
      </c>
      <c r="E28" s="29">
        <f t="shared" si="0"/>
        <v>3982882348</v>
      </c>
    </row>
    <row r="29" spans="1:5" hidden="1" x14ac:dyDescent="0.25">
      <c r="A29" s="4"/>
      <c r="B29" s="5"/>
      <c r="C29" s="11"/>
      <c r="D29" s="11"/>
      <c r="E29" s="11"/>
    </row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LgwZvN0NMX2+NFo8CqypwMRIZ1RhFq2OMb+3Bf0K88s751wJp8F1eRvn3bp9O5f3bNuFewb7ngcPHnlAsv39bQ==" saltValue="bWBsZT9oYAFV0rH5seAhE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E300"/>
  <sheetViews>
    <sheetView view="pageBreakPreview" zoomScale="90" zoomScaleNormal="140" zoomScaleSheetLayoutView="90" workbookViewId="0">
      <selection sqref="A1:E1"/>
    </sheetView>
  </sheetViews>
  <sheetFormatPr defaultRowHeight="15" x14ac:dyDescent="0.25"/>
  <cols>
    <col min="1" max="1" width="16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67" t="s">
        <v>529</v>
      </c>
      <c r="B1" s="67"/>
      <c r="C1" s="67"/>
      <c r="D1" s="67"/>
      <c r="E1" s="67"/>
    </row>
    <row r="2" spans="1:5" ht="39.6" customHeight="1" x14ac:dyDescent="0.25">
      <c r="A2" s="69" t="s">
        <v>771</v>
      </c>
      <c r="B2" s="69"/>
      <c r="C2" s="69"/>
      <c r="D2" s="69"/>
      <c r="E2" s="69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482</v>
      </c>
      <c r="C4" s="50" t="s">
        <v>598</v>
      </c>
      <c r="D4" s="50" t="s">
        <v>599</v>
      </c>
      <c r="E4" s="50" t="s">
        <v>600</v>
      </c>
    </row>
    <row r="5" spans="1:5" x14ac:dyDescent="0.25">
      <c r="A5" s="25" t="s">
        <v>518</v>
      </c>
      <c r="B5" s="27" t="s">
        <v>483</v>
      </c>
      <c r="C5" s="11">
        <v>0</v>
      </c>
      <c r="D5" s="11">
        <v>0</v>
      </c>
      <c r="E5" s="11">
        <v>0</v>
      </c>
    </row>
    <row r="6" spans="1:5" x14ac:dyDescent="0.25">
      <c r="A6" s="25" t="s">
        <v>519</v>
      </c>
      <c r="B6" s="27" t="s">
        <v>484</v>
      </c>
      <c r="C6" s="11">
        <v>0</v>
      </c>
      <c r="D6" s="11">
        <v>0</v>
      </c>
      <c r="E6" s="11">
        <v>0</v>
      </c>
    </row>
    <row r="7" spans="1:5" x14ac:dyDescent="0.25">
      <c r="A7" s="25" t="s">
        <v>520</v>
      </c>
      <c r="B7" s="27" t="s">
        <v>485</v>
      </c>
      <c r="C7" s="11">
        <v>0</v>
      </c>
      <c r="D7" s="11">
        <v>0</v>
      </c>
      <c r="E7" s="11">
        <v>0</v>
      </c>
    </row>
    <row r="8" spans="1:5" x14ac:dyDescent="0.25">
      <c r="A8" s="25" t="s">
        <v>521</v>
      </c>
      <c r="B8" s="21" t="s">
        <v>721</v>
      </c>
      <c r="C8" s="11">
        <f>'PMD CAPITAL EXP F.xii'!D6</f>
        <v>154373580</v>
      </c>
      <c r="D8" s="11">
        <f>'PMD CAPITAL EXP F.xii'!E6</f>
        <v>90256336.469999999</v>
      </c>
      <c r="E8" s="11">
        <f>'PMD CAPITAL EXP F.xii'!F6</f>
        <v>420600000</v>
      </c>
    </row>
    <row r="9" spans="1:5" x14ac:dyDescent="0.25">
      <c r="A9" s="25" t="s">
        <v>522</v>
      </c>
      <c r="B9" s="21" t="s">
        <v>486</v>
      </c>
      <c r="C9" s="11">
        <f>'AGRIC CAPITAL EXP F.xii'!D6</f>
        <v>642304000</v>
      </c>
      <c r="D9" s="11">
        <f>'AGRIC CAPITAL EXP F.xii'!E6</f>
        <v>335303855.89999998</v>
      </c>
      <c r="E9" s="11">
        <f>'AGRIC CAPITAL EXP F.xii'!F6</f>
        <v>533980000</v>
      </c>
    </row>
    <row r="10" spans="1:5" x14ac:dyDescent="0.25">
      <c r="A10" s="25" t="s">
        <v>523</v>
      </c>
      <c r="B10" s="21" t="s">
        <v>487</v>
      </c>
      <c r="C10" s="11">
        <f>'FINANCE CAPITAL EXP F.xii'!D6</f>
        <v>0</v>
      </c>
      <c r="D10" s="11">
        <f>'FINANCE CAPITAL EXP F.xii'!E6</f>
        <v>0</v>
      </c>
      <c r="E10" s="11">
        <f>'FINANCE CAPITAL EXP F.xii'!F6</f>
        <v>1852152348</v>
      </c>
    </row>
    <row r="11" spans="1:5" x14ac:dyDescent="0.25">
      <c r="A11" s="25" t="s">
        <v>524</v>
      </c>
      <c r="B11" s="21" t="s">
        <v>488</v>
      </c>
      <c r="C11" s="11">
        <f>'WORKS CAPITAL EXP F.xii'!D6</f>
        <v>8500000</v>
      </c>
      <c r="D11" s="11">
        <f>'WORKS CAPITAL EXP F.xii'!E6</f>
        <v>7688000</v>
      </c>
      <c r="E11" s="11">
        <f>'WORKS CAPITAL EXP F.xii'!F6</f>
        <v>298500000</v>
      </c>
    </row>
    <row r="12" spans="1:5" x14ac:dyDescent="0.25">
      <c r="A12" s="25" t="s">
        <v>525</v>
      </c>
      <c r="B12" s="21" t="s">
        <v>489</v>
      </c>
      <c r="C12" s="11">
        <f>'ESD CAPITAL EXP F.xii'!D6</f>
        <v>22000000</v>
      </c>
      <c r="D12" s="11">
        <f>'ESD CAPITAL EXP F.xii'!E6</f>
        <v>0</v>
      </c>
      <c r="E12" s="11">
        <f>'ESD CAPITAL EXP F.xii'!F6</f>
        <v>581250000</v>
      </c>
    </row>
    <row r="13" spans="1:5" x14ac:dyDescent="0.25">
      <c r="A13" s="25" t="s">
        <v>526</v>
      </c>
      <c r="B13" s="21" t="s">
        <v>728</v>
      </c>
      <c r="C13" s="11">
        <f>'PHC CAPITAL EXP F.xii'!D6</f>
        <v>221116749</v>
      </c>
      <c r="D13" s="11">
        <f>'PHC CAPITAL EXP F.xii'!E6</f>
        <v>85820582</v>
      </c>
      <c r="E13" s="11">
        <f>'PHC CAPITAL EXP F.xii'!F6</f>
        <v>190000000</v>
      </c>
    </row>
    <row r="14" spans="1:5" x14ac:dyDescent="0.25">
      <c r="A14" s="25" t="s">
        <v>527</v>
      </c>
      <c r="B14" s="21" t="s">
        <v>490</v>
      </c>
      <c r="C14" s="11">
        <f>'WATSAN CAPITAL EXP F.xii'!D6</f>
        <v>55500000</v>
      </c>
      <c r="D14" s="11">
        <f>'WATSAN CAPITAL EXP F.xii'!E6</f>
        <v>24184223</v>
      </c>
      <c r="E14" s="11">
        <f>'WATSAN CAPITAL EXP F.xii'!F6</f>
        <v>106400000</v>
      </c>
    </row>
    <row r="15" spans="1:5" x14ac:dyDescent="0.25">
      <c r="A15" s="25" t="s">
        <v>528</v>
      </c>
      <c r="B15" s="27" t="s">
        <v>491</v>
      </c>
      <c r="C15" s="11">
        <v>0</v>
      </c>
      <c r="D15" s="11">
        <v>0</v>
      </c>
      <c r="E15" s="11">
        <v>0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0"/>
      <c r="D17" s="10"/>
      <c r="E17" s="10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x14ac:dyDescent="0.25">
      <c r="A24" s="6"/>
      <c r="B24" s="7"/>
      <c r="C24" s="10"/>
      <c r="D24" s="10"/>
      <c r="E24" s="10"/>
    </row>
    <row r="25" spans="1:5" x14ac:dyDescent="0.25">
      <c r="A25" s="4"/>
      <c r="B25" s="5" t="s">
        <v>474</v>
      </c>
      <c r="C25" s="11">
        <f>SUM(C5:C24)</f>
        <v>1103794329</v>
      </c>
      <c r="D25" s="11">
        <f t="shared" ref="D25:E25" si="0">SUM(D5:D24)</f>
        <v>543252997.37</v>
      </c>
      <c r="E25" s="11">
        <f t="shared" si="0"/>
        <v>3982882348</v>
      </c>
    </row>
    <row r="26" spans="1:5" hidden="1" x14ac:dyDescent="0.25">
      <c r="A26" s="4"/>
      <c r="B26" s="5"/>
      <c r="C26" s="11"/>
      <c r="D26" s="11"/>
      <c r="E26" s="1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6uEuypPheiq5e+u+6VBFekzrd2qmPFe4bjs4jg+8oIUEzvcY0dsuEdXUwdhuuREii+NH3ckiY6bpSs7slHssqQ==" saltValue="GQUL1QakOXMZN4l9BVlg5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2:E300"/>
  <sheetViews>
    <sheetView view="pageBreakPreview" zoomScale="90" zoomScaleNormal="140" zoomScaleSheetLayoutView="90" workbookViewId="0">
      <selection activeCell="F5" sqref="F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530</v>
      </c>
      <c r="B2" s="67"/>
      <c r="C2" s="67"/>
      <c r="D2" s="67"/>
      <c r="E2" s="67"/>
    </row>
    <row r="3" spans="1:5" ht="26.4" customHeight="1" x14ac:dyDescent="0.25">
      <c r="A3" s="69" t="s">
        <v>772</v>
      </c>
      <c r="B3" s="69"/>
      <c r="C3" s="69"/>
      <c r="D3" s="69"/>
      <c r="E3" s="69"/>
    </row>
    <row r="4" spans="1:5" x14ac:dyDescent="0.25">
      <c r="A4" s="68" t="s">
        <v>718</v>
      </c>
      <c r="B4" s="68"/>
      <c r="C4" s="68"/>
      <c r="D4" s="68"/>
      <c r="E4" s="68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6869334</v>
      </c>
      <c r="D7" s="12">
        <f t="shared" ref="D7:E7" si="0">D8+D13+D20</f>
        <v>6194520</v>
      </c>
      <c r="E7" s="12">
        <f t="shared" si="0"/>
        <v>6869334</v>
      </c>
    </row>
    <row r="8" spans="1:5" s="1" customFormat="1" x14ac:dyDescent="0.25">
      <c r="A8" s="3">
        <v>2101</v>
      </c>
      <c r="B8" s="3" t="s">
        <v>5</v>
      </c>
      <c r="C8" s="12">
        <f>C9</f>
        <v>6869334</v>
      </c>
      <c r="D8" s="12">
        <f t="shared" ref="D8:E8" si="1">D9</f>
        <v>6194520</v>
      </c>
      <c r="E8" s="12">
        <f t="shared" si="1"/>
        <v>6869334</v>
      </c>
    </row>
    <row r="9" spans="1:5" s="1" customFormat="1" x14ac:dyDescent="0.25">
      <c r="A9" s="3">
        <v>210101</v>
      </c>
      <c r="B9" s="3" t="s">
        <v>6</v>
      </c>
      <c r="C9" s="12">
        <f>SUM(C10:C12)</f>
        <v>6869334</v>
      </c>
      <c r="D9" s="12">
        <f t="shared" ref="D9:E9" si="2">SUM(D10:D12)</f>
        <v>6194520</v>
      </c>
      <c r="E9" s="12">
        <f t="shared" si="2"/>
        <v>6869334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6869334</v>
      </c>
      <c r="D12" s="41">
        <v>6194520</v>
      </c>
      <c r="E12" s="41">
        <v>6869334</v>
      </c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RZEGDxvsVwX8JvgLg7G75HFwMHMDI+61Z3K/3ackadiEc3/l+DvkgEL858hlDtZhWaDZQIMFP4FTfqhBreHpeQ==" saltValue="biKTFnl351Qb68uGJg38O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3:E300"/>
  <sheetViews>
    <sheetView view="pageBreakPreview" zoomScale="90" zoomScaleNormal="126" zoomScaleSheetLayoutView="90" workbookViewId="0">
      <selection activeCell="D38" sqref="D38"/>
    </sheetView>
  </sheetViews>
  <sheetFormatPr defaultRowHeight="15" x14ac:dyDescent="0.25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88671875" style="49"/>
  </cols>
  <sheetData>
    <row r="3" spans="1:5" x14ac:dyDescent="0.25">
      <c r="A3" s="67" t="s">
        <v>531</v>
      </c>
      <c r="B3" s="67"/>
      <c r="C3" s="67"/>
      <c r="D3" s="67"/>
      <c r="E3" s="67"/>
    </row>
    <row r="4" spans="1:5" ht="28.8" customHeight="1" x14ac:dyDescent="0.25">
      <c r="A4" s="69" t="s">
        <v>773</v>
      </c>
      <c r="B4" s="69"/>
      <c r="C4" s="69"/>
      <c r="D4" s="69"/>
      <c r="E4" s="69"/>
    </row>
    <row r="5" spans="1:5" x14ac:dyDescent="0.25">
      <c r="A5" s="68" t="s">
        <v>718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152500000</v>
      </c>
      <c r="D7" s="12">
        <f t="shared" ref="D7:E7" si="0">D8+D84+D88+D93</f>
        <v>126687000</v>
      </c>
      <c r="E7" s="12">
        <f t="shared" si="0"/>
        <v>283770000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152500000</v>
      </c>
      <c r="D8" s="12">
        <f t="shared" ref="D8:E8" si="1">D9+D14+D22+D36+D45+D48+D54+D63+D67+D70</f>
        <v>126687000</v>
      </c>
      <c r="E8" s="12">
        <f t="shared" si="1"/>
        <v>283770000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8000000</v>
      </c>
      <c r="D9" s="12">
        <f t="shared" ref="D9:E9" si="2">SUM(D10:D13)</f>
        <v>6239800</v>
      </c>
      <c r="E9" s="12">
        <f t="shared" si="2"/>
        <v>60270000</v>
      </c>
    </row>
    <row r="10" spans="1:5" x14ac:dyDescent="0.25">
      <c r="A10" s="43">
        <v>22020101</v>
      </c>
      <c r="B10" s="44" t="s">
        <v>23</v>
      </c>
      <c r="C10" s="41">
        <v>4000000</v>
      </c>
      <c r="D10" s="41">
        <v>3872000</v>
      </c>
      <c r="E10" s="41">
        <v>5000000</v>
      </c>
    </row>
    <row r="11" spans="1:5" x14ac:dyDescent="0.25">
      <c r="A11" s="43">
        <v>22020102</v>
      </c>
      <c r="B11" s="44" t="s">
        <v>24</v>
      </c>
      <c r="C11" s="41">
        <v>4000000</v>
      </c>
      <c r="D11" s="41">
        <v>2367800</v>
      </c>
      <c r="E11" s="41">
        <v>5270000</v>
      </c>
    </row>
    <row r="12" spans="1:5" x14ac:dyDescent="0.25">
      <c r="A12" s="43">
        <v>22020103</v>
      </c>
      <c r="B12" s="44" t="s">
        <v>25</v>
      </c>
      <c r="C12" s="41"/>
      <c r="D12" s="41"/>
      <c r="E12" s="41">
        <v>50000000</v>
      </c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2000000</v>
      </c>
      <c r="D22" s="12">
        <f t="shared" ref="D22:E22" si="3">SUM(D23:D35)</f>
        <v>200000</v>
      </c>
      <c r="E22" s="12">
        <f t="shared" si="3"/>
        <v>500000</v>
      </c>
    </row>
    <row r="23" spans="1:5" x14ac:dyDescent="0.25">
      <c r="A23" s="43">
        <v>22020301</v>
      </c>
      <c r="B23" s="44" t="s">
        <v>36</v>
      </c>
      <c r="C23" s="41">
        <v>2000000</v>
      </c>
      <c r="D23" s="41">
        <v>200000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4500000</v>
      </c>
      <c r="D36" s="12">
        <f t="shared" ref="D36:E36" si="4">SUM(D37:D44)</f>
        <v>3500000</v>
      </c>
      <c r="E36" s="12">
        <f t="shared" si="4"/>
        <v>5000000</v>
      </c>
    </row>
    <row r="37" spans="1:5" x14ac:dyDescent="0.25">
      <c r="A37" s="43">
        <v>22020401</v>
      </c>
      <c r="B37" s="44" t="s">
        <v>50</v>
      </c>
      <c r="C37" s="41">
        <v>3500000</v>
      </c>
      <c r="D37" s="41">
        <v>3500000</v>
      </c>
      <c r="E37" s="41">
        <v>5000000</v>
      </c>
    </row>
    <row r="38" spans="1:5" x14ac:dyDescent="0.25">
      <c r="A38" s="43">
        <v>22020402</v>
      </c>
      <c r="B38" s="44" t="s">
        <v>51</v>
      </c>
      <c r="C38" s="41">
        <v>1000000</v>
      </c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114000000</v>
      </c>
      <c r="D48" s="12">
        <f t="shared" ref="D48:E48" si="6">SUM(D49:D53)</f>
        <v>111980000</v>
      </c>
      <c r="E48" s="12">
        <f t="shared" si="6"/>
        <v>206000000</v>
      </c>
    </row>
    <row r="49" spans="1:5" x14ac:dyDescent="0.25">
      <c r="A49" s="43">
        <v>22020601</v>
      </c>
      <c r="B49" s="44" t="s">
        <v>62</v>
      </c>
      <c r="C49" s="41">
        <v>108000000</v>
      </c>
      <c r="D49" s="41">
        <v>105980000</v>
      </c>
      <c r="E49" s="41">
        <v>200000000</v>
      </c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x14ac:dyDescent="0.25">
      <c r="A52" s="43">
        <v>22020604</v>
      </c>
      <c r="B52" s="44" t="s">
        <v>65</v>
      </c>
      <c r="C52" s="41">
        <v>6000000</v>
      </c>
      <c r="D52" s="41">
        <v>6000000</v>
      </c>
      <c r="E52" s="41">
        <v>6000000</v>
      </c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2000000</v>
      </c>
      <c r="D63" s="12">
        <f t="shared" ref="D63:E63" si="8">SUM(D64:D66)</f>
        <v>1987500</v>
      </c>
      <c r="E63" s="12">
        <f t="shared" si="8"/>
        <v>5000000</v>
      </c>
    </row>
    <row r="64" spans="1:5" x14ac:dyDescent="0.25">
      <c r="A64" s="43">
        <v>22020801</v>
      </c>
      <c r="B64" s="44" t="s">
        <v>77</v>
      </c>
      <c r="C64" s="41">
        <v>2000000</v>
      </c>
      <c r="D64" s="41">
        <v>1987500</v>
      </c>
      <c r="E64" s="41">
        <v>5000000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22000000</v>
      </c>
      <c r="D70" s="12">
        <f t="shared" ref="D70:E70" si="10">SUM(D71:D83)</f>
        <v>2779700</v>
      </c>
      <c r="E70" s="12">
        <f t="shared" si="10"/>
        <v>7000000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>
        <v>1990500</v>
      </c>
      <c r="E71" s="41">
        <v>5000000</v>
      </c>
    </row>
    <row r="72" spans="1:5" x14ac:dyDescent="0.25">
      <c r="A72" s="43">
        <v>22021002</v>
      </c>
      <c r="B72" s="44" t="s">
        <v>85</v>
      </c>
      <c r="C72" s="41">
        <v>5000000</v>
      </c>
      <c r="D72" s="41">
        <v>789200</v>
      </c>
      <c r="E72" s="41">
        <v>2000000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15000000</v>
      </c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TC71DweZtQhmnAenkX5elWN/ILMPz2VG+MZdzM0o4hYEZncw6hKXwmvp2cGrX2UqT1yVNxb3A+7E2geR82RyIw==" saltValue="JXrb68d6qOogdIkZlBYEu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2:E300"/>
  <sheetViews>
    <sheetView view="pageBreakPreview" zoomScale="90" zoomScaleNormal="140" zoomScaleSheetLayoutView="90" workbookViewId="0">
      <selection activeCell="F5" sqref="F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530</v>
      </c>
      <c r="B2" s="67"/>
      <c r="C2" s="67"/>
      <c r="D2" s="67"/>
      <c r="E2" s="67"/>
    </row>
    <row r="3" spans="1:5" ht="26.4" customHeight="1" x14ac:dyDescent="0.25">
      <c r="A3" s="69" t="s">
        <v>774</v>
      </c>
      <c r="B3" s="69"/>
      <c r="C3" s="69"/>
      <c r="D3" s="69"/>
      <c r="E3" s="69"/>
    </row>
    <row r="4" spans="1:5" x14ac:dyDescent="0.25">
      <c r="A4" s="68" t="s">
        <v>719</v>
      </c>
      <c r="B4" s="68"/>
      <c r="C4" s="68"/>
      <c r="D4" s="68"/>
      <c r="E4" s="68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32607256</v>
      </c>
      <c r="D7" s="12">
        <f t="shared" ref="D7:E7" si="0">D8+D13+D20</f>
        <v>32607256</v>
      </c>
      <c r="E7" s="12">
        <f t="shared" si="0"/>
        <v>92607056</v>
      </c>
    </row>
    <row r="8" spans="1:5" s="1" customFormat="1" x14ac:dyDescent="0.25">
      <c r="A8" s="3">
        <v>2101</v>
      </c>
      <c r="B8" s="3" t="s">
        <v>5</v>
      </c>
      <c r="C8" s="12">
        <f>C9</f>
        <v>32607256</v>
      </c>
      <c r="D8" s="12">
        <f t="shared" ref="D8:E8" si="1">D9</f>
        <v>32607256</v>
      </c>
      <c r="E8" s="12">
        <f t="shared" si="1"/>
        <v>32607056</v>
      </c>
    </row>
    <row r="9" spans="1:5" s="1" customFormat="1" x14ac:dyDescent="0.25">
      <c r="A9" s="3">
        <v>210101</v>
      </c>
      <c r="B9" s="3" t="s">
        <v>6</v>
      </c>
      <c r="C9" s="12">
        <f>SUM(C10:C12)</f>
        <v>32607256</v>
      </c>
      <c r="D9" s="12">
        <f t="shared" ref="D9:E9" si="2">SUM(D10:D12)</f>
        <v>32607256</v>
      </c>
      <c r="E9" s="12">
        <f t="shared" si="2"/>
        <v>32607056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32607256</v>
      </c>
      <c r="D12" s="41">
        <v>32607256</v>
      </c>
      <c r="E12" s="41">
        <v>32607056</v>
      </c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60000000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60000000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x14ac:dyDescent="0.25">
      <c r="A17" s="59">
        <v>21020109</v>
      </c>
      <c r="B17" s="48" t="s">
        <v>886</v>
      </c>
      <c r="C17" s="41"/>
      <c r="D17" s="41"/>
      <c r="E17" s="41">
        <v>60000000</v>
      </c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acegtSylCPKf7fDEw8llpKsjP2UdXd7LICPpypxf004wNeXi5M1Q9I+ltVfWwFF/5Z86zregBQeM4Y7xzi3fxg==" saltValue="Ci8xqvvR0Filk2JdRahy5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3:E300"/>
  <sheetViews>
    <sheetView view="pageBreakPreview" zoomScale="90" zoomScaleNormal="140" zoomScaleSheetLayoutView="90" workbookViewId="0">
      <selection activeCell="F5" sqref="F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531</v>
      </c>
      <c r="B3" s="67"/>
      <c r="C3" s="67"/>
      <c r="D3" s="67"/>
      <c r="E3" s="67"/>
    </row>
    <row r="4" spans="1:5" ht="28.8" customHeight="1" x14ac:dyDescent="0.25">
      <c r="A4" s="69" t="s">
        <v>775</v>
      </c>
      <c r="B4" s="69"/>
      <c r="C4" s="69"/>
      <c r="D4" s="69"/>
      <c r="E4" s="69"/>
    </row>
    <row r="5" spans="1:5" x14ac:dyDescent="0.25">
      <c r="A5" s="68" t="s">
        <v>719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5000000</v>
      </c>
      <c r="D7" s="12">
        <f t="shared" ref="D7:E7" si="0">D8+D84+D88+D93</f>
        <v>2610000</v>
      </c>
      <c r="E7" s="12">
        <f t="shared" si="0"/>
        <v>28500000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5000000</v>
      </c>
      <c r="D8" s="12">
        <f t="shared" ref="D8:E8" si="1">D9+D14+D22+D36+D45+D48+D54+D63+D67+D70</f>
        <v>2610000</v>
      </c>
      <c r="E8" s="12">
        <f t="shared" si="1"/>
        <v>28500000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1400000</v>
      </c>
      <c r="E9" s="12">
        <f t="shared" si="2"/>
        <v>5000000</v>
      </c>
    </row>
    <row r="10" spans="1:5" x14ac:dyDescent="0.25">
      <c r="A10" s="43">
        <v>22020101</v>
      </c>
      <c r="B10" s="44" t="s">
        <v>23</v>
      </c>
      <c r="C10" s="41">
        <v>1500000</v>
      </c>
      <c r="D10" s="41">
        <v>1400000</v>
      </c>
      <c r="E10" s="41">
        <v>3000000</v>
      </c>
    </row>
    <row r="11" spans="1:5" x14ac:dyDescent="0.25">
      <c r="A11" s="43">
        <v>22020102</v>
      </c>
      <c r="B11" s="44" t="s">
        <v>24</v>
      </c>
      <c r="C11" s="41"/>
      <c r="D11" s="41"/>
      <c r="E11" s="4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</v>
      </c>
      <c r="D22" s="12">
        <f t="shared" ref="D22:E22" si="3">SUM(D23:D35)</f>
        <v>0</v>
      </c>
      <c r="E22" s="12">
        <f t="shared" si="3"/>
        <v>1000000</v>
      </c>
    </row>
    <row r="23" spans="1:5" x14ac:dyDescent="0.25">
      <c r="A23" s="43">
        <v>22020301</v>
      </c>
      <c r="B23" s="44" t="s">
        <v>36</v>
      </c>
      <c r="C23" s="41">
        <v>500000</v>
      </c>
      <c r="D23" s="41"/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1500000</v>
      </c>
      <c r="D36" s="12">
        <f t="shared" ref="D36:E36" si="4">SUM(D37:D44)</f>
        <v>1140000</v>
      </c>
      <c r="E36" s="12">
        <f t="shared" si="4"/>
        <v>5000000</v>
      </c>
    </row>
    <row r="37" spans="1:5" x14ac:dyDescent="0.25">
      <c r="A37" s="43">
        <v>22020401</v>
      </c>
      <c r="B37" s="44" t="s">
        <v>50</v>
      </c>
      <c r="C37" s="41">
        <v>1500000</v>
      </c>
      <c r="D37" s="41">
        <v>1140000</v>
      </c>
      <c r="E37" s="41">
        <v>5000000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500000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1500000</v>
      </c>
      <c r="D70" s="12">
        <f t="shared" ref="D70:E70" si="10">SUM(D71:D83)</f>
        <v>70000</v>
      </c>
      <c r="E70" s="12">
        <f t="shared" si="10"/>
        <v>17000000</v>
      </c>
    </row>
    <row r="71" spans="1:5" x14ac:dyDescent="0.25">
      <c r="A71" s="43">
        <v>22021001</v>
      </c>
      <c r="B71" s="44" t="s">
        <v>84</v>
      </c>
      <c r="C71" s="41"/>
      <c r="D71" s="41"/>
      <c r="E71" s="41">
        <v>2000000</v>
      </c>
    </row>
    <row r="72" spans="1:5" x14ac:dyDescent="0.25">
      <c r="A72" s="43">
        <v>22021002</v>
      </c>
      <c r="B72" s="44" t="s">
        <v>85</v>
      </c>
      <c r="C72" s="41"/>
      <c r="D72" s="41"/>
      <c r="E72" s="41">
        <v>8000000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1500000</v>
      </c>
      <c r="D76" s="41">
        <v>70000</v>
      </c>
      <c r="E76" s="41">
        <v>7000000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r4ZxBOTROQuTQAw3uHfL9WtJwO1+K1QpRpzM8yFxpYiL6mrpu+NZhIMvvWJr4H5vKyjTiU10pCkffRRAwE2BIA==" saltValue="5BbjTLaLVAvlRPexc8FpD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2:E300"/>
  <sheetViews>
    <sheetView view="pageBreakPreview" zoomScale="90" zoomScaleNormal="140" zoomScaleSheetLayoutView="90" workbookViewId="0">
      <selection activeCell="F5" sqref="F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530</v>
      </c>
      <c r="B2" s="67"/>
      <c r="C2" s="67"/>
      <c r="D2" s="67"/>
      <c r="E2" s="67"/>
    </row>
    <row r="3" spans="1:5" ht="26.4" customHeight="1" x14ac:dyDescent="0.25">
      <c r="A3" s="69" t="s">
        <v>776</v>
      </c>
      <c r="B3" s="69"/>
      <c r="C3" s="69"/>
      <c r="D3" s="69"/>
      <c r="E3" s="69"/>
    </row>
    <row r="4" spans="1:5" x14ac:dyDescent="0.25">
      <c r="A4" s="68" t="s">
        <v>720</v>
      </c>
      <c r="B4" s="68"/>
      <c r="C4" s="68"/>
      <c r="D4" s="68"/>
      <c r="E4" s="68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17284324</v>
      </c>
      <c r="D7" s="12">
        <f t="shared" ref="D7:E7" si="0">D8+D13+D20</f>
        <v>17284324</v>
      </c>
      <c r="E7" s="12">
        <f t="shared" si="0"/>
        <v>59729000</v>
      </c>
    </row>
    <row r="8" spans="1:5" s="1" customFormat="1" x14ac:dyDescent="0.25">
      <c r="A8" s="3">
        <v>2101</v>
      </c>
      <c r="B8" s="3" t="s">
        <v>5</v>
      </c>
      <c r="C8" s="12">
        <f>C9</f>
        <v>17284324</v>
      </c>
      <c r="D8" s="12">
        <f t="shared" ref="D8:E8" si="1">D9</f>
        <v>17284324</v>
      </c>
      <c r="E8" s="12">
        <f t="shared" si="1"/>
        <v>59729000</v>
      </c>
    </row>
    <row r="9" spans="1:5" s="1" customFormat="1" x14ac:dyDescent="0.25">
      <c r="A9" s="3">
        <v>210101</v>
      </c>
      <c r="B9" s="3" t="s">
        <v>6</v>
      </c>
      <c r="C9" s="12">
        <f>SUM(C10:C12)</f>
        <v>17284324</v>
      </c>
      <c r="D9" s="12">
        <f t="shared" ref="D9:E9" si="2">SUM(D10:D12)</f>
        <v>17284324</v>
      </c>
      <c r="E9" s="12">
        <f t="shared" si="2"/>
        <v>59729000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17284324</v>
      </c>
      <c r="D12" s="41">
        <v>17284324</v>
      </c>
      <c r="E12" s="41">
        <v>59729000</v>
      </c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SO20eqB5dpq9SMHQ3ay12dC1dHdDw0gmqzLKWItFTYPNKlPEq0hJMgRPcNM4SKaVmCKvaapiGctRlAc0fzM/Uw==" saltValue="sL74NhwiUs54uQUYXIhyq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/>
  <dimension ref="A3:E300"/>
  <sheetViews>
    <sheetView view="pageBreakPreview" zoomScale="90" zoomScaleNormal="140" zoomScaleSheetLayoutView="90" workbookViewId="0">
      <selection activeCell="D65" sqref="D6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531</v>
      </c>
      <c r="B3" s="67"/>
      <c r="C3" s="67"/>
      <c r="D3" s="67"/>
      <c r="E3" s="67"/>
    </row>
    <row r="4" spans="1:5" ht="28.8" customHeight="1" x14ac:dyDescent="0.25">
      <c r="A4" s="69" t="s">
        <v>777</v>
      </c>
      <c r="B4" s="69"/>
      <c r="C4" s="69"/>
      <c r="D4" s="69"/>
      <c r="E4" s="69"/>
    </row>
    <row r="5" spans="1:5" x14ac:dyDescent="0.25">
      <c r="A5" s="68" t="s">
        <v>720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35500000</v>
      </c>
      <c r="D7" s="12">
        <f t="shared" ref="D7:E7" si="0">D8+D84+D88+D93</f>
        <v>16717180</v>
      </c>
      <c r="E7" s="12">
        <f t="shared" si="0"/>
        <v>68000000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35500000</v>
      </c>
      <c r="D8" s="12">
        <f t="shared" ref="D8:E8" si="1">D9+D14+D22+D36+D45+D48+D54+D63+D67+D70</f>
        <v>16717180</v>
      </c>
      <c r="E8" s="12">
        <f t="shared" si="1"/>
        <v>68000000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5000000</v>
      </c>
      <c r="D9" s="12">
        <f t="shared" ref="D9:E9" si="2">SUM(D10:D13)</f>
        <v>3875900</v>
      </c>
      <c r="E9" s="12">
        <f t="shared" si="2"/>
        <v>15000000</v>
      </c>
    </row>
    <row r="10" spans="1:5" x14ac:dyDescent="0.25">
      <c r="A10" s="43">
        <v>22020101</v>
      </c>
      <c r="B10" s="44" t="s">
        <v>23</v>
      </c>
      <c r="C10" s="41"/>
      <c r="D10" s="41"/>
      <c r="E10" s="41">
        <v>10000000</v>
      </c>
    </row>
    <row r="11" spans="1:5" x14ac:dyDescent="0.25">
      <c r="A11" s="43">
        <v>22020102</v>
      </c>
      <c r="B11" s="44" t="s">
        <v>24</v>
      </c>
      <c r="C11" s="41">
        <v>5000000</v>
      </c>
      <c r="D11" s="41">
        <v>3875900</v>
      </c>
      <c r="E11" s="41">
        <v>5000000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5000000</v>
      </c>
      <c r="D22" s="12">
        <f t="shared" ref="D22:E22" si="3">SUM(D23:D35)</f>
        <v>2325700</v>
      </c>
      <c r="E22" s="12">
        <f t="shared" si="3"/>
        <v>5000000</v>
      </c>
    </row>
    <row r="23" spans="1:5" x14ac:dyDescent="0.25">
      <c r="A23" s="43">
        <v>22020301</v>
      </c>
      <c r="B23" s="44" t="s">
        <v>36</v>
      </c>
      <c r="C23" s="41">
        <v>5000000</v>
      </c>
      <c r="D23" s="41">
        <v>2325700</v>
      </c>
      <c r="E23" s="41">
        <v>5000000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10000000</v>
      </c>
      <c r="D36" s="12">
        <f t="shared" ref="D36:E36" si="4">SUM(D37:D44)</f>
        <v>998780</v>
      </c>
      <c r="E36" s="12">
        <f t="shared" si="4"/>
        <v>8500000</v>
      </c>
    </row>
    <row r="37" spans="1:5" x14ac:dyDescent="0.25">
      <c r="A37" s="43">
        <v>22020401</v>
      </c>
      <c r="B37" s="44" t="s">
        <v>50</v>
      </c>
      <c r="C37" s="41">
        <v>1000000</v>
      </c>
      <c r="D37" s="41">
        <v>998780</v>
      </c>
      <c r="E37" s="41">
        <v>8500000</v>
      </c>
    </row>
    <row r="38" spans="1:5" x14ac:dyDescent="0.25">
      <c r="A38" s="43">
        <v>22020402</v>
      </c>
      <c r="B38" s="44" t="s">
        <v>51</v>
      </c>
      <c r="C38" s="41">
        <v>9000000</v>
      </c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3000000</v>
      </c>
      <c r="D45" s="12">
        <f t="shared" ref="D45:E45" si="5">SUM(D46:D47)</f>
        <v>2750000</v>
      </c>
      <c r="E45" s="12">
        <f t="shared" si="5"/>
        <v>3500000</v>
      </c>
    </row>
    <row r="46" spans="1:5" x14ac:dyDescent="0.25">
      <c r="A46" s="43">
        <v>22020501</v>
      </c>
      <c r="B46" s="44" t="s">
        <v>59</v>
      </c>
      <c r="C46" s="41">
        <v>3000000</v>
      </c>
      <c r="D46" s="41">
        <v>2750000</v>
      </c>
      <c r="E46" s="41">
        <v>3500000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2000000</v>
      </c>
      <c r="D63" s="12">
        <f t="shared" ref="D63:E63" si="8">SUM(D64:D66)</f>
        <v>1000000</v>
      </c>
      <c r="E63" s="12">
        <f t="shared" si="8"/>
        <v>5000000</v>
      </c>
    </row>
    <row r="64" spans="1:5" x14ac:dyDescent="0.25">
      <c r="A64" s="43">
        <v>22020801</v>
      </c>
      <c r="B64" s="44" t="s">
        <v>77</v>
      </c>
      <c r="C64" s="41">
        <v>1000000</v>
      </c>
      <c r="D64" s="41">
        <v>1000000</v>
      </c>
      <c r="E64" s="41">
        <v>5000000</v>
      </c>
    </row>
    <row r="65" spans="1:5" x14ac:dyDescent="0.25">
      <c r="A65" s="43">
        <v>22020802</v>
      </c>
      <c r="B65" s="44" t="s">
        <v>78</v>
      </c>
      <c r="C65" s="41">
        <v>1000000</v>
      </c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10500000</v>
      </c>
      <c r="D70" s="12">
        <f t="shared" ref="D70:E70" si="10">SUM(D71:D83)</f>
        <v>5766800</v>
      </c>
      <c r="E70" s="12">
        <f t="shared" si="10"/>
        <v>31000000</v>
      </c>
    </row>
    <row r="71" spans="1:5" x14ac:dyDescent="0.25">
      <c r="A71" s="43">
        <v>22021001</v>
      </c>
      <c r="B71" s="44" t="s">
        <v>84</v>
      </c>
      <c r="C71" s="41">
        <v>4000000</v>
      </c>
      <c r="D71" s="41">
        <v>1290500</v>
      </c>
      <c r="E71" s="41">
        <v>3000000</v>
      </c>
    </row>
    <row r="72" spans="1:5" x14ac:dyDescent="0.25">
      <c r="A72" s="43">
        <v>22021002</v>
      </c>
      <c r="B72" s="44" t="s">
        <v>85</v>
      </c>
      <c r="C72" s="41">
        <v>1500000</v>
      </c>
      <c r="D72" s="41">
        <v>1500000</v>
      </c>
      <c r="E72" s="41">
        <v>8000000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5000000</v>
      </c>
      <c r="D76" s="41">
        <v>2976300</v>
      </c>
      <c r="E76" s="41">
        <v>20000000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ShdyqL1dInSnrmLLjPE/7FeqF633o9ltIpxiFRlnd3WfErd/REFPa+qoo/gTJZhzlSA7JsxkpW83nMy89Qy1zQ==" saltValue="GJS7ddAKJ0SjaJizvuWX8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/>
  <dimension ref="A2:E300"/>
  <sheetViews>
    <sheetView view="pageBreakPreview" zoomScale="90" zoomScaleNormal="140" zoomScaleSheetLayoutView="90" workbookViewId="0">
      <selection activeCell="F5" sqref="F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530</v>
      </c>
      <c r="B2" s="67"/>
      <c r="C2" s="67"/>
      <c r="D2" s="67"/>
      <c r="E2" s="67"/>
    </row>
    <row r="3" spans="1:5" ht="26.4" customHeight="1" x14ac:dyDescent="0.25">
      <c r="A3" s="69" t="s">
        <v>778</v>
      </c>
      <c r="B3" s="69"/>
      <c r="C3" s="69"/>
      <c r="D3" s="69"/>
      <c r="E3" s="69"/>
    </row>
    <row r="4" spans="1:5" x14ac:dyDescent="0.25">
      <c r="A4" s="68" t="s">
        <v>722</v>
      </c>
      <c r="B4" s="68"/>
      <c r="C4" s="68"/>
      <c r="D4" s="68"/>
      <c r="E4" s="68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54350890.899999999</v>
      </c>
      <c r="D7" s="12">
        <f t="shared" ref="D7:E7" si="0">D8+D13+D20</f>
        <v>50980400</v>
      </c>
      <c r="E7" s="12">
        <f t="shared" si="0"/>
        <v>59729024</v>
      </c>
    </row>
    <row r="8" spans="1:5" s="1" customFormat="1" x14ac:dyDescent="0.25">
      <c r="A8" s="3">
        <v>2101</v>
      </c>
      <c r="B8" s="3" t="s">
        <v>5</v>
      </c>
      <c r="C8" s="12">
        <f>C9</f>
        <v>54350890.899999999</v>
      </c>
      <c r="D8" s="12">
        <f t="shared" ref="D8:E8" si="1">D9</f>
        <v>50980400</v>
      </c>
      <c r="E8" s="12">
        <f t="shared" si="1"/>
        <v>59729024</v>
      </c>
    </row>
    <row r="9" spans="1:5" s="1" customFormat="1" x14ac:dyDescent="0.25">
      <c r="A9" s="3">
        <v>210101</v>
      </c>
      <c r="B9" s="3" t="s">
        <v>6</v>
      </c>
      <c r="C9" s="12">
        <f>SUM(C10:C12)</f>
        <v>54350890.899999999</v>
      </c>
      <c r="D9" s="12">
        <f t="shared" ref="D9:E9" si="2">SUM(D10:D12)</f>
        <v>50980400</v>
      </c>
      <c r="E9" s="12">
        <f t="shared" si="2"/>
        <v>59729024</v>
      </c>
    </row>
    <row r="10" spans="1:5" x14ac:dyDescent="0.25">
      <c r="A10" s="59">
        <v>21010101</v>
      </c>
      <c r="B10" s="48" t="s">
        <v>5</v>
      </c>
      <c r="C10" s="41">
        <v>54350890.899999999</v>
      </c>
      <c r="D10" s="41">
        <v>50980400</v>
      </c>
      <c r="E10" s="41">
        <v>59729024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jPRO8NyR5ZH41L+/q18kL4y0t3q2jJgN7XDn/Q47AP9K4AQmDubDluqEznUywjD/MpZPKY2SaIrkvo/xPYooIg==" saltValue="X6qoFkA6qfBDjw8GA/XFS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>
    <pageSetUpPr fitToPage="1"/>
  </sheetPr>
  <dimension ref="A3:E300"/>
  <sheetViews>
    <sheetView view="pageBreakPreview" zoomScale="90" zoomScaleNormal="140" zoomScaleSheetLayoutView="90" workbookViewId="0">
      <selection activeCell="F5" sqref="F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531</v>
      </c>
      <c r="B3" s="67"/>
      <c r="C3" s="67"/>
      <c r="D3" s="67"/>
      <c r="E3" s="67"/>
    </row>
    <row r="4" spans="1:5" ht="28.8" customHeight="1" x14ac:dyDescent="0.25">
      <c r="A4" s="69" t="s">
        <v>779</v>
      </c>
      <c r="B4" s="69"/>
      <c r="C4" s="69"/>
      <c r="D4" s="69"/>
      <c r="E4" s="69"/>
    </row>
    <row r="5" spans="1:5" x14ac:dyDescent="0.25">
      <c r="A5" s="68" t="s">
        <v>722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122000000</v>
      </c>
      <c r="D7" s="12">
        <f t="shared" ref="D7:E7" si="0">D8+D84+D88+D93</f>
        <v>84484435</v>
      </c>
      <c r="E7" s="12">
        <f t="shared" si="0"/>
        <v>147000000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92000000</v>
      </c>
      <c r="D8" s="12">
        <f t="shared" ref="D8:E8" si="1">D9+D14+D22+D36+D45+D48+D54+D63+D67+D70</f>
        <v>73695435</v>
      </c>
      <c r="E8" s="12">
        <f t="shared" si="1"/>
        <v>127000000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7000000</v>
      </c>
      <c r="D9" s="12">
        <f t="shared" ref="D9:E9" si="2">SUM(D10:D13)</f>
        <v>4175000</v>
      </c>
      <c r="E9" s="12">
        <f t="shared" si="2"/>
        <v>9000000</v>
      </c>
    </row>
    <row r="10" spans="1:5" x14ac:dyDescent="0.25">
      <c r="A10" s="43">
        <v>22020101</v>
      </c>
      <c r="B10" s="44" t="s">
        <v>23</v>
      </c>
      <c r="C10" s="41"/>
      <c r="D10" s="41"/>
      <c r="E10" s="41">
        <v>5000000</v>
      </c>
    </row>
    <row r="11" spans="1:5" x14ac:dyDescent="0.25">
      <c r="A11" s="43">
        <v>22020102</v>
      </c>
      <c r="B11" s="44" t="s">
        <v>24</v>
      </c>
      <c r="C11" s="41">
        <v>7000000</v>
      </c>
      <c r="D11" s="41">
        <v>4175000</v>
      </c>
      <c r="E11" s="41">
        <v>4000000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2000000</v>
      </c>
      <c r="D22" s="12">
        <f t="shared" ref="D22:E22" si="3">SUM(D23:D35)</f>
        <v>1350000</v>
      </c>
      <c r="E22" s="12">
        <f t="shared" si="3"/>
        <v>5000000</v>
      </c>
    </row>
    <row r="23" spans="1:5" x14ac:dyDescent="0.25">
      <c r="A23" s="43">
        <v>22020301</v>
      </c>
      <c r="B23" s="44" t="s">
        <v>36</v>
      </c>
      <c r="C23" s="41">
        <v>2000000</v>
      </c>
      <c r="D23" s="41">
        <v>1350000</v>
      </c>
      <c r="E23" s="41">
        <v>5000000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10000000</v>
      </c>
      <c r="D36" s="12">
        <f t="shared" ref="D36:E36" si="4">SUM(D37:D44)</f>
        <v>4411435</v>
      </c>
      <c r="E36" s="12">
        <f t="shared" si="4"/>
        <v>6500000</v>
      </c>
    </row>
    <row r="37" spans="1:5" x14ac:dyDescent="0.25">
      <c r="A37" s="43">
        <v>22020401</v>
      </c>
      <c r="B37" s="44" t="s">
        <v>50</v>
      </c>
      <c r="C37" s="41">
        <v>10000000</v>
      </c>
      <c r="D37" s="41">
        <v>4411435</v>
      </c>
      <c r="E37" s="41">
        <v>5000000</v>
      </c>
    </row>
    <row r="38" spans="1:5" x14ac:dyDescent="0.25">
      <c r="A38" s="43">
        <v>22020402</v>
      </c>
      <c r="B38" s="44" t="s">
        <v>51</v>
      </c>
      <c r="C38" s="41"/>
      <c r="D38" s="41"/>
      <c r="E38" s="41">
        <v>1500000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5000000</v>
      </c>
      <c r="D45" s="12">
        <f t="shared" ref="D45:E45" si="5">SUM(D46:D47)</f>
        <v>4605000</v>
      </c>
      <c r="E45" s="12">
        <f t="shared" si="5"/>
        <v>75000000</v>
      </c>
    </row>
    <row r="46" spans="1:5" x14ac:dyDescent="0.25">
      <c r="A46" s="43">
        <v>22020501</v>
      </c>
      <c r="B46" s="44" t="s">
        <v>59</v>
      </c>
      <c r="C46" s="41">
        <v>5000000</v>
      </c>
      <c r="D46" s="41">
        <v>4605000</v>
      </c>
      <c r="E46" s="41">
        <v>75000000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1000000</v>
      </c>
      <c r="D48" s="12">
        <f t="shared" ref="D48:E48" si="6">SUM(D49:D53)</f>
        <v>600000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x14ac:dyDescent="0.25">
      <c r="A50" s="43">
        <v>22020602</v>
      </c>
      <c r="B50" s="44" t="s">
        <v>63</v>
      </c>
      <c r="C50" s="41">
        <v>1000000</v>
      </c>
      <c r="D50" s="41">
        <v>600000</v>
      </c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1000000</v>
      </c>
      <c r="D54" s="12">
        <f t="shared" ref="D54:E54" si="7">SUM(D55:D62)</f>
        <v>0</v>
      </c>
      <c r="E54" s="12">
        <f t="shared" si="7"/>
        <v>3000000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x14ac:dyDescent="0.25">
      <c r="A57" s="43">
        <v>22020703</v>
      </c>
      <c r="B57" s="44" t="s">
        <v>70</v>
      </c>
      <c r="C57" s="41">
        <v>1000000</v>
      </c>
      <c r="D57" s="41"/>
      <c r="E57" s="41">
        <v>3000000</v>
      </c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1000000</v>
      </c>
      <c r="D63" s="12">
        <f t="shared" ref="D63:E63" si="8">SUM(D64:D66)</f>
        <v>900000</v>
      </c>
      <c r="E63" s="12">
        <f t="shared" si="8"/>
        <v>5000000</v>
      </c>
    </row>
    <row r="64" spans="1:5" x14ac:dyDescent="0.25">
      <c r="A64" s="43">
        <v>22020801</v>
      </c>
      <c r="B64" s="44" t="s">
        <v>77</v>
      </c>
      <c r="C64" s="41">
        <v>1000000</v>
      </c>
      <c r="D64" s="41">
        <v>900000</v>
      </c>
      <c r="E64" s="41">
        <v>5000000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65000000</v>
      </c>
      <c r="D70" s="12">
        <f t="shared" ref="D70:E70" si="10">SUM(D71:D83)</f>
        <v>57654000</v>
      </c>
      <c r="E70" s="12">
        <f t="shared" si="10"/>
        <v>23500000</v>
      </c>
    </row>
    <row r="71" spans="1:5" x14ac:dyDescent="0.25">
      <c r="A71" s="43">
        <v>22021001</v>
      </c>
      <c r="B71" s="44" t="s">
        <v>84</v>
      </c>
      <c r="C71" s="41">
        <v>10000000</v>
      </c>
      <c r="D71" s="41">
        <v>4790000</v>
      </c>
      <c r="E71" s="41">
        <v>5000000</v>
      </c>
    </row>
    <row r="72" spans="1:5" x14ac:dyDescent="0.25">
      <c r="A72" s="43">
        <v>22021002</v>
      </c>
      <c r="B72" s="44" t="s">
        <v>85</v>
      </c>
      <c r="C72" s="41"/>
      <c r="D72" s="41"/>
      <c r="E72" s="41">
        <v>3000000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15000000</v>
      </c>
      <c r="D76" s="41">
        <v>14294000</v>
      </c>
      <c r="E76" s="41">
        <v>15500000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x14ac:dyDescent="0.25">
      <c r="A81" s="43">
        <v>22021020</v>
      </c>
      <c r="B81" s="44" t="s">
        <v>94</v>
      </c>
      <c r="C81" s="41">
        <v>40000000</v>
      </c>
      <c r="D81" s="41">
        <v>38570000</v>
      </c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30000000</v>
      </c>
      <c r="D84" s="12">
        <f t="shared" ref="D84:E84" si="11">D85</f>
        <v>10789000</v>
      </c>
      <c r="E84" s="12">
        <f t="shared" si="11"/>
        <v>20000000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30000000</v>
      </c>
      <c r="D85" s="12">
        <f>SUM(D86:D87)</f>
        <v>10789000</v>
      </c>
      <c r="E85" s="12">
        <f>SUM(E86:E87)</f>
        <v>20000000</v>
      </c>
    </row>
    <row r="86" spans="1:5" x14ac:dyDescent="0.25">
      <c r="A86" s="43">
        <v>22040105</v>
      </c>
      <c r="B86" s="44" t="s">
        <v>803</v>
      </c>
      <c r="C86" s="41">
        <v>30000000</v>
      </c>
      <c r="D86" s="41">
        <v>10789000</v>
      </c>
      <c r="E86" s="41">
        <v>20000000</v>
      </c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om58eUoxz2WHc+mWAnsgdgpo0bXmQXRKPIYU74cuUbe1pWyCtC9xTQFRRgNmnAhxflXvH+QxqVd+JNsj/+njTg==" saltValue="MJWJS2MnKtg+0wxd40anF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9" orientation="landscape" r:id="rId1"/>
  <rowBreaks count="2" manualBreakCount="2">
    <brk id="35" max="16383" man="1"/>
    <brk id="6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/>
  <dimension ref="A1:F300"/>
  <sheetViews>
    <sheetView view="pageBreakPreview" topLeftCell="A21" zoomScale="80" zoomScaleNormal="130" zoomScaleSheetLayoutView="80" workbookViewId="0">
      <selection activeCell="D62" sqref="D62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</row>
    <row r="2" spans="1:6" x14ac:dyDescent="0.25">
      <c r="A2" s="68" t="s">
        <v>780</v>
      </c>
      <c r="B2" s="68"/>
      <c r="C2" s="68"/>
      <c r="D2" s="68"/>
      <c r="E2" s="68"/>
    </row>
    <row r="3" spans="1:6" x14ac:dyDescent="0.25">
      <c r="A3" s="68" t="s">
        <v>722</v>
      </c>
      <c r="B3" s="68"/>
      <c r="C3" s="68"/>
      <c r="D3" s="68"/>
      <c r="E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603</v>
      </c>
      <c r="B6" s="4">
        <v>3</v>
      </c>
      <c r="C6" s="5" t="s">
        <v>113</v>
      </c>
      <c r="D6" s="11">
        <f>D7+D27+D38+D44+D50+D59+D66+D78+D85+D91</f>
        <v>154373580</v>
      </c>
      <c r="E6" s="11">
        <f>E7+E27+E38+E44+E50+E59+E66+E78+E85+E91</f>
        <v>90256336.469999999</v>
      </c>
      <c r="F6" s="11">
        <f>F7+F27+F38+F44+F50+F59+F66+F78+F85+F91</f>
        <v>420600000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SUM(D8:D26)</f>
        <v>87373580</v>
      </c>
      <c r="E7" s="11">
        <f>SUM(E8:E26)</f>
        <v>38020660</v>
      </c>
      <c r="F7" s="11">
        <f>SUM(F8:F26)</f>
        <v>240000000</v>
      </c>
    </row>
    <row r="8" spans="1:6" x14ac:dyDescent="0.25">
      <c r="A8" s="42" t="s">
        <v>604</v>
      </c>
      <c r="B8" s="43">
        <v>32010101</v>
      </c>
      <c r="C8" s="44" t="s">
        <v>804</v>
      </c>
      <c r="D8" s="45">
        <v>50000000</v>
      </c>
      <c r="E8" s="45">
        <v>18647200</v>
      </c>
      <c r="F8" s="45">
        <v>70000000</v>
      </c>
    </row>
    <row r="9" spans="1:6" x14ac:dyDescent="0.25">
      <c r="A9" s="42" t="s">
        <v>605</v>
      </c>
      <c r="B9" s="43">
        <v>32010101</v>
      </c>
      <c r="C9" s="44" t="s">
        <v>805</v>
      </c>
      <c r="D9" s="45"/>
      <c r="E9" s="45"/>
      <c r="F9" s="45">
        <v>30000000</v>
      </c>
    </row>
    <row r="10" spans="1:6" x14ac:dyDescent="0.25">
      <c r="A10" s="42" t="s">
        <v>624</v>
      </c>
      <c r="B10" s="43">
        <v>32010101</v>
      </c>
      <c r="C10" s="44" t="s">
        <v>806</v>
      </c>
      <c r="D10" s="45"/>
      <c r="E10" s="45"/>
      <c r="F10" s="45">
        <v>20000000</v>
      </c>
    </row>
    <row r="11" spans="1:6" x14ac:dyDescent="0.25">
      <c r="A11" s="42" t="s">
        <v>625</v>
      </c>
      <c r="B11" s="43">
        <v>32010101</v>
      </c>
      <c r="C11" s="44" t="s">
        <v>807</v>
      </c>
      <c r="D11" s="44"/>
      <c r="E11" s="45"/>
      <c r="F11" s="45">
        <v>20000000</v>
      </c>
    </row>
    <row r="12" spans="1:6" x14ac:dyDescent="0.25">
      <c r="A12" s="42" t="s">
        <v>626</v>
      </c>
      <c r="B12" s="43">
        <v>32010101</v>
      </c>
      <c r="C12" s="44" t="s">
        <v>808</v>
      </c>
      <c r="D12" s="45"/>
      <c r="E12" s="45"/>
      <c r="F12" s="45">
        <v>20000000</v>
      </c>
    </row>
    <row r="13" spans="1:6" x14ac:dyDescent="0.25">
      <c r="A13" s="42" t="s">
        <v>627</v>
      </c>
      <c r="B13" s="43">
        <v>32010101</v>
      </c>
      <c r="C13" s="44" t="s">
        <v>809</v>
      </c>
      <c r="D13" s="45"/>
      <c r="E13" s="45"/>
      <c r="F13" s="45">
        <v>2500000</v>
      </c>
    </row>
    <row r="14" spans="1:6" x14ac:dyDescent="0.25">
      <c r="A14" s="42" t="s">
        <v>628</v>
      </c>
      <c r="B14" s="43">
        <v>32010101</v>
      </c>
      <c r="C14" s="44" t="s">
        <v>810</v>
      </c>
      <c r="D14" s="45"/>
      <c r="E14" s="45"/>
      <c r="F14" s="45">
        <v>2500000</v>
      </c>
    </row>
    <row r="15" spans="1:6" x14ac:dyDescent="0.25">
      <c r="A15" s="42" t="s">
        <v>629</v>
      </c>
      <c r="B15" s="43">
        <v>32010101</v>
      </c>
      <c r="C15" s="44" t="s">
        <v>811</v>
      </c>
      <c r="D15" s="45"/>
      <c r="E15" s="45"/>
      <c r="F15" s="45">
        <v>2500000</v>
      </c>
    </row>
    <row r="16" spans="1:6" x14ac:dyDescent="0.25">
      <c r="A16" s="42" t="s">
        <v>630</v>
      </c>
      <c r="B16" s="43">
        <v>32010101</v>
      </c>
      <c r="C16" s="44" t="s">
        <v>812</v>
      </c>
      <c r="D16" s="45"/>
      <c r="E16" s="45"/>
      <c r="F16" s="45">
        <v>2500000</v>
      </c>
    </row>
    <row r="17" spans="1:6" x14ac:dyDescent="0.25">
      <c r="A17" s="42" t="s">
        <v>631</v>
      </c>
      <c r="B17" s="43">
        <v>32010101</v>
      </c>
      <c r="C17" s="44" t="s">
        <v>813</v>
      </c>
      <c r="D17" s="45"/>
      <c r="E17" s="45"/>
      <c r="F17" s="45">
        <v>2500000</v>
      </c>
    </row>
    <row r="18" spans="1:6" x14ac:dyDescent="0.25">
      <c r="A18" s="42" t="s">
        <v>632</v>
      </c>
      <c r="B18" s="43">
        <v>32010101</v>
      </c>
      <c r="C18" s="44" t="s">
        <v>814</v>
      </c>
      <c r="D18" s="45"/>
      <c r="E18" s="45"/>
      <c r="F18" s="45">
        <v>2500000</v>
      </c>
    </row>
    <row r="19" spans="1:6" x14ac:dyDescent="0.25">
      <c r="A19" s="42" t="s">
        <v>633</v>
      </c>
      <c r="B19" s="43">
        <v>32010101</v>
      </c>
      <c r="C19" s="44" t="s">
        <v>815</v>
      </c>
      <c r="D19" s="45"/>
      <c r="E19" s="45"/>
      <c r="F19" s="45">
        <v>2500000</v>
      </c>
    </row>
    <row r="20" spans="1:6" x14ac:dyDescent="0.25">
      <c r="A20" s="42" t="s">
        <v>634</v>
      </c>
      <c r="B20" s="43">
        <v>32010101</v>
      </c>
      <c r="C20" s="44" t="s">
        <v>816</v>
      </c>
      <c r="D20" s="45"/>
      <c r="E20" s="45"/>
      <c r="F20" s="45">
        <v>2500000</v>
      </c>
    </row>
    <row r="21" spans="1:6" x14ac:dyDescent="0.25">
      <c r="A21" s="42" t="s">
        <v>635</v>
      </c>
      <c r="B21" s="43">
        <v>32010101</v>
      </c>
      <c r="C21" s="44" t="s">
        <v>820</v>
      </c>
      <c r="D21" s="45"/>
      <c r="E21" s="45"/>
      <c r="F21" s="45">
        <v>2500000</v>
      </c>
    </row>
    <row r="22" spans="1:6" x14ac:dyDescent="0.25">
      <c r="A22" s="42" t="s">
        <v>636</v>
      </c>
      <c r="B22" s="43">
        <v>32010101</v>
      </c>
      <c r="C22" s="44" t="s">
        <v>817</v>
      </c>
      <c r="D22" s="45"/>
      <c r="E22" s="45"/>
      <c r="F22" s="45">
        <v>2500000</v>
      </c>
    </row>
    <row r="23" spans="1:6" x14ac:dyDescent="0.25">
      <c r="A23" s="42" t="s">
        <v>637</v>
      </c>
      <c r="B23" s="43">
        <v>32010101</v>
      </c>
      <c r="C23" s="44" t="s">
        <v>818</v>
      </c>
      <c r="D23" s="45"/>
      <c r="E23" s="45"/>
      <c r="F23" s="45">
        <v>2500000</v>
      </c>
    </row>
    <row r="24" spans="1:6" x14ac:dyDescent="0.25">
      <c r="A24" s="42" t="s">
        <v>638</v>
      </c>
      <c r="B24" s="43">
        <v>32010101</v>
      </c>
      <c r="C24" s="44" t="s">
        <v>819</v>
      </c>
      <c r="D24" s="45"/>
      <c r="E24" s="45"/>
      <c r="F24" s="45">
        <v>2500000</v>
      </c>
    </row>
    <row r="25" spans="1:6" x14ac:dyDescent="0.25">
      <c r="A25" s="42"/>
      <c r="B25" s="43"/>
      <c r="C25" s="44" t="s">
        <v>914</v>
      </c>
      <c r="D25" s="45">
        <v>37373580</v>
      </c>
      <c r="E25" s="45">
        <v>19373460</v>
      </c>
      <c r="F25" s="45"/>
    </row>
    <row r="26" spans="1:6" x14ac:dyDescent="0.25">
      <c r="A26" s="42" t="s">
        <v>639</v>
      </c>
      <c r="B26" s="43">
        <v>32010101</v>
      </c>
      <c r="C26" s="44" t="s">
        <v>821</v>
      </c>
      <c r="D26" s="45"/>
      <c r="E26" s="45"/>
      <c r="F26" s="45">
        <v>50000000</v>
      </c>
    </row>
    <row r="27" spans="1:6" s="1" customFormat="1" x14ac:dyDescent="0.25">
      <c r="A27" s="5"/>
      <c r="B27" s="4">
        <v>32010200</v>
      </c>
      <c r="C27" s="5" t="s">
        <v>116</v>
      </c>
      <c r="D27" s="11">
        <f>SUM(D28:D37)</f>
        <v>0</v>
      </c>
      <c r="E27" s="11">
        <f t="shared" ref="E27:F27" si="0">SUM(E28:E37)</f>
        <v>0</v>
      </c>
      <c r="F27" s="11">
        <f t="shared" si="0"/>
        <v>0</v>
      </c>
    </row>
    <row r="28" spans="1:6" hidden="1" x14ac:dyDescent="0.25">
      <c r="A28" s="42"/>
      <c r="B28" s="43">
        <v>32010202</v>
      </c>
      <c r="C28" s="44" t="s">
        <v>117</v>
      </c>
      <c r="D28" s="45"/>
      <c r="E28" s="45"/>
      <c r="F28" s="45"/>
    </row>
    <row r="29" spans="1:6" hidden="1" x14ac:dyDescent="0.25">
      <c r="A29" s="46"/>
      <c r="B29" s="47"/>
      <c r="C29" s="46"/>
      <c r="D29" s="45"/>
      <c r="E29" s="45"/>
      <c r="F29" s="45"/>
    </row>
    <row r="30" spans="1:6" hidden="1" x14ac:dyDescent="0.25">
      <c r="A30" s="46"/>
      <c r="B30" s="47"/>
      <c r="C30" s="46"/>
      <c r="D30" s="45"/>
      <c r="E30" s="45"/>
      <c r="F30" s="45"/>
    </row>
    <row r="31" spans="1:6" hidden="1" x14ac:dyDescent="0.25">
      <c r="A31" s="46"/>
      <c r="B31" s="47"/>
      <c r="C31" s="46"/>
      <c r="D31" s="45"/>
      <c r="E31" s="45"/>
      <c r="F31" s="45"/>
    </row>
    <row r="32" spans="1:6" hidden="1" x14ac:dyDescent="0.25">
      <c r="A32" s="46"/>
      <c r="B32" s="47"/>
      <c r="C32" s="46"/>
      <c r="D32" s="45"/>
      <c r="E32" s="45"/>
      <c r="F32" s="45"/>
    </row>
    <row r="33" spans="1:6" hidden="1" x14ac:dyDescent="0.25">
      <c r="A33" s="46"/>
      <c r="B33" s="47"/>
      <c r="C33" s="46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hidden="1" x14ac:dyDescent="0.25">
      <c r="A35" s="46"/>
      <c r="B35" s="47"/>
      <c r="C35" s="46"/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hidden="1" x14ac:dyDescent="0.25">
      <c r="A37" s="46"/>
      <c r="B37" s="47"/>
      <c r="C37" s="46"/>
      <c r="D37" s="45"/>
      <c r="E37" s="45"/>
      <c r="F37" s="45"/>
    </row>
    <row r="38" spans="1:6" s="1" customFormat="1" x14ac:dyDescent="0.25">
      <c r="A38" s="5"/>
      <c r="B38" s="4">
        <v>320103</v>
      </c>
      <c r="C38" s="5" t="s">
        <v>118</v>
      </c>
      <c r="D38" s="11">
        <f>SUM(D39:D43)</f>
        <v>0</v>
      </c>
      <c r="E38" s="11">
        <f t="shared" ref="E38:F38" si="1">SUM(E39:E43)</f>
        <v>0</v>
      </c>
      <c r="F38" s="11">
        <f t="shared" si="1"/>
        <v>0</v>
      </c>
    </row>
    <row r="39" spans="1:6" hidden="1" x14ac:dyDescent="0.25">
      <c r="A39" s="42"/>
      <c r="B39" s="43">
        <v>32010301</v>
      </c>
      <c r="C39" s="44" t="s">
        <v>119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s="1" customFormat="1" x14ac:dyDescent="0.25">
      <c r="A44" s="5"/>
      <c r="B44" s="4">
        <v>32010400</v>
      </c>
      <c r="C44" s="5" t="s">
        <v>120</v>
      </c>
      <c r="D44" s="11">
        <f>SUM(D45:D49)</f>
        <v>65000000</v>
      </c>
      <c r="E44" s="11">
        <f t="shared" ref="E44:F44" si="2">SUM(E45:E49)</f>
        <v>52235676.469999999</v>
      </c>
      <c r="F44" s="11">
        <f t="shared" si="2"/>
        <v>162600000</v>
      </c>
    </row>
    <row r="45" spans="1:6" x14ac:dyDescent="0.25">
      <c r="A45" s="42" t="s">
        <v>640</v>
      </c>
      <c r="B45" s="43">
        <v>32010405</v>
      </c>
      <c r="C45" s="44" t="s">
        <v>121</v>
      </c>
      <c r="D45" s="45">
        <v>60000000</v>
      </c>
      <c r="E45" s="45">
        <v>52235676.469999999</v>
      </c>
      <c r="F45" s="45">
        <v>80000000</v>
      </c>
    </row>
    <row r="46" spans="1:6" hidden="1" x14ac:dyDescent="0.25">
      <c r="A46" s="42"/>
      <c r="B46" s="43">
        <v>32010406</v>
      </c>
      <c r="C46" s="44" t="s">
        <v>122</v>
      </c>
      <c r="D46" s="45"/>
      <c r="E46" s="45"/>
      <c r="F46" s="45"/>
    </row>
    <row r="47" spans="1:6" x14ac:dyDescent="0.25">
      <c r="A47" s="42" t="s">
        <v>641</v>
      </c>
      <c r="B47" s="43">
        <v>32010407</v>
      </c>
      <c r="C47" s="44" t="s">
        <v>123</v>
      </c>
      <c r="D47" s="45">
        <v>5000000</v>
      </c>
      <c r="E47" s="45"/>
      <c r="F47" s="45">
        <v>82600000</v>
      </c>
    </row>
    <row r="48" spans="1:6" hidden="1" x14ac:dyDescent="0.25">
      <c r="A48" s="42"/>
      <c r="B48" s="43">
        <v>32010408</v>
      </c>
      <c r="C48" s="44" t="s">
        <v>124</v>
      </c>
      <c r="D48" s="45"/>
      <c r="E48" s="45"/>
      <c r="F48" s="45"/>
    </row>
    <row r="49" spans="1:6" hidden="1" x14ac:dyDescent="0.25">
      <c r="A49" s="44"/>
      <c r="B49" s="43"/>
      <c r="C49" s="44"/>
      <c r="D49" s="45"/>
      <c r="E49" s="45"/>
      <c r="F49" s="45"/>
    </row>
    <row r="50" spans="1:6" s="1" customFormat="1" x14ac:dyDescent="0.25">
      <c r="A50" s="5"/>
      <c r="B50" s="4">
        <v>320105</v>
      </c>
      <c r="C50" s="5" t="s">
        <v>125</v>
      </c>
      <c r="D50" s="11">
        <f>SUM(D51:D58)</f>
        <v>0</v>
      </c>
      <c r="E50" s="11">
        <f t="shared" ref="E50:F50" si="3">SUM(E51:E58)</f>
        <v>0</v>
      </c>
      <c r="F50" s="11">
        <f t="shared" si="3"/>
        <v>5000000</v>
      </c>
    </row>
    <row r="51" spans="1:6" x14ac:dyDescent="0.25">
      <c r="A51" s="42" t="s">
        <v>642</v>
      </c>
      <c r="B51" s="43">
        <v>32010501</v>
      </c>
      <c r="C51" s="44" t="s">
        <v>126</v>
      </c>
      <c r="D51" s="45"/>
      <c r="E51" s="45"/>
      <c r="F51" s="45">
        <v>5000000</v>
      </c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6"/>
      <c r="B56" s="47"/>
      <c r="C56" s="46"/>
      <c r="D56" s="45"/>
      <c r="E56" s="45"/>
      <c r="F56" s="45"/>
    </row>
    <row r="57" spans="1:6" hidden="1" x14ac:dyDescent="0.25">
      <c r="A57" s="46"/>
      <c r="B57" s="47"/>
      <c r="C57" s="46"/>
      <c r="D57" s="45"/>
      <c r="E57" s="45"/>
      <c r="F57" s="45"/>
    </row>
    <row r="58" spans="1:6" hidden="1" x14ac:dyDescent="0.25">
      <c r="A58" s="46"/>
      <c r="B58" s="47"/>
      <c r="C58" s="46"/>
      <c r="D58" s="45"/>
      <c r="E58" s="45"/>
      <c r="F58" s="45"/>
    </row>
    <row r="59" spans="1:6" s="1" customFormat="1" x14ac:dyDescent="0.25">
      <c r="A59" s="5"/>
      <c r="B59" s="4">
        <v>320106</v>
      </c>
      <c r="C59" s="5" t="s">
        <v>127</v>
      </c>
      <c r="D59" s="11">
        <f>SUM(D60:D65)</f>
        <v>2000000</v>
      </c>
      <c r="E59" s="11">
        <f t="shared" ref="E59:F59" si="4">SUM(E60:E65)</f>
        <v>0</v>
      </c>
      <c r="F59" s="11">
        <f t="shared" si="4"/>
        <v>13000000</v>
      </c>
    </row>
    <row r="60" spans="1:6" x14ac:dyDescent="0.25">
      <c r="A60" s="42" t="s">
        <v>887</v>
      </c>
      <c r="B60" s="43">
        <v>32010601</v>
      </c>
      <c r="C60" s="44" t="s">
        <v>128</v>
      </c>
      <c r="D60" s="45">
        <v>1000000</v>
      </c>
      <c r="E60" s="45"/>
      <c r="F60" s="45">
        <v>5000000</v>
      </c>
    </row>
    <row r="61" spans="1:6" x14ac:dyDescent="0.25">
      <c r="A61" s="42" t="s">
        <v>888</v>
      </c>
      <c r="B61" s="43">
        <v>32010602</v>
      </c>
      <c r="C61" s="44" t="s">
        <v>129</v>
      </c>
      <c r="D61" s="45">
        <v>1000000</v>
      </c>
      <c r="E61" s="45"/>
      <c r="F61" s="45">
        <v>5000000</v>
      </c>
    </row>
    <row r="62" spans="1:6" x14ac:dyDescent="0.25">
      <c r="A62" s="44"/>
      <c r="B62" s="43"/>
      <c r="C62" s="44" t="s">
        <v>822</v>
      </c>
      <c r="D62" s="45"/>
      <c r="E62" s="45"/>
      <c r="F62" s="45">
        <v>3000000</v>
      </c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s="1" customFormat="1" x14ac:dyDescent="0.25">
      <c r="A66" s="5"/>
      <c r="B66" s="4">
        <v>320109</v>
      </c>
      <c r="C66" s="5" t="s">
        <v>130</v>
      </c>
      <c r="D66" s="11">
        <f>SUM(D67:D77)</f>
        <v>0</v>
      </c>
      <c r="E66" s="11">
        <f t="shared" ref="E66:F66" si="5">SUM(E67:E77)</f>
        <v>0</v>
      </c>
      <c r="F66" s="11">
        <f t="shared" si="5"/>
        <v>0</v>
      </c>
    </row>
    <row r="67" spans="1:6" hidden="1" x14ac:dyDescent="0.25">
      <c r="A67" s="42"/>
      <c r="B67" s="43">
        <v>32010903</v>
      </c>
      <c r="C67" s="44" t="s">
        <v>131</v>
      </c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2"/>
      <c r="B69" s="43">
        <v>32010904</v>
      </c>
      <c r="C69" s="44" t="s">
        <v>132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/>
      <c r="B71" s="43">
        <v>32010935</v>
      </c>
      <c r="C71" s="44" t="s">
        <v>133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hidden="1" x14ac:dyDescent="0.25">
      <c r="A75" s="42"/>
      <c r="B75" s="43">
        <v>32010936</v>
      </c>
      <c r="C75" s="44" t="s">
        <v>134</v>
      </c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hidden="1" x14ac:dyDescent="0.25">
      <c r="A77" s="44"/>
      <c r="B77" s="43"/>
      <c r="C77" s="44"/>
      <c r="D77" s="45"/>
      <c r="E77" s="45"/>
      <c r="F77" s="45"/>
    </row>
    <row r="78" spans="1:6" s="1" customFormat="1" x14ac:dyDescent="0.25">
      <c r="A78" s="5"/>
      <c r="B78" s="4">
        <v>320201</v>
      </c>
      <c r="C78" s="5" t="s">
        <v>146</v>
      </c>
      <c r="D78" s="11">
        <f>SUM(D79:D84)</f>
        <v>0</v>
      </c>
      <c r="E78" s="11">
        <f t="shared" ref="E78:F78" si="6">SUM(E79:E84)</f>
        <v>0</v>
      </c>
      <c r="F78" s="11">
        <f t="shared" si="6"/>
        <v>0</v>
      </c>
    </row>
    <row r="79" spans="1:6" hidden="1" x14ac:dyDescent="0.25">
      <c r="A79" s="42"/>
      <c r="B79" s="43">
        <v>32020101</v>
      </c>
      <c r="C79" s="44" t="s">
        <v>135</v>
      </c>
      <c r="D79" s="45"/>
      <c r="E79" s="45"/>
      <c r="F79" s="45"/>
    </row>
    <row r="80" spans="1:6" hidden="1" x14ac:dyDescent="0.25">
      <c r="A80" s="44"/>
      <c r="B80" s="43"/>
      <c r="C80" s="44"/>
      <c r="D80" s="45"/>
      <c r="E80" s="45"/>
      <c r="F80" s="45"/>
    </row>
    <row r="81" spans="1:6" hidden="1" x14ac:dyDescent="0.25">
      <c r="A81" s="42"/>
      <c r="B81" s="43">
        <v>32020102</v>
      </c>
      <c r="C81" s="44" t="s">
        <v>136</v>
      </c>
      <c r="D81" s="45"/>
      <c r="E81" s="45"/>
      <c r="F81" s="45"/>
    </row>
    <row r="82" spans="1:6" hidden="1" x14ac:dyDescent="0.25">
      <c r="A82" s="44"/>
      <c r="B82" s="43"/>
      <c r="C82" s="44"/>
      <c r="D82" s="45"/>
      <c r="E82" s="45"/>
      <c r="F82" s="45"/>
    </row>
    <row r="83" spans="1:6" hidden="1" x14ac:dyDescent="0.25">
      <c r="A83" s="42" t="s">
        <v>889</v>
      </c>
      <c r="B83" s="43">
        <v>32020104</v>
      </c>
      <c r="C83" s="44" t="s">
        <v>137</v>
      </c>
      <c r="D83" s="45"/>
      <c r="E83" s="45"/>
      <c r="F83" s="45"/>
    </row>
    <row r="84" spans="1:6" hidden="1" x14ac:dyDescent="0.25">
      <c r="A84" s="44"/>
      <c r="B84" s="43"/>
      <c r="C84" s="44"/>
      <c r="D84" s="45"/>
      <c r="E84" s="45"/>
      <c r="F84" s="45"/>
    </row>
    <row r="85" spans="1:6" s="1" customFormat="1" x14ac:dyDescent="0.25">
      <c r="A85" s="5"/>
      <c r="B85" s="4">
        <v>320301</v>
      </c>
      <c r="C85" s="5" t="s">
        <v>138</v>
      </c>
      <c r="D85" s="11">
        <f>SUM(D86:D90)</f>
        <v>0</v>
      </c>
      <c r="E85" s="11">
        <f t="shared" ref="E85:F85" si="7">SUM(E86:E90)</f>
        <v>0</v>
      </c>
      <c r="F85" s="11">
        <f t="shared" si="7"/>
        <v>0</v>
      </c>
    </row>
    <row r="86" spans="1:6" hidden="1" x14ac:dyDescent="0.25">
      <c r="A86" s="42"/>
      <c r="B86" s="43">
        <v>32030101</v>
      </c>
      <c r="C86" s="44" t="s">
        <v>139</v>
      </c>
      <c r="D86" s="45"/>
      <c r="E86" s="45"/>
      <c r="F86" s="45"/>
    </row>
    <row r="87" spans="1:6" hidden="1" x14ac:dyDescent="0.25">
      <c r="A87" s="42"/>
      <c r="B87" s="43">
        <v>32030109</v>
      </c>
      <c r="C87" s="44" t="s">
        <v>140</v>
      </c>
      <c r="D87" s="45"/>
      <c r="E87" s="45"/>
      <c r="F87" s="45"/>
    </row>
    <row r="88" spans="1:6" hidden="1" x14ac:dyDescent="0.25">
      <c r="A88" s="42"/>
      <c r="B88" s="43">
        <v>32030110</v>
      </c>
      <c r="C88" s="44" t="s">
        <v>141</v>
      </c>
      <c r="D88" s="45"/>
      <c r="E88" s="45"/>
      <c r="F88" s="45"/>
    </row>
    <row r="89" spans="1:6" hidden="1" x14ac:dyDescent="0.25">
      <c r="A89" s="46"/>
      <c r="B89" s="47"/>
      <c r="C89" s="46"/>
      <c r="D89" s="45"/>
      <c r="E89" s="45"/>
      <c r="F89" s="45"/>
    </row>
    <row r="90" spans="1:6" hidden="1" x14ac:dyDescent="0.25">
      <c r="A90" s="46"/>
      <c r="B90" s="47"/>
      <c r="C90" s="46"/>
      <c r="D90" s="45"/>
      <c r="E90" s="45"/>
      <c r="F90" s="45"/>
    </row>
    <row r="91" spans="1:6" s="1" customFormat="1" x14ac:dyDescent="0.25">
      <c r="A91" s="5"/>
      <c r="B91" s="4">
        <v>32011000</v>
      </c>
      <c r="C91" s="5" t="s">
        <v>142</v>
      </c>
      <c r="D91" s="11">
        <f>SUM(D92:D93)</f>
        <v>0</v>
      </c>
      <c r="E91" s="11">
        <f t="shared" ref="E91:F91" si="8">SUM(E92:E93)</f>
        <v>0</v>
      </c>
      <c r="F91" s="11">
        <f t="shared" si="8"/>
        <v>0</v>
      </c>
    </row>
    <row r="92" spans="1:6" hidden="1" x14ac:dyDescent="0.25">
      <c r="A92" s="42"/>
      <c r="B92" s="46"/>
      <c r="C92" s="46"/>
      <c r="D92" s="45"/>
      <c r="E92" s="45"/>
      <c r="F92" s="45"/>
    </row>
    <row r="93" spans="1:6" hidden="1" x14ac:dyDescent="0.25">
      <c r="A93" s="46"/>
      <c r="B93" s="46"/>
      <c r="C93" s="46"/>
      <c r="D93" s="45"/>
      <c r="E93" s="45"/>
      <c r="F93" s="45"/>
    </row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E7PrWJ4kWg2ih+f3qNMjZ8nbRU6ViC+pGIq+dmke8xHidXREgYmmiV40Q27v8deVjsq0c0gdpYR0IVPTMruhBA==" saltValue="WQAVidtl+jdQOsw5O+c+gQ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77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0"/>
  <dimension ref="A2:E300"/>
  <sheetViews>
    <sheetView view="pageBreakPreview" zoomScale="90" zoomScaleNormal="140" zoomScaleSheetLayoutView="90" workbookViewId="0">
      <selection activeCell="F5" sqref="F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530</v>
      </c>
      <c r="B2" s="67"/>
      <c r="C2" s="67"/>
      <c r="D2" s="67"/>
      <c r="E2" s="67"/>
    </row>
    <row r="3" spans="1:5" ht="26.4" customHeight="1" x14ac:dyDescent="0.25">
      <c r="A3" s="69" t="s">
        <v>781</v>
      </c>
      <c r="B3" s="69"/>
      <c r="C3" s="69"/>
      <c r="D3" s="69"/>
      <c r="E3" s="69"/>
    </row>
    <row r="4" spans="1:5" x14ac:dyDescent="0.25">
      <c r="A4" s="68" t="s">
        <v>723</v>
      </c>
      <c r="B4" s="68"/>
      <c r="C4" s="68"/>
      <c r="D4" s="68"/>
      <c r="E4" s="68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72848779.959999993</v>
      </c>
      <c r="D7" s="12">
        <f t="shared" ref="D7:E7" si="0">D8+D13+D20</f>
        <v>71759260.5</v>
      </c>
      <c r="E7" s="12">
        <f t="shared" si="0"/>
        <v>74589500</v>
      </c>
    </row>
    <row r="8" spans="1:5" s="1" customFormat="1" x14ac:dyDescent="0.25">
      <c r="A8" s="3">
        <v>2101</v>
      </c>
      <c r="B8" s="3" t="s">
        <v>5</v>
      </c>
      <c r="C8" s="12">
        <f>C9</f>
        <v>72848779.959999993</v>
      </c>
      <c r="D8" s="12">
        <f t="shared" ref="D8:E8" si="1">D9</f>
        <v>71759260.5</v>
      </c>
      <c r="E8" s="12">
        <f t="shared" si="1"/>
        <v>74589500</v>
      </c>
    </row>
    <row r="9" spans="1:5" s="1" customFormat="1" x14ac:dyDescent="0.25">
      <c r="A9" s="3">
        <v>210101</v>
      </c>
      <c r="B9" s="3" t="s">
        <v>6</v>
      </c>
      <c r="C9" s="12">
        <f>SUM(C10:C12)</f>
        <v>72848779.959999993</v>
      </c>
      <c r="D9" s="12">
        <f t="shared" ref="D9:E9" si="2">SUM(D10:D12)</f>
        <v>71759260.5</v>
      </c>
      <c r="E9" s="12">
        <f t="shared" si="2"/>
        <v>74589500</v>
      </c>
    </row>
    <row r="10" spans="1:5" x14ac:dyDescent="0.25">
      <c r="A10" s="59">
        <v>21010101</v>
      </c>
      <c r="B10" s="48" t="s">
        <v>5</v>
      </c>
      <c r="C10" s="41">
        <v>72848779.959999993</v>
      </c>
      <c r="D10" s="41">
        <v>71759260.5</v>
      </c>
      <c r="E10" s="41">
        <v>74589500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H++73KTslmP61GwzTUGhNp30cvcf2eisveyKAUoAlTVBozrjEHOFu2WMWE/QL30TfcbrKLjiMtewKPeQYd1+TA==" saltValue="h19TW6dltEtlXlUUHyWo3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3:E300"/>
  <sheetViews>
    <sheetView view="pageBreakPreview" topLeftCell="A7" zoomScale="90" zoomScaleNormal="140" zoomScaleSheetLayoutView="90" workbookViewId="0">
      <selection activeCell="F5" sqref="F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531</v>
      </c>
      <c r="B3" s="67"/>
      <c r="C3" s="67"/>
      <c r="D3" s="67"/>
      <c r="E3" s="67"/>
    </row>
    <row r="4" spans="1:5" ht="28.8" customHeight="1" x14ac:dyDescent="0.25">
      <c r="A4" s="69" t="s">
        <v>782</v>
      </c>
      <c r="B4" s="69"/>
      <c r="C4" s="69"/>
      <c r="D4" s="69"/>
      <c r="E4" s="69"/>
    </row>
    <row r="5" spans="1:5" x14ac:dyDescent="0.25">
      <c r="A5" s="68" t="s">
        <v>723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219400000</v>
      </c>
      <c r="D7" s="12">
        <f t="shared" ref="D7:E7" si="0">D8+D84+D88+D93</f>
        <v>210417800</v>
      </c>
      <c r="E7" s="12">
        <f t="shared" si="0"/>
        <v>26450000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219400000</v>
      </c>
      <c r="D8" s="12">
        <f t="shared" ref="D8:E8" si="1">D9+D14+D22+D36+D45+D48+D54+D63+D67+D70</f>
        <v>210417800</v>
      </c>
      <c r="E8" s="12">
        <f t="shared" si="1"/>
        <v>26450000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800000</v>
      </c>
      <c r="D9" s="12">
        <f t="shared" ref="D9:E9" si="2">SUM(D10:D13)</f>
        <v>500000</v>
      </c>
      <c r="E9" s="12">
        <f t="shared" si="2"/>
        <v>1000000</v>
      </c>
    </row>
    <row r="10" spans="1:5" x14ac:dyDescent="0.25">
      <c r="A10" s="43">
        <v>22020101</v>
      </c>
      <c r="B10" s="44" t="s">
        <v>23</v>
      </c>
      <c r="C10" s="41">
        <v>300000</v>
      </c>
      <c r="D10" s="41">
        <v>300000</v>
      </c>
      <c r="E10" s="41">
        <v>500000</v>
      </c>
    </row>
    <row r="11" spans="1:5" x14ac:dyDescent="0.25">
      <c r="A11" s="43">
        <v>22020102</v>
      </c>
      <c r="B11" s="44" t="s">
        <v>24</v>
      </c>
      <c r="C11" s="41">
        <v>500000</v>
      </c>
      <c r="D11" s="41">
        <v>200000</v>
      </c>
      <c r="E11" s="41">
        <v>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202800000</v>
      </c>
      <c r="D22" s="12">
        <f t="shared" ref="D22:E22" si="3">SUM(D23:D35)</f>
        <v>202000000</v>
      </c>
      <c r="E22" s="12">
        <f t="shared" si="3"/>
        <v>5000000</v>
      </c>
    </row>
    <row r="23" spans="1:5" x14ac:dyDescent="0.25">
      <c r="A23" s="43">
        <v>22020301</v>
      </c>
      <c r="B23" s="44" t="s">
        <v>36</v>
      </c>
      <c r="C23" s="41">
        <v>800000</v>
      </c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911</v>
      </c>
      <c r="C29" s="41">
        <v>202000000</v>
      </c>
      <c r="D29" s="41">
        <v>202000000</v>
      </c>
      <c r="E29" s="41">
        <v>5000000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8300000</v>
      </c>
      <c r="D36" s="12">
        <f t="shared" ref="D36:E36" si="4">SUM(D37:D44)</f>
        <v>1800000</v>
      </c>
      <c r="E36" s="12">
        <f t="shared" si="4"/>
        <v>11500000</v>
      </c>
    </row>
    <row r="37" spans="1:5" x14ac:dyDescent="0.25">
      <c r="A37" s="43">
        <v>22020401</v>
      </c>
      <c r="B37" s="44" t="s">
        <v>50</v>
      </c>
      <c r="C37" s="41">
        <v>5000000</v>
      </c>
      <c r="D37" s="41">
        <v>1500000</v>
      </c>
      <c r="E37" s="41">
        <v>8500000</v>
      </c>
    </row>
    <row r="38" spans="1:5" x14ac:dyDescent="0.25">
      <c r="A38" s="43">
        <v>22020402</v>
      </c>
      <c r="B38" s="44" t="s">
        <v>51</v>
      </c>
      <c r="C38" s="41">
        <v>300000</v>
      </c>
      <c r="D38" s="41">
        <v>300000</v>
      </c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x14ac:dyDescent="0.25">
      <c r="A41" s="43">
        <v>22020405</v>
      </c>
      <c r="B41" s="44" t="s">
        <v>54</v>
      </c>
      <c r="C41" s="41">
        <v>3000000</v>
      </c>
      <c r="D41" s="41"/>
      <c r="E41" s="41">
        <v>2500000</v>
      </c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500000</v>
      </c>
      <c r="D63" s="12">
        <f t="shared" ref="D63:E63" si="8">SUM(D64:D66)</f>
        <v>0</v>
      </c>
      <c r="E63" s="12">
        <f t="shared" si="8"/>
        <v>1000000</v>
      </c>
    </row>
    <row r="64" spans="1:5" x14ac:dyDescent="0.25">
      <c r="A64" s="43">
        <v>22020801</v>
      </c>
      <c r="B64" s="44" t="s">
        <v>77</v>
      </c>
      <c r="C64" s="41">
        <v>500000</v>
      </c>
      <c r="D64" s="41"/>
      <c r="E64" s="41">
        <v>1000000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7000000</v>
      </c>
      <c r="D70" s="12">
        <f t="shared" ref="D70:E70" si="10">SUM(D71:D83)</f>
        <v>6117800</v>
      </c>
      <c r="E70" s="12">
        <f t="shared" si="10"/>
        <v>7950000</v>
      </c>
    </row>
    <row r="71" spans="1:5" x14ac:dyDescent="0.25">
      <c r="A71" s="43">
        <v>22021001</v>
      </c>
      <c r="B71" s="44" t="s">
        <v>84</v>
      </c>
      <c r="C71" s="41">
        <v>500000</v>
      </c>
      <c r="D71" s="41">
        <v>350000</v>
      </c>
      <c r="E71" s="41">
        <v>500000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1500000</v>
      </c>
      <c r="D76" s="41">
        <v>1267800</v>
      </c>
      <c r="E76" s="41">
        <v>1500000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22021052</v>
      </c>
      <c r="B83" s="44" t="s">
        <v>96</v>
      </c>
      <c r="C83" s="41">
        <v>5000000</v>
      </c>
      <c r="D83" s="41">
        <v>4500000</v>
      </c>
      <c r="E83" s="41">
        <v>5950000</v>
      </c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UvkS1rI16m/LuVzAAAEewcnesRDv4DG8iPs1TDY/0Q0BrH7HEwWZ87KENjqjo725iytRW24qboX2Ovv9FkzZVw==" saltValue="ngck84f2wVwexEZ9RvTA1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  <rowBreaks count="2" manualBreakCount="2">
    <brk id="35" max="16383" man="1"/>
    <brk id="6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/>
  <dimension ref="A1:F300"/>
  <sheetViews>
    <sheetView view="pageBreakPreview" zoomScale="80" zoomScaleNormal="130" zoomScaleSheetLayoutView="80" workbookViewId="0">
      <selection activeCell="A76" activeCellId="8" sqref="A8:XFD8 A29:XFD29 A35:XFD38 A41:XFD41 A50:XFD51 A65:XFD65 A69:XFD71 A73:XFD73 A76:XFD77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</row>
    <row r="2" spans="1:6" x14ac:dyDescent="0.25">
      <c r="A2" s="68" t="s">
        <v>783</v>
      </c>
      <c r="B2" s="68"/>
      <c r="C2" s="68"/>
      <c r="D2" s="68"/>
      <c r="E2" s="68"/>
    </row>
    <row r="3" spans="1:6" x14ac:dyDescent="0.25">
      <c r="A3" s="68" t="s">
        <v>723</v>
      </c>
      <c r="B3" s="68"/>
      <c r="C3" s="68"/>
      <c r="D3" s="68"/>
      <c r="E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606</v>
      </c>
      <c r="B6" s="4">
        <v>3</v>
      </c>
      <c r="C6" s="5" t="s">
        <v>113</v>
      </c>
      <c r="D6" s="11">
        <f>D7+D17+D28+D34+D40+D49+D56+D68+D75+D81</f>
        <v>642304000</v>
      </c>
      <c r="E6" s="11">
        <f t="shared" ref="E6:F6" si="0">E7+E17+E28+E34+E40+E49+E56+E68+E75+E81</f>
        <v>335303855.89999998</v>
      </c>
      <c r="F6" s="11">
        <f t="shared" si="0"/>
        <v>533980000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135000000</v>
      </c>
      <c r="E7" s="11">
        <f t="shared" ref="E7:F7" si="1">SUM(E8:E16)</f>
        <v>45855891</v>
      </c>
      <c r="F7" s="11">
        <f t="shared" si="1"/>
        <v>28000000</v>
      </c>
    </row>
    <row r="8" spans="1:6" hidden="1" x14ac:dyDescent="0.25">
      <c r="A8" s="42"/>
      <c r="B8" s="43"/>
      <c r="C8" s="44" t="s">
        <v>115</v>
      </c>
      <c r="D8" s="45"/>
      <c r="E8" s="45"/>
      <c r="F8" s="45"/>
    </row>
    <row r="9" spans="1:6" x14ac:dyDescent="0.25">
      <c r="A9" s="42" t="s">
        <v>607</v>
      </c>
      <c r="B9" s="43">
        <v>32010101</v>
      </c>
      <c r="C9" s="44" t="s">
        <v>826</v>
      </c>
      <c r="D9" s="45">
        <v>2000000</v>
      </c>
      <c r="E9" s="45"/>
      <c r="F9" s="45">
        <v>8000000</v>
      </c>
    </row>
    <row r="10" spans="1:6" x14ac:dyDescent="0.25">
      <c r="A10" s="42" t="s">
        <v>608</v>
      </c>
      <c r="B10" s="43">
        <v>32010101</v>
      </c>
      <c r="C10" s="44" t="s">
        <v>825</v>
      </c>
      <c r="D10" s="45">
        <v>3000000</v>
      </c>
      <c r="E10" s="45"/>
      <c r="F10" s="45">
        <v>5000000</v>
      </c>
    </row>
    <row r="11" spans="1:6" x14ac:dyDescent="0.25">
      <c r="A11" s="42" t="s">
        <v>643</v>
      </c>
      <c r="B11" s="43">
        <v>32010101</v>
      </c>
      <c r="C11" s="44" t="s">
        <v>823</v>
      </c>
      <c r="D11" s="45">
        <v>30000000</v>
      </c>
      <c r="E11" s="45">
        <v>7362152</v>
      </c>
      <c r="F11" s="45">
        <v>5000000</v>
      </c>
    </row>
    <row r="12" spans="1:6" x14ac:dyDescent="0.25">
      <c r="A12" s="42" t="s">
        <v>644</v>
      </c>
      <c r="B12" s="43">
        <v>32010101</v>
      </c>
      <c r="C12" s="44" t="s">
        <v>860</v>
      </c>
      <c r="D12" s="45"/>
      <c r="E12" s="45"/>
      <c r="F12" s="45">
        <v>10000000</v>
      </c>
    </row>
    <row r="13" spans="1:6" x14ac:dyDescent="0.25">
      <c r="A13" s="44"/>
      <c r="B13" s="43"/>
      <c r="C13" s="44" t="s">
        <v>918</v>
      </c>
      <c r="D13" s="45">
        <v>100000000</v>
      </c>
      <c r="E13" s="45">
        <v>38493739</v>
      </c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2">SUM(E18:E27)</f>
        <v>0</v>
      </c>
      <c r="F17" s="11">
        <f t="shared" si="2"/>
        <v>15980000</v>
      </c>
    </row>
    <row r="18" spans="1:6" x14ac:dyDescent="0.25">
      <c r="A18" s="42" t="s">
        <v>645</v>
      </c>
      <c r="B18" s="43">
        <v>32010202</v>
      </c>
      <c r="C18" s="44" t="s">
        <v>827</v>
      </c>
      <c r="D18" s="45"/>
      <c r="E18" s="45"/>
      <c r="F18" s="45">
        <v>5980000</v>
      </c>
    </row>
    <row r="19" spans="1:6" x14ac:dyDescent="0.25">
      <c r="A19" s="42" t="s">
        <v>646</v>
      </c>
      <c r="B19" s="43">
        <v>32010202</v>
      </c>
      <c r="C19" s="44" t="s">
        <v>824</v>
      </c>
      <c r="D19" s="45"/>
      <c r="E19" s="45"/>
      <c r="F19" s="45">
        <v>10000000</v>
      </c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25">
      <c r="A29" s="42"/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25">
      <c r="A35" s="42"/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/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/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/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5">SUM(E41:E48)</f>
        <v>0</v>
      </c>
      <c r="F40" s="11">
        <f t="shared" si="5"/>
        <v>0</v>
      </c>
    </row>
    <row r="41" spans="1:6" hidden="1" x14ac:dyDescent="0.25">
      <c r="A41" s="42"/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25">
      <c r="A50" s="42"/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/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507304000</v>
      </c>
      <c r="E56" s="11">
        <f t="shared" ref="E56:F56" si="7">SUM(E57:E67)</f>
        <v>289447964.89999998</v>
      </c>
      <c r="F56" s="11">
        <f t="shared" si="7"/>
        <v>485000000</v>
      </c>
    </row>
    <row r="57" spans="1:6" ht="30" x14ac:dyDescent="0.25">
      <c r="A57" s="42" t="s">
        <v>647</v>
      </c>
      <c r="B57" s="43">
        <v>32010903</v>
      </c>
      <c r="C57" s="44" t="s">
        <v>828</v>
      </c>
      <c r="D57" s="45"/>
      <c r="E57" s="45"/>
      <c r="F57" s="45">
        <v>35000000</v>
      </c>
    </row>
    <row r="58" spans="1:6" hidden="1" x14ac:dyDescent="0.25">
      <c r="A58" s="44"/>
      <c r="B58" s="43"/>
      <c r="C58" s="44"/>
      <c r="D58" s="45"/>
      <c r="E58" s="45"/>
      <c r="F58" s="45"/>
    </row>
    <row r="59" spans="1:6" x14ac:dyDescent="0.25">
      <c r="A59" s="42"/>
      <c r="B59" s="43">
        <v>32010904</v>
      </c>
      <c r="C59" s="44" t="s">
        <v>912</v>
      </c>
      <c r="D59" s="45">
        <v>3500000</v>
      </c>
      <c r="E59" s="45">
        <v>2700000</v>
      </c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x14ac:dyDescent="0.25">
      <c r="A61" s="42"/>
      <c r="B61" s="43">
        <v>32010935</v>
      </c>
      <c r="C61" s="44" t="s">
        <v>133</v>
      </c>
      <c r="D61" s="45"/>
      <c r="E61" s="45"/>
      <c r="F61" s="45"/>
    </row>
    <row r="62" spans="1:6" x14ac:dyDescent="0.25">
      <c r="A62" s="42" t="s">
        <v>648</v>
      </c>
      <c r="B62" s="43"/>
      <c r="C62" s="44" t="s">
        <v>829</v>
      </c>
      <c r="D62" s="45">
        <v>203804000</v>
      </c>
      <c r="E62" s="45">
        <v>37767264</v>
      </c>
      <c r="F62" s="45">
        <v>250000000</v>
      </c>
    </row>
    <row r="63" spans="1:6" x14ac:dyDescent="0.25">
      <c r="A63" s="42" t="s">
        <v>649</v>
      </c>
      <c r="B63" s="43"/>
      <c r="C63" s="44" t="s">
        <v>867</v>
      </c>
      <c r="D63" s="45">
        <v>300000000</v>
      </c>
      <c r="E63" s="45">
        <v>248980700.90000001</v>
      </c>
      <c r="F63" s="45">
        <v>200000000</v>
      </c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/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/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/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/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5000000</v>
      </c>
    </row>
    <row r="76" spans="1:6" hidden="1" x14ac:dyDescent="0.25">
      <c r="A76" s="42"/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/>
      <c r="B77" s="43">
        <v>32030109</v>
      </c>
      <c r="C77" s="44" t="s">
        <v>140</v>
      </c>
      <c r="D77" s="45"/>
      <c r="E77" s="45"/>
      <c r="F77" s="45"/>
    </row>
    <row r="78" spans="1:6" x14ac:dyDescent="0.25">
      <c r="A78" s="42" t="s">
        <v>650</v>
      </c>
      <c r="B78" s="43">
        <v>32030110</v>
      </c>
      <c r="C78" s="44" t="s">
        <v>141</v>
      </c>
      <c r="D78" s="45"/>
      <c r="E78" s="45"/>
      <c r="F78" s="45">
        <v>5000000</v>
      </c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651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ulq34omKXMNe41zVVLQqoTZm48Myxna+18gF1AvGsmShB/74oeuaC2YlsDIco8Hxo5kcfO9A8wAE9J0lnz0fyA==" saltValue="ediBbMuPmXz8skxD3bAV7A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2:E300"/>
  <sheetViews>
    <sheetView view="pageBreakPreview" zoomScale="90" zoomScaleNormal="140" zoomScaleSheetLayoutView="90" workbookViewId="0">
      <selection activeCell="F5" sqref="F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530</v>
      </c>
      <c r="B2" s="67"/>
      <c r="C2" s="67"/>
      <c r="D2" s="67"/>
      <c r="E2" s="67"/>
    </row>
    <row r="3" spans="1:5" ht="26.4" customHeight="1" x14ac:dyDescent="0.25">
      <c r="A3" s="69" t="s">
        <v>784</v>
      </c>
      <c r="B3" s="69"/>
      <c r="C3" s="69"/>
      <c r="D3" s="69"/>
      <c r="E3" s="69"/>
    </row>
    <row r="4" spans="1:5" x14ac:dyDescent="0.25">
      <c r="A4" s="68" t="s">
        <v>724</v>
      </c>
      <c r="B4" s="68"/>
      <c r="C4" s="68"/>
      <c r="D4" s="68"/>
      <c r="E4" s="68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39">
        <f>C8+C13+C20</f>
        <v>367877154</v>
      </c>
      <c r="D7" s="39">
        <f t="shared" ref="D7:E7" si="0">D8+D13+D20</f>
        <v>362194844</v>
      </c>
      <c r="E7" s="39">
        <f t="shared" si="0"/>
        <v>503977993.75999999</v>
      </c>
    </row>
    <row r="8" spans="1:5" s="1" customFormat="1" x14ac:dyDescent="0.25">
      <c r="A8" s="3">
        <v>2101</v>
      </c>
      <c r="B8" s="3" t="s">
        <v>5</v>
      </c>
      <c r="C8" s="39">
        <f>C9</f>
        <v>68187717</v>
      </c>
      <c r="D8" s="39">
        <f t="shared" ref="D8:E8" si="1">D9</f>
        <v>62505407</v>
      </c>
      <c r="E8" s="39">
        <f t="shared" si="1"/>
        <v>37457716</v>
      </c>
    </row>
    <row r="9" spans="1:5" s="1" customFormat="1" x14ac:dyDescent="0.25">
      <c r="A9" s="3">
        <v>210101</v>
      </c>
      <c r="B9" s="3" t="s">
        <v>6</v>
      </c>
      <c r="C9" s="39">
        <f>SUM(C10:C12)</f>
        <v>68187717</v>
      </c>
      <c r="D9" s="39">
        <f t="shared" ref="D9:E9" si="2">SUM(D10:D12)</f>
        <v>62505407</v>
      </c>
      <c r="E9" s="39">
        <f t="shared" si="2"/>
        <v>37457716</v>
      </c>
    </row>
    <row r="10" spans="1:5" x14ac:dyDescent="0.25">
      <c r="A10" s="59">
        <v>21010101</v>
      </c>
      <c r="B10" s="48" t="s">
        <v>5</v>
      </c>
      <c r="C10" s="41">
        <v>68187717</v>
      </c>
      <c r="D10" s="41">
        <v>62505407</v>
      </c>
      <c r="E10" s="41">
        <v>37457716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39">
        <f>C21+C22+C27</f>
        <v>299689437</v>
      </c>
      <c r="D20" s="39">
        <f t="shared" ref="D20:E20" si="6">D21+D22+D27</f>
        <v>299689437</v>
      </c>
      <c r="E20" s="39">
        <f t="shared" si="6"/>
        <v>466520277.75999999</v>
      </c>
    </row>
    <row r="21" spans="1:5" x14ac:dyDescent="0.25">
      <c r="A21" s="59">
        <v>21030101</v>
      </c>
      <c r="B21" s="48" t="s">
        <v>17</v>
      </c>
      <c r="C21" s="41">
        <v>119875775</v>
      </c>
      <c r="D21" s="41">
        <v>119875775</v>
      </c>
      <c r="E21" s="41">
        <v>200000000</v>
      </c>
    </row>
    <row r="22" spans="1:5" s="1" customFormat="1" x14ac:dyDescent="0.25">
      <c r="A22" s="56">
        <v>21030102</v>
      </c>
      <c r="B22" s="57" t="s">
        <v>18</v>
      </c>
      <c r="C22" s="40">
        <f>SUM(C23:C26)</f>
        <v>179813662</v>
      </c>
      <c r="D22" s="40">
        <f t="shared" ref="D22:E22" si="7">SUM(D23:D26)</f>
        <v>179813662</v>
      </c>
      <c r="E22" s="40">
        <f t="shared" si="7"/>
        <v>249862760.40000001</v>
      </c>
    </row>
    <row r="23" spans="1:5" x14ac:dyDescent="0.25">
      <c r="A23" s="59">
        <v>21030102</v>
      </c>
      <c r="B23" s="48" t="s">
        <v>556</v>
      </c>
      <c r="C23" s="41">
        <v>72506300</v>
      </c>
      <c r="D23" s="41">
        <v>72506300</v>
      </c>
      <c r="E23" s="41">
        <v>96170421.599999994</v>
      </c>
    </row>
    <row r="24" spans="1:5" x14ac:dyDescent="0.25">
      <c r="A24" s="59">
        <v>21030102</v>
      </c>
      <c r="B24" s="48" t="s">
        <v>557</v>
      </c>
      <c r="C24" s="41">
        <v>107307362</v>
      </c>
      <c r="D24" s="41">
        <v>107307362</v>
      </c>
      <c r="E24" s="41">
        <v>153692338.80000001</v>
      </c>
    </row>
    <row r="25" spans="1:5" hidden="1" x14ac:dyDescent="0.25">
      <c r="A25" s="59">
        <v>21030102</v>
      </c>
      <c r="B25" s="48" t="s">
        <v>558</v>
      </c>
      <c r="C25" s="41"/>
      <c r="D25" s="41"/>
      <c r="E25" s="41"/>
    </row>
    <row r="26" spans="1:5" hidden="1" x14ac:dyDescent="0.25">
      <c r="A26" s="59">
        <v>21030102</v>
      </c>
      <c r="B26" s="48" t="s">
        <v>559</v>
      </c>
      <c r="C26" s="41"/>
      <c r="D26" s="41"/>
      <c r="E26" s="41"/>
    </row>
    <row r="27" spans="1:5" s="1" customFormat="1" x14ac:dyDescent="0.25">
      <c r="A27" s="63">
        <v>21030104</v>
      </c>
      <c r="B27" s="64" t="s">
        <v>19</v>
      </c>
      <c r="C27" s="39">
        <f t="shared" ref="C27:D27" si="8">SUM(C28:C30)</f>
        <v>0</v>
      </c>
      <c r="D27" s="39">
        <f t="shared" si="8"/>
        <v>0</v>
      </c>
      <c r="E27" s="39">
        <f>SUM(E28:E30)</f>
        <v>16657517.359999999</v>
      </c>
    </row>
    <row r="28" spans="1:5" x14ac:dyDescent="0.25">
      <c r="A28" s="59">
        <v>21030104</v>
      </c>
      <c r="B28" s="48" t="s">
        <v>733</v>
      </c>
      <c r="C28" s="41"/>
      <c r="D28" s="41"/>
      <c r="E28" s="41">
        <v>6411361.4400000004</v>
      </c>
    </row>
    <row r="29" spans="1:5" x14ac:dyDescent="0.25">
      <c r="A29" s="59">
        <v>21030104</v>
      </c>
      <c r="B29" s="48" t="s">
        <v>732</v>
      </c>
      <c r="C29" s="41"/>
      <c r="D29" s="41"/>
      <c r="E29" s="41">
        <v>10246155.92</v>
      </c>
    </row>
    <row r="30" spans="1:5" hidden="1" x14ac:dyDescent="0.25">
      <c r="A30" s="59"/>
      <c r="B30" s="48"/>
      <c r="C30" s="41"/>
      <c r="D30" s="41"/>
      <c r="E30" s="41"/>
    </row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S8qt2NXSMSuyzkO2asZwvMKpdfXfYL79QQ7M9aqhmjDuTYSAFTYkAPVPH3e+kcvf/l4mZ6ue73F936VonkiHAw==" saltValue="kAKBWjZRtP3zRg52rLHvR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/>
  <dimension ref="A3:E300"/>
  <sheetViews>
    <sheetView view="pageBreakPreview" topLeftCell="A14" zoomScale="90" zoomScaleNormal="140" zoomScaleSheetLayoutView="90" workbookViewId="0">
      <selection activeCell="B103" sqref="B103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531</v>
      </c>
      <c r="B3" s="67"/>
      <c r="C3" s="67"/>
      <c r="D3" s="67"/>
      <c r="E3" s="67"/>
    </row>
    <row r="4" spans="1:5" ht="28.8" customHeight="1" x14ac:dyDescent="0.25">
      <c r="A4" s="69" t="s">
        <v>785</v>
      </c>
      <c r="B4" s="69"/>
      <c r="C4" s="69"/>
      <c r="D4" s="69"/>
      <c r="E4" s="69"/>
    </row>
    <row r="5" spans="1:5" x14ac:dyDescent="0.25">
      <c r="A5" s="68" t="s">
        <v>724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C8+C85+C89+C94</f>
        <v>481334835</v>
      </c>
      <c r="D7" s="12">
        <f>D8+D85+D89+D94</f>
        <v>445099535</v>
      </c>
      <c r="E7" s="12">
        <f>E8+E85+E89+E94</f>
        <v>477949835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228000000</v>
      </c>
      <c r="D8" s="12">
        <f t="shared" ref="D8:E8" si="0">D9+D14+D22+D36+D45+D48+D54+D63+D67+D70</f>
        <v>191764700</v>
      </c>
      <c r="E8" s="12">
        <f t="shared" si="0"/>
        <v>224615000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1">SUM(D10:D13)</f>
        <v>2986000</v>
      </c>
      <c r="E9" s="12">
        <f t="shared" si="1"/>
        <v>6000000</v>
      </c>
    </row>
    <row r="10" spans="1:5" x14ac:dyDescent="0.25">
      <c r="A10" s="43">
        <v>22020101</v>
      </c>
      <c r="B10" s="44" t="s">
        <v>23</v>
      </c>
      <c r="C10" s="41">
        <v>3000000</v>
      </c>
      <c r="D10" s="41">
        <v>2986000</v>
      </c>
      <c r="E10" s="41">
        <v>3000000</v>
      </c>
    </row>
    <row r="11" spans="1:5" x14ac:dyDescent="0.25">
      <c r="A11" s="43">
        <v>22020102</v>
      </c>
      <c r="B11" s="44" t="s">
        <v>24</v>
      </c>
      <c r="C11" s="41"/>
      <c r="D11" s="41"/>
      <c r="E11" s="41">
        <v>3000000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4000000</v>
      </c>
      <c r="D22" s="12">
        <f t="shared" ref="D22:E22" si="2">SUM(D23:D35)</f>
        <v>4879000</v>
      </c>
      <c r="E22" s="12">
        <f t="shared" si="2"/>
        <v>8500000</v>
      </c>
    </row>
    <row r="23" spans="1:5" x14ac:dyDescent="0.25">
      <c r="A23" s="43">
        <v>22020301</v>
      </c>
      <c r="B23" s="44" t="s">
        <v>36</v>
      </c>
      <c r="C23" s="41">
        <v>4000000</v>
      </c>
      <c r="D23" s="41">
        <v>4879000</v>
      </c>
      <c r="E23" s="41">
        <v>5000000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x14ac:dyDescent="0.25">
      <c r="A27" s="43">
        <v>22020305</v>
      </c>
      <c r="B27" s="44" t="s">
        <v>40</v>
      </c>
      <c r="C27" s="41"/>
      <c r="D27" s="41"/>
      <c r="E27" s="41">
        <v>2000000</v>
      </c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x14ac:dyDescent="0.25">
      <c r="A34" s="43">
        <v>22020312</v>
      </c>
      <c r="B34" s="44" t="s">
        <v>47</v>
      </c>
      <c r="C34" s="41"/>
      <c r="D34" s="41"/>
      <c r="E34" s="41">
        <v>1500000</v>
      </c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4000000</v>
      </c>
      <c r="D36" s="12">
        <f t="shared" ref="D36:E36" si="3">SUM(D37:D44)</f>
        <v>987000</v>
      </c>
      <c r="E36" s="12">
        <f t="shared" si="3"/>
        <v>1000000</v>
      </c>
    </row>
    <row r="37" spans="1:5" x14ac:dyDescent="0.25">
      <c r="A37" s="43">
        <v>22020401</v>
      </c>
      <c r="B37" s="44" t="s">
        <v>50</v>
      </c>
      <c r="C37" s="41">
        <v>4000000</v>
      </c>
      <c r="D37" s="41">
        <v>987000</v>
      </c>
      <c r="E37" s="41">
        <v>1000000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4">SUM(D46:D47)</f>
        <v>0</v>
      </c>
      <c r="E45" s="12">
        <f t="shared" si="4"/>
        <v>2000000</v>
      </c>
    </row>
    <row r="46" spans="1:5" x14ac:dyDescent="0.25">
      <c r="A46" s="43">
        <v>22020501</v>
      </c>
      <c r="B46" s="44" t="s">
        <v>59</v>
      </c>
      <c r="C46" s="41"/>
      <c r="D46" s="41"/>
      <c r="E46" s="41">
        <v>2000000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4000000</v>
      </c>
      <c r="D63" s="12">
        <f t="shared" ref="D63:E63" si="7">SUM(D64:D66)</f>
        <v>354000</v>
      </c>
      <c r="E63" s="12">
        <f t="shared" si="7"/>
        <v>895000</v>
      </c>
    </row>
    <row r="64" spans="1:5" x14ac:dyDescent="0.25">
      <c r="A64" s="43">
        <v>22020801</v>
      </c>
      <c r="B64" s="44" t="s">
        <v>77</v>
      </c>
      <c r="C64" s="41">
        <v>4000000</v>
      </c>
      <c r="D64" s="41">
        <v>354000</v>
      </c>
      <c r="E64" s="41">
        <v>895000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3000000</v>
      </c>
      <c r="D67" s="12">
        <f t="shared" ref="D67:E67" si="8">SUM(D68:D69)</f>
        <v>89250</v>
      </c>
      <c r="E67" s="12">
        <f t="shared" si="8"/>
        <v>500000</v>
      </c>
    </row>
    <row r="68" spans="1:5" x14ac:dyDescent="0.25">
      <c r="A68" s="43">
        <v>22020901</v>
      </c>
      <c r="B68" s="44" t="s">
        <v>81</v>
      </c>
      <c r="C68" s="41">
        <v>3000000</v>
      </c>
      <c r="D68" s="41">
        <v>89250</v>
      </c>
      <c r="E68" s="41">
        <v>500000</v>
      </c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SUM(C71:C84)</f>
        <v>210000000</v>
      </c>
      <c r="D70" s="12">
        <f t="shared" ref="D70:E70" si="9">SUM(D71:D84)</f>
        <v>182469450</v>
      </c>
      <c r="E70" s="12">
        <f t="shared" si="9"/>
        <v>205720000</v>
      </c>
    </row>
    <row r="71" spans="1:5" x14ac:dyDescent="0.25">
      <c r="A71" s="43">
        <v>22021001</v>
      </c>
      <c r="B71" s="44" t="s">
        <v>84</v>
      </c>
      <c r="C71" s="41">
        <v>5000000</v>
      </c>
      <c r="D71" s="41">
        <v>891450</v>
      </c>
      <c r="E71" s="41">
        <v>1350000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5000000</v>
      </c>
      <c r="D76" s="41">
        <v>678000</v>
      </c>
      <c r="E76" s="41">
        <v>1870000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x14ac:dyDescent="0.25">
      <c r="A80" s="43">
        <v>22021014</v>
      </c>
      <c r="B80" s="44" t="s">
        <v>93</v>
      </c>
      <c r="C80" s="41"/>
      <c r="D80" s="41"/>
      <c r="E80" s="41">
        <v>2500000</v>
      </c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</v>
      </c>
      <c r="B83" s="44" t="s">
        <v>755</v>
      </c>
      <c r="C83" s="41">
        <v>200000000</v>
      </c>
      <c r="D83" s="41">
        <v>180900000</v>
      </c>
      <c r="E83" s="41">
        <v>200000000</v>
      </c>
    </row>
    <row r="84" spans="1:5" hidden="1" x14ac:dyDescent="0.25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25">
      <c r="A85" s="4">
        <v>2204</v>
      </c>
      <c r="B85" s="5" t="s">
        <v>97</v>
      </c>
      <c r="C85" s="12">
        <f>C86</f>
        <v>253334835</v>
      </c>
      <c r="D85" s="12">
        <f t="shared" ref="D85:E85" si="10">D86</f>
        <v>253334835</v>
      </c>
      <c r="E85" s="12">
        <f t="shared" si="10"/>
        <v>253334835</v>
      </c>
    </row>
    <row r="86" spans="1:5" s="1" customFormat="1" x14ac:dyDescent="0.25">
      <c r="A86" s="4">
        <v>220401</v>
      </c>
      <c r="B86" s="5" t="s">
        <v>98</v>
      </c>
      <c r="C86" s="12">
        <f>C87+C88</f>
        <v>253334835</v>
      </c>
      <c r="D86" s="12">
        <f>D87+D88</f>
        <v>253334835</v>
      </c>
      <c r="E86" s="12">
        <f>E87+E88</f>
        <v>253334835</v>
      </c>
    </row>
    <row r="87" spans="1:5" s="38" customFormat="1" x14ac:dyDescent="0.25">
      <c r="A87" s="6">
        <v>22040105</v>
      </c>
      <c r="B87" s="7" t="s">
        <v>99</v>
      </c>
      <c r="C87" s="37">
        <f>SUM(C108:C125)</f>
        <v>253334835</v>
      </c>
      <c r="D87" s="37">
        <f>SUM(D108:D125)</f>
        <v>253334835</v>
      </c>
      <c r="E87" s="37">
        <f>SUM(E108:E125)</f>
        <v>253334835</v>
      </c>
    </row>
    <row r="88" spans="1:5" hidden="1" x14ac:dyDescent="0.25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25">
      <c r="A89" s="4">
        <v>2205</v>
      </c>
      <c r="B89" s="5" t="s">
        <v>101</v>
      </c>
      <c r="C89" s="12">
        <f>C90</f>
        <v>0</v>
      </c>
      <c r="D89" s="12">
        <f t="shared" ref="D89:E89" si="11">D90</f>
        <v>0</v>
      </c>
      <c r="E89" s="12">
        <f t="shared" si="11"/>
        <v>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0</v>
      </c>
      <c r="D90" s="12">
        <f t="shared" ref="D90:E90" si="12">SUM(D91:D93)</f>
        <v>0</v>
      </c>
      <c r="E90" s="12">
        <f t="shared" si="12"/>
        <v>0</v>
      </c>
    </row>
    <row r="91" spans="1:5" hidden="1" x14ac:dyDescent="0.25">
      <c r="A91" s="43">
        <v>22050105</v>
      </c>
      <c r="B91" s="44" t="s">
        <v>103</v>
      </c>
      <c r="C91" s="41"/>
      <c r="D91" s="41"/>
      <c r="E91" s="41"/>
    </row>
    <row r="92" spans="1:5" hidden="1" x14ac:dyDescent="0.25">
      <c r="A92" s="43">
        <v>22050108</v>
      </c>
      <c r="B92" s="44" t="s">
        <v>104</v>
      </c>
      <c r="C92" s="41"/>
      <c r="D92" s="41"/>
      <c r="E92" s="41"/>
    </row>
    <row r="93" spans="1:5" hidden="1" x14ac:dyDescent="0.25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25">
      <c r="A94" s="4">
        <v>2206</v>
      </c>
      <c r="B94" s="5" t="s">
        <v>106</v>
      </c>
      <c r="C94" s="12">
        <f>C95+C97</f>
        <v>0</v>
      </c>
      <c r="D94" s="12">
        <f t="shared" ref="D94:E94" si="13">D95+D97</f>
        <v>0</v>
      </c>
      <c r="E94" s="12">
        <f t="shared" si="13"/>
        <v>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 t="shared" ref="D95:E95" si="14">D96</f>
        <v>0</v>
      </c>
      <c r="E95" s="12">
        <f t="shared" si="14"/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SUM(C98:C99)</f>
        <v>0</v>
      </c>
      <c r="D97" s="12">
        <f t="shared" ref="D97:E97" si="15">SUM(D98:D99)</f>
        <v>0</v>
      </c>
      <c r="E97" s="12">
        <f t="shared" si="15"/>
        <v>0</v>
      </c>
    </row>
    <row r="98" spans="1:5" hidden="1" x14ac:dyDescent="0.25">
      <c r="A98" s="43">
        <v>22060401</v>
      </c>
      <c r="B98" s="44" t="s">
        <v>110</v>
      </c>
      <c r="C98" s="41"/>
      <c r="D98" s="41"/>
      <c r="E98" s="41"/>
    </row>
    <row r="99" spans="1:5" hidden="1" x14ac:dyDescent="0.25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4" spans="1:5" x14ac:dyDescent="0.25">
      <c r="A104" s="67" t="s">
        <v>753</v>
      </c>
      <c r="B104" s="67"/>
      <c r="C104" s="67"/>
      <c r="D104" s="67"/>
      <c r="E104" s="67"/>
    </row>
    <row r="105" spans="1:5" x14ac:dyDescent="0.25">
      <c r="A105" s="69" t="s">
        <v>786</v>
      </c>
      <c r="B105" s="69"/>
      <c r="C105" s="69"/>
      <c r="D105" s="69"/>
      <c r="E105" s="69"/>
    </row>
    <row r="106" spans="1:5" x14ac:dyDescent="0.25">
      <c r="A106" s="68" t="s">
        <v>724</v>
      </c>
      <c r="B106" s="68"/>
      <c r="C106" s="68"/>
      <c r="D106" s="68"/>
      <c r="E106" s="68"/>
    </row>
    <row r="107" spans="1:5" ht="45" x14ac:dyDescent="0.25">
      <c r="A107" s="58" t="s">
        <v>752</v>
      </c>
      <c r="B107" s="58" t="s">
        <v>1</v>
      </c>
      <c r="C107" s="50" t="s">
        <v>598</v>
      </c>
      <c r="D107" s="50" t="s">
        <v>599</v>
      </c>
      <c r="E107" s="50" t="s">
        <v>600</v>
      </c>
    </row>
    <row r="108" spans="1:5" x14ac:dyDescent="0.25">
      <c r="A108" s="60" t="s">
        <v>734</v>
      </c>
      <c r="B108" s="44" t="s">
        <v>562</v>
      </c>
      <c r="C108" s="41">
        <v>25000000</v>
      </c>
      <c r="D108" s="41">
        <v>25000000</v>
      </c>
      <c r="E108" s="41">
        <v>25000000</v>
      </c>
    </row>
    <row r="109" spans="1:5" x14ac:dyDescent="0.25">
      <c r="A109" s="60" t="s">
        <v>735</v>
      </c>
      <c r="B109" s="44" t="s">
        <v>563</v>
      </c>
      <c r="C109" s="41">
        <v>15000000</v>
      </c>
      <c r="D109" s="41">
        <v>15000000</v>
      </c>
      <c r="E109" s="41">
        <v>15000000</v>
      </c>
    </row>
    <row r="110" spans="1:5" x14ac:dyDescent="0.25">
      <c r="A110" s="60" t="s">
        <v>736</v>
      </c>
      <c r="B110" s="44" t="s">
        <v>561</v>
      </c>
      <c r="C110" s="41">
        <v>240000</v>
      </c>
      <c r="D110" s="41">
        <v>240000</v>
      </c>
      <c r="E110" s="41">
        <v>240000</v>
      </c>
    </row>
    <row r="111" spans="1:5" x14ac:dyDescent="0.25">
      <c r="A111" s="60" t="s">
        <v>737</v>
      </c>
      <c r="B111" s="44" t="s">
        <v>560</v>
      </c>
      <c r="C111" s="41">
        <v>360000</v>
      </c>
      <c r="D111" s="41">
        <v>360000</v>
      </c>
      <c r="E111" s="41">
        <v>360000</v>
      </c>
    </row>
    <row r="112" spans="1:5" x14ac:dyDescent="0.25">
      <c r="A112" s="60" t="s">
        <v>738</v>
      </c>
      <c r="B112" s="44" t="s">
        <v>592</v>
      </c>
      <c r="C112" s="41">
        <v>1300000</v>
      </c>
      <c r="D112" s="41">
        <v>1300000</v>
      </c>
      <c r="E112" s="41">
        <v>1300000</v>
      </c>
    </row>
    <row r="113" spans="1:5" x14ac:dyDescent="0.25">
      <c r="A113" s="60" t="s">
        <v>739</v>
      </c>
      <c r="B113" s="44" t="s">
        <v>564</v>
      </c>
      <c r="C113" s="41">
        <v>13000000</v>
      </c>
      <c r="D113" s="41">
        <v>13000000</v>
      </c>
      <c r="E113" s="41">
        <v>13000000</v>
      </c>
    </row>
    <row r="114" spans="1:5" x14ac:dyDescent="0.25">
      <c r="A114" s="60" t="s">
        <v>740</v>
      </c>
      <c r="B114" s="44" t="s">
        <v>565</v>
      </c>
      <c r="C114" s="41">
        <v>150000000</v>
      </c>
      <c r="D114" s="41">
        <v>150000000</v>
      </c>
      <c r="E114" s="41">
        <v>150000000</v>
      </c>
    </row>
    <row r="115" spans="1:5" x14ac:dyDescent="0.25">
      <c r="A115" s="60" t="s">
        <v>741</v>
      </c>
      <c r="B115" s="44" t="s">
        <v>566</v>
      </c>
      <c r="C115" s="41">
        <v>700000</v>
      </c>
      <c r="D115" s="41">
        <v>700000</v>
      </c>
      <c r="E115" s="41">
        <v>700000</v>
      </c>
    </row>
    <row r="116" spans="1:5" x14ac:dyDescent="0.25">
      <c r="A116" s="60" t="s">
        <v>742</v>
      </c>
      <c r="B116" s="44" t="s">
        <v>567</v>
      </c>
      <c r="C116" s="41">
        <v>35000000</v>
      </c>
      <c r="D116" s="41">
        <v>35000000</v>
      </c>
      <c r="E116" s="41">
        <v>35000000</v>
      </c>
    </row>
    <row r="117" spans="1:5" x14ac:dyDescent="0.25">
      <c r="A117" s="60" t="s">
        <v>743</v>
      </c>
      <c r="B117" s="44" t="s">
        <v>568</v>
      </c>
      <c r="C117" s="41">
        <v>1700000</v>
      </c>
      <c r="D117" s="41">
        <v>1700000</v>
      </c>
      <c r="E117" s="41">
        <v>1700000</v>
      </c>
    </row>
    <row r="118" spans="1:5" x14ac:dyDescent="0.25">
      <c r="A118" s="60" t="s">
        <v>744</v>
      </c>
      <c r="B118" s="44" t="s">
        <v>569</v>
      </c>
      <c r="C118" s="41">
        <v>5000000</v>
      </c>
      <c r="D118" s="41">
        <v>5000000</v>
      </c>
      <c r="E118" s="41">
        <v>5000000</v>
      </c>
    </row>
    <row r="119" spans="1:5" x14ac:dyDescent="0.25">
      <c r="A119" s="60" t="s">
        <v>745</v>
      </c>
      <c r="B119" s="44" t="s">
        <v>570</v>
      </c>
      <c r="C119" s="41">
        <v>3000000</v>
      </c>
      <c r="D119" s="41">
        <v>3000000</v>
      </c>
      <c r="E119" s="41">
        <v>3000000</v>
      </c>
    </row>
    <row r="120" spans="1:5" x14ac:dyDescent="0.25">
      <c r="A120" s="60" t="s">
        <v>746</v>
      </c>
      <c r="B120" s="44" t="s">
        <v>571</v>
      </c>
      <c r="C120" s="41">
        <v>2564835</v>
      </c>
      <c r="D120" s="41">
        <v>2564835</v>
      </c>
      <c r="E120" s="41">
        <v>2564835</v>
      </c>
    </row>
    <row r="121" spans="1:5" hidden="1" x14ac:dyDescent="0.25">
      <c r="A121" s="60" t="s">
        <v>747</v>
      </c>
      <c r="B121" s="44" t="s">
        <v>593</v>
      </c>
      <c r="C121" s="41"/>
      <c r="D121" s="41"/>
      <c r="E121" s="41"/>
    </row>
    <row r="122" spans="1:5" x14ac:dyDescent="0.25">
      <c r="A122" s="60" t="s">
        <v>748</v>
      </c>
      <c r="B122" s="44" t="s">
        <v>594</v>
      </c>
      <c r="C122" s="41">
        <v>240000</v>
      </c>
      <c r="D122" s="41">
        <v>240000</v>
      </c>
      <c r="E122" s="41">
        <v>240000</v>
      </c>
    </row>
    <row r="123" spans="1:5" x14ac:dyDescent="0.25">
      <c r="A123" s="60" t="s">
        <v>749</v>
      </c>
      <c r="B123" s="44" t="s">
        <v>595</v>
      </c>
      <c r="C123" s="41">
        <v>60000</v>
      </c>
      <c r="D123" s="41">
        <v>60000</v>
      </c>
      <c r="E123" s="41">
        <v>60000</v>
      </c>
    </row>
    <row r="124" spans="1:5" x14ac:dyDescent="0.25">
      <c r="A124" s="60" t="s">
        <v>750</v>
      </c>
      <c r="B124" s="44" t="s">
        <v>596</v>
      </c>
      <c r="C124" s="41">
        <v>120000</v>
      </c>
      <c r="D124" s="41">
        <v>120000</v>
      </c>
      <c r="E124" s="41">
        <v>120000</v>
      </c>
    </row>
    <row r="125" spans="1:5" x14ac:dyDescent="0.25">
      <c r="A125" s="60" t="s">
        <v>751</v>
      </c>
      <c r="B125" s="44" t="s">
        <v>597</v>
      </c>
      <c r="C125" s="41">
        <v>50000</v>
      </c>
      <c r="D125" s="41">
        <v>50000</v>
      </c>
      <c r="E125" s="41">
        <v>50000</v>
      </c>
    </row>
    <row r="126" spans="1:5" hidden="1" x14ac:dyDescent="0.25"/>
    <row r="127" spans="1:5" hidden="1" x14ac:dyDescent="0.25"/>
    <row r="128" spans="1:5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RNq/RPbnwQZhEBol/pCKBTw05uFaQHRZalh+G4CSK6Hza80AqWel/f/DnHeV25s5fn/7v+vmOzUOiWDejzKZpQ==" saltValue="dbQRY2xl9i/38zpXL+PMfw==" spinCount="100000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ageMargins left="0.51181102362204722" right="0.51181102362204722" top="0.74803149606299213" bottom="0.74803149606299213" header="0.31496062992125984" footer="0.31496062992125984"/>
  <pageSetup scale="77" orientation="landscape" r:id="rId1"/>
  <rowBreaks count="1" manualBreakCount="1">
    <brk id="10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5"/>
  <dimension ref="A1:F300"/>
  <sheetViews>
    <sheetView view="pageBreakPreview" topLeftCell="A61" zoomScale="80" zoomScaleNormal="120" zoomScaleSheetLayoutView="80" workbookViewId="0">
      <selection activeCell="A70" sqref="A70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4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  <c r="F1" s="67"/>
    </row>
    <row r="2" spans="1:6" x14ac:dyDescent="0.25">
      <c r="A2" s="68" t="s">
        <v>787</v>
      </c>
      <c r="B2" s="68"/>
      <c r="C2" s="68"/>
      <c r="D2" s="68"/>
      <c r="E2" s="68"/>
      <c r="F2" s="68"/>
    </row>
    <row r="3" spans="1:6" x14ac:dyDescent="0.25">
      <c r="A3" s="68" t="s">
        <v>724</v>
      </c>
      <c r="B3" s="68"/>
      <c r="C3" s="68"/>
      <c r="D3" s="68"/>
      <c r="E3" s="68"/>
      <c r="F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609</v>
      </c>
      <c r="B6" s="4">
        <v>3</v>
      </c>
      <c r="C6" s="5" t="s">
        <v>113</v>
      </c>
      <c r="D6" s="11">
        <f>D7+D11+D16+D22+D28+D37+D44+D56+D63+D69</f>
        <v>0</v>
      </c>
      <c r="E6" s="11">
        <f>E7+E11+E16+E22+E28+E37+E44+E56+E63+E69</f>
        <v>0</v>
      </c>
      <c r="F6" s="11">
        <f>F7+F11+F16+F22+F28+F37+F44+F56+F63+F69</f>
        <v>1852152348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SUM(D8:D10)</f>
        <v>0</v>
      </c>
      <c r="E7" s="11">
        <f t="shared" ref="E7:F7" si="0">SUM(E8:E10)</f>
        <v>0</v>
      </c>
      <c r="F7" s="11">
        <f t="shared" si="0"/>
        <v>0</v>
      </c>
    </row>
    <row r="8" spans="1:6" hidden="1" x14ac:dyDescent="0.25">
      <c r="A8" s="42"/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2"/>
      <c r="B9" s="43"/>
      <c r="C9" s="44" t="s">
        <v>756</v>
      </c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s="1" customFormat="1" x14ac:dyDescent="0.25">
      <c r="A11" s="5"/>
      <c r="B11" s="4">
        <v>32010200</v>
      </c>
      <c r="C11" s="5" t="s">
        <v>116</v>
      </c>
      <c r="D11" s="11">
        <f>SUM(D12:D14)</f>
        <v>0</v>
      </c>
      <c r="E11" s="11">
        <f t="shared" ref="E11:F11" si="1">SUM(E12:E14)</f>
        <v>0</v>
      </c>
      <c r="F11" s="11">
        <f t="shared" si="1"/>
        <v>1586262348</v>
      </c>
    </row>
    <row r="12" spans="1:6" hidden="1" x14ac:dyDescent="0.25">
      <c r="A12" s="42"/>
      <c r="B12" s="43">
        <v>32010202</v>
      </c>
      <c r="C12" s="44" t="s">
        <v>117</v>
      </c>
      <c r="D12" s="45"/>
      <c r="E12" s="45"/>
      <c r="F12" s="45"/>
    </row>
    <row r="13" spans="1:6" x14ac:dyDescent="0.25">
      <c r="A13" s="42" t="s">
        <v>610</v>
      </c>
      <c r="B13" s="43">
        <v>32010220</v>
      </c>
      <c r="C13" s="44" t="s">
        <v>572</v>
      </c>
      <c r="D13" s="45"/>
      <c r="E13" s="45"/>
      <c r="F13" s="45">
        <v>400000000</v>
      </c>
    </row>
    <row r="14" spans="1:6" s="1" customFormat="1" x14ac:dyDescent="0.25">
      <c r="A14" s="65" t="s">
        <v>653</v>
      </c>
      <c r="B14" s="6">
        <v>32010221</v>
      </c>
      <c r="C14" s="7" t="s">
        <v>731</v>
      </c>
      <c r="D14" s="66">
        <f>SUM(D78:D98)</f>
        <v>0</v>
      </c>
      <c r="E14" s="66">
        <f>SUM(E78:E98)</f>
        <v>0</v>
      </c>
      <c r="F14" s="66">
        <f>SUM(F78:F98)</f>
        <v>1186262348</v>
      </c>
    </row>
    <row r="15" spans="1:6" hidden="1" x14ac:dyDescent="0.25">
      <c r="A15" s="48"/>
      <c r="B15" s="48"/>
      <c r="C15" s="48"/>
      <c r="D15" s="48"/>
      <c r="E15" s="48"/>
      <c r="F15" s="48"/>
    </row>
    <row r="16" spans="1:6" s="1" customFormat="1" x14ac:dyDescent="0.25">
      <c r="A16" s="5"/>
      <c r="B16" s="4">
        <v>320103</v>
      </c>
      <c r="C16" s="5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hidden="1" x14ac:dyDescent="0.25">
      <c r="A17" s="42"/>
      <c r="B17" s="43">
        <v>32010301</v>
      </c>
      <c r="C17" s="44" t="s">
        <v>119</v>
      </c>
      <c r="D17" s="45"/>
      <c r="E17" s="45"/>
      <c r="F17" s="45"/>
    </row>
    <row r="18" spans="1:6" hidden="1" x14ac:dyDescent="0.25">
      <c r="A18" s="44"/>
      <c r="B18" s="43"/>
      <c r="C18" s="44"/>
      <c r="D18" s="45"/>
      <c r="E18" s="45"/>
      <c r="F18" s="45"/>
    </row>
    <row r="19" spans="1:6" hidden="1" x14ac:dyDescent="0.25">
      <c r="A19" s="44"/>
      <c r="B19" s="43"/>
      <c r="C19" s="44"/>
      <c r="D19" s="45"/>
      <c r="E19" s="45"/>
      <c r="F19" s="45"/>
    </row>
    <row r="20" spans="1:6" hidden="1" x14ac:dyDescent="0.25">
      <c r="A20" s="44"/>
      <c r="B20" s="43"/>
      <c r="C20" s="44"/>
      <c r="D20" s="45"/>
      <c r="E20" s="45"/>
      <c r="F20" s="45"/>
    </row>
    <row r="21" spans="1:6" hidden="1" x14ac:dyDescent="0.25">
      <c r="A21" s="44"/>
      <c r="B21" s="43"/>
      <c r="C21" s="44"/>
      <c r="D21" s="45"/>
      <c r="E21" s="45"/>
      <c r="F21" s="45"/>
    </row>
    <row r="22" spans="1:6" s="1" customFormat="1" x14ac:dyDescent="0.25">
      <c r="A22" s="5"/>
      <c r="B22" s="4">
        <v>32010400</v>
      </c>
      <c r="C22" s="5" t="s">
        <v>120</v>
      </c>
      <c r="D22" s="11">
        <f>SUM(D23:D27)</f>
        <v>0</v>
      </c>
      <c r="E22" s="11">
        <f t="shared" ref="E22:F22" si="2">SUM(E23:E27)</f>
        <v>0</v>
      </c>
      <c r="F22" s="11">
        <f t="shared" si="2"/>
        <v>9500000</v>
      </c>
    </row>
    <row r="23" spans="1:6" x14ac:dyDescent="0.25">
      <c r="A23" s="42" t="s">
        <v>906</v>
      </c>
      <c r="B23" s="43">
        <v>32010405</v>
      </c>
      <c r="C23" s="44" t="s">
        <v>121</v>
      </c>
      <c r="D23" s="45"/>
      <c r="E23" s="45"/>
      <c r="F23" s="45">
        <v>8000000</v>
      </c>
    </row>
    <row r="24" spans="1:6" hidden="1" x14ac:dyDescent="0.25">
      <c r="A24" s="42"/>
      <c r="B24" s="43">
        <v>32010406</v>
      </c>
      <c r="C24" s="44" t="s">
        <v>122</v>
      </c>
      <c r="D24" s="45"/>
      <c r="E24" s="45"/>
      <c r="F24" s="45"/>
    </row>
    <row r="25" spans="1:6" x14ac:dyDescent="0.25">
      <c r="A25" s="42" t="s">
        <v>907</v>
      </c>
      <c r="B25" s="43">
        <v>32010407</v>
      </c>
      <c r="C25" s="44" t="s">
        <v>123</v>
      </c>
      <c r="D25" s="45"/>
      <c r="E25" s="45"/>
      <c r="F25" s="45">
        <v>1500000</v>
      </c>
    </row>
    <row r="26" spans="1:6" hidden="1" x14ac:dyDescent="0.25">
      <c r="A26" s="42"/>
      <c r="B26" s="43">
        <v>32010408</v>
      </c>
      <c r="C26" s="44" t="s">
        <v>124</v>
      </c>
      <c r="D26" s="45"/>
      <c r="E26" s="45"/>
      <c r="F26" s="45"/>
    </row>
    <row r="27" spans="1:6" hidden="1" x14ac:dyDescent="0.25">
      <c r="A27" s="44"/>
      <c r="B27" s="43"/>
      <c r="C27" s="44"/>
      <c r="D27" s="45"/>
      <c r="E27" s="45"/>
      <c r="F27" s="45"/>
    </row>
    <row r="28" spans="1:6" s="1" customFormat="1" x14ac:dyDescent="0.25">
      <c r="A28" s="5"/>
      <c r="B28" s="4">
        <v>320105</v>
      </c>
      <c r="C28" s="5" t="s">
        <v>125</v>
      </c>
      <c r="D28" s="11">
        <f>SUM(D29:D36)</f>
        <v>0</v>
      </c>
      <c r="E28" s="11">
        <f t="shared" ref="E28:F28" si="3">SUM(E29:E36)</f>
        <v>0</v>
      </c>
      <c r="F28" s="11">
        <f t="shared" si="3"/>
        <v>5500000</v>
      </c>
    </row>
    <row r="29" spans="1:6" x14ac:dyDescent="0.25">
      <c r="A29" s="42" t="s">
        <v>908</v>
      </c>
      <c r="B29" s="43">
        <v>32010501</v>
      </c>
      <c r="C29" s="44" t="s">
        <v>126</v>
      </c>
      <c r="D29" s="45"/>
      <c r="E29" s="45"/>
      <c r="F29" s="45">
        <v>3000000</v>
      </c>
    </row>
    <row r="30" spans="1:6" x14ac:dyDescent="0.25">
      <c r="A30" s="42" t="s">
        <v>654</v>
      </c>
      <c r="B30" s="43"/>
      <c r="C30" s="44" t="s">
        <v>830</v>
      </c>
      <c r="D30" s="45"/>
      <c r="E30" s="45"/>
      <c r="F30" s="45">
        <v>2500000</v>
      </c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hidden="1" x14ac:dyDescent="0.25">
      <c r="A35" s="46"/>
      <c r="B35" s="47"/>
      <c r="C35" s="46"/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s="1" customFormat="1" x14ac:dyDescent="0.25">
      <c r="A37" s="5"/>
      <c r="B37" s="4">
        <v>320106</v>
      </c>
      <c r="C37" s="5" t="s">
        <v>127</v>
      </c>
      <c r="D37" s="11">
        <f>SUM(D38:D43)</f>
        <v>0</v>
      </c>
      <c r="E37" s="11">
        <f t="shared" ref="E37:F37" si="4">SUM(E38:E43)</f>
        <v>0</v>
      </c>
      <c r="F37" s="11">
        <f t="shared" si="4"/>
        <v>0</v>
      </c>
    </row>
    <row r="38" spans="1:6" hidden="1" x14ac:dyDescent="0.25">
      <c r="A38" s="42"/>
      <c r="B38" s="43">
        <v>32010601</v>
      </c>
      <c r="C38" s="44" t="s">
        <v>128</v>
      </c>
      <c r="D38" s="45"/>
      <c r="E38" s="45"/>
      <c r="F38" s="45"/>
    </row>
    <row r="39" spans="1:6" hidden="1" x14ac:dyDescent="0.25">
      <c r="A39" s="42"/>
      <c r="B39" s="43">
        <v>32010602</v>
      </c>
      <c r="C39" s="44" t="s">
        <v>129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s="1" customFormat="1" x14ac:dyDescent="0.25">
      <c r="A44" s="5"/>
      <c r="B44" s="4">
        <v>320109</v>
      </c>
      <c r="C44" s="5" t="s">
        <v>130</v>
      </c>
      <c r="D44" s="11">
        <f>SUM(D45:D55)</f>
        <v>0</v>
      </c>
      <c r="E44" s="11">
        <f t="shared" ref="E44:F44" si="5">SUM(E45:E55)</f>
        <v>0</v>
      </c>
      <c r="F44" s="11">
        <f t="shared" si="5"/>
        <v>0</v>
      </c>
    </row>
    <row r="45" spans="1:6" hidden="1" x14ac:dyDescent="0.25">
      <c r="A45" s="42"/>
      <c r="B45" s="43">
        <v>32010903</v>
      </c>
      <c r="C45" s="44" t="s">
        <v>131</v>
      </c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2"/>
      <c r="B47" s="43">
        <v>32010904</v>
      </c>
      <c r="C47" s="44" t="s">
        <v>132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2"/>
      <c r="B49" s="43">
        <v>32010935</v>
      </c>
      <c r="C49" s="44" t="s">
        <v>133</v>
      </c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2"/>
      <c r="B53" s="43">
        <v>32010936</v>
      </c>
      <c r="C53" s="44" t="s">
        <v>134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320201</v>
      </c>
      <c r="C56" s="5" t="s">
        <v>146</v>
      </c>
      <c r="D56" s="11">
        <f>SUM(D57:D62)</f>
        <v>0</v>
      </c>
      <c r="E56" s="11">
        <f t="shared" ref="E56:F56" si="6">SUM(E57:E62)</f>
        <v>0</v>
      </c>
      <c r="F56" s="11">
        <f t="shared" si="6"/>
        <v>200000000</v>
      </c>
    </row>
    <row r="57" spans="1:6" hidden="1" x14ac:dyDescent="0.25">
      <c r="A57" s="42"/>
      <c r="B57" s="43">
        <v>32020101</v>
      </c>
      <c r="C57" s="44" t="s">
        <v>135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/>
      <c r="B59" s="43">
        <v>32020102</v>
      </c>
      <c r="C59" s="44" t="s">
        <v>136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x14ac:dyDescent="0.25">
      <c r="A61" s="42" t="s">
        <v>655</v>
      </c>
      <c r="B61" s="43">
        <v>32020104</v>
      </c>
      <c r="C61" s="44" t="s">
        <v>137</v>
      </c>
      <c r="D61" s="45"/>
      <c r="E61" s="45"/>
      <c r="F61" s="45">
        <v>200000000</v>
      </c>
    </row>
    <row r="62" spans="1:6" hidden="1" x14ac:dyDescent="0.25">
      <c r="A62" s="44"/>
      <c r="B62" s="43"/>
      <c r="C62" s="44"/>
      <c r="D62" s="45"/>
      <c r="E62" s="45"/>
      <c r="F62" s="45"/>
    </row>
    <row r="63" spans="1:6" s="1" customFormat="1" x14ac:dyDescent="0.25">
      <c r="A63" s="5"/>
      <c r="B63" s="4">
        <v>320301</v>
      </c>
      <c r="C63" s="5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hidden="1" x14ac:dyDescent="0.25">
      <c r="A64" s="42"/>
      <c r="B64" s="43">
        <v>32030101</v>
      </c>
      <c r="C64" s="44" t="s">
        <v>139</v>
      </c>
      <c r="D64" s="45"/>
      <c r="E64" s="45"/>
      <c r="F64" s="45"/>
    </row>
    <row r="65" spans="1:6" hidden="1" x14ac:dyDescent="0.25">
      <c r="A65" s="42"/>
      <c r="B65" s="43">
        <v>32030109</v>
      </c>
      <c r="C65" s="44" t="s">
        <v>140</v>
      </c>
      <c r="D65" s="45"/>
      <c r="E65" s="45"/>
      <c r="F65" s="45"/>
    </row>
    <row r="66" spans="1:6" hidden="1" x14ac:dyDescent="0.25">
      <c r="A66" s="42"/>
      <c r="B66" s="43">
        <v>32030110</v>
      </c>
      <c r="C66" s="44" t="s">
        <v>141</v>
      </c>
      <c r="D66" s="45"/>
      <c r="E66" s="45"/>
      <c r="F66" s="45"/>
    </row>
    <row r="67" spans="1:6" hidden="1" x14ac:dyDescent="0.25">
      <c r="A67" s="46"/>
      <c r="B67" s="47"/>
      <c r="C67" s="46"/>
      <c r="D67" s="45"/>
      <c r="E67" s="45"/>
      <c r="F67" s="45"/>
    </row>
    <row r="68" spans="1:6" hidden="1" x14ac:dyDescent="0.25">
      <c r="A68" s="46"/>
      <c r="B68" s="47"/>
      <c r="C68" s="46"/>
      <c r="D68" s="45"/>
      <c r="E68" s="45"/>
      <c r="F68" s="45"/>
    </row>
    <row r="69" spans="1:6" s="1" customFormat="1" x14ac:dyDescent="0.25">
      <c r="A69" s="5"/>
      <c r="B69" s="4">
        <v>32011000</v>
      </c>
      <c r="C69" s="5" t="s">
        <v>142</v>
      </c>
      <c r="D69" s="11">
        <f>SUM(D70:D71)</f>
        <v>0</v>
      </c>
      <c r="E69" s="11">
        <f t="shared" ref="E69:F69" si="7">SUM(E70:E71)</f>
        <v>0</v>
      </c>
      <c r="F69" s="11">
        <f t="shared" si="7"/>
        <v>50890000</v>
      </c>
    </row>
    <row r="70" spans="1:6" x14ac:dyDescent="0.25">
      <c r="A70" s="42" t="s">
        <v>656</v>
      </c>
      <c r="B70" s="44"/>
      <c r="C70" s="44" t="s">
        <v>831</v>
      </c>
      <c r="D70" s="45"/>
      <c r="E70" s="45"/>
      <c r="F70" s="45">
        <v>50890000</v>
      </c>
    </row>
    <row r="71" spans="1:6" hidden="1" x14ac:dyDescent="0.25">
      <c r="A71" s="46"/>
      <c r="B71" s="46"/>
      <c r="C71" s="46"/>
      <c r="D71" s="45"/>
      <c r="E71" s="45"/>
      <c r="F71" s="45"/>
    </row>
    <row r="73" spans="1:6" x14ac:dyDescent="0.25">
      <c r="A73" s="67" t="s">
        <v>753</v>
      </c>
      <c r="B73" s="67"/>
      <c r="C73" s="67"/>
      <c r="D73" s="67"/>
      <c r="E73" s="67"/>
      <c r="F73" s="67"/>
    </row>
    <row r="74" spans="1:6" x14ac:dyDescent="0.25">
      <c r="A74" s="68" t="s">
        <v>788</v>
      </c>
      <c r="B74" s="68"/>
      <c r="C74" s="68"/>
      <c r="D74" s="68"/>
      <c r="E74" s="68"/>
      <c r="F74" s="68"/>
    </row>
    <row r="75" spans="1:6" x14ac:dyDescent="0.25">
      <c r="A75" s="68" t="s">
        <v>724</v>
      </c>
      <c r="B75" s="68"/>
      <c r="C75" s="68"/>
      <c r="D75" s="68"/>
      <c r="E75" s="68"/>
      <c r="F75" s="68"/>
    </row>
    <row r="77" spans="1:6" ht="45" x14ac:dyDescent="0.25">
      <c r="A77" s="50"/>
      <c r="B77" s="50" t="s">
        <v>752</v>
      </c>
      <c r="C77" s="50" t="s">
        <v>112</v>
      </c>
      <c r="D77" s="50" t="s">
        <v>598</v>
      </c>
      <c r="E77" s="50" t="s">
        <v>599</v>
      </c>
      <c r="F77" s="50" t="s">
        <v>600</v>
      </c>
    </row>
    <row r="78" spans="1:6" ht="45" x14ac:dyDescent="0.25">
      <c r="A78" s="42" t="s">
        <v>611</v>
      </c>
      <c r="B78" s="43" t="s">
        <v>734</v>
      </c>
      <c r="C78" s="44" t="s">
        <v>573</v>
      </c>
      <c r="D78" s="45"/>
      <c r="E78" s="45"/>
      <c r="F78" s="45">
        <v>205882253</v>
      </c>
    </row>
    <row r="79" spans="1:6" ht="30" x14ac:dyDescent="0.25">
      <c r="A79" s="42" t="s">
        <v>652</v>
      </c>
      <c r="B79" s="43" t="s">
        <v>735</v>
      </c>
      <c r="C79" s="44" t="s">
        <v>574</v>
      </c>
      <c r="D79" s="45"/>
      <c r="E79" s="45"/>
      <c r="F79" s="45">
        <v>58823530</v>
      </c>
    </row>
    <row r="80" spans="1:6" ht="30" x14ac:dyDescent="0.25">
      <c r="A80" s="42" t="s">
        <v>653</v>
      </c>
      <c r="B80" s="43" t="s">
        <v>736</v>
      </c>
      <c r="C80" s="44" t="s">
        <v>575</v>
      </c>
      <c r="D80" s="45"/>
      <c r="E80" s="45"/>
      <c r="F80" s="45">
        <v>68627451</v>
      </c>
    </row>
    <row r="81" spans="1:6" ht="45" x14ac:dyDescent="0.25">
      <c r="A81" s="42" t="s">
        <v>890</v>
      </c>
      <c r="B81" s="43" t="s">
        <v>737</v>
      </c>
      <c r="C81" s="44" t="s">
        <v>577</v>
      </c>
      <c r="D81" s="45"/>
      <c r="E81" s="45"/>
      <c r="F81" s="45">
        <v>68627451</v>
      </c>
    </row>
    <row r="82" spans="1:6" ht="45" x14ac:dyDescent="0.25">
      <c r="A82" s="42" t="s">
        <v>891</v>
      </c>
      <c r="B82" s="43" t="s">
        <v>738</v>
      </c>
      <c r="C82" s="44" t="s">
        <v>576</v>
      </c>
      <c r="D82" s="45"/>
      <c r="E82" s="45"/>
      <c r="F82" s="45">
        <v>6862745</v>
      </c>
    </row>
    <row r="83" spans="1:6" ht="30" x14ac:dyDescent="0.25">
      <c r="A83" s="42" t="s">
        <v>892</v>
      </c>
      <c r="B83" s="43" t="s">
        <v>739</v>
      </c>
      <c r="C83" s="44" t="s">
        <v>578</v>
      </c>
      <c r="D83" s="45"/>
      <c r="E83" s="45"/>
      <c r="F83" s="45">
        <v>68627451</v>
      </c>
    </row>
    <row r="84" spans="1:6" ht="45" x14ac:dyDescent="0.25">
      <c r="A84" s="42" t="s">
        <v>893</v>
      </c>
      <c r="B84" s="43" t="s">
        <v>740</v>
      </c>
      <c r="C84" s="44" t="s">
        <v>579</v>
      </c>
      <c r="D84" s="45"/>
      <c r="E84" s="45"/>
      <c r="F84" s="45">
        <v>70058824</v>
      </c>
    </row>
    <row r="85" spans="1:6" ht="30" x14ac:dyDescent="0.25">
      <c r="A85" s="42" t="s">
        <v>894</v>
      </c>
      <c r="B85" s="43" t="s">
        <v>741</v>
      </c>
      <c r="C85" s="44" t="s">
        <v>580</v>
      </c>
      <c r="D85" s="45"/>
      <c r="E85" s="45"/>
      <c r="F85" s="45">
        <v>147058824</v>
      </c>
    </row>
    <row r="86" spans="1:6" ht="30" x14ac:dyDescent="0.25">
      <c r="A86" s="42" t="s">
        <v>895</v>
      </c>
      <c r="B86" s="43" t="s">
        <v>742</v>
      </c>
      <c r="C86" s="44" t="s">
        <v>581</v>
      </c>
      <c r="D86" s="45"/>
      <c r="E86" s="45"/>
      <c r="F86" s="45"/>
    </row>
    <row r="87" spans="1:6" ht="45" x14ac:dyDescent="0.25">
      <c r="A87" s="42" t="s">
        <v>896</v>
      </c>
      <c r="B87" s="43" t="s">
        <v>743</v>
      </c>
      <c r="C87" s="44" t="s">
        <v>582</v>
      </c>
      <c r="D87" s="45"/>
      <c r="E87" s="45"/>
      <c r="F87" s="45">
        <v>68627451</v>
      </c>
    </row>
    <row r="88" spans="1:6" ht="30" x14ac:dyDescent="0.25">
      <c r="A88" s="42" t="s">
        <v>897</v>
      </c>
      <c r="B88" s="43" t="s">
        <v>744</v>
      </c>
      <c r="C88" s="44" t="s">
        <v>583</v>
      </c>
      <c r="D88" s="45"/>
      <c r="E88" s="45"/>
      <c r="F88" s="45"/>
    </row>
    <row r="89" spans="1:6" ht="60" x14ac:dyDescent="0.25">
      <c r="A89" s="42" t="s">
        <v>898</v>
      </c>
      <c r="B89" s="43" t="s">
        <v>745</v>
      </c>
      <c r="C89" s="44" t="s">
        <v>584</v>
      </c>
      <c r="D89" s="45"/>
      <c r="E89" s="45"/>
      <c r="F89" s="45"/>
    </row>
    <row r="90" spans="1:6" ht="45" x14ac:dyDescent="0.25">
      <c r="A90" s="42" t="s">
        <v>899</v>
      </c>
      <c r="B90" s="43" t="s">
        <v>746</v>
      </c>
      <c r="C90" s="44" t="s">
        <v>585</v>
      </c>
      <c r="D90" s="45"/>
      <c r="E90" s="45"/>
      <c r="F90" s="45">
        <v>41176471</v>
      </c>
    </row>
    <row r="91" spans="1:6" ht="45" x14ac:dyDescent="0.25">
      <c r="A91" s="42" t="s">
        <v>900</v>
      </c>
      <c r="B91" s="43" t="s">
        <v>747</v>
      </c>
      <c r="C91" s="44" t="s">
        <v>586</v>
      </c>
      <c r="D91" s="45"/>
      <c r="E91" s="45"/>
      <c r="F91" s="45">
        <v>117647059</v>
      </c>
    </row>
    <row r="92" spans="1:6" ht="30" x14ac:dyDescent="0.25">
      <c r="A92" s="42" t="s">
        <v>901</v>
      </c>
      <c r="B92" s="43" t="s">
        <v>748</v>
      </c>
      <c r="C92" s="44" t="s">
        <v>587</v>
      </c>
      <c r="D92" s="45"/>
      <c r="E92" s="45"/>
      <c r="F92" s="45">
        <v>147058824</v>
      </c>
    </row>
    <row r="93" spans="1:6" ht="45" x14ac:dyDescent="0.25">
      <c r="A93" s="42" t="s">
        <v>902</v>
      </c>
      <c r="B93" s="43" t="s">
        <v>749</v>
      </c>
      <c r="C93" s="44" t="s">
        <v>588</v>
      </c>
      <c r="D93" s="45"/>
      <c r="E93" s="45"/>
      <c r="F93" s="45">
        <v>1166365</v>
      </c>
    </row>
    <row r="94" spans="1:6" x14ac:dyDescent="0.25">
      <c r="A94" s="42" t="s">
        <v>903</v>
      </c>
      <c r="B94" s="43" t="s">
        <v>750</v>
      </c>
      <c r="C94" s="44" t="s">
        <v>589</v>
      </c>
      <c r="D94" s="45"/>
      <c r="E94" s="45"/>
      <c r="F94" s="45">
        <v>65282353</v>
      </c>
    </row>
    <row r="95" spans="1:6" ht="30" x14ac:dyDescent="0.25">
      <c r="A95" s="42" t="s">
        <v>904</v>
      </c>
      <c r="B95" s="43" t="s">
        <v>751</v>
      </c>
      <c r="C95" s="44" t="s">
        <v>590</v>
      </c>
      <c r="D95" s="45"/>
      <c r="E95" s="45"/>
      <c r="F95" s="45">
        <v>44117648</v>
      </c>
    </row>
    <row r="96" spans="1:6" ht="45" x14ac:dyDescent="0.25">
      <c r="A96" s="42" t="s">
        <v>905</v>
      </c>
      <c r="B96" s="43" t="s">
        <v>754</v>
      </c>
      <c r="C96" s="44" t="s">
        <v>591</v>
      </c>
      <c r="D96" s="45"/>
      <c r="E96" s="45"/>
      <c r="F96" s="45">
        <v>6617648</v>
      </c>
    </row>
    <row r="97" spans="1:6" hidden="1" x14ac:dyDescent="0.25">
      <c r="A97" s="46"/>
      <c r="B97" s="43"/>
      <c r="C97" s="44"/>
      <c r="D97" s="45"/>
      <c r="E97" s="45"/>
      <c r="F97" s="45"/>
    </row>
    <row r="98" spans="1:6" hidden="1" x14ac:dyDescent="0.25">
      <c r="A98" s="46"/>
      <c r="B98" s="43"/>
      <c r="C98" s="44"/>
      <c r="D98" s="45"/>
      <c r="E98" s="45"/>
      <c r="F98" s="45"/>
    </row>
    <row r="99" spans="1:6" hidden="1" x14ac:dyDescent="0.25"/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+UyBybKNzHW9IsAdW0vbym8IylX7eu1lOxs5pjvDRdJPVE0MEuUqzvGLcUwWikURJkyOi2vM4Srtg0YY//9zQ==" saltValue="ibYmNiu4fqwOsfeHPJq5hA==" spinCount="100000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39370078740157483" right="0.39370078740157483" top="0.74803149606299213" bottom="0.74803149606299213" header="0.31496062992125984" footer="0.31496062992125984"/>
  <pageSetup scale="80" orientation="landscape" r:id="rId1"/>
  <rowBreaks count="1" manualBreakCount="1">
    <brk id="70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6"/>
  <dimension ref="A2:E300"/>
  <sheetViews>
    <sheetView view="pageBreakPreview" zoomScale="90" zoomScaleNormal="140" zoomScaleSheetLayoutView="90" workbookViewId="0">
      <selection activeCell="F5" sqref="F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530</v>
      </c>
      <c r="B2" s="67"/>
      <c r="C2" s="67"/>
      <c r="D2" s="67"/>
      <c r="E2" s="67"/>
    </row>
    <row r="3" spans="1:5" ht="26.4" customHeight="1" x14ac:dyDescent="0.25">
      <c r="A3" s="69" t="s">
        <v>789</v>
      </c>
      <c r="B3" s="69"/>
      <c r="C3" s="69"/>
      <c r="D3" s="69"/>
      <c r="E3" s="69"/>
    </row>
    <row r="4" spans="1:5" x14ac:dyDescent="0.25">
      <c r="A4" s="68" t="s">
        <v>725</v>
      </c>
      <c r="B4" s="68"/>
      <c r="C4" s="68"/>
      <c r="D4" s="68"/>
      <c r="E4" s="68"/>
    </row>
    <row r="6" spans="1:5" ht="51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78911180</v>
      </c>
      <c r="D7" s="12">
        <f t="shared" ref="D7:E7" si="0">D8+D13+D20</f>
        <v>68977500</v>
      </c>
      <c r="E7" s="12">
        <f t="shared" si="0"/>
        <v>77404106</v>
      </c>
    </row>
    <row r="8" spans="1:5" s="1" customFormat="1" x14ac:dyDescent="0.25">
      <c r="A8" s="3">
        <v>2101</v>
      </c>
      <c r="B8" s="3" t="s">
        <v>5</v>
      </c>
      <c r="C8" s="12">
        <f>C9</f>
        <v>78911180</v>
      </c>
      <c r="D8" s="12">
        <f t="shared" ref="D8:E8" si="1">D9</f>
        <v>68977500</v>
      </c>
      <c r="E8" s="12">
        <f t="shared" si="1"/>
        <v>77404106</v>
      </c>
    </row>
    <row r="9" spans="1:5" s="1" customFormat="1" x14ac:dyDescent="0.25">
      <c r="A9" s="3">
        <v>210101</v>
      </c>
      <c r="B9" s="3" t="s">
        <v>6</v>
      </c>
      <c r="C9" s="12">
        <f>SUM(C10:C12)</f>
        <v>78911180</v>
      </c>
      <c r="D9" s="12">
        <f t="shared" ref="D9:E9" si="2">SUM(D10:D12)</f>
        <v>68977500</v>
      </c>
      <c r="E9" s="12">
        <f t="shared" si="2"/>
        <v>77404106</v>
      </c>
    </row>
    <row r="10" spans="1:5" x14ac:dyDescent="0.25">
      <c r="A10" s="59">
        <v>21010101</v>
      </c>
      <c r="B10" s="48" t="s">
        <v>5</v>
      </c>
      <c r="C10" s="41">
        <v>78911180</v>
      </c>
      <c r="D10" s="41">
        <v>68977500</v>
      </c>
      <c r="E10" s="41">
        <v>77404106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e7VT9yjdUFZDf2orikbp7o/VK0rwSzhbevU4yA58waiDN2XBsDAfa9RMPdp6sTRAYp/SfSaX2AqlJHsclPMe6g==" saltValue="xn4aoGApSjnK/duSorPNu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7">
    <pageSetUpPr fitToPage="1"/>
  </sheetPr>
  <dimension ref="A3:E300"/>
  <sheetViews>
    <sheetView view="pageBreakPreview" topLeftCell="A14" zoomScale="90" zoomScaleNormal="140" zoomScaleSheetLayoutView="90" workbookViewId="0">
      <selection activeCell="F5" sqref="F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531</v>
      </c>
      <c r="B3" s="67"/>
      <c r="C3" s="67"/>
      <c r="D3" s="67"/>
      <c r="E3" s="67"/>
    </row>
    <row r="4" spans="1:5" ht="28.8" customHeight="1" x14ac:dyDescent="0.25">
      <c r="A4" s="69" t="s">
        <v>790</v>
      </c>
      <c r="B4" s="69"/>
      <c r="C4" s="69"/>
      <c r="D4" s="69"/>
      <c r="E4" s="69"/>
    </row>
    <row r="5" spans="1:5" x14ac:dyDescent="0.25">
      <c r="A5" s="68" t="s">
        <v>725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10100000</v>
      </c>
      <c r="D7" s="12">
        <f t="shared" ref="D7:E7" si="0">D8+D84+D88+D93</f>
        <v>5661150</v>
      </c>
      <c r="E7" s="12">
        <f t="shared" si="0"/>
        <v>20800000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10100000</v>
      </c>
      <c r="D8" s="12">
        <f t="shared" ref="D8:E8" si="1">D9+D14+D22+D36+D45+D48+D54+D63+D67+D70</f>
        <v>5661150</v>
      </c>
      <c r="E8" s="12">
        <f t="shared" si="1"/>
        <v>20800000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</v>
      </c>
      <c r="D9" s="12">
        <f t="shared" ref="D9:E9" si="2">SUM(D10:D13)</f>
        <v>500000</v>
      </c>
      <c r="E9" s="12">
        <f t="shared" si="2"/>
        <v>5000000</v>
      </c>
    </row>
    <row r="10" spans="1:5" x14ac:dyDescent="0.25">
      <c r="A10" s="43">
        <v>22020101</v>
      </c>
      <c r="B10" s="44" t="s">
        <v>23</v>
      </c>
      <c r="C10" s="41">
        <v>500000</v>
      </c>
      <c r="D10" s="41">
        <v>500000</v>
      </c>
      <c r="E10" s="41">
        <v>2000000</v>
      </c>
    </row>
    <row r="11" spans="1:5" x14ac:dyDescent="0.25">
      <c r="A11" s="43">
        <v>22020102</v>
      </c>
      <c r="B11" s="44" t="s">
        <v>24</v>
      </c>
      <c r="C11" s="41"/>
      <c r="D11" s="41"/>
      <c r="E11" s="41">
        <v>3000000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500000</v>
      </c>
      <c r="D14" s="12">
        <f>SUM(D15:D21)</f>
        <v>493000</v>
      </c>
      <c r="E14" s="12">
        <f>SUM(E15:E21)</f>
        <v>1500000</v>
      </c>
    </row>
    <row r="15" spans="1:5" x14ac:dyDescent="0.25">
      <c r="A15" s="43">
        <v>22020201</v>
      </c>
      <c r="B15" s="44" t="s">
        <v>28</v>
      </c>
      <c r="C15" s="41">
        <v>500000</v>
      </c>
      <c r="D15" s="41">
        <v>493000</v>
      </c>
      <c r="E15" s="41">
        <v>1500000</v>
      </c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300000</v>
      </c>
      <c r="D22" s="12">
        <f t="shared" ref="D22:E22" si="3">SUM(D23:D35)</f>
        <v>180000</v>
      </c>
      <c r="E22" s="12">
        <f t="shared" si="3"/>
        <v>200000</v>
      </c>
    </row>
    <row r="23" spans="1:5" x14ac:dyDescent="0.25">
      <c r="A23" s="43">
        <v>22020301</v>
      </c>
      <c r="B23" s="44" t="s">
        <v>36</v>
      </c>
      <c r="C23" s="41">
        <v>300000</v>
      </c>
      <c r="D23" s="41">
        <v>180000</v>
      </c>
      <c r="E23" s="41">
        <v>200000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3300000</v>
      </c>
      <c r="D36" s="12">
        <f t="shared" ref="D36:E36" si="4">SUM(D37:D44)</f>
        <v>1482000</v>
      </c>
      <c r="E36" s="12">
        <f t="shared" si="4"/>
        <v>12000000</v>
      </c>
    </row>
    <row r="37" spans="1:5" x14ac:dyDescent="0.25">
      <c r="A37" s="43">
        <v>22020401</v>
      </c>
      <c r="B37" s="44" t="s">
        <v>50</v>
      </c>
      <c r="C37" s="41">
        <v>1000000</v>
      </c>
      <c r="D37" s="41">
        <v>760000</v>
      </c>
      <c r="E37" s="41">
        <v>5000000</v>
      </c>
    </row>
    <row r="38" spans="1:5" x14ac:dyDescent="0.25">
      <c r="A38" s="43">
        <v>22020402</v>
      </c>
      <c r="B38" s="44" t="s">
        <v>51</v>
      </c>
      <c r="C38" s="41">
        <v>300000</v>
      </c>
      <c r="D38" s="41">
        <v>300000</v>
      </c>
      <c r="E38" s="41">
        <v>500000</v>
      </c>
    </row>
    <row r="39" spans="1:5" x14ac:dyDescent="0.25">
      <c r="A39" s="43">
        <v>22020403</v>
      </c>
      <c r="B39" s="44" t="s">
        <v>52</v>
      </c>
      <c r="C39" s="41">
        <v>1000000</v>
      </c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x14ac:dyDescent="0.25">
      <c r="A41" s="43">
        <v>22020405</v>
      </c>
      <c r="B41" s="44" t="s">
        <v>54</v>
      </c>
      <c r="C41" s="41">
        <v>1000000</v>
      </c>
      <c r="D41" s="41">
        <v>422000</v>
      </c>
      <c r="E41" s="41">
        <v>2000000</v>
      </c>
    </row>
    <row r="42" spans="1:5" x14ac:dyDescent="0.25">
      <c r="A42" s="43">
        <v>22020406</v>
      </c>
      <c r="B42" s="44" t="s">
        <v>55</v>
      </c>
      <c r="C42" s="41"/>
      <c r="D42" s="41"/>
      <c r="E42" s="41">
        <v>1000000</v>
      </c>
    </row>
    <row r="43" spans="1:5" x14ac:dyDescent="0.25">
      <c r="A43" s="43">
        <v>22020410</v>
      </c>
      <c r="B43" s="44" t="s">
        <v>56</v>
      </c>
      <c r="C43" s="41"/>
      <c r="D43" s="41"/>
      <c r="E43" s="41">
        <v>3500000</v>
      </c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5500000</v>
      </c>
      <c r="D70" s="12">
        <f t="shared" ref="D70:E70" si="10">SUM(D71:D83)</f>
        <v>3006150</v>
      </c>
      <c r="E70" s="12">
        <f t="shared" si="10"/>
        <v>2100000</v>
      </c>
    </row>
    <row r="71" spans="1:5" x14ac:dyDescent="0.25">
      <c r="A71" s="43">
        <v>22021001</v>
      </c>
      <c r="B71" s="44" t="s">
        <v>84</v>
      </c>
      <c r="C71" s="41">
        <v>500000</v>
      </c>
      <c r="D71" s="41">
        <v>500000</v>
      </c>
      <c r="E71" s="41">
        <v>600000</v>
      </c>
    </row>
    <row r="72" spans="1:5" x14ac:dyDescent="0.25">
      <c r="A72" s="43">
        <v>22021002</v>
      </c>
      <c r="B72" s="44" t="s">
        <v>85</v>
      </c>
      <c r="C72" s="41">
        <v>1000000</v>
      </c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2000000</v>
      </c>
      <c r="D76" s="41">
        <v>1080000</v>
      </c>
      <c r="E76" s="41">
        <v>1500000</v>
      </c>
    </row>
    <row r="77" spans="1:5" x14ac:dyDescent="0.25">
      <c r="A77" s="43">
        <v>22021008</v>
      </c>
      <c r="B77" s="44" t="s">
        <v>90</v>
      </c>
      <c r="C77" s="41">
        <v>2000000</v>
      </c>
      <c r="D77" s="41">
        <v>1426150</v>
      </c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+R45HUspRymjhUD2C3u4yqcvE2lbCCe5hRe5HPMxzxry0bn92ekxrr3CKxYne05yRbDPS2SLL9K8YtefZzwpxA==" saltValue="XAqVY9b0qfYGDh8KGkGt9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9" orientation="landscape" r:id="rId1"/>
  <rowBreaks count="2" manualBreakCount="2">
    <brk id="35" max="16383" man="1"/>
    <brk id="6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8"/>
  <dimension ref="A1:F300"/>
  <sheetViews>
    <sheetView view="pageBreakPreview" zoomScale="80" zoomScaleNormal="130" zoomScaleSheetLayoutView="80" workbookViewId="0">
      <selection activeCell="A76" activeCellId="6" sqref="A29:XFD29 A35:XFD38 A41:XFD41 A50:XFD51 A57:XFD65 A69:XFD73 A76:XFD78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</row>
    <row r="2" spans="1:6" x14ac:dyDescent="0.25">
      <c r="A2" s="68" t="s">
        <v>791</v>
      </c>
      <c r="B2" s="68"/>
      <c r="C2" s="68"/>
      <c r="D2" s="68"/>
      <c r="E2" s="68"/>
    </row>
    <row r="3" spans="1:6" x14ac:dyDescent="0.25">
      <c r="A3" s="68" t="s">
        <v>725</v>
      </c>
      <c r="B3" s="68"/>
      <c r="C3" s="68"/>
      <c r="D3" s="68"/>
      <c r="E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612</v>
      </c>
      <c r="B6" s="4">
        <v>3</v>
      </c>
      <c r="C6" s="5" t="s">
        <v>113</v>
      </c>
      <c r="D6" s="11">
        <f>D7+D17+D28+D34+D40+D49+D56+D68+D75+D81</f>
        <v>8500000</v>
      </c>
      <c r="E6" s="11">
        <f t="shared" ref="E6:F6" si="0">E7+E17+E28+E34+E40+E49+E56+E68+E75+E81</f>
        <v>7688000</v>
      </c>
      <c r="F6" s="11">
        <f t="shared" si="0"/>
        <v>298500000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0</v>
      </c>
      <c r="E7" s="11">
        <f t="shared" ref="E7:F7" si="1">SUM(E8:E16)</f>
        <v>3000000</v>
      </c>
      <c r="F7" s="11">
        <f t="shared" si="1"/>
        <v>30000000</v>
      </c>
    </row>
    <row r="8" spans="1:6" x14ac:dyDescent="0.25">
      <c r="A8" s="42" t="s">
        <v>613</v>
      </c>
      <c r="B8" s="43">
        <v>32010101</v>
      </c>
      <c r="C8" s="44" t="s">
        <v>832</v>
      </c>
      <c r="D8" s="45"/>
      <c r="E8" s="45"/>
      <c r="F8" s="45">
        <v>10000000</v>
      </c>
    </row>
    <row r="9" spans="1:6" x14ac:dyDescent="0.25">
      <c r="A9" s="42" t="s">
        <v>614</v>
      </c>
      <c r="B9" s="43">
        <v>32010101</v>
      </c>
      <c r="C9" s="44" t="s">
        <v>833</v>
      </c>
      <c r="D9" s="45"/>
      <c r="E9" s="45"/>
      <c r="F9" s="45">
        <v>10000000</v>
      </c>
    </row>
    <row r="10" spans="1:6" x14ac:dyDescent="0.25">
      <c r="A10" s="42" t="s">
        <v>657</v>
      </c>
      <c r="B10" s="43">
        <v>32010101</v>
      </c>
      <c r="C10" s="44" t="s">
        <v>834</v>
      </c>
      <c r="D10" s="45"/>
      <c r="E10" s="45"/>
      <c r="F10" s="45">
        <v>10000000</v>
      </c>
    </row>
    <row r="11" spans="1:6" x14ac:dyDescent="0.25">
      <c r="A11" s="44"/>
      <c r="B11" s="43"/>
      <c r="C11" s="44" t="s">
        <v>920</v>
      </c>
      <c r="D11" s="45"/>
      <c r="E11" s="45">
        <v>3000000</v>
      </c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8500000</v>
      </c>
      <c r="E17" s="11">
        <f t="shared" ref="E17:F17" si="2">SUM(E18:E27)</f>
        <v>4688000</v>
      </c>
      <c r="F17" s="11">
        <f t="shared" si="2"/>
        <v>268500000</v>
      </c>
    </row>
    <row r="18" spans="1:6" x14ac:dyDescent="0.25">
      <c r="A18" s="42" t="s">
        <v>658</v>
      </c>
      <c r="B18" s="43">
        <v>32010202</v>
      </c>
      <c r="C18" s="44" t="s">
        <v>835</v>
      </c>
      <c r="D18" s="45"/>
      <c r="E18" s="45"/>
      <c r="F18" s="45">
        <v>50000000</v>
      </c>
    </row>
    <row r="19" spans="1:6" x14ac:dyDescent="0.25">
      <c r="A19" s="42" t="s">
        <v>659</v>
      </c>
      <c r="B19" s="43">
        <v>32010202</v>
      </c>
      <c r="C19" s="44" t="s">
        <v>836</v>
      </c>
      <c r="D19" s="45"/>
      <c r="E19" s="45"/>
      <c r="F19" s="45">
        <v>30000000</v>
      </c>
    </row>
    <row r="20" spans="1:6" x14ac:dyDescent="0.25">
      <c r="A20" s="42" t="s">
        <v>660</v>
      </c>
      <c r="B20" s="43">
        <v>32010202</v>
      </c>
      <c r="C20" s="44" t="s">
        <v>837</v>
      </c>
      <c r="D20" s="45"/>
      <c r="E20" s="45"/>
      <c r="F20" s="45">
        <v>30000000</v>
      </c>
    </row>
    <row r="21" spans="1:6" x14ac:dyDescent="0.25">
      <c r="A21" s="42" t="s">
        <v>661</v>
      </c>
      <c r="B21" s="43">
        <v>32010202</v>
      </c>
      <c r="C21" s="44" t="s">
        <v>838</v>
      </c>
      <c r="D21" s="45"/>
      <c r="E21" s="45"/>
      <c r="F21" s="45">
        <v>30000000</v>
      </c>
    </row>
    <row r="22" spans="1:6" x14ac:dyDescent="0.25">
      <c r="A22" s="42" t="s">
        <v>662</v>
      </c>
      <c r="B22" s="43">
        <v>32010202</v>
      </c>
      <c r="C22" s="44" t="s">
        <v>839</v>
      </c>
      <c r="D22" s="45"/>
      <c r="E22" s="45"/>
      <c r="F22" s="45">
        <v>30000000</v>
      </c>
    </row>
    <row r="23" spans="1:6" x14ac:dyDescent="0.25">
      <c r="A23" s="42" t="s">
        <v>663</v>
      </c>
      <c r="B23" s="43">
        <v>32010202</v>
      </c>
      <c r="C23" s="44" t="s">
        <v>840</v>
      </c>
      <c r="D23" s="45"/>
      <c r="E23" s="45"/>
      <c r="F23" s="45">
        <v>30000000</v>
      </c>
    </row>
    <row r="24" spans="1:6" x14ac:dyDescent="0.25">
      <c r="A24" s="42" t="s">
        <v>664</v>
      </c>
      <c r="B24" s="43">
        <v>32010202</v>
      </c>
      <c r="C24" s="44" t="s">
        <v>841</v>
      </c>
      <c r="D24" s="45"/>
      <c r="E24" s="45"/>
      <c r="F24" s="45">
        <v>30000000</v>
      </c>
    </row>
    <row r="25" spans="1:6" x14ac:dyDescent="0.25">
      <c r="A25" s="42" t="s">
        <v>665</v>
      </c>
      <c r="B25" s="43">
        <v>32010202</v>
      </c>
      <c r="C25" s="44" t="s">
        <v>842</v>
      </c>
      <c r="D25" s="45"/>
      <c r="E25" s="45"/>
      <c r="F25" s="45">
        <v>38500000</v>
      </c>
    </row>
    <row r="26" spans="1:6" x14ac:dyDescent="0.25">
      <c r="A26" s="46"/>
      <c r="B26" s="47"/>
      <c r="C26" s="44" t="s">
        <v>919</v>
      </c>
      <c r="D26" s="45">
        <v>5000000</v>
      </c>
      <c r="E26" s="45">
        <v>3500000</v>
      </c>
      <c r="F26" s="45"/>
    </row>
    <row r="27" spans="1:6" x14ac:dyDescent="0.25">
      <c r="A27" s="44"/>
      <c r="B27" s="43"/>
      <c r="C27" s="44" t="s">
        <v>921</v>
      </c>
      <c r="D27" s="45">
        <v>3500000</v>
      </c>
      <c r="E27" s="45">
        <v>1188000</v>
      </c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25">
      <c r="A29" s="42" t="s">
        <v>657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25">
      <c r="A35" s="42" t="s">
        <v>658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659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660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661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5">SUM(E41:E48)</f>
        <v>0</v>
      </c>
      <c r="F40" s="11">
        <f t="shared" si="5"/>
        <v>0</v>
      </c>
    </row>
    <row r="41" spans="1:6" hidden="1" x14ac:dyDescent="0.25">
      <c r="A41" s="42" t="s">
        <v>662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25">
      <c r="A50" s="42" t="s">
        <v>663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664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7">SUM(E57:E67)</f>
        <v>0</v>
      </c>
      <c r="F56" s="11">
        <f t="shared" si="7"/>
        <v>0</v>
      </c>
    </row>
    <row r="57" spans="1:6" hidden="1" x14ac:dyDescent="0.25">
      <c r="A57" s="42" t="s">
        <v>665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666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667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668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 t="s">
        <v>669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670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671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0</v>
      </c>
    </row>
    <row r="76" spans="1:6" hidden="1" x14ac:dyDescent="0.25">
      <c r="A76" s="42" t="s">
        <v>672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673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674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 t="shared" ref="E81:F81" si="10">SUM(E82:E83)</f>
        <v>0</v>
      </c>
      <c r="F81" s="11">
        <f t="shared" si="10"/>
        <v>0</v>
      </c>
    </row>
    <row r="82" spans="1:6" hidden="1" x14ac:dyDescent="0.25">
      <c r="A82" s="42" t="s">
        <v>675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yPKRTD9yEMow72/eYFKfjVlLQyXBQX1ml6Uq+LJiEkuKta7592u7p+oF+Tgrf4VzbkY9xSb8VimpwyCR+FYLCQ==" saltValue="p/l0o7jjvPSYtjsO6F1xIA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9"/>
  <dimension ref="A2:E300"/>
  <sheetViews>
    <sheetView view="pageBreakPreview" zoomScale="90" zoomScaleNormal="112" zoomScaleSheetLayoutView="90" workbookViewId="0">
      <selection activeCell="F5" sqref="F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530</v>
      </c>
      <c r="B2" s="67"/>
      <c r="C2" s="67"/>
      <c r="D2" s="67"/>
      <c r="E2" s="67"/>
    </row>
    <row r="3" spans="1:5" ht="26.4" customHeight="1" x14ac:dyDescent="0.25">
      <c r="A3" s="69" t="s">
        <v>792</v>
      </c>
      <c r="B3" s="69"/>
      <c r="C3" s="69"/>
      <c r="D3" s="69"/>
      <c r="E3" s="69"/>
    </row>
    <row r="4" spans="1:5" x14ac:dyDescent="0.25">
      <c r="A4" s="68" t="s">
        <v>726</v>
      </c>
      <c r="B4" s="68"/>
      <c r="C4" s="68"/>
      <c r="D4" s="68"/>
      <c r="E4" s="68"/>
    </row>
    <row r="6" spans="1:5" ht="44.4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C8+C14+C21</f>
        <v>1061172271</v>
      </c>
      <c r="D7" s="12">
        <f t="shared" ref="D7:E7" si="0">D8+D14+D21</f>
        <v>1061172271</v>
      </c>
      <c r="E7" s="12">
        <f t="shared" si="0"/>
        <v>1152906428</v>
      </c>
    </row>
    <row r="8" spans="1:5" s="1" customFormat="1" x14ac:dyDescent="0.25">
      <c r="A8" s="3">
        <v>2101</v>
      </c>
      <c r="B8" s="3" t="s">
        <v>5</v>
      </c>
      <c r="C8" s="12">
        <f>C9</f>
        <v>1061172271</v>
      </c>
      <c r="D8" s="12">
        <f t="shared" ref="D8:E8" si="1">D9</f>
        <v>1061172271</v>
      </c>
      <c r="E8" s="12">
        <f t="shared" si="1"/>
        <v>1128906428</v>
      </c>
    </row>
    <row r="9" spans="1:5" s="1" customFormat="1" x14ac:dyDescent="0.25">
      <c r="A9" s="3">
        <v>210101</v>
      </c>
      <c r="B9" s="3" t="s">
        <v>6</v>
      </c>
      <c r="C9" s="12">
        <f>SUM(C10:C13)</f>
        <v>1061172271</v>
      </c>
      <c r="D9" s="12">
        <f t="shared" ref="D9:E9" si="2">SUM(D10:D13)</f>
        <v>1061172271</v>
      </c>
      <c r="E9" s="12">
        <f t="shared" si="2"/>
        <v>1128906428</v>
      </c>
    </row>
    <row r="10" spans="1:5" x14ac:dyDescent="0.25">
      <c r="A10" s="59">
        <v>21010101</v>
      </c>
      <c r="B10" s="48" t="s">
        <v>760</v>
      </c>
      <c r="C10" s="41">
        <v>82691743</v>
      </c>
      <c r="D10" s="41">
        <v>82691743</v>
      </c>
      <c r="E10" s="41">
        <v>104290886</v>
      </c>
    </row>
    <row r="11" spans="1:5" x14ac:dyDescent="0.25">
      <c r="A11" s="59">
        <v>21010101</v>
      </c>
      <c r="B11" s="48" t="s">
        <v>761</v>
      </c>
      <c r="C11" s="41">
        <v>978480528</v>
      </c>
      <c r="D11" s="41">
        <v>978480528</v>
      </c>
      <c r="E11" s="41">
        <v>1024615542</v>
      </c>
    </row>
    <row r="12" spans="1:5" hidden="1" x14ac:dyDescent="0.25">
      <c r="A12" s="59">
        <v>21010102</v>
      </c>
      <c r="B12" s="48" t="s">
        <v>7</v>
      </c>
      <c r="C12" s="41"/>
      <c r="D12" s="41"/>
      <c r="E12" s="41"/>
    </row>
    <row r="13" spans="1:5" hidden="1" x14ac:dyDescent="0.25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25">
      <c r="A14" s="3">
        <v>2102</v>
      </c>
      <c r="B14" s="3" t="s">
        <v>9</v>
      </c>
      <c r="C14" s="12">
        <f>C15+C19</f>
        <v>0</v>
      </c>
      <c r="D14" s="12">
        <f t="shared" ref="D14:E14" si="3">D15+D19</f>
        <v>0</v>
      </c>
      <c r="E14" s="12">
        <f t="shared" si="3"/>
        <v>24000000</v>
      </c>
    </row>
    <row r="15" spans="1:5" s="1" customFormat="1" x14ac:dyDescent="0.25">
      <c r="A15" s="3">
        <v>210201</v>
      </c>
      <c r="B15" s="3" t="s">
        <v>10</v>
      </c>
      <c r="C15" s="12">
        <f>SUM(C16:C18)</f>
        <v>0</v>
      </c>
      <c r="D15" s="12">
        <f t="shared" ref="D15:E15" si="4">SUM(D16:D18)</f>
        <v>0</v>
      </c>
      <c r="E15" s="12">
        <f t="shared" si="4"/>
        <v>24000000</v>
      </c>
    </row>
    <row r="16" spans="1:5" hidden="1" x14ac:dyDescent="0.25">
      <c r="A16" s="59">
        <v>21020104</v>
      </c>
      <c r="B16" s="48" t="s">
        <v>11</v>
      </c>
      <c r="C16" s="41"/>
      <c r="D16" s="41"/>
      <c r="E16" s="41"/>
    </row>
    <row r="17" spans="1:5" hidden="1" x14ac:dyDescent="0.25">
      <c r="A17" s="59">
        <v>21020108</v>
      </c>
      <c r="B17" s="48" t="s">
        <v>12</v>
      </c>
      <c r="C17" s="41"/>
      <c r="D17" s="41"/>
      <c r="E17" s="41"/>
    </row>
    <row r="18" spans="1:5" x14ac:dyDescent="0.25">
      <c r="A18" s="59">
        <v>21020109</v>
      </c>
      <c r="B18" s="48" t="s">
        <v>13</v>
      </c>
      <c r="C18" s="41"/>
      <c r="D18" s="41"/>
      <c r="E18" s="41">
        <v>24000000</v>
      </c>
    </row>
    <row r="19" spans="1:5" s="1" customFormat="1" x14ac:dyDescent="0.25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25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25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25">
      <c r="A22" s="59">
        <v>21030101</v>
      </c>
      <c r="B22" s="48" t="s">
        <v>17</v>
      </c>
      <c r="C22" s="41"/>
      <c r="D22" s="41"/>
      <c r="E22" s="41"/>
    </row>
    <row r="23" spans="1:5" hidden="1" x14ac:dyDescent="0.25">
      <c r="A23" s="59">
        <v>21030102</v>
      </c>
      <c r="B23" s="48" t="s">
        <v>18</v>
      </c>
      <c r="C23" s="41"/>
      <c r="D23" s="41"/>
      <c r="E23" s="41"/>
    </row>
    <row r="24" spans="1:5" hidden="1" x14ac:dyDescent="0.25">
      <c r="A24" s="59">
        <v>21030104</v>
      </c>
      <c r="B24" s="48" t="s">
        <v>19</v>
      </c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>
      <c r="A26" s="59"/>
      <c r="B26" s="48"/>
      <c r="C26" s="41"/>
      <c r="D26" s="41"/>
      <c r="E26" s="4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p6dLXwADRnU9NdHTkbHnVgQ43yolJW+61nXrdFHT6etA9rAqscvuxWKpQs9K35CWkuNKmt/wDpFOCrtEMeWpjw==" saltValue="zM4xlvxHzD5Dd41uIZ+9l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0">
    <pageSetUpPr fitToPage="1"/>
  </sheetPr>
  <dimension ref="A3:E300"/>
  <sheetViews>
    <sheetView view="pageBreakPreview" topLeftCell="A5" zoomScale="90" zoomScaleNormal="96" zoomScaleSheetLayoutView="90" workbookViewId="0">
      <selection activeCell="F5" sqref="F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531</v>
      </c>
      <c r="B3" s="67"/>
      <c r="C3" s="67"/>
      <c r="D3" s="67"/>
      <c r="E3" s="67"/>
    </row>
    <row r="4" spans="1:5" ht="28.8" customHeight="1" x14ac:dyDescent="0.25">
      <c r="A4" s="69" t="s">
        <v>793</v>
      </c>
      <c r="B4" s="69"/>
      <c r="C4" s="69"/>
      <c r="D4" s="69"/>
      <c r="E4" s="69"/>
    </row>
    <row r="5" spans="1:5" x14ac:dyDescent="0.25">
      <c r="A5" s="68" t="s">
        <v>726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390500000</v>
      </c>
      <c r="D7" s="12">
        <f t="shared" ref="D7:E7" si="0">D8+D84+D88+D93</f>
        <v>265771460</v>
      </c>
      <c r="E7" s="12">
        <f t="shared" si="0"/>
        <v>62300000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60500000</v>
      </c>
      <c r="D8" s="12">
        <f t="shared" ref="D8:E8" si="1">D9+D14+D22+D36+D45+D48+D54+D63+D67+D70</f>
        <v>37291460</v>
      </c>
      <c r="E8" s="12">
        <f t="shared" si="1"/>
        <v>21800000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570000</v>
      </c>
      <c r="E9" s="12">
        <f t="shared" si="2"/>
        <v>3000000</v>
      </c>
    </row>
    <row r="10" spans="1:5" x14ac:dyDescent="0.25">
      <c r="A10" s="43">
        <v>22020101</v>
      </c>
      <c r="B10" s="44" t="s">
        <v>23</v>
      </c>
      <c r="C10" s="41"/>
      <c r="D10" s="41"/>
      <c r="E10" s="41">
        <v>1500000</v>
      </c>
    </row>
    <row r="11" spans="1:5" x14ac:dyDescent="0.25">
      <c r="A11" s="43">
        <v>22020102</v>
      </c>
      <c r="B11" s="44" t="s">
        <v>24</v>
      </c>
      <c r="C11" s="41">
        <v>3000000</v>
      </c>
      <c r="D11" s="41">
        <v>570000</v>
      </c>
      <c r="E11" s="41">
        <v>1500000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2000000</v>
      </c>
      <c r="D22" s="12">
        <f t="shared" ref="D22:E22" si="3">SUM(D23:D35)</f>
        <v>250000</v>
      </c>
      <c r="E22" s="12">
        <f t="shared" si="3"/>
        <v>750000</v>
      </c>
    </row>
    <row r="23" spans="1:5" x14ac:dyDescent="0.25">
      <c r="A23" s="43">
        <v>22020301</v>
      </c>
      <c r="B23" s="44" t="s">
        <v>36</v>
      </c>
      <c r="C23" s="41">
        <v>2000000</v>
      </c>
      <c r="D23" s="41">
        <v>250000</v>
      </c>
      <c r="E23" s="41">
        <v>750000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3500000</v>
      </c>
      <c r="D36" s="12">
        <f t="shared" ref="D36:E36" si="4">SUM(D37:D44)</f>
        <v>980700</v>
      </c>
      <c r="E36" s="12">
        <f t="shared" si="4"/>
        <v>1700000</v>
      </c>
    </row>
    <row r="37" spans="1:5" x14ac:dyDescent="0.25">
      <c r="A37" s="43">
        <v>22020401</v>
      </c>
      <c r="B37" s="44" t="s">
        <v>50</v>
      </c>
      <c r="C37" s="41">
        <v>2000000</v>
      </c>
      <c r="D37" s="41">
        <v>980700</v>
      </c>
      <c r="E37" s="41">
        <v>1700000</v>
      </c>
    </row>
    <row r="38" spans="1:5" x14ac:dyDescent="0.25">
      <c r="A38" s="43">
        <v>22020402</v>
      </c>
      <c r="B38" s="44" t="s">
        <v>51</v>
      </c>
      <c r="C38" s="41">
        <v>1500000</v>
      </c>
      <c r="D38" s="41" t="s">
        <v>910</v>
      </c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52000000</v>
      </c>
      <c r="D70" s="12">
        <f t="shared" ref="D70:E70" si="10">SUM(D71:D83)</f>
        <v>35490760</v>
      </c>
      <c r="E70" s="12">
        <f t="shared" si="10"/>
        <v>16350000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>
        <v>980760</v>
      </c>
      <c r="E71" s="41">
        <v>1350000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50000000</v>
      </c>
      <c r="D76" s="41">
        <v>34510000</v>
      </c>
      <c r="E76" s="41">
        <v>15000000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220000000</v>
      </c>
      <c r="D84" s="12">
        <f t="shared" ref="D84:E84" si="11">D85</f>
        <v>202000000</v>
      </c>
      <c r="E84" s="12">
        <f t="shared" si="11"/>
        <v>10500000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220000000</v>
      </c>
      <c r="D85" s="12">
        <f>SUM(D86:D87)</f>
        <v>202000000</v>
      </c>
      <c r="E85" s="12">
        <f>SUM(E86:E87)</f>
        <v>10500000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x14ac:dyDescent="0.25">
      <c r="A87" s="43">
        <v>22040109</v>
      </c>
      <c r="B87" s="44" t="s">
        <v>100</v>
      </c>
      <c r="C87" s="41">
        <v>220000000</v>
      </c>
      <c r="D87" s="41">
        <v>202000000</v>
      </c>
      <c r="E87" s="41">
        <v>10500000</v>
      </c>
    </row>
    <row r="88" spans="1:5" s="1" customFormat="1" x14ac:dyDescent="0.25">
      <c r="A88" s="4">
        <v>2205</v>
      </c>
      <c r="B88" s="5" t="s">
        <v>101</v>
      </c>
      <c r="C88" s="12">
        <f>C89</f>
        <v>110000000</v>
      </c>
      <c r="D88" s="12">
        <f t="shared" ref="D88:E88" si="12">D89</f>
        <v>26480000</v>
      </c>
      <c r="E88" s="12">
        <f t="shared" si="12"/>
        <v>30000000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110000000</v>
      </c>
      <c r="D89" s="12">
        <f t="shared" ref="D89:E89" si="13">SUM(D90:D92)</f>
        <v>26480000</v>
      </c>
      <c r="E89" s="12">
        <f t="shared" si="13"/>
        <v>30000000</v>
      </c>
    </row>
    <row r="90" spans="1:5" x14ac:dyDescent="0.25">
      <c r="A90" s="43">
        <v>22050105</v>
      </c>
      <c r="B90" s="44" t="s">
        <v>103</v>
      </c>
      <c r="C90" s="41">
        <v>50000000</v>
      </c>
      <c r="D90" s="41">
        <v>2500000</v>
      </c>
      <c r="E90" s="41">
        <v>5000000</v>
      </c>
    </row>
    <row r="91" spans="1:5" x14ac:dyDescent="0.25">
      <c r="A91" s="43">
        <v>22050108</v>
      </c>
      <c r="B91" s="44" t="s">
        <v>104</v>
      </c>
      <c r="C91" s="41">
        <v>60000000</v>
      </c>
      <c r="D91" s="41">
        <v>23980000</v>
      </c>
      <c r="E91" s="41">
        <v>25000000</v>
      </c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Acc+w8SJCs+xrkhZAPQWJz+xG2hYgJKWczupYSPOSBWwn2sgXLapOyMnZDp+qhssUfqwgUOvUSfC3+2gfC8Rjg==" saltValue="XwYnYzn9WLK6zIo292lL5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7" orientation="landscape" r:id="rId1"/>
  <rowBreaks count="2" manualBreakCount="2">
    <brk id="35" max="16383" man="1"/>
    <brk id="6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1"/>
  <dimension ref="A1:F300"/>
  <sheetViews>
    <sheetView view="pageBreakPreview" topLeftCell="A14" zoomScale="80" zoomScaleNormal="94" zoomScaleSheetLayoutView="80" workbookViewId="0">
      <selection activeCell="D305" sqref="D305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</row>
    <row r="2" spans="1:6" x14ac:dyDescent="0.25">
      <c r="A2" s="68" t="s">
        <v>794</v>
      </c>
      <c r="B2" s="68"/>
      <c r="C2" s="68"/>
      <c r="D2" s="68"/>
      <c r="E2" s="68"/>
    </row>
    <row r="3" spans="1:6" x14ac:dyDescent="0.25">
      <c r="A3" s="68" t="s">
        <v>726</v>
      </c>
      <c r="B3" s="68"/>
      <c r="C3" s="68"/>
      <c r="D3" s="68"/>
      <c r="E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615</v>
      </c>
      <c r="B6" s="4">
        <v>3</v>
      </c>
      <c r="C6" s="5" t="s">
        <v>113</v>
      </c>
      <c r="D6" s="11">
        <f>D7+D24+D35+D41+D47+D56+D63+D75+D82+D88</f>
        <v>22000000</v>
      </c>
      <c r="E6" s="11">
        <f t="shared" ref="E6:F6" si="0">E7+E24+E35+E41+E47+E56+E63+E75+E82+E88</f>
        <v>0</v>
      </c>
      <c r="F6" s="11">
        <f t="shared" si="0"/>
        <v>581250000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SUM(D8:D23)</f>
        <v>22000000</v>
      </c>
      <c r="E7" s="11">
        <f t="shared" ref="E7:F7" si="1">SUM(E8:E23)</f>
        <v>0</v>
      </c>
      <c r="F7" s="11">
        <f t="shared" si="1"/>
        <v>570000000</v>
      </c>
    </row>
    <row r="8" spans="1:6" hidden="1" x14ac:dyDescent="0.25">
      <c r="A8" s="42"/>
      <c r="B8" s="43"/>
      <c r="C8" s="44" t="s">
        <v>115</v>
      </c>
      <c r="D8" s="45"/>
      <c r="E8" s="45"/>
      <c r="F8" s="45"/>
    </row>
    <row r="9" spans="1:6" x14ac:dyDescent="0.25">
      <c r="A9" s="42" t="s">
        <v>616</v>
      </c>
      <c r="B9" s="43">
        <v>32010101</v>
      </c>
      <c r="C9" s="44" t="s">
        <v>843</v>
      </c>
      <c r="D9" s="45">
        <v>2000000</v>
      </c>
      <c r="E9" s="45"/>
      <c r="F9" s="45">
        <v>20000000</v>
      </c>
    </row>
    <row r="10" spans="1:6" x14ac:dyDescent="0.25">
      <c r="A10" s="42" t="s">
        <v>617</v>
      </c>
      <c r="B10" s="43">
        <v>32010101</v>
      </c>
      <c r="C10" s="44" t="s">
        <v>847</v>
      </c>
      <c r="D10" s="45">
        <v>20000000</v>
      </c>
      <c r="E10" s="45"/>
      <c r="F10" s="45">
        <v>35000000</v>
      </c>
    </row>
    <row r="11" spans="1:6" x14ac:dyDescent="0.25">
      <c r="A11" s="42" t="s">
        <v>677</v>
      </c>
      <c r="B11" s="43">
        <v>32010101</v>
      </c>
      <c r="C11" s="44" t="s">
        <v>844</v>
      </c>
      <c r="D11" s="45"/>
      <c r="E11" s="45"/>
      <c r="F11" s="45">
        <v>35000000</v>
      </c>
    </row>
    <row r="12" spans="1:6" x14ac:dyDescent="0.25">
      <c r="A12" s="42" t="s">
        <v>678</v>
      </c>
      <c r="B12" s="43">
        <v>32010101</v>
      </c>
      <c r="C12" s="44" t="s">
        <v>845</v>
      </c>
      <c r="D12" s="45"/>
      <c r="E12" s="45"/>
      <c r="F12" s="45">
        <v>35000000</v>
      </c>
    </row>
    <row r="13" spans="1:6" x14ac:dyDescent="0.25">
      <c r="A13" s="42" t="s">
        <v>679</v>
      </c>
      <c r="B13" s="43">
        <v>32010101</v>
      </c>
      <c r="C13" s="44" t="s">
        <v>846</v>
      </c>
      <c r="D13" s="45"/>
      <c r="E13" s="45"/>
      <c r="F13" s="45">
        <v>35000000</v>
      </c>
    </row>
    <row r="14" spans="1:6" x14ac:dyDescent="0.25">
      <c r="A14" s="42" t="s">
        <v>680</v>
      </c>
      <c r="B14" s="43">
        <v>32010101</v>
      </c>
      <c r="C14" s="44" t="s">
        <v>848</v>
      </c>
      <c r="D14" s="45"/>
      <c r="E14" s="45"/>
      <c r="F14" s="45">
        <v>40000000</v>
      </c>
    </row>
    <row r="15" spans="1:6" x14ac:dyDescent="0.25">
      <c r="A15" s="42" t="s">
        <v>681</v>
      </c>
      <c r="B15" s="43">
        <v>32010101</v>
      </c>
      <c r="C15" s="44" t="s">
        <v>849</v>
      </c>
      <c r="D15" s="45"/>
      <c r="E15" s="45"/>
      <c r="F15" s="45">
        <v>40000000</v>
      </c>
    </row>
    <row r="16" spans="1:6" x14ac:dyDescent="0.25">
      <c r="A16" s="42" t="s">
        <v>682</v>
      </c>
      <c r="B16" s="43">
        <v>32010101</v>
      </c>
      <c r="C16" s="44" t="s">
        <v>856</v>
      </c>
      <c r="D16" s="45"/>
      <c r="E16" s="45"/>
      <c r="F16" s="45">
        <v>40000000</v>
      </c>
    </row>
    <row r="17" spans="1:6" x14ac:dyDescent="0.25">
      <c r="A17" s="42" t="s">
        <v>683</v>
      </c>
      <c r="B17" s="43">
        <v>32010101</v>
      </c>
      <c r="C17" s="44" t="s">
        <v>850</v>
      </c>
      <c r="D17" s="45"/>
      <c r="E17" s="45"/>
      <c r="F17" s="45">
        <v>40000000</v>
      </c>
    </row>
    <row r="18" spans="1:6" x14ac:dyDescent="0.25">
      <c r="A18" s="42" t="s">
        <v>676</v>
      </c>
      <c r="B18" s="43">
        <v>32010101</v>
      </c>
      <c r="C18" s="44" t="s">
        <v>851</v>
      </c>
      <c r="D18" s="45"/>
      <c r="E18" s="45"/>
      <c r="F18" s="45">
        <v>100000000</v>
      </c>
    </row>
    <row r="19" spans="1:6" x14ac:dyDescent="0.25">
      <c r="A19" s="42" t="s">
        <v>684</v>
      </c>
      <c r="B19" s="43">
        <v>32010101</v>
      </c>
      <c r="C19" s="44" t="s">
        <v>909</v>
      </c>
      <c r="D19" s="45"/>
      <c r="E19" s="45"/>
      <c r="F19" s="45">
        <v>50000000</v>
      </c>
    </row>
    <row r="20" spans="1:6" x14ac:dyDescent="0.25">
      <c r="A20" s="42" t="s">
        <v>685</v>
      </c>
      <c r="B20" s="43">
        <v>32010101</v>
      </c>
      <c r="C20" s="44" t="s">
        <v>852</v>
      </c>
      <c r="D20" s="45"/>
      <c r="E20" s="45"/>
      <c r="F20" s="45">
        <v>20000000</v>
      </c>
    </row>
    <row r="21" spans="1:6" x14ac:dyDescent="0.25">
      <c r="A21" s="42" t="s">
        <v>686</v>
      </c>
      <c r="B21" s="43">
        <v>32010101</v>
      </c>
      <c r="C21" s="44" t="s">
        <v>853</v>
      </c>
      <c r="D21" s="45"/>
      <c r="E21" s="45"/>
      <c r="F21" s="45">
        <v>20000000</v>
      </c>
    </row>
    <row r="22" spans="1:6" x14ac:dyDescent="0.25">
      <c r="A22" s="42" t="s">
        <v>687</v>
      </c>
      <c r="B22" s="43">
        <v>32010101</v>
      </c>
      <c r="C22" s="44" t="s">
        <v>854</v>
      </c>
      <c r="D22" s="45"/>
      <c r="E22" s="45"/>
      <c r="F22" s="45">
        <v>20000000</v>
      </c>
    </row>
    <row r="23" spans="1:6" x14ac:dyDescent="0.25">
      <c r="A23" s="42" t="s">
        <v>688</v>
      </c>
      <c r="B23" s="43">
        <v>32010101</v>
      </c>
      <c r="C23" s="44" t="s">
        <v>855</v>
      </c>
      <c r="D23" s="45"/>
      <c r="E23" s="45"/>
      <c r="F23" s="45">
        <v>40000000</v>
      </c>
    </row>
    <row r="24" spans="1:6" s="1" customFormat="1" x14ac:dyDescent="0.25">
      <c r="A24" s="5"/>
      <c r="B24" s="4">
        <v>32010200</v>
      </c>
      <c r="C24" s="5" t="s">
        <v>116</v>
      </c>
      <c r="D24" s="11">
        <f>SUM(D25:D34)</f>
        <v>0</v>
      </c>
      <c r="E24" s="11">
        <f t="shared" ref="E24:F24" si="2">SUM(E25:E34)</f>
        <v>0</v>
      </c>
      <c r="F24" s="11">
        <f t="shared" si="2"/>
        <v>0</v>
      </c>
    </row>
    <row r="25" spans="1:6" hidden="1" x14ac:dyDescent="0.25">
      <c r="A25" s="42"/>
      <c r="B25" s="43">
        <v>32010202</v>
      </c>
      <c r="C25" s="44" t="s">
        <v>117</v>
      </c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hidden="1" x14ac:dyDescent="0.25">
      <c r="A28" s="46"/>
      <c r="B28" s="47"/>
      <c r="C28" s="46"/>
      <c r="D28" s="45"/>
      <c r="E28" s="45"/>
      <c r="F28" s="45"/>
    </row>
    <row r="29" spans="1:6" hidden="1" x14ac:dyDescent="0.25">
      <c r="A29" s="46"/>
      <c r="B29" s="47"/>
      <c r="C29" s="46"/>
      <c r="D29" s="45"/>
      <c r="E29" s="45"/>
      <c r="F29" s="45"/>
    </row>
    <row r="30" spans="1:6" hidden="1" x14ac:dyDescent="0.25">
      <c r="A30" s="46"/>
      <c r="B30" s="47"/>
      <c r="C30" s="46"/>
      <c r="D30" s="45"/>
      <c r="E30" s="45"/>
      <c r="F30" s="45"/>
    </row>
    <row r="31" spans="1:6" hidden="1" x14ac:dyDescent="0.25">
      <c r="A31" s="46"/>
      <c r="B31" s="47"/>
      <c r="C31" s="46"/>
      <c r="D31" s="45"/>
      <c r="E31" s="45"/>
      <c r="F31" s="45"/>
    </row>
    <row r="32" spans="1:6" hidden="1" x14ac:dyDescent="0.25">
      <c r="A32" s="46"/>
      <c r="B32" s="47"/>
      <c r="C32" s="46"/>
      <c r="D32" s="45"/>
      <c r="E32" s="45"/>
      <c r="F32" s="45"/>
    </row>
    <row r="33" spans="1:6" hidden="1" x14ac:dyDescent="0.25">
      <c r="A33" s="46"/>
      <c r="B33" s="47"/>
      <c r="C33" s="46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s="1" customFormat="1" x14ac:dyDescent="0.25">
      <c r="A35" s="5"/>
      <c r="B35" s="4">
        <v>320103</v>
      </c>
      <c r="C35" s="5" t="s">
        <v>118</v>
      </c>
      <c r="D35" s="11">
        <f>SUM(D36:D40)</f>
        <v>0</v>
      </c>
      <c r="E35" s="11">
        <f t="shared" ref="E35:F35" si="3">SUM(E36:E40)</f>
        <v>0</v>
      </c>
      <c r="F35" s="11">
        <f t="shared" si="3"/>
        <v>0</v>
      </c>
    </row>
    <row r="36" spans="1:6" hidden="1" x14ac:dyDescent="0.25">
      <c r="A36" s="42"/>
      <c r="B36" s="43">
        <v>32010301</v>
      </c>
      <c r="C36" s="44" t="s">
        <v>119</v>
      </c>
      <c r="D36" s="45"/>
      <c r="E36" s="45"/>
      <c r="F36" s="45"/>
    </row>
    <row r="37" spans="1:6" hidden="1" x14ac:dyDescent="0.25">
      <c r="A37" s="44"/>
      <c r="B37" s="43"/>
      <c r="C37" s="44"/>
      <c r="D37" s="45"/>
      <c r="E37" s="45"/>
      <c r="F37" s="45"/>
    </row>
    <row r="38" spans="1:6" hidden="1" x14ac:dyDescent="0.25">
      <c r="A38" s="44"/>
      <c r="B38" s="43"/>
      <c r="C38" s="44"/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s="1" customFormat="1" x14ac:dyDescent="0.25">
      <c r="A41" s="5"/>
      <c r="B41" s="4">
        <v>32010400</v>
      </c>
      <c r="C41" s="5" t="s">
        <v>120</v>
      </c>
      <c r="D41" s="11">
        <f>SUM(D42:D46)</f>
        <v>0</v>
      </c>
      <c r="E41" s="11">
        <f t="shared" ref="E41:F41" si="4">SUM(E42:E46)</f>
        <v>0</v>
      </c>
      <c r="F41" s="11">
        <f t="shared" si="4"/>
        <v>0</v>
      </c>
    </row>
    <row r="42" spans="1:6" hidden="1" x14ac:dyDescent="0.25">
      <c r="A42" s="42"/>
      <c r="B42" s="43">
        <v>32010405</v>
      </c>
      <c r="C42" s="44" t="s">
        <v>121</v>
      </c>
      <c r="D42" s="45"/>
      <c r="E42" s="45"/>
      <c r="F42" s="45"/>
    </row>
    <row r="43" spans="1:6" hidden="1" x14ac:dyDescent="0.25">
      <c r="A43" s="42"/>
      <c r="B43" s="43">
        <v>32010406</v>
      </c>
      <c r="C43" s="44" t="s">
        <v>122</v>
      </c>
      <c r="D43" s="45"/>
      <c r="E43" s="45"/>
      <c r="F43" s="45"/>
    </row>
    <row r="44" spans="1:6" hidden="1" x14ac:dyDescent="0.25">
      <c r="A44" s="42"/>
      <c r="B44" s="43">
        <v>32010407</v>
      </c>
      <c r="C44" s="44" t="s">
        <v>123</v>
      </c>
      <c r="D44" s="45"/>
      <c r="E44" s="45"/>
      <c r="F44" s="45"/>
    </row>
    <row r="45" spans="1:6" hidden="1" x14ac:dyDescent="0.25">
      <c r="A45" s="42"/>
      <c r="B45" s="43">
        <v>32010408</v>
      </c>
      <c r="C45" s="44" t="s">
        <v>124</v>
      </c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s="1" customFormat="1" x14ac:dyDescent="0.25">
      <c r="A47" s="5"/>
      <c r="B47" s="4">
        <v>320105</v>
      </c>
      <c r="C47" s="5" t="s">
        <v>125</v>
      </c>
      <c r="D47" s="11">
        <f>SUM(D48:D55)</f>
        <v>0</v>
      </c>
      <c r="E47" s="11">
        <f t="shared" ref="E47:F47" si="5">SUM(E48:E55)</f>
        <v>0</v>
      </c>
      <c r="F47" s="11">
        <f t="shared" si="5"/>
        <v>11250000</v>
      </c>
    </row>
    <row r="48" spans="1:6" hidden="1" x14ac:dyDescent="0.25">
      <c r="A48" s="42"/>
      <c r="B48" s="43"/>
      <c r="C48" s="44" t="s">
        <v>126</v>
      </c>
      <c r="D48" s="45"/>
      <c r="E48" s="45"/>
      <c r="F48" s="45"/>
    </row>
    <row r="49" spans="1:6" x14ac:dyDescent="0.25">
      <c r="A49" s="42" t="s">
        <v>689</v>
      </c>
      <c r="B49" s="43">
        <v>32010501</v>
      </c>
      <c r="C49" s="44" t="s">
        <v>857</v>
      </c>
      <c r="D49" s="45"/>
      <c r="E49" s="45"/>
      <c r="F49" s="45">
        <v>3500000</v>
      </c>
    </row>
    <row r="50" spans="1:6" x14ac:dyDescent="0.25">
      <c r="A50" s="42" t="s">
        <v>690</v>
      </c>
      <c r="B50" s="43">
        <v>32010501</v>
      </c>
      <c r="C50" s="44" t="s">
        <v>858</v>
      </c>
      <c r="D50" s="45"/>
      <c r="E50" s="45"/>
      <c r="F50" s="45">
        <v>5000000</v>
      </c>
    </row>
    <row r="51" spans="1:6" x14ac:dyDescent="0.25">
      <c r="A51" s="42" t="s">
        <v>691</v>
      </c>
      <c r="B51" s="43">
        <v>32010501</v>
      </c>
      <c r="C51" s="44" t="s">
        <v>859</v>
      </c>
      <c r="D51" s="45"/>
      <c r="E51" s="45"/>
      <c r="F51" s="45">
        <v>2750000</v>
      </c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6"/>
      <c r="B53" s="47"/>
      <c r="C53" s="46"/>
      <c r="D53" s="45"/>
      <c r="E53" s="45"/>
      <c r="F53" s="45"/>
    </row>
    <row r="54" spans="1:6" hidden="1" x14ac:dyDescent="0.25">
      <c r="A54" s="46"/>
      <c r="B54" s="47"/>
      <c r="C54" s="46"/>
      <c r="D54" s="45"/>
      <c r="E54" s="45"/>
      <c r="F54" s="45"/>
    </row>
    <row r="55" spans="1:6" hidden="1" x14ac:dyDescent="0.25">
      <c r="A55" s="46"/>
      <c r="B55" s="47"/>
      <c r="C55" s="46"/>
      <c r="D55" s="45"/>
      <c r="E55" s="45"/>
      <c r="F55" s="45"/>
    </row>
    <row r="56" spans="1:6" s="1" customFormat="1" x14ac:dyDescent="0.25">
      <c r="A56" s="5"/>
      <c r="B56" s="4">
        <v>320106</v>
      </c>
      <c r="C56" s="5" t="s">
        <v>127</v>
      </c>
      <c r="D56" s="11">
        <f>SUM(D57:D62)</f>
        <v>0</v>
      </c>
      <c r="E56" s="11">
        <f t="shared" ref="E56:F56" si="6">SUM(E57:E62)</f>
        <v>0</v>
      </c>
      <c r="F56" s="11">
        <f t="shared" si="6"/>
        <v>0</v>
      </c>
    </row>
    <row r="57" spans="1:6" hidden="1" x14ac:dyDescent="0.25">
      <c r="A57" s="42"/>
      <c r="B57" s="43">
        <v>32010601</v>
      </c>
      <c r="C57" s="44" t="s">
        <v>128</v>
      </c>
      <c r="D57" s="45"/>
      <c r="E57" s="45"/>
      <c r="F57" s="45"/>
    </row>
    <row r="58" spans="1:6" hidden="1" x14ac:dyDescent="0.25">
      <c r="A58" s="42"/>
      <c r="B58" s="43">
        <v>32010602</v>
      </c>
      <c r="C58" s="44" t="s">
        <v>129</v>
      </c>
      <c r="D58" s="45"/>
      <c r="E58" s="45"/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4"/>
      <c r="B61" s="43"/>
      <c r="C61" s="44"/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s="1" customFormat="1" x14ac:dyDescent="0.25">
      <c r="A63" s="5"/>
      <c r="B63" s="4">
        <v>320109</v>
      </c>
      <c r="C63" s="5" t="s">
        <v>130</v>
      </c>
      <c r="D63" s="11">
        <f>SUM(D64:D74)</f>
        <v>0</v>
      </c>
      <c r="E63" s="11">
        <f t="shared" ref="E63:F63" si="7">SUM(E64:E74)</f>
        <v>0</v>
      </c>
      <c r="F63" s="11">
        <f t="shared" si="7"/>
        <v>0</v>
      </c>
    </row>
    <row r="64" spans="1:6" hidden="1" x14ac:dyDescent="0.25">
      <c r="A64" s="42"/>
      <c r="B64" s="43">
        <v>32010903</v>
      </c>
      <c r="C64" s="44" t="s">
        <v>131</v>
      </c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2"/>
      <c r="B66" s="43">
        <v>32010904</v>
      </c>
      <c r="C66" s="44" t="s">
        <v>132</v>
      </c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2"/>
      <c r="B68" s="43">
        <v>32010935</v>
      </c>
      <c r="C68" s="44" t="s">
        <v>133</v>
      </c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4"/>
      <c r="B71" s="43"/>
      <c r="C71" s="44"/>
      <c r="D71" s="45"/>
      <c r="E71" s="45"/>
      <c r="F71" s="45"/>
    </row>
    <row r="72" spans="1:6" hidden="1" x14ac:dyDescent="0.25">
      <c r="A72" s="42"/>
      <c r="B72" s="43">
        <v>32010936</v>
      </c>
      <c r="C72" s="44" t="s">
        <v>134</v>
      </c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320201</v>
      </c>
      <c r="C75" s="5" t="s">
        <v>146</v>
      </c>
      <c r="D75" s="11">
        <f>SUM(D76:D81)</f>
        <v>0</v>
      </c>
      <c r="E75" s="11">
        <f t="shared" ref="E75:F75" si="8">SUM(E76:E81)</f>
        <v>0</v>
      </c>
      <c r="F75" s="11">
        <f t="shared" si="8"/>
        <v>0</v>
      </c>
    </row>
    <row r="76" spans="1:6" hidden="1" x14ac:dyDescent="0.25">
      <c r="A76" s="42"/>
      <c r="B76" s="43">
        <v>32020101</v>
      </c>
      <c r="C76" s="44" t="s">
        <v>135</v>
      </c>
      <c r="D76" s="45"/>
      <c r="E76" s="45"/>
      <c r="F76" s="45"/>
    </row>
    <row r="77" spans="1:6" hidden="1" x14ac:dyDescent="0.25">
      <c r="A77" s="44"/>
      <c r="B77" s="43"/>
      <c r="C77" s="44"/>
      <c r="D77" s="45"/>
      <c r="E77" s="45"/>
      <c r="F77" s="45"/>
    </row>
    <row r="78" spans="1:6" hidden="1" x14ac:dyDescent="0.25">
      <c r="A78" s="42"/>
      <c r="B78" s="43">
        <v>32020102</v>
      </c>
      <c r="C78" s="44" t="s">
        <v>136</v>
      </c>
      <c r="D78" s="45"/>
      <c r="E78" s="45"/>
      <c r="F78" s="45"/>
    </row>
    <row r="79" spans="1:6" hidden="1" x14ac:dyDescent="0.25">
      <c r="A79" s="44"/>
      <c r="B79" s="43"/>
      <c r="C79" s="44"/>
      <c r="D79" s="45"/>
      <c r="E79" s="45"/>
      <c r="F79" s="45"/>
    </row>
    <row r="80" spans="1:6" hidden="1" x14ac:dyDescent="0.25">
      <c r="A80" s="42"/>
      <c r="B80" s="43">
        <v>32020104</v>
      </c>
      <c r="C80" s="44" t="s">
        <v>137</v>
      </c>
      <c r="D80" s="45"/>
      <c r="E80" s="45"/>
      <c r="F80" s="45"/>
    </row>
    <row r="81" spans="1:6" hidden="1" x14ac:dyDescent="0.25">
      <c r="A81" s="44"/>
      <c r="B81" s="43"/>
      <c r="C81" s="44"/>
      <c r="D81" s="45"/>
      <c r="E81" s="45"/>
      <c r="F81" s="45"/>
    </row>
    <row r="82" spans="1:6" s="1" customFormat="1" x14ac:dyDescent="0.25">
      <c r="A82" s="5"/>
      <c r="B82" s="4">
        <v>320301</v>
      </c>
      <c r="C82" s="5" t="s">
        <v>138</v>
      </c>
      <c r="D82" s="11">
        <f>SUM(D83:D87)</f>
        <v>0</v>
      </c>
      <c r="E82" s="11">
        <f t="shared" ref="E82:F82" si="9">SUM(E83:E87)</f>
        <v>0</v>
      </c>
      <c r="F82" s="11">
        <f t="shared" si="9"/>
        <v>0</v>
      </c>
    </row>
    <row r="83" spans="1:6" hidden="1" x14ac:dyDescent="0.25">
      <c r="A83" s="42"/>
      <c r="B83" s="43">
        <v>32030101</v>
      </c>
      <c r="C83" s="44" t="s">
        <v>139</v>
      </c>
      <c r="D83" s="45"/>
      <c r="E83" s="45"/>
      <c r="F83" s="45"/>
    </row>
    <row r="84" spans="1:6" hidden="1" x14ac:dyDescent="0.25">
      <c r="A84" s="42"/>
      <c r="B84" s="43">
        <v>32030109</v>
      </c>
      <c r="C84" s="44" t="s">
        <v>140</v>
      </c>
      <c r="D84" s="45"/>
      <c r="E84" s="45"/>
      <c r="F84" s="45"/>
    </row>
    <row r="85" spans="1:6" hidden="1" x14ac:dyDescent="0.25">
      <c r="A85" s="42"/>
      <c r="B85" s="43">
        <v>32030110</v>
      </c>
      <c r="C85" s="44" t="s">
        <v>141</v>
      </c>
      <c r="D85" s="45"/>
      <c r="E85" s="45"/>
      <c r="F85" s="45"/>
    </row>
    <row r="86" spans="1:6" hidden="1" x14ac:dyDescent="0.25">
      <c r="A86" s="46"/>
      <c r="B86" s="47"/>
      <c r="C86" s="46"/>
      <c r="D86" s="45"/>
      <c r="E86" s="45"/>
      <c r="F86" s="45"/>
    </row>
    <row r="87" spans="1:6" hidden="1" x14ac:dyDescent="0.25">
      <c r="A87" s="46"/>
      <c r="B87" s="47"/>
      <c r="C87" s="46"/>
      <c r="D87" s="45"/>
      <c r="E87" s="45"/>
      <c r="F87" s="45"/>
    </row>
    <row r="88" spans="1:6" s="1" customFormat="1" x14ac:dyDescent="0.25">
      <c r="A88" s="5"/>
      <c r="B88" s="4">
        <v>32011000</v>
      </c>
      <c r="C88" s="5" t="s">
        <v>142</v>
      </c>
      <c r="D88" s="11">
        <f>SUM(D89:D90)</f>
        <v>0</v>
      </c>
      <c r="E88" s="11">
        <f>SUM(E89:E90)</f>
        <v>0</v>
      </c>
      <c r="F88" s="11">
        <f>SUM(F89:F90)</f>
        <v>0</v>
      </c>
    </row>
    <row r="89" spans="1:6" hidden="1" x14ac:dyDescent="0.25">
      <c r="A89" s="42"/>
      <c r="B89" s="46"/>
      <c r="C89" s="46"/>
      <c r="D89" s="45"/>
      <c r="E89" s="45"/>
      <c r="F89" s="45"/>
    </row>
    <row r="90" spans="1:6" hidden="1" x14ac:dyDescent="0.25">
      <c r="A90" s="46"/>
      <c r="B90" s="46"/>
      <c r="C90" s="46"/>
      <c r="D90" s="45"/>
      <c r="E90" s="45"/>
      <c r="F90" s="45"/>
    </row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GNwDPOgvWWdXdmLSxQIVeDbtyPksVBVk+hh5UwGfI9ZN9fPp/1P8htNKTyq460RSZ35+5qMLEmldsknxHFBywQ==" saltValue="E4OB3pxIkTpaWQ9fo/5qww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2"/>
  <dimension ref="A2:E300"/>
  <sheetViews>
    <sheetView view="pageBreakPreview" zoomScale="90" zoomScaleNormal="140" zoomScaleSheetLayoutView="90" workbookViewId="0">
      <selection activeCell="F5" sqref="F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530</v>
      </c>
      <c r="B2" s="67"/>
      <c r="C2" s="67"/>
      <c r="D2" s="67"/>
      <c r="E2" s="67"/>
    </row>
    <row r="3" spans="1:5" ht="26.4" customHeight="1" x14ac:dyDescent="0.25">
      <c r="A3" s="69" t="s">
        <v>795</v>
      </c>
      <c r="B3" s="69"/>
      <c r="C3" s="69"/>
      <c r="D3" s="69"/>
      <c r="E3" s="69"/>
    </row>
    <row r="4" spans="1:5" x14ac:dyDescent="0.25">
      <c r="A4" s="68" t="s">
        <v>727</v>
      </c>
      <c r="B4" s="68"/>
      <c r="C4" s="68"/>
      <c r="D4" s="68"/>
      <c r="E4" s="68"/>
    </row>
    <row r="6" spans="1:5" ht="49.2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290160662</v>
      </c>
      <c r="D7" s="12">
        <f t="shared" ref="D7:E7" si="0">D8+D13+D20</f>
        <v>129870212</v>
      </c>
      <c r="E7" s="12">
        <f t="shared" si="0"/>
        <v>158049232.55000001</v>
      </c>
    </row>
    <row r="8" spans="1:5" s="1" customFormat="1" x14ac:dyDescent="0.25">
      <c r="A8" s="3">
        <v>2101</v>
      </c>
      <c r="B8" s="3" t="s">
        <v>5</v>
      </c>
      <c r="C8" s="12">
        <f>C9</f>
        <v>290160662</v>
      </c>
      <c r="D8" s="12">
        <f t="shared" ref="D8:E8" si="1">D9</f>
        <v>129870212</v>
      </c>
      <c r="E8" s="12">
        <f t="shared" si="1"/>
        <v>134049232.55</v>
      </c>
    </row>
    <row r="9" spans="1:5" s="1" customFormat="1" x14ac:dyDescent="0.25">
      <c r="A9" s="3">
        <v>210101</v>
      </c>
      <c r="B9" s="3" t="s">
        <v>6</v>
      </c>
      <c r="C9" s="12">
        <f>SUM(C10:C12)</f>
        <v>290160662</v>
      </c>
      <c r="D9" s="12">
        <f t="shared" ref="D9:E9" si="2">SUM(D10:D12)</f>
        <v>129870212</v>
      </c>
      <c r="E9" s="12">
        <f t="shared" si="2"/>
        <v>134049232.55</v>
      </c>
    </row>
    <row r="10" spans="1:5" x14ac:dyDescent="0.25">
      <c r="A10" s="59">
        <v>21010101</v>
      </c>
      <c r="B10" s="48" t="s">
        <v>5</v>
      </c>
      <c r="C10" s="41">
        <v>290160662</v>
      </c>
      <c r="D10" s="41">
        <v>129870212</v>
      </c>
      <c r="E10" s="41">
        <v>134049232.55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24000000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24000000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x14ac:dyDescent="0.25">
      <c r="A17" s="59">
        <v>21020109</v>
      </c>
      <c r="B17" s="48" t="s">
        <v>13</v>
      </c>
      <c r="C17" s="41"/>
      <c r="D17" s="41"/>
      <c r="E17" s="41">
        <v>24000000</v>
      </c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SDpO1bADQYO8o9pBtSqz8Oot8uSqRy4DJySixZTcAxdbHHWzAX/i3FXOEjHE8XDPj1qjR4Ze/gQIWk6us/uO4w==" saltValue="gAXsLVv28e8I0mfsIPcv7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3">
    <pageSetUpPr fitToPage="1"/>
  </sheetPr>
  <dimension ref="A3:E300"/>
  <sheetViews>
    <sheetView view="pageBreakPreview" topLeftCell="A10" zoomScale="90" zoomScaleNormal="140" zoomScaleSheetLayoutView="90" workbookViewId="0">
      <selection activeCell="F5" sqref="F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531</v>
      </c>
      <c r="B3" s="67"/>
      <c r="C3" s="67"/>
      <c r="D3" s="67"/>
      <c r="E3" s="67"/>
    </row>
    <row r="4" spans="1:5" ht="28.8" customHeight="1" x14ac:dyDescent="0.25">
      <c r="A4" s="69" t="s">
        <v>796</v>
      </c>
      <c r="B4" s="69"/>
      <c r="C4" s="69"/>
      <c r="D4" s="69"/>
      <c r="E4" s="69"/>
    </row>
    <row r="5" spans="1:5" x14ac:dyDescent="0.25">
      <c r="A5" s="68" t="s">
        <v>727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90500000</v>
      </c>
      <c r="D7" s="12">
        <f t="shared" ref="D7:E7" si="0">D8+D84+D88+D93</f>
        <v>79860000</v>
      </c>
      <c r="E7" s="12">
        <f t="shared" si="0"/>
        <v>40050000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70500000</v>
      </c>
      <c r="D8" s="12">
        <f t="shared" ref="D8:E8" si="1">D9+D14+D22+D36+D45+D48+D54+D63+D67+D70</f>
        <v>70300000</v>
      </c>
      <c r="E8" s="12">
        <f t="shared" si="1"/>
        <v>34050000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2500000</v>
      </c>
      <c r="D9" s="12">
        <f t="shared" ref="D9:E9" si="2">SUM(D10:D13)</f>
        <v>2500000</v>
      </c>
      <c r="E9" s="12">
        <f t="shared" si="2"/>
        <v>7000000</v>
      </c>
    </row>
    <row r="10" spans="1:5" x14ac:dyDescent="0.25">
      <c r="A10" s="43">
        <v>22020101</v>
      </c>
      <c r="B10" s="44" t="s">
        <v>23</v>
      </c>
      <c r="C10" s="41">
        <v>500000</v>
      </c>
      <c r="D10" s="41">
        <v>500000</v>
      </c>
      <c r="E10" s="41">
        <v>2000000</v>
      </c>
    </row>
    <row r="11" spans="1:5" x14ac:dyDescent="0.25">
      <c r="A11" s="43">
        <v>22020102</v>
      </c>
      <c r="B11" s="44" t="s">
        <v>24</v>
      </c>
      <c r="C11" s="41">
        <v>2000000</v>
      </c>
      <c r="D11" s="41">
        <v>2000000</v>
      </c>
      <c r="E11" s="41">
        <v>5000000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62000000</v>
      </c>
      <c r="D22" s="12">
        <f t="shared" ref="D22:E22" si="3">SUM(D23:D35)</f>
        <v>61850000</v>
      </c>
      <c r="E22" s="12">
        <f t="shared" si="3"/>
        <v>16250000</v>
      </c>
    </row>
    <row r="23" spans="1:5" x14ac:dyDescent="0.25">
      <c r="A23" s="43">
        <v>22020301</v>
      </c>
      <c r="B23" s="44" t="s">
        <v>36</v>
      </c>
      <c r="C23" s="41">
        <v>2000000</v>
      </c>
      <c r="D23" s="41">
        <v>1850000</v>
      </c>
      <c r="E23" s="41">
        <v>1250000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60000000</v>
      </c>
      <c r="D29" s="41">
        <v>60000000</v>
      </c>
      <c r="E29" s="41">
        <v>15000000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3000000</v>
      </c>
      <c r="D36" s="12">
        <f t="shared" ref="D36:E36" si="4">SUM(D37:D44)</f>
        <v>2950000</v>
      </c>
      <c r="E36" s="12">
        <f t="shared" si="4"/>
        <v>3000000</v>
      </c>
    </row>
    <row r="37" spans="1:5" x14ac:dyDescent="0.25">
      <c r="A37" s="43">
        <v>22020401</v>
      </c>
      <c r="B37" s="44" t="s">
        <v>50</v>
      </c>
      <c r="C37" s="41">
        <v>3000000</v>
      </c>
      <c r="D37" s="41">
        <v>2950000</v>
      </c>
      <c r="E37" s="41">
        <v>3000000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5000000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x14ac:dyDescent="0.25">
      <c r="A59" s="43">
        <v>22020708</v>
      </c>
      <c r="B59" s="44" t="s">
        <v>72</v>
      </c>
      <c r="C59" s="41"/>
      <c r="D59" s="41"/>
      <c r="E59" s="41">
        <v>5000000</v>
      </c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3000000</v>
      </c>
      <c r="D70" s="12">
        <f t="shared" ref="D70:E70" si="10">SUM(D71:D83)</f>
        <v>3000000</v>
      </c>
      <c r="E70" s="12">
        <f t="shared" si="10"/>
        <v>2800000</v>
      </c>
    </row>
    <row r="71" spans="1:5" x14ac:dyDescent="0.25">
      <c r="A71" s="43">
        <v>22021001</v>
      </c>
      <c r="B71" s="44" t="s">
        <v>84</v>
      </c>
      <c r="C71" s="41">
        <v>3000000</v>
      </c>
      <c r="D71" s="41">
        <v>3000000</v>
      </c>
      <c r="E71" s="41">
        <v>2800000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20000000</v>
      </c>
      <c r="D84" s="12">
        <f t="shared" ref="D84:E84" si="11">D85</f>
        <v>9560000</v>
      </c>
      <c r="E84" s="12">
        <f t="shared" si="11"/>
        <v>6000000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20000000</v>
      </c>
      <c r="D85" s="12">
        <f>SUM(D86:D87)</f>
        <v>9560000</v>
      </c>
      <c r="E85" s="12">
        <f>SUM(E86:E87)</f>
        <v>6000000</v>
      </c>
    </row>
    <row r="86" spans="1:5" x14ac:dyDescent="0.25">
      <c r="A86" s="43">
        <v>22040105</v>
      </c>
      <c r="B86" s="44" t="s">
        <v>99</v>
      </c>
      <c r="C86" s="41">
        <v>20000000</v>
      </c>
      <c r="D86" s="41">
        <v>9560000</v>
      </c>
      <c r="E86" s="41">
        <v>6000000</v>
      </c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TDw6I2aAtO4MKPfAc+wk1d6tZbgM7SmAJYFUxEJ505hGwNvsYNkhXJ20+pflK35eZ66KyBeUIIw+oCX214QzFQ==" saltValue="rkuWQIMLnTitzkzyV3Nth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2" manualBreakCount="2">
    <brk id="35" max="16383" man="1"/>
    <brk id="6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4"/>
  <dimension ref="A1:F300"/>
  <sheetViews>
    <sheetView view="pageBreakPreview" zoomScale="80" zoomScaleNormal="130" zoomScaleSheetLayoutView="80" workbookViewId="0">
      <selection activeCell="A36" sqref="A36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</row>
    <row r="2" spans="1:6" x14ac:dyDescent="0.25">
      <c r="A2" s="68" t="s">
        <v>797</v>
      </c>
      <c r="B2" s="68"/>
      <c r="C2" s="68"/>
      <c r="D2" s="68"/>
      <c r="E2" s="68"/>
    </row>
    <row r="3" spans="1:6" x14ac:dyDescent="0.25">
      <c r="A3" s="68" t="s">
        <v>727</v>
      </c>
      <c r="B3" s="68"/>
      <c r="C3" s="68"/>
      <c r="D3" s="68"/>
      <c r="E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618</v>
      </c>
      <c r="B6" s="4">
        <v>3</v>
      </c>
      <c r="C6" s="5" t="s">
        <v>113</v>
      </c>
      <c r="D6" s="11">
        <f>D7+D18+D29+D35+D41+D50+D57+D69+D76+D82</f>
        <v>221116749</v>
      </c>
      <c r="E6" s="11">
        <f>E7+E18+E29+E35+E41+E50+E57+E69+E76+E82</f>
        <v>85820582</v>
      </c>
      <c r="F6" s="11">
        <f>F7+F18+F29+F35+F41+F50+F57+F69+F76+F82</f>
        <v>190000000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SUM(D8:D17)</f>
        <v>172316749</v>
      </c>
      <c r="E7" s="11">
        <f>SUM(E8:E17)</f>
        <v>74924582</v>
      </c>
      <c r="F7" s="11">
        <f>SUM(F8:F17)</f>
        <v>165000000</v>
      </c>
    </row>
    <row r="8" spans="1:6" hidden="1" x14ac:dyDescent="0.25">
      <c r="A8" s="42"/>
      <c r="B8" s="43"/>
      <c r="C8" s="44" t="s">
        <v>115</v>
      </c>
      <c r="D8" s="45"/>
      <c r="E8" s="45"/>
      <c r="F8" s="45"/>
    </row>
    <row r="9" spans="1:6" x14ac:dyDescent="0.25">
      <c r="A9" s="42" t="s">
        <v>619</v>
      </c>
      <c r="B9" s="43">
        <v>32010101</v>
      </c>
      <c r="C9" s="44" t="s">
        <v>861</v>
      </c>
      <c r="D9" s="45"/>
      <c r="E9" s="45"/>
      <c r="F9" s="45">
        <v>25000000</v>
      </c>
    </row>
    <row r="10" spans="1:6" x14ac:dyDescent="0.25">
      <c r="A10" s="42" t="s">
        <v>620</v>
      </c>
      <c r="B10" s="43">
        <v>32010101</v>
      </c>
      <c r="C10" s="44" t="s">
        <v>862</v>
      </c>
      <c r="D10" s="45"/>
      <c r="E10" s="45"/>
      <c r="F10" s="45">
        <v>25000000</v>
      </c>
    </row>
    <row r="11" spans="1:6" x14ac:dyDescent="0.25">
      <c r="A11" s="42" t="s">
        <v>692</v>
      </c>
      <c r="B11" s="43">
        <v>32010101</v>
      </c>
      <c r="C11" s="44" t="s">
        <v>863</v>
      </c>
      <c r="D11" s="45"/>
      <c r="E11" s="45"/>
      <c r="F11" s="45">
        <v>25000000</v>
      </c>
    </row>
    <row r="12" spans="1:6" x14ac:dyDescent="0.25">
      <c r="A12" s="42" t="s">
        <v>693</v>
      </c>
      <c r="B12" s="43">
        <v>32010101</v>
      </c>
      <c r="C12" s="44" t="s">
        <v>864</v>
      </c>
      <c r="D12" s="45"/>
      <c r="E12" s="45"/>
      <c r="F12" s="45">
        <v>30000000</v>
      </c>
    </row>
    <row r="13" spans="1:6" x14ac:dyDescent="0.25">
      <c r="A13" s="42" t="s">
        <v>694</v>
      </c>
      <c r="B13" s="43">
        <v>32010101</v>
      </c>
      <c r="C13" s="44" t="s">
        <v>865</v>
      </c>
      <c r="D13" s="45"/>
      <c r="E13" s="45"/>
      <c r="F13" s="45">
        <v>30000000</v>
      </c>
    </row>
    <row r="14" spans="1:6" x14ac:dyDescent="0.25">
      <c r="A14" s="42" t="s">
        <v>695</v>
      </c>
      <c r="B14" s="43">
        <v>32010101</v>
      </c>
      <c r="C14" s="44" t="s">
        <v>866</v>
      </c>
      <c r="D14" s="45"/>
      <c r="E14" s="45"/>
      <c r="F14" s="45">
        <v>30000000</v>
      </c>
    </row>
    <row r="15" spans="1:6" x14ac:dyDescent="0.25">
      <c r="A15" s="42"/>
      <c r="B15" s="43"/>
      <c r="C15" s="44" t="s">
        <v>917</v>
      </c>
      <c r="D15" s="45">
        <v>39643224</v>
      </c>
      <c r="E15" s="45">
        <v>31185046</v>
      </c>
      <c r="F15" s="45"/>
    </row>
    <row r="16" spans="1:6" x14ac:dyDescent="0.25">
      <c r="A16" s="44"/>
      <c r="B16" s="43"/>
      <c r="C16" s="44" t="s">
        <v>913</v>
      </c>
      <c r="D16" s="45">
        <v>37290959</v>
      </c>
      <c r="E16" s="45">
        <v>5442750</v>
      </c>
      <c r="F16" s="45"/>
    </row>
    <row r="17" spans="1:6" x14ac:dyDescent="0.25">
      <c r="A17" s="44"/>
      <c r="B17" s="43"/>
      <c r="C17" s="44" t="s">
        <v>916</v>
      </c>
      <c r="D17" s="45">
        <v>95382566</v>
      </c>
      <c r="E17" s="45">
        <v>38296786</v>
      </c>
      <c r="F17" s="45"/>
    </row>
    <row r="18" spans="1:6" s="1" customFormat="1" x14ac:dyDescent="0.25">
      <c r="A18" s="5"/>
      <c r="B18" s="4">
        <v>32010200</v>
      </c>
      <c r="C18" s="5" t="s">
        <v>116</v>
      </c>
      <c r="D18" s="11">
        <f>SUM(D19:D28)</f>
        <v>0</v>
      </c>
      <c r="E18" s="11">
        <f t="shared" ref="E18:F18" si="0">SUM(E19:E28)</f>
        <v>0</v>
      </c>
      <c r="F18" s="11">
        <f t="shared" si="0"/>
        <v>0</v>
      </c>
    </row>
    <row r="19" spans="1:6" hidden="1" x14ac:dyDescent="0.25">
      <c r="A19" s="42"/>
      <c r="B19" s="43">
        <v>32010202</v>
      </c>
      <c r="C19" s="44" t="s">
        <v>117</v>
      </c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hidden="1" x14ac:dyDescent="0.25">
      <c r="A28" s="46"/>
      <c r="B28" s="47"/>
      <c r="C28" s="46"/>
      <c r="D28" s="45"/>
      <c r="E28" s="45"/>
      <c r="F28" s="45"/>
    </row>
    <row r="29" spans="1:6" s="1" customFormat="1" x14ac:dyDescent="0.25">
      <c r="A29" s="5"/>
      <c r="B29" s="4">
        <v>320103</v>
      </c>
      <c r="C29" s="5" t="s">
        <v>118</v>
      </c>
      <c r="D29" s="11">
        <f>SUM(D30:D34)</f>
        <v>0</v>
      </c>
      <c r="E29" s="11">
        <f t="shared" ref="E29:F29" si="1">SUM(E30:E34)</f>
        <v>0</v>
      </c>
      <c r="F29" s="11">
        <f t="shared" si="1"/>
        <v>0</v>
      </c>
    </row>
    <row r="30" spans="1:6" hidden="1" x14ac:dyDescent="0.25">
      <c r="A30" s="42"/>
      <c r="B30" s="43">
        <v>32010301</v>
      </c>
      <c r="C30" s="44" t="s">
        <v>119</v>
      </c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4"/>
      <c r="B34" s="43"/>
      <c r="C34" s="44"/>
      <c r="D34" s="45"/>
      <c r="E34" s="45"/>
      <c r="F34" s="45"/>
    </row>
    <row r="35" spans="1:6" s="1" customFormat="1" x14ac:dyDescent="0.25">
      <c r="A35" s="5"/>
      <c r="B35" s="4">
        <v>32010400</v>
      </c>
      <c r="C35" s="5" t="s">
        <v>120</v>
      </c>
      <c r="D35" s="11">
        <f>SUM(D36:D40)</f>
        <v>18000000</v>
      </c>
      <c r="E35" s="11">
        <f t="shared" ref="E35:F35" si="2">SUM(E36:E40)</f>
        <v>0</v>
      </c>
      <c r="F35" s="11">
        <f t="shared" si="2"/>
        <v>15000000</v>
      </c>
    </row>
    <row r="36" spans="1:6" x14ac:dyDescent="0.25">
      <c r="A36" s="42" t="s">
        <v>696</v>
      </c>
      <c r="B36" s="43">
        <v>32010405</v>
      </c>
      <c r="C36" s="44" t="s">
        <v>121</v>
      </c>
      <c r="D36" s="45">
        <v>10000000</v>
      </c>
      <c r="E36" s="45"/>
      <c r="F36" s="45">
        <v>10000000</v>
      </c>
    </row>
    <row r="37" spans="1:6" hidden="1" x14ac:dyDescent="0.25">
      <c r="A37" s="42"/>
      <c r="B37" s="43">
        <v>32010406</v>
      </c>
      <c r="C37" s="44" t="s">
        <v>122</v>
      </c>
      <c r="D37" s="45"/>
      <c r="E37" s="45"/>
      <c r="F37" s="45"/>
    </row>
    <row r="38" spans="1:6" x14ac:dyDescent="0.25">
      <c r="A38" s="42" t="s">
        <v>697</v>
      </c>
      <c r="B38" s="43">
        <v>32010407</v>
      </c>
      <c r="C38" s="44" t="s">
        <v>123</v>
      </c>
      <c r="D38" s="45">
        <v>8000000</v>
      </c>
      <c r="E38" s="45"/>
      <c r="F38" s="45">
        <v>5000000</v>
      </c>
    </row>
    <row r="39" spans="1:6" hidden="1" x14ac:dyDescent="0.25">
      <c r="A39" s="42"/>
      <c r="B39" s="43">
        <v>32010408</v>
      </c>
      <c r="C39" s="44" t="s">
        <v>124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s="1" customFormat="1" x14ac:dyDescent="0.25">
      <c r="A41" s="5"/>
      <c r="B41" s="4">
        <v>320105</v>
      </c>
      <c r="C41" s="5" t="s">
        <v>125</v>
      </c>
      <c r="D41" s="11">
        <f>SUM(D42:D49)</f>
        <v>0</v>
      </c>
      <c r="E41" s="11">
        <f t="shared" ref="E41:F41" si="3">SUM(E42:E49)</f>
        <v>0</v>
      </c>
      <c r="F41" s="11">
        <f t="shared" si="3"/>
        <v>0</v>
      </c>
    </row>
    <row r="42" spans="1:6" hidden="1" x14ac:dyDescent="0.25">
      <c r="A42" s="42"/>
      <c r="B42" s="43">
        <v>32010501</v>
      </c>
      <c r="C42" s="44" t="s">
        <v>126</v>
      </c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hidden="1" x14ac:dyDescent="0.25">
      <c r="A49" s="46"/>
      <c r="B49" s="47"/>
      <c r="C49" s="46"/>
      <c r="D49" s="45"/>
      <c r="E49" s="45"/>
      <c r="F49" s="45"/>
    </row>
    <row r="50" spans="1:6" s="1" customFormat="1" x14ac:dyDescent="0.25">
      <c r="A50" s="5"/>
      <c r="B50" s="4">
        <v>320106</v>
      </c>
      <c r="C50" s="5" t="s">
        <v>127</v>
      </c>
      <c r="D50" s="11">
        <f>SUM(D51:D56)</f>
        <v>0</v>
      </c>
      <c r="E50" s="11">
        <f t="shared" ref="E50:F50" si="4">SUM(E51:E56)</f>
        <v>0</v>
      </c>
      <c r="F50" s="11">
        <f t="shared" si="4"/>
        <v>0</v>
      </c>
    </row>
    <row r="51" spans="1:6" hidden="1" x14ac:dyDescent="0.25">
      <c r="A51" s="42"/>
      <c r="B51" s="43">
        <v>32010601</v>
      </c>
      <c r="C51" s="44" t="s">
        <v>128</v>
      </c>
      <c r="D51" s="45"/>
      <c r="E51" s="45"/>
      <c r="F51" s="45"/>
    </row>
    <row r="52" spans="1:6" hidden="1" x14ac:dyDescent="0.25">
      <c r="A52" s="42"/>
      <c r="B52" s="43">
        <v>32010602</v>
      </c>
      <c r="C52" s="44" t="s">
        <v>129</v>
      </c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s="1" customFormat="1" x14ac:dyDescent="0.25">
      <c r="A57" s="5"/>
      <c r="B57" s="4">
        <v>320109</v>
      </c>
      <c r="C57" s="5" t="s">
        <v>130</v>
      </c>
      <c r="D57" s="11">
        <f>SUM(D58:D68)</f>
        <v>30800000</v>
      </c>
      <c r="E57" s="11">
        <f>SUM(E58:E68)</f>
        <v>10896000</v>
      </c>
      <c r="F57" s="11">
        <f>SUM(F58:F68)</f>
        <v>10000000</v>
      </c>
    </row>
    <row r="58" spans="1:6" hidden="1" x14ac:dyDescent="0.25">
      <c r="A58" s="42"/>
      <c r="B58" s="43">
        <v>32010903</v>
      </c>
      <c r="C58" s="44" t="s">
        <v>131</v>
      </c>
      <c r="D58" s="45"/>
      <c r="E58" s="45"/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x14ac:dyDescent="0.25">
      <c r="A60" s="42" t="s">
        <v>698</v>
      </c>
      <c r="B60" s="43">
        <v>32010904</v>
      </c>
      <c r="C60" s="44" t="s">
        <v>132</v>
      </c>
      <c r="D60" s="45">
        <v>30800000</v>
      </c>
      <c r="E60" s="45">
        <v>10896000</v>
      </c>
      <c r="F60" s="45">
        <v>10000000</v>
      </c>
    </row>
    <row r="61" spans="1:6" hidden="1" x14ac:dyDescent="0.25">
      <c r="A61" s="44"/>
      <c r="B61" s="43"/>
      <c r="C61" s="44"/>
      <c r="D61" s="45"/>
      <c r="E61" s="45"/>
      <c r="F61" s="45"/>
    </row>
    <row r="62" spans="1:6" hidden="1" x14ac:dyDescent="0.25">
      <c r="A62" s="42"/>
      <c r="B62" s="43">
        <v>32010935</v>
      </c>
      <c r="C62" s="44" t="s">
        <v>133</v>
      </c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2"/>
      <c r="B66" s="43">
        <v>32010936</v>
      </c>
      <c r="C66" s="44" t="s">
        <v>134</v>
      </c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s="1" customFormat="1" x14ac:dyDescent="0.25">
      <c r="A69" s="5"/>
      <c r="B69" s="4">
        <v>320201</v>
      </c>
      <c r="C69" s="5" t="s">
        <v>146</v>
      </c>
      <c r="D69" s="11">
        <f>SUM(D70:D75)</f>
        <v>0</v>
      </c>
      <c r="E69" s="11">
        <f t="shared" ref="E69:F69" si="5">SUM(E70:E75)</f>
        <v>0</v>
      </c>
      <c r="F69" s="11">
        <f t="shared" si="5"/>
        <v>0</v>
      </c>
    </row>
    <row r="70" spans="1:6" hidden="1" x14ac:dyDescent="0.25">
      <c r="A70" s="42"/>
      <c r="B70" s="43">
        <v>32020101</v>
      </c>
      <c r="C70" s="44" t="s">
        <v>135</v>
      </c>
      <c r="D70" s="45"/>
      <c r="E70" s="45"/>
      <c r="F70" s="45"/>
    </row>
    <row r="71" spans="1:6" hidden="1" x14ac:dyDescent="0.25">
      <c r="A71" s="44"/>
      <c r="B71" s="43"/>
      <c r="C71" s="44"/>
      <c r="D71" s="45"/>
      <c r="E71" s="45"/>
      <c r="F71" s="45"/>
    </row>
    <row r="72" spans="1:6" hidden="1" x14ac:dyDescent="0.25">
      <c r="A72" s="42"/>
      <c r="B72" s="43">
        <v>32020102</v>
      </c>
      <c r="C72" s="44" t="s">
        <v>136</v>
      </c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2"/>
      <c r="B74" s="43">
        <v>32020104</v>
      </c>
      <c r="C74" s="44" t="s">
        <v>137</v>
      </c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s="1" customFormat="1" x14ac:dyDescent="0.25">
      <c r="A76" s="5"/>
      <c r="B76" s="4">
        <v>320301</v>
      </c>
      <c r="C76" s="5" t="s">
        <v>138</v>
      </c>
      <c r="D76" s="11">
        <f>SUM(D77:D81)</f>
        <v>0</v>
      </c>
      <c r="E76" s="11">
        <f t="shared" ref="E76:F76" si="6">SUM(E77:E81)</f>
        <v>0</v>
      </c>
      <c r="F76" s="11">
        <f t="shared" si="6"/>
        <v>0</v>
      </c>
    </row>
    <row r="77" spans="1:6" hidden="1" x14ac:dyDescent="0.25">
      <c r="A77" s="42"/>
      <c r="B77" s="43">
        <v>32030101</v>
      </c>
      <c r="C77" s="44" t="s">
        <v>139</v>
      </c>
      <c r="D77" s="45"/>
      <c r="E77" s="45"/>
      <c r="F77" s="45"/>
    </row>
    <row r="78" spans="1:6" hidden="1" x14ac:dyDescent="0.25">
      <c r="A78" s="42"/>
      <c r="B78" s="43">
        <v>32030109</v>
      </c>
      <c r="C78" s="44" t="s">
        <v>140</v>
      </c>
      <c r="D78" s="45"/>
      <c r="E78" s="45"/>
      <c r="F78" s="45"/>
    </row>
    <row r="79" spans="1:6" hidden="1" x14ac:dyDescent="0.25">
      <c r="A79" s="42"/>
      <c r="B79" s="43">
        <v>32030110</v>
      </c>
      <c r="C79" s="44" t="s">
        <v>141</v>
      </c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hidden="1" x14ac:dyDescent="0.25">
      <c r="A81" s="46"/>
      <c r="B81" s="47"/>
      <c r="C81" s="46"/>
      <c r="D81" s="45"/>
      <c r="E81" s="45"/>
      <c r="F81" s="45"/>
    </row>
    <row r="82" spans="1:6" s="1" customFormat="1" x14ac:dyDescent="0.25">
      <c r="A82" s="5"/>
      <c r="B82" s="4">
        <v>32011000</v>
      </c>
      <c r="C82" s="5" t="s">
        <v>142</v>
      </c>
      <c r="D82" s="11">
        <f>SUM(D83:D84)</f>
        <v>0</v>
      </c>
      <c r="E82" s="11">
        <f>SUM(E83:E84)</f>
        <v>0</v>
      </c>
      <c r="F82" s="11">
        <f>SUM(F83:F84)</f>
        <v>0</v>
      </c>
    </row>
    <row r="83" spans="1:6" hidden="1" x14ac:dyDescent="0.25">
      <c r="A83" s="42"/>
      <c r="B83" s="46"/>
      <c r="C83" s="46"/>
      <c r="D83" s="45"/>
      <c r="E83" s="45"/>
      <c r="F83" s="45"/>
    </row>
    <row r="84" spans="1:6" hidden="1" x14ac:dyDescent="0.25">
      <c r="A84" s="46"/>
      <c r="B84" s="46"/>
      <c r="C84" s="46"/>
      <c r="D84" s="45"/>
      <c r="E84" s="45"/>
      <c r="F84" s="45"/>
    </row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1wnCp37xfSPOIvzzYmKJxn7Tb+OX8M959II+zai2kYUYrTlDsccgq17DIesLCS9/VHT3wG9lMiWeIUVLTmp+8A==" saltValue="ROAqAwydG5AioBkicFA9qQ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5"/>
  <dimension ref="A2:E300"/>
  <sheetViews>
    <sheetView view="pageBreakPreview" zoomScale="90" zoomScaleNormal="140" zoomScaleSheetLayoutView="90" workbookViewId="0">
      <selection activeCell="F5" sqref="F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530</v>
      </c>
      <c r="B2" s="67"/>
      <c r="C2" s="67"/>
      <c r="D2" s="67"/>
      <c r="E2" s="67"/>
    </row>
    <row r="3" spans="1:5" ht="26.4" customHeight="1" x14ac:dyDescent="0.25">
      <c r="A3" s="69" t="s">
        <v>798</v>
      </c>
      <c r="B3" s="69"/>
      <c r="C3" s="69"/>
      <c r="D3" s="69"/>
      <c r="E3" s="69"/>
    </row>
    <row r="4" spans="1:5" x14ac:dyDescent="0.25">
      <c r="A4" s="68" t="s">
        <v>729</v>
      </c>
      <c r="B4" s="68"/>
      <c r="C4" s="68"/>
      <c r="D4" s="68"/>
      <c r="E4" s="68"/>
    </row>
    <row r="6" spans="1:5" ht="49.2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110987000</v>
      </c>
      <c r="D7" s="12">
        <f t="shared" ref="D7:E7" si="0">D8+D13+D20</f>
        <v>99712680</v>
      </c>
      <c r="E7" s="12">
        <f t="shared" si="0"/>
        <v>82487984</v>
      </c>
    </row>
    <row r="8" spans="1:5" s="1" customFormat="1" x14ac:dyDescent="0.25">
      <c r="A8" s="3">
        <v>2101</v>
      </c>
      <c r="B8" s="3" t="s">
        <v>5</v>
      </c>
      <c r="C8" s="12">
        <f>C9</f>
        <v>110987000</v>
      </c>
      <c r="D8" s="12">
        <f t="shared" ref="D8:E8" si="1">D9</f>
        <v>99712680</v>
      </c>
      <c r="E8" s="12">
        <f t="shared" si="1"/>
        <v>82487984</v>
      </c>
    </row>
    <row r="9" spans="1:5" s="1" customFormat="1" x14ac:dyDescent="0.25">
      <c r="A9" s="3">
        <v>210101</v>
      </c>
      <c r="B9" s="3" t="s">
        <v>6</v>
      </c>
      <c r="C9" s="12">
        <f>SUM(C10:C12)</f>
        <v>110987000</v>
      </c>
      <c r="D9" s="12">
        <f t="shared" ref="D9:E9" si="2">SUM(D10:D12)</f>
        <v>99712680</v>
      </c>
      <c r="E9" s="12">
        <f t="shared" si="2"/>
        <v>82487984</v>
      </c>
    </row>
    <row r="10" spans="1:5" x14ac:dyDescent="0.25">
      <c r="A10" s="59">
        <v>21010101</v>
      </c>
      <c r="B10" s="48" t="s">
        <v>5</v>
      </c>
      <c r="C10" s="41">
        <v>110987000</v>
      </c>
      <c r="D10" s="41">
        <v>99712680</v>
      </c>
      <c r="E10" s="41">
        <v>82487984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8VikEtlCzAyH6m3r97lMxdbE3hOuTZFs5r+lGHnnbgBulWkD6RbHwT9Uh4Gz9C/zgm7aKDi0B+EDkvYYYWRIzQ==" saltValue="C1FX404LRnewxrTJj4x6S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6">
    <pageSetUpPr fitToPage="1"/>
  </sheetPr>
  <dimension ref="A3:E300"/>
  <sheetViews>
    <sheetView view="pageBreakPreview" zoomScale="90" zoomScaleNormal="140" zoomScaleSheetLayoutView="90" workbookViewId="0">
      <selection activeCell="F5" sqref="F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531</v>
      </c>
      <c r="B3" s="67"/>
      <c r="C3" s="67"/>
      <c r="D3" s="67"/>
      <c r="E3" s="67"/>
    </row>
    <row r="4" spans="1:5" ht="28.8" customHeight="1" x14ac:dyDescent="0.25">
      <c r="A4" s="69" t="s">
        <v>799</v>
      </c>
      <c r="B4" s="69"/>
      <c r="C4" s="69"/>
      <c r="D4" s="69"/>
      <c r="E4" s="69"/>
    </row>
    <row r="5" spans="1:5" x14ac:dyDescent="0.25">
      <c r="A5" s="68" t="s">
        <v>729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7500000</v>
      </c>
      <c r="D7" s="12">
        <f t="shared" ref="D7:E7" si="0">D8+D84+D88+D93</f>
        <v>29735000</v>
      </c>
      <c r="E7" s="12">
        <f t="shared" si="0"/>
        <v>16550000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7500000</v>
      </c>
      <c r="D8" s="12">
        <f t="shared" ref="D8:E8" si="1">D9+D14+D22+D36+D45+D48+D54+D63+D67+D70</f>
        <v>29735000</v>
      </c>
      <c r="E8" s="12">
        <f t="shared" si="1"/>
        <v>16550000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</v>
      </c>
      <c r="D9" s="12">
        <f t="shared" ref="D9:E9" si="2">SUM(D10:D13)</f>
        <v>1000000</v>
      </c>
      <c r="E9" s="12">
        <f t="shared" si="2"/>
        <v>2000000</v>
      </c>
    </row>
    <row r="10" spans="1:5" x14ac:dyDescent="0.25">
      <c r="A10" s="43">
        <v>22020101</v>
      </c>
      <c r="B10" s="44" t="s">
        <v>23</v>
      </c>
      <c r="C10" s="41">
        <v>500000</v>
      </c>
      <c r="D10" s="41">
        <v>500000</v>
      </c>
      <c r="E10" s="41">
        <v>1000000</v>
      </c>
    </row>
    <row r="11" spans="1:5" x14ac:dyDescent="0.25">
      <c r="A11" s="43">
        <v>22020102</v>
      </c>
      <c r="B11" s="44" t="s">
        <v>24</v>
      </c>
      <c r="C11" s="41">
        <v>500000</v>
      </c>
      <c r="D11" s="41">
        <v>500000</v>
      </c>
      <c r="E11" s="41">
        <v>1000000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2000000</v>
      </c>
      <c r="D22" s="12">
        <f t="shared" ref="D22:E22" si="3">SUM(D23:D35)</f>
        <v>23345000</v>
      </c>
      <c r="E22" s="12">
        <f t="shared" si="3"/>
        <v>500000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>
        <v>345000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1000000</v>
      </c>
      <c r="D29" s="41">
        <v>23000000</v>
      </c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3500000</v>
      </c>
      <c r="D36" s="12">
        <f t="shared" ref="D36:E36" si="4">SUM(D37:D44)</f>
        <v>5390000</v>
      </c>
      <c r="E36" s="12">
        <f t="shared" si="4"/>
        <v>6700000</v>
      </c>
    </row>
    <row r="37" spans="1:5" x14ac:dyDescent="0.25">
      <c r="A37" s="43">
        <v>22020401</v>
      </c>
      <c r="B37" s="44" t="s">
        <v>50</v>
      </c>
      <c r="C37" s="41">
        <v>1000000</v>
      </c>
      <c r="D37" s="41">
        <v>2890000</v>
      </c>
      <c r="E37" s="41">
        <v>3200000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x14ac:dyDescent="0.25">
      <c r="A42" s="43">
        <v>22020406</v>
      </c>
      <c r="B42" s="44" t="s">
        <v>55</v>
      </c>
      <c r="C42" s="41">
        <v>2500000</v>
      </c>
      <c r="D42" s="41">
        <v>2500000</v>
      </c>
      <c r="E42" s="41">
        <v>3000000</v>
      </c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x14ac:dyDescent="0.25">
      <c r="A44" s="43">
        <v>22020411</v>
      </c>
      <c r="B44" s="44" t="s">
        <v>57</v>
      </c>
      <c r="C44" s="41"/>
      <c r="D44" s="41"/>
      <c r="E44" s="41">
        <v>500000</v>
      </c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5500000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x14ac:dyDescent="0.25">
      <c r="A53" s="43">
        <v>22020605</v>
      </c>
      <c r="B53" s="44" t="s">
        <v>66</v>
      </c>
      <c r="C53" s="41"/>
      <c r="D53" s="41"/>
      <c r="E53" s="41">
        <v>5500000</v>
      </c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850000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x14ac:dyDescent="0.25">
      <c r="A61" s="43">
        <v>22020711</v>
      </c>
      <c r="B61" s="44" t="s">
        <v>74</v>
      </c>
      <c r="C61" s="41"/>
      <c r="D61" s="41"/>
      <c r="E61" s="41">
        <v>850000</v>
      </c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1000000</v>
      </c>
      <c r="D70" s="12">
        <f t="shared" ref="D70:E70" si="10">SUM(D71:D83)</f>
        <v>0</v>
      </c>
      <c r="E70" s="12">
        <f t="shared" si="10"/>
        <v>1000000</v>
      </c>
    </row>
    <row r="71" spans="1:5" x14ac:dyDescent="0.25">
      <c r="A71" s="43">
        <v>22021001</v>
      </c>
      <c r="B71" s="44" t="s">
        <v>84</v>
      </c>
      <c r="C71" s="41">
        <v>1000000</v>
      </c>
      <c r="D71" s="41"/>
      <c r="E71" s="41">
        <v>1000000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/cwlzqL8KX0BKThqJg9FRA7t79hmHTDEPfn0+Dmgsg/BbIipqAsAULcM7N1uzMcArnSmJZ+r/+w2O0bl296+sA==" saltValue="gv2lIt4cK2M1ZUdon1qAP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7" orientation="landscape" r:id="rId1"/>
  <rowBreaks count="2" manualBreakCount="2">
    <brk id="35" max="16383" man="1"/>
    <brk id="6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7"/>
  <dimension ref="A1:F300"/>
  <sheetViews>
    <sheetView view="pageBreakPreview" topLeftCell="A5" zoomScale="80" zoomScaleNormal="130" zoomScaleSheetLayoutView="80" workbookViewId="0">
      <selection activeCell="A88" activeCellId="7" sqref="A18:XFD18 A41:XFD41 A47:XFD50 A53:XFD53 A62:XFD63 A69:XFD77 A81:XFD85 A88:XFD90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</row>
    <row r="2" spans="1:6" x14ac:dyDescent="0.25">
      <c r="A2" s="68" t="s">
        <v>800</v>
      </c>
      <c r="B2" s="68"/>
      <c r="C2" s="68"/>
      <c r="D2" s="68"/>
      <c r="E2" s="68"/>
    </row>
    <row r="3" spans="1:6" x14ac:dyDescent="0.25">
      <c r="A3" s="68" t="s">
        <v>729</v>
      </c>
      <c r="B3" s="68"/>
      <c r="C3" s="68"/>
      <c r="D3" s="68"/>
      <c r="E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598</v>
      </c>
      <c r="E5" s="50" t="s">
        <v>599</v>
      </c>
      <c r="F5" s="50" t="s">
        <v>600</v>
      </c>
    </row>
    <row r="6" spans="1:6" s="1" customFormat="1" x14ac:dyDescent="0.25">
      <c r="A6" s="8" t="s">
        <v>621</v>
      </c>
      <c r="B6" s="4">
        <v>3</v>
      </c>
      <c r="C6" s="5" t="s">
        <v>113</v>
      </c>
      <c r="D6" s="11">
        <f>D7+D17+D40+D46+D52+D61+D68+D80+D87+D93</f>
        <v>55500000</v>
      </c>
      <c r="E6" s="11">
        <f>E7+E17+E40+E46+E52+E61+E68+E80+E87+E93</f>
        <v>24184223</v>
      </c>
      <c r="F6" s="11">
        <f>F7+F17+F40+F46+F52+F61+F68+F80+F87+F93</f>
        <v>106400000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0</v>
      </c>
      <c r="E7" s="11">
        <f t="shared" ref="E7:F7" si="0">SUM(E8:E16)</f>
        <v>0</v>
      </c>
      <c r="F7" s="11">
        <f t="shared" si="0"/>
        <v>0</v>
      </c>
    </row>
    <row r="8" spans="1:6" hidden="1" x14ac:dyDescent="0.25">
      <c r="A8" s="42"/>
      <c r="B8" s="43"/>
      <c r="C8" s="44"/>
      <c r="D8" s="45"/>
      <c r="E8" s="45"/>
      <c r="F8" s="45"/>
    </row>
    <row r="9" spans="1:6" hidden="1" x14ac:dyDescent="0.25">
      <c r="A9" s="44"/>
      <c r="B9" s="43"/>
      <c r="C9" s="44"/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SUM(D18:D39)</f>
        <v>55500000</v>
      </c>
      <c r="E17" s="11">
        <f t="shared" ref="E17:F17" si="1">SUM(E18:E39)</f>
        <v>24184223</v>
      </c>
      <c r="F17" s="11">
        <f t="shared" si="1"/>
        <v>106400000</v>
      </c>
    </row>
    <row r="18" spans="1:6" hidden="1" x14ac:dyDescent="0.25">
      <c r="A18" s="42" t="s">
        <v>622</v>
      </c>
      <c r="B18" s="43">
        <v>32010202</v>
      </c>
      <c r="C18" s="44" t="s">
        <v>117</v>
      </c>
      <c r="D18" s="45"/>
      <c r="E18" s="45"/>
      <c r="F18" s="45"/>
    </row>
    <row r="19" spans="1:6" x14ac:dyDescent="0.25">
      <c r="A19" s="42" t="s">
        <v>623</v>
      </c>
      <c r="B19" s="43">
        <v>32010101</v>
      </c>
      <c r="C19" s="44" t="s">
        <v>868</v>
      </c>
      <c r="D19" s="45"/>
      <c r="E19" s="45"/>
      <c r="F19" s="45">
        <v>25000000</v>
      </c>
    </row>
    <row r="20" spans="1:6" x14ac:dyDescent="0.25">
      <c r="A20" s="42" t="s">
        <v>701</v>
      </c>
      <c r="B20" s="43">
        <v>32010101</v>
      </c>
      <c r="C20" s="44" t="s">
        <v>869</v>
      </c>
      <c r="D20" s="45"/>
      <c r="E20" s="45"/>
      <c r="F20" s="45">
        <v>25000000</v>
      </c>
    </row>
    <row r="21" spans="1:6" x14ac:dyDescent="0.25">
      <c r="A21" s="42" t="s">
        <v>702</v>
      </c>
      <c r="B21" s="43">
        <v>32010101</v>
      </c>
      <c r="C21" s="44" t="s">
        <v>870</v>
      </c>
      <c r="D21" s="45"/>
      <c r="E21" s="45"/>
      <c r="F21" s="45">
        <v>5000000</v>
      </c>
    </row>
    <row r="22" spans="1:6" x14ac:dyDescent="0.25">
      <c r="A22" s="42" t="s">
        <v>703</v>
      </c>
      <c r="B22" s="43">
        <v>32010101</v>
      </c>
      <c r="C22" s="44" t="s">
        <v>871</v>
      </c>
      <c r="D22" s="45"/>
      <c r="E22" s="45"/>
      <c r="F22" s="45">
        <v>5000000</v>
      </c>
    </row>
    <row r="23" spans="1:6" x14ac:dyDescent="0.25">
      <c r="A23" s="42" t="s">
        <v>704</v>
      </c>
      <c r="B23" s="43">
        <v>32010101</v>
      </c>
      <c r="C23" s="44" t="s">
        <v>872</v>
      </c>
      <c r="D23" s="45"/>
      <c r="E23" s="45"/>
      <c r="F23" s="45">
        <v>5000000</v>
      </c>
    </row>
    <row r="24" spans="1:6" x14ac:dyDescent="0.25">
      <c r="A24" s="42" t="s">
        <v>705</v>
      </c>
      <c r="B24" s="43">
        <v>32010101</v>
      </c>
      <c r="C24" s="44" t="s">
        <v>875</v>
      </c>
      <c r="D24" s="45"/>
      <c r="E24" s="45"/>
      <c r="F24" s="45">
        <v>2500000</v>
      </c>
    </row>
    <row r="25" spans="1:6" x14ac:dyDescent="0.25">
      <c r="A25" s="42" t="s">
        <v>706</v>
      </c>
      <c r="B25" s="43">
        <v>32010101</v>
      </c>
      <c r="C25" s="44" t="s">
        <v>873</v>
      </c>
      <c r="D25" s="45"/>
      <c r="E25" s="45"/>
      <c r="F25" s="45">
        <v>2500000</v>
      </c>
    </row>
    <row r="26" spans="1:6" x14ac:dyDescent="0.25">
      <c r="A26" s="42" t="s">
        <v>707</v>
      </c>
      <c r="B26" s="43">
        <v>32010101</v>
      </c>
      <c r="C26" s="44" t="s">
        <v>874</v>
      </c>
      <c r="D26" s="45"/>
      <c r="E26" s="45"/>
      <c r="F26" s="45">
        <v>2500000</v>
      </c>
    </row>
    <row r="27" spans="1:6" x14ac:dyDescent="0.25">
      <c r="A27" s="42" t="s">
        <v>699</v>
      </c>
      <c r="B27" s="43">
        <v>32010101</v>
      </c>
      <c r="C27" s="44" t="s">
        <v>876</v>
      </c>
      <c r="D27" s="45"/>
      <c r="E27" s="45"/>
      <c r="F27" s="45">
        <v>2500000</v>
      </c>
    </row>
    <row r="28" spans="1:6" x14ac:dyDescent="0.25">
      <c r="A28" s="42" t="s">
        <v>708</v>
      </c>
      <c r="B28" s="43">
        <v>32010101</v>
      </c>
      <c r="C28" s="44" t="s">
        <v>877</v>
      </c>
      <c r="D28" s="45"/>
      <c r="E28" s="45"/>
      <c r="F28" s="45">
        <v>2500000</v>
      </c>
    </row>
    <row r="29" spans="1:6" x14ac:dyDescent="0.25">
      <c r="A29" s="42" t="s">
        <v>709</v>
      </c>
      <c r="B29" s="43">
        <v>32010101</v>
      </c>
      <c r="C29" s="44" t="s">
        <v>878</v>
      </c>
      <c r="D29" s="45"/>
      <c r="E29" s="45"/>
      <c r="F29" s="45">
        <v>2500000</v>
      </c>
    </row>
    <row r="30" spans="1:6" x14ac:dyDescent="0.25">
      <c r="A30" s="42" t="s">
        <v>710</v>
      </c>
      <c r="B30" s="43">
        <v>32010101</v>
      </c>
      <c r="C30" s="44" t="s">
        <v>879</v>
      </c>
      <c r="D30" s="45"/>
      <c r="E30" s="45"/>
      <c r="F30" s="45">
        <v>2500000</v>
      </c>
    </row>
    <row r="31" spans="1:6" x14ac:dyDescent="0.25">
      <c r="A31" s="42" t="s">
        <v>711</v>
      </c>
      <c r="B31" s="43">
        <v>32010101</v>
      </c>
      <c r="C31" s="44" t="s">
        <v>880</v>
      </c>
      <c r="D31" s="45"/>
      <c r="E31" s="45"/>
      <c r="F31" s="45">
        <v>2500000</v>
      </c>
    </row>
    <row r="32" spans="1:6" x14ac:dyDescent="0.25">
      <c r="A32" s="42" t="s">
        <v>712</v>
      </c>
      <c r="B32" s="43">
        <v>32010101</v>
      </c>
      <c r="C32" s="44" t="s">
        <v>881</v>
      </c>
      <c r="D32" s="45"/>
      <c r="E32" s="45"/>
      <c r="F32" s="45">
        <v>3700000</v>
      </c>
    </row>
    <row r="33" spans="1:6" x14ac:dyDescent="0.25">
      <c r="A33" s="42" t="s">
        <v>713</v>
      </c>
      <c r="B33" s="43">
        <v>32010101</v>
      </c>
      <c r="C33" s="44" t="s">
        <v>882</v>
      </c>
      <c r="D33" s="45"/>
      <c r="E33" s="45"/>
      <c r="F33" s="45">
        <v>3700000</v>
      </c>
    </row>
    <row r="34" spans="1:6" x14ac:dyDescent="0.25">
      <c r="A34" s="42" t="s">
        <v>714</v>
      </c>
      <c r="B34" s="43">
        <v>32010101</v>
      </c>
      <c r="C34" s="44" t="s">
        <v>883</v>
      </c>
      <c r="D34" s="45"/>
      <c r="E34" s="45"/>
      <c r="F34" s="45">
        <v>3500000</v>
      </c>
    </row>
    <row r="35" spans="1:6" x14ac:dyDescent="0.25">
      <c r="A35" s="42" t="s">
        <v>715</v>
      </c>
      <c r="B35" s="43">
        <v>32010101</v>
      </c>
      <c r="C35" s="44" t="s">
        <v>885</v>
      </c>
      <c r="D35" s="45"/>
      <c r="E35" s="45"/>
      <c r="F35" s="45">
        <v>3500000</v>
      </c>
    </row>
    <row r="36" spans="1:6" x14ac:dyDescent="0.25">
      <c r="A36" s="42"/>
      <c r="B36" s="43"/>
      <c r="C36" s="44" t="s">
        <v>922</v>
      </c>
      <c r="D36" s="45">
        <v>30000000</v>
      </c>
      <c r="E36" s="45">
        <v>8915086</v>
      </c>
      <c r="F36" s="45"/>
    </row>
    <row r="37" spans="1:6" x14ac:dyDescent="0.25">
      <c r="A37" s="42"/>
      <c r="B37" s="43"/>
      <c r="C37" s="44" t="s">
        <v>915</v>
      </c>
      <c r="D37" s="45">
        <v>25500000</v>
      </c>
      <c r="E37" s="45">
        <v>15269137</v>
      </c>
      <c r="F37" s="45"/>
    </row>
    <row r="38" spans="1:6" x14ac:dyDescent="0.25">
      <c r="A38" s="42" t="s">
        <v>716</v>
      </c>
      <c r="B38" s="43">
        <v>32010101</v>
      </c>
      <c r="C38" s="44" t="s">
        <v>884</v>
      </c>
      <c r="D38" s="45"/>
      <c r="E38" s="45"/>
      <c r="F38" s="45">
        <v>3500000</v>
      </c>
    </row>
    <row r="39" spans="1:6" x14ac:dyDescent="0.25">
      <c r="A39" s="42" t="s">
        <v>700</v>
      </c>
      <c r="B39" s="43">
        <v>32010101</v>
      </c>
      <c r="C39" s="44" t="s">
        <v>883</v>
      </c>
      <c r="D39" s="45"/>
      <c r="E39" s="45"/>
      <c r="F39" s="45">
        <v>3500000</v>
      </c>
    </row>
    <row r="40" spans="1:6" s="1" customFormat="1" x14ac:dyDescent="0.25">
      <c r="A40" s="5"/>
      <c r="B40" s="4">
        <v>320103</v>
      </c>
      <c r="C40" s="5" t="s">
        <v>118</v>
      </c>
      <c r="D40" s="11">
        <f>SUM(D41:D45)</f>
        <v>0</v>
      </c>
      <c r="E40" s="11">
        <f t="shared" ref="E40:F40" si="2">SUM(E41:E45)</f>
        <v>0</v>
      </c>
      <c r="F40" s="11">
        <f t="shared" si="2"/>
        <v>0</v>
      </c>
    </row>
    <row r="41" spans="1:6" hidden="1" x14ac:dyDescent="0.25">
      <c r="A41" s="42"/>
      <c r="B41" s="43">
        <v>32010301</v>
      </c>
      <c r="C41" s="44" t="s">
        <v>119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s="1" customFormat="1" x14ac:dyDescent="0.25">
      <c r="A46" s="5"/>
      <c r="B46" s="4">
        <v>32010400</v>
      </c>
      <c r="C46" s="5" t="s">
        <v>120</v>
      </c>
      <c r="D46" s="11">
        <f>SUM(D47:D51)</f>
        <v>0</v>
      </c>
      <c r="E46" s="11">
        <f t="shared" ref="E46:F46" si="3">SUM(E47:E51)</f>
        <v>0</v>
      </c>
      <c r="F46" s="11">
        <f t="shared" si="3"/>
        <v>0</v>
      </c>
    </row>
    <row r="47" spans="1:6" hidden="1" x14ac:dyDescent="0.25">
      <c r="A47" s="42"/>
      <c r="B47" s="43">
        <v>32010405</v>
      </c>
      <c r="C47" s="44" t="s">
        <v>121</v>
      </c>
      <c r="D47" s="45"/>
      <c r="E47" s="45"/>
      <c r="F47" s="45"/>
    </row>
    <row r="48" spans="1:6" hidden="1" x14ac:dyDescent="0.25">
      <c r="A48" s="42"/>
      <c r="B48" s="43">
        <v>32010406</v>
      </c>
      <c r="C48" s="44" t="s">
        <v>122</v>
      </c>
      <c r="D48" s="45"/>
      <c r="E48" s="45"/>
      <c r="F48" s="45"/>
    </row>
    <row r="49" spans="1:6" hidden="1" x14ac:dyDescent="0.25">
      <c r="A49" s="42"/>
      <c r="B49" s="43">
        <v>32010407</v>
      </c>
      <c r="C49" s="44" t="s">
        <v>123</v>
      </c>
      <c r="D49" s="45"/>
      <c r="E49" s="45"/>
      <c r="F49" s="45"/>
    </row>
    <row r="50" spans="1:6" hidden="1" x14ac:dyDescent="0.25">
      <c r="A50" s="42"/>
      <c r="B50" s="43">
        <v>32010408</v>
      </c>
      <c r="C50" s="44" t="s">
        <v>124</v>
      </c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s="1" customFormat="1" x14ac:dyDescent="0.25">
      <c r="A52" s="5"/>
      <c r="B52" s="4">
        <v>320105</v>
      </c>
      <c r="C52" s="5" t="s">
        <v>125</v>
      </c>
      <c r="D52" s="11">
        <f>SUM(D53:D60)</f>
        <v>0</v>
      </c>
      <c r="E52" s="11">
        <f t="shared" ref="E52:F52" si="4">SUM(E53:E60)</f>
        <v>0</v>
      </c>
      <c r="F52" s="11">
        <f t="shared" si="4"/>
        <v>0</v>
      </c>
    </row>
    <row r="53" spans="1:6" hidden="1" x14ac:dyDescent="0.25">
      <c r="A53" s="42"/>
      <c r="B53" s="43">
        <v>32010501</v>
      </c>
      <c r="C53" s="44" t="s">
        <v>126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hidden="1" x14ac:dyDescent="0.25">
      <c r="A58" s="46"/>
      <c r="B58" s="47"/>
      <c r="C58" s="46"/>
      <c r="D58" s="45"/>
      <c r="E58" s="45"/>
      <c r="F58" s="45"/>
    </row>
    <row r="59" spans="1:6" hidden="1" x14ac:dyDescent="0.25">
      <c r="A59" s="46"/>
      <c r="B59" s="47"/>
      <c r="C59" s="46"/>
      <c r="D59" s="45"/>
      <c r="E59" s="45"/>
      <c r="F59" s="45"/>
    </row>
    <row r="60" spans="1:6" hidden="1" x14ac:dyDescent="0.25">
      <c r="A60" s="46"/>
      <c r="B60" s="47"/>
      <c r="C60" s="46"/>
      <c r="D60" s="45"/>
      <c r="E60" s="45"/>
      <c r="F60" s="45"/>
    </row>
    <row r="61" spans="1:6" s="1" customFormat="1" x14ac:dyDescent="0.25">
      <c r="A61" s="5"/>
      <c r="B61" s="4">
        <v>320106</v>
      </c>
      <c r="C61" s="5" t="s">
        <v>127</v>
      </c>
      <c r="D61" s="11">
        <f>SUM(D62:D67)</f>
        <v>0</v>
      </c>
      <c r="E61" s="11">
        <f t="shared" ref="E61:F61" si="5">SUM(E62:E67)</f>
        <v>0</v>
      </c>
      <c r="F61" s="11">
        <f t="shared" si="5"/>
        <v>0</v>
      </c>
    </row>
    <row r="62" spans="1:6" hidden="1" x14ac:dyDescent="0.25">
      <c r="A62" s="42"/>
      <c r="B62" s="43">
        <v>32010601</v>
      </c>
      <c r="C62" s="44" t="s">
        <v>128</v>
      </c>
      <c r="D62" s="45"/>
      <c r="E62" s="45"/>
      <c r="F62" s="45"/>
    </row>
    <row r="63" spans="1:6" hidden="1" x14ac:dyDescent="0.25">
      <c r="A63" s="42"/>
      <c r="B63" s="43">
        <v>32010602</v>
      </c>
      <c r="C63" s="44" t="s">
        <v>129</v>
      </c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320109</v>
      </c>
      <c r="C68" s="5" t="s">
        <v>130</v>
      </c>
      <c r="D68" s="11">
        <f>SUM(D69:D79)</f>
        <v>0</v>
      </c>
      <c r="E68" s="11">
        <f t="shared" ref="E68:F68" si="6">SUM(E69:E79)</f>
        <v>0</v>
      </c>
      <c r="F68" s="11">
        <f t="shared" si="6"/>
        <v>0</v>
      </c>
    </row>
    <row r="69" spans="1:6" hidden="1" x14ac:dyDescent="0.25">
      <c r="A69" s="42"/>
      <c r="B69" s="43">
        <v>32010903</v>
      </c>
      <c r="C69" s="44" t="s">
        <v>131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/>
      <c r="B71" s="43">
        <v>32010904</v>
      </c>
      <c r="C71" s="44" t="s">
        <v>132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/>
      <c r="B73" s="43">
        <v>32010935</v>
      </c>
      <c r="C73" s="44" t="s">
        <v>133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hidden="1" x14ac:dyDescent="0.25">
      <c r="A77" s="42"/>
      <c r="B77" s="43">
        <v>32010936</v>
      </c>
      <c r="C77" s="44" t="s">
        <v>134</v>
      </c>
      <c r="D77" s="45"/>
      <c r="E77" s="45"/>
      <c r="F77" s="45"/>
    </row>
    <row r="78" spans="1:6" hidden="1" x14ac:dyDescent="0.25">
      <c r="A78" s="44"/>
      <c r="B78" s="43"/>
      <c r="C78" s="44"/>
      <c r="D78" s="45"/>
      <c r="E78" s="45"/>
      <c r="F78" s="45"/>
    </row>
    <row r="79" spans="1:6" hidden="1" x14ac:dyDescent="0.25">
      <c r="A79" s="44"/>
      <c r="B79" s="43"/>
      <c r="C79" s="44"/>
      <c r="D79" s="45"/>
      <c r="E79" s="45"/>
      <c r="F79" s="45"/>
    </row>
    <row r="80" spans="1:6" s="1" customFormat="1" x14ac:dyDescent="0.25">
      <c r="A80" s="5"/>
      <c r="B80" s="4">
        <v>320201</v>
      </c>
      <c r="C80" s="5" t="s">
        <v>146</v>
      </c>
      <c r="D80" s="11">
        <f>SUM(D81:D86)</f>
        <v>0</v>
      </c>
      <c r="E80" s="11">
        <f t="shared" ref="E80:F80" si="7">SUM(E81:E86)</f>
        <v>0</v>
      </c>
      <c r="F80" s="11">
        <f t="shared" si="7"/>
        <v>0</v>
      </c>
    </row>
    <row r="81" spans="1:6" hidden="1" x14ac:dyDescent="0.25">
      <c r="A81" s="42"/>
      <c r="B81" s="43">
        <v>32020101</v>
      </c>
      <c r="C81" s="44" t="s">
        <v>135</v>
      </c>
      <c r="D81" s="45"/>
      <c r="E81" s="45"/>
      <c r="F81" s="45"/>
    </row>
    <row r="82" spans="1:6" hidden="1" x14ac:dyDescent="0.25">
      <c r="A82" s="44"/>
      <c r="B82" s="43"/>
      <c r="C82" s="44"/>
      <c r="D82" s="45"/>
      <c r="E82" s="45"/>
      <c r="F82" s="45"/>
    </row>
    <row r="83" spans="1:6" hidden="1" x14ac:dyDescent="0.25">
      <c r="A83" s="42"/>
      <c r="B83" s="43">
        <v>32020102</v>
      </c>
      <c r="C83" s="44" t="s">
        <v>136</v>
      </c>
      <c r="D83" s="45"/>
      <c r="E83" s="45"/>
      <c r="F83" s="45"/>
    </row>
    <row r="84" spans="1:6" hidden="1" x14ac:dyDescent="0.25">
      <c r="A84" s="44"/>
      <c r="B84" s="43"/>
      <c r="C84" s="44"/>
      <c r="D84" s="45"/>
      <c r="E84" s="45"/>
      <c r="F84" s="45"/>
    </row>
    <row r="85" spans="1:6" hidden="1" x14ac:dyDescent="0.25">
      <c r="A85" s="42"/>
      <c r="B85" s="43">
        <v>32020104</v>
      </c>
      <c r="C85" s="44" t="s">
        <v>137</v>
      </c>
      <c r="D85" s="45"/>
      <c r="E85" s="45"/>
      <c r="F85" s="45"/>
    </row>
    <row r="86" spans="1:6" hidden="1" x14ac:dyDescent="0.25">
      <c r="A86" s="44"/>
      <c r="B86" s="43"/>
      <c r="C86" s="44"/>
      <c r="D86" s="45"/>
      <c r="E86" s="45"/>
      <c r="F86" s="45"/>
    </row>
    <row r="87" spans="1:6" s="1" customFormat="1" x14ac:dyDescent="0.25">
      <c r="A87" s="5"/>
      <c r="B87" s="4">
        <v>320301</v>
      </c>
      <c r="C87" s="5" t="s">
        <v>138</v>
      </c>
      <c r="D87" s="11">
        <f>SUM(D88:D92)</f>
        <v>0</v>
      </c>
      <c r="E87" s="11">
        <f>SUM(E88:E92)</f>
        <v>0</v>
      </c>
      <c r="F87" s="11">
        <f>SUM(F88:F92)</f>
        <v>0</v>
      </c>
    </row>
    <row r="88" spans="1:6" hidden="1" x14ac:dyDescent="0.25">
      <c r="A88" s="42"/>
      <c r="B88" s="43">
        <v>32030101</v>
      </c>
      <c r="C88" s="44" t="s">
        <v>139</v>
      </c>
      <c r="D88" s="45"/>
      <c r="E88" s="45"/>
      <c r="F88" s="45"/>
    </row>
    <row r="89" spans="1:6" hidden="1" x14ac:dyDescent="0.25">
      <c r="A89" s="42"/>
      <c r="B89" s="43">
        <v>32030109</v>
      </c>
      <c r="C89" s="44" t="s">
        <v>140</v>
      </c>
      <c r="D89" s="45"/>
      <c r="E89" s="45"/>
      <c r="F89" s="45"/>
    </row>
    <row r="90" spans="1:6" hidden="1" x14ac:dyDescent="0.25">
      <c r="A90" s="42"/>
      <c r="B90" s="43">
        <v>32030110</v>
      </c>
      <c r="C90" s="44" t="s">
        <v>141</v>
      </c>
      <c r="D90" s="45"/>
      <c r="E90" s="45"/>
      <c r="F90" s="45"/>
    </row>
    <row r="91" spans="1:6" hidden="1" x14ac:dyDescent="0.25">
      <c r="A91" s="46"/>
      <c r="B91" s="47"/>
      <c r="C91" s="46"/>
      <c r="D91" s="45"/>
      <c r="E91" s="45"/>
      <c r="F91" s="45"/>
    </row>
    <row r="92" spans="1:6" hidden="1" x14ac:dyDescent="0.25">
      <c r="A92" s="46"/>
      <c r="B92" s="47"/>
      <c r="C92" s="46"/>
      <c r="D92" s="45"/>
      <c r="E92" s="45"/>
      <c r="F92" s="45"/>
    </row>
    <row r="93" spans="1:6" s="1" customFormat="1" x14ac:dyDescent="0.25">
      <c r="A93" s="5"/>
      <c r="B93" s="4">
        <v>32011000</v>
      </c>
      <c r="C93" s="5" t="s">
        <v>142</v>
      </c>
      <c r="D93" s="11">
        <f>SUM(D94:D95)</f>
        <v>0</v>
      </c>
      <c r="E93" s="11">
        <f>SUM(E94:E95)</f>
        <v>0</v>
      </c>
      <c r="F93" s="11">
        <f>SUM(F94:F95)</f>
        <v>0</v>
      </c>
    </row>
    <row r="94" spans="1:6" hidden="1" x14ac:dyDescent="0.25">
      <c r="A94" s="42"/>
      <c r="B94" s="46"/>
      <c r="C94" s="46"/>
      <c r="D94" s="45"/>
      <c r="E94" s="45"/>
      <c r="F94" s="45"/>
    </row>
    <row r="95" spans="1:6" hidden="1" x14ac:dyDescent="0.25">
      <c r="A95" s="46"/>
      <c r="B95" s="46"/>
      <c r="C95" s="46"/>
      <c r="D95" s="45"/>
      <c r="E95" s="45"/>
      <c r="F95" s="45"/>
    </row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gBN11MnfvmEpLJdTYxJ6IDIduo6i4KqMRJm/PPAJAp23xd7nzzOXEut0MEW6oYW6Dnk1P4JSyUY7Y75Jr06B1g==" saltValue="hVYj9aiuq+NAdZv45Ks7JA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8"/>
  <dimension ref="A2:E300"/>
  <sheetViews>
    <sheetView view="pageBreakPreview" zoomScale="90" zoomScaleNormal="140" zoomScaleSheetLayoutView="90" workbookViewId="0">
      <selection activeCell="E10" sqref="E10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530</v>
      </c>
      <c r="B2" s="67"/>
      <c r="C2" s="67"/>
      <c r="D2" s="67"/>
      <c r="E2" s="67"/>
    </row>
    <row r="3" spans="1:5" ht="26.4" customHeight="1" x14ac:dyDescent="0.25">
      <c r="A3" s="69" t="s">
        <v>801</v>
      </c>
      <c r="B3" s="69"/>
      <c r="C3" s="69"/>
      <c r="D3" s="69"/>
      <c r="E3" s="69"/>
    </row>
    <row r="4" spans="1:5" x14ac:dyDescent="0.25">
      <c r="A4" s="68" t="s">
        <v>730</v>
      </c>
      <c r="B4" s="68"/>
      <c r="C4" s="68"/>
      <c r="D4" s="68"/>
      <c r="E4" s="68"/>
    </row>
    <row r="6" spans="1:5" ht="51" customHeight="1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3">
        <v>21</v>
      </c>
      <c r="B7" s="3" t="s">
        <v>4</v>
      </c>
      <c r="C7" s="12">
        <f>C8+C13+C20</f>
        <v>17184324</v>
      </c>
      <c r="D7" s="12">
        <f t="shared" ref="D7:E7" si="0">D8+D13+D20</f>
        <v>0</v>
      </c>
      <c r="E7" s="12">
        <f t="shared" si="0"/>
        <v>0</v>
      </c>
    </row>
    <row r="8" spans="1:5" s="1" customFormat="1" x14ac:dyDescent="0.25">
      <c r="A8" s="3">
        <v>2101</v>
      </c>
      <c r="B8" s="3" t="s">
        <v>5</v>
      </c>
      <c r="C8" s="12">
        <f>C9</f>
        <v>17184324</v>
      </c>
      <c r="D8" s="12">
        <f t="shared" ref="D8:E8" si="1">D9</f>
        <v>0</v>
      </c>
      <c r="E8" s="12">
        <f t="shared" si="1"/>
        <v>0</v>
      </c>
    </row>
    <row r="9" spans="1:5" s="1" customFormat="1" x14ac:dyDescent="0.25">
      <c r="A9" s="3">
        <v>210101</v>
      </c>
      <c r="B9" s="3" t="s">
        <v>6</v>
      </c>
      <c r="C9" s="12">
        <f>SUM(C10:C12)</f>
        <v>17184324</v>
      </c>
      <c r="D9" s="12">
        <f t="shared" ref="D9:E9" si="2">SUM(D10:D12)</f>
        <v>0</v>
      </c>
      <c r="E9" s="12">
        <f t="shared" si="2"/>
        <v>0</v>
      </c>
    </row>
    <row r="10" spans="1:5" x14ac:dyDescent="0.25">
      <c r="A10" s="59">
        <v>21010101</v>
      </c>
      <c r="B10" s="48" t="s">
        <v>5</v>
      </c>
      <c r="C10" s="41">
        <v>17184324</v>
      </c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vRZZTCJp24+l1jynUCS/oupRpbnk4ttuKzWYgiJGXatLQ2Z2vq7AaZ/rzkTpVuLDmJILD/0TXtINckoBbyX6pA==" saltValue="gfs0z7JmjRyIMDuWFDGFv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9">
    <pageSetUpPr fitToPage="1"/>
  </sheetPr>
  <dimension ref="A3:E300"/>
  <sheetViews>
    <sheetView view="pageBreakPreview" zoomScale="90" zoomScaleNormal="140" zoomScaleSheetLayoutView="90" workbookViewId="0">
      <selection activeCell="F5" sqref="F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531</v>
      </c>
      <c r="B3" s="67"/>
      <c r="C3" s="67"/>
      <c r="D3" s="67"/>
      <c r="E3" s="67"/>
    </row>
    <row r="4" spans="1:5" ht="28.8" customHeight="1" x14ac:dyDescent="0.25">
      <c r="A4" s="69" t="s">
        <v>802</v>
      </c>
      <c r="B4" s="69"/>
      <c r="C4" s="69"/>
      <c r="D4" s="69"/>
      <c r="E4" s="69"/>
    </row>
    <row r="5" spans="1:5" x14ac:dyDescent="0.25">
      <c r="A5" s="68" t="s">
        <v>730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598</v>
      </c>
      <c r="D6" s="50" t="s">
        <v>599</v>
      </c>
      <c r="E6" s="50" t="s">
        <v>600</v>
      </c>
    </row>
    <row r="7" spans="1:5" s="1" customFormat="1" x14ac:dyDescent="0.25">
      <c r="A7" s="4">
        <v>2</v>
      </c>
      <c r="B7" s="5" t="s">
        <v>20</v>
      </c>
      <c r="C7" s="12">
        <f>C8+C84+C88+C93</f>
        <v>6479446</v>
      </c>
      <c r="D7" s="12">
        <f t="shared" ref="D7:E7" si="0">D8+D84+D88+D93</f>
        <v>2179400</v>
      </c>
      <c r="E7" s="12">
        <f t="shared" si="0"/>
        <v>64000000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6479446</v>
      </c>
      <c r="D8" s="12">
        <f t="shared" ref="D8:E8" si="1">D9+D14+D22+D36+D45+D48+D54+D63+D67+D70</f>
        <v>2179400</v>
      </c>
      <c r="E8" s="12">
        <f t="shared" si="1"/>
        <v>64000000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</v>
      </c>
      <c r="D9" s="12">
        <f t="shared" ref="D9:E9" si="2">SUM(D10:D13)</f>
        <v>363000</v>
      </c>
      <c r="E9" s="12">
        <f t="shared" si="2"/>
        <v>1000000</v>
      </c>
    </row>
    <row r="10" spans="1:5" x14ac:dyDescent="0.25">
      <c r="A10" s="43">
        <v>22020101</v>
      </c>
      <c r="B10" s="44" t="s">
        <v>23</v>
      </c>
      <c r="C10" s="41">
        <v>500000</v>
      </c>
      <c r="D10" s="41">
        <v>238000</v>
      </c>
      <c r="E10" s="41">
        <v>500000</v>
      </c>
    </row>
    <row r="11" spans="1:5" x14ac:dyDescent="0.25">
      <c r="A11" s="43">
        <v>22020102</v>
      </c>
      <c r="B11" s="44" t="s">
        <v>24</v>
      </c>
      <c r="C11" s="41">
        <v>500000</v>
      </c>
      <c r="D11" s="41">
        <v>125000</v>
      </c>
      <c r="E11" s="41">
        <v>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</v>
      </c>
      <c r="D22" s="12">
        <f t="shared" ref="D22:E22" si="3">SUM(D23:D35)</f>
        <v>139800</v>
      </c>
      <c r="E22" s="12">
        <f t="shared" si="3"/>
        <v>500000</v>
      </c>
    </row>
    <row r="23" spans="1:5" x14ac:dyDescent="0.25">
      <c r="A23" s="43">
        <v>22020301</v>
      </c>
      <c r="B23" s="44" t="s">
        <v>36</v>
      </c>
      <c r="C23" s="41">
        <v>500000</v>
      </c>
      <c r="D23" s="41">
        <v>139800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2000000</v>
      </c>
      <c r="D36" s="12">
        <f t="shared" ref="D36:E36" si="4">SUM(D37:D44)</f>
        <v>349700</v>
      </c>
      <c r="E36" s="12">
        <f t="shared" si="4"/>
        <v>2000000</v>
      </c>
    </row>
    <row r="37" spans="1:5" x14ac:dyDescent="0.25">
      <c r="A37" s="43">
        <v>22020401</v>
      </c>
      <c r="B37" s="44" t="s">
        <v>50</v>
      </c>
      <c r="C37" s="41">
        <v>1500000</v>
      </c>
      <c r="D37" s="41">
        <v>270800</v>
      </c>
      <c r="E37" s="41">
        <v>1500000</v>
      </c>
    </row>
    <row r="38" spans="1:5" x14ac:dyDescent="0.25">
      <c r="A38" s="43">
        <v>22020402</v>
      </c>
      <c r="B38" s="44" t="s">
        <v>51</v>
      </c>
      <c r="C38" s="41">
        <v>500000</v>
      </c>
      <c r="D38" s="41">
        <v>78900</v>
      </c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2979446</v>
      </c>
      <c r="D70" s="12">
        <f t="shared" ref="D70:E70" si="10">SUM(D71:D83)</f>
        <v>1326900</v>
      </c>
      <c r="E70" s="12">
        <f t="shared" si="10"/>
        <v>60500000</v>
      </c>
    </row>
    <row r="71" spans="1:5" hidden="1" x14ac:dyDescent="0.25">
      <c r="A71" s="43">
        <v>22021001</v>
      </c>
      <c r="B71" s="44" t="s">
        <v>84</v>
      </c>
      <c r="C71" s="41"/>
      <c r="D71" s="41"/>
      <c r="E71" s="41"/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2979446</v>
      </c>
      <c r="D76" s="41">
        <v>1326900</v>
      </c>
      <c r="E76" s="41">
        <v>2500000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22021052</v>
      </c>
      <c r="B83" s="44" t="s">
        <v>96</v>
      </c>
      <c r="C83" s="41"/>
      <c r="D83" s="41"/>
      <c r="E83" s="41">
        <v>58000000</v>
      </c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If+lN83fyCkWNyWg7mw7aCNSU9rFbb1h5wf2C5v0dliHhdYtaZOI4Wx4fOLFicKovXFwZNo0CQa3vt6XMqOMaQ==" saltValue="m6POQ+Vt5+xdCuAMJxmwj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2" manualBreakCount="2">
    <brk id="35" max="16383" man="1"/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Zahraddeen Bashir</cp:lastModifiedBy>
  <cp:lastPrinted>2026-07-12T03:39:28Z</cp:lastPrinted>
  <dcterms:created xsi:type="dcterms:W3CDTF">2025-11-07T19:59:01Z</dcterms:created>
  <dcterms:modified xsi:type="dcterms:W3CDTF">2026-07-12T03:40:08Z</dcterms:modified>
</cp:coreProperties>
</file>