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66925"/>
  <mc:AlternateContent xmlns:mc="http://schemas.openxmlformats.org/markup-compatibility/2006">
    <mc:Choice Requires="x15">
      <x15ac:absPath xmlns:x15ac="http://schemas.microsoft.com/office/spreadsheetml/2010/11/ac" url="C:\Users\ZAHRADDEEN\Desktop\35 LGA BUDGET\New folder\"/>
    </mc:Choice>
  </mc:AlternateContent>
  <xr:revisionPtr revIDLastSave="0" documentId="13_ncr:1_{9B609E9E-3336-4390-A21A-E47437AB92C6}" xr6:coauthVersionLast="47" xr6:coauthVersionMax="47" xr10:uidLastSave="{00000000-0000-0000-0000-000000000000}"/>
  <workbookProtection workbookAlgorithmName="SHA-512" workbookHashValue="eWGIoEjTzas35nsXLIhO2KmqpssUNGhscEURudn+iqwK5O2CSjA2udbqZhh/oSdg7DNlggqWE37Gqm2KbmTgSw==" workbookSaltValue="whtlYaaDQRzP9fHo9BLhfw==" workbookSpinCount="100000" lockStructure="1"/>
  <bookViews>
    <workbookView xWindow="-108" yWindow="-108" windowWidth="23256" windowHeight="12456" xr2:uid="{00000000-000D-0000-FFFF-FFFF00000000}"/>
  </bookViews>
  <sheets>
    <sheet name="PROPOSED BUDGET SUMMARY F.i" sheetId="8" r:id="rId1"/>
    <sheet name="CONS. MASTER B. SUMMARY F.ii" sheetId="7" r:id="rId2"/>
    <sheet name="SUMMARY OF REVENUE F.iii" sheetId="9" r:id="rId3"/>
    <sheet name="SUMMARY OF EXP F.iv" sheetId="6" r:id="rId4"/>
    <sheet name="SUMMARY OF EXP SECTOR F.v" sheetId="10" r:id="rId5"/>
    <sheet name="SUMMARY OF REC. EXP DEPT F.vi" sheetId="11" r:id="rId6"/>
    <sheet name="SUMMARY OF RECURRENT EXP F.vii" sheetId="12" r:id="rId7"/>
    <sheet name="SUMMARY OF CAPITAL EXP F.viii" sheetId="13" r:id="rId8"/>
    <sheet name="SUMMARY OF CAP. EXP DEPT F.ix" sheetId="14" r:id="rId9"/>
    <sheet name="CHAIR PERSONNEL COST F.x" sheetId="4" r:id="rId10"/>
    <sheet name="CHAIR OVERHEAD COST F.xi" sheetId="5" r:id="rId11"/>
    <sheet name="SLT PERSONNEL COST F.x" sheetId="17" r:id="rId12"/>
    <sheet name="SLT OVERHEAD COST F.xi" sheetId="18" r:id="rId13"/>
    <sheet name="COUNCIL PERSONNEL COST F.x" sheetId="19" r:id="rId14"/>
    <sheet name="COUNCIL OVERHEAD COST F.xi" sheetId="20" r:id="rId15"/>
    <sheet name="PMD PERSONNEL COST F.x" sheetId="15" r:id="rId16"/>
    <sheet name="PMD OVERHEAD COST F.xi" sheetId="16" r:id="rId17"/>
    <sheet name="PMD CAPITAL EXP F.xii" sheetId="3" r:id="rId18"/>
    <sheet name="AGRIC PERSONNEL COST F.x" sheetId="23" r:id="rId19"/>
    <sheet name="AGRIC OVERHEAD COST F.xi" sheetId="24" r:id="rId20"/>
    <sheet name="AGRIC CAPITAL EXP F.xii" sheetId="25" r:id="rId21"/>
    <sheet name="FINANCE PERSONNEL COST F.x" sheetId="26" r:id="rId22"/>
    <sheet name="FINANCE OVERHEAD COST F.xi" sheetId="27" r:id="rId23"/>
    <sheet name="FINANCE CAPITAL EXP F.xii" sheetId="28" r:id="rId24"/>
    <sheet name="WORKS PERSONNEL COST F.x" sheetId="29" r:id="rId25"/>
    <sheet name="WORKS OVERHEAD COST F.xi" sheetId="30" r:id="rId26"/>
    <sheet name="WORKS CAPITAL EXP F.xii" sheetId="31" r:id="rId27"/>
    <sheet name="ESD PERSONNEL COST F.x" sheetId="32" r:id="rId28"/>
    <sheet name="ESD OVERHEAD COST F.xi" sheetId="33" r:id="rId29"/>
    <sheet name="ESD CAPITAL EXP F.xii" sheetId="34" r:id="rId30"/>
    <sheet name="PHC PERSONNEL COST F.x" sheetId="35" r:id="rId31"/>
    <sheet name="PHC OVERHEAD COST F.xi" sheetId="36" r:id="rId32"/>
    <sheet name="PHC CAPITAL EXP F.xii" sheetId="37" r:id="rId33"/>
    <sheet name="WATSAN PERSONNEL COST F.x" sheetId="38" r:id="rId34"/>
    <sheet name="WATSAN OVERHEAD COST F.xi" sheetId="39" r:id="rId35"/>
    <sheet name="WATSAN CAPITAL EXP F.xii" sheetId="40" r:id="rId36"/>
    <sheet name="TRADITIONAL PERSONNEL COST F.x" sheetId="21" r:id="rId37"/>
    <sheet name="TRADITIONAL OVERHEAD COST F.xi" sheetId="22" r:id="rId38"/>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1" i="6" l="1"/>
  <c r="D101" i="6"/>
  <c r="C101" i="6"/>
  <c r="D10" i="6"/>
  <c r="E10" i="6"/>
  <c r="C10" i="6"/>
  <c r="D8" i="9"/>
  <c r="C8" i="9"/>
  <c r="E8" i="9"/>
  <c r="E14" i="28"/>
  <c r="E11" i="28" s="1"/>
  <c r="F14" i="28"/>
  <c r="F11" i="28" s="1"/>
  <c r="D14" i="28"/>
  <c r="D11" i="28" s="1"/>
  <c r="D22" i="26"/>
  <c r="E22" i="26"/>
  <c r="C22" i="26"/>
  <c r="D27" i="26"/>
  <c r="C27" i="26"/>
  <c r="E27" i="26"/>
  <c r="C20" i="26" l="1"/>
  <c r="C87" i="27"/>
  <c r="C86" i="27" s="1"/>
  <c r="D22" i="6"/>
  <c r="E20" i="26"/>
  <c r="E22" i="6"/>
  <c r="E63" i="28"/>
  <c r="F63" i="28"/>
  <c r="D63" i="28"/>
  <c r="E44" i="28"/>
  <c r="F44" i="28"/>
  <c r="D44" i="28"/>
  <c r="D22" i="28"/>
  <c r="E16" i="28"/>
  <c r="F16" i="28"/>
  <c r="D16" i="28"/>
  <c r="E7" i="28"/>
  <c r="F7" i="28"/>
  <c r="D7" i="28"/>
  <c r="E70" i="25"/>
  <c r="F70" i="25"/>
  <c r="E86" i="31"/>
  <c r="F86" i="31"/>
  <c r="E78" i="34"/>
  <c r="F78" i="34"/>
  <c r="E76" i="37"/>
  <c r="F76" i="37"/>
  <c r="E78" i="40"/>
  <c r="F78" i="40"/>
  <c r="E78" i="3"/>
  <c r="F78" i="3"/>
  <c r="D70" i="25"/>
  <c r="D86" i="31"/>
  <c r="D78" i="34"/>
  <c r="D76" i="37"/>
  <c r="D78" i="40"/>
  <c r="D78" i="3"/>
  <c r="E51" i="25"/>
  <c r="F51" i="25"/>
  <c r="E67" i="31"/>
  <c r="F67" i="31"/>
  <c r="E59" i="34"/>
  <c r="F59" i="34"/>
  <c r="E57" i="37"/>
  <c r="F57" i="37"/>
  <c r="E59" i="40"/>
  <c r="F59" i="40"/>
  <c r="E59" i="3"/>
  <c r="F59" i="3"/>
  <c r="D51" i="25"/>
  <c r="D67" i="31"/>
  <c r="D59" i="34"/>
  <c r="D57" i="37"/>
  <c r="D59" i="40"/>
  <c r="D59" i="3"/>
  <c r="E25" i="25"/>
  <c r="F25" i="25"/>
  <c r="E39" i="31"/>
  <c r="F39" i="31"/>
  <c r="E31" i="34"/>
  <c r="F31" i="34"/>
  <c r="E29" i="37"/>
  <c r="F29" i="37"/>
  <c r="E31" i="40"/>
  <c r="F31" i="40"/>
  <c r="E29" i="3"/>
  <c r="F29" i="3"/>
  <c r="D25" i="25"/>
  <c r="D39" i="31"/>
  <c r="D31" i="34"/>
  <c r="D29" i="37"/>
  <c r="D31" i="40"/>
  <c r="D29" i="3"/>
  <c r="E17" i="25"/>
  <c r="F17" i="25"/>
  <c r="E17" i="31"/>
  <c r="F17" i="31"/>
  <c r="E20" i="34"/>
  <c r="F20" i="34"/>
  <c r="E18" i="37"/>
  <c r="F18" i="37"/>
  <c r="E17" i="40"/>
  <c r="F17" i="40"/>
  <c r="E18" i="3"/>
  <c r="F18" i="3"/>
  <c r="D17" i="25"/>
  <c r="D17" i="31"/>
  <c r="D20" i="34"/>
  <c r="D18" i="37"/>
  <c r="D17" i="40"/>
  <c r="D18" i="3"/>
  <c r="E7" i="25"/>
  <c r="F7" i="25"/>
  <c r="E7" i="31"/>
  <c r="F7" i="31"/>
  <c r="E7" i="34"/>
  <c r="F7" i="34"/>
  <c r="E7" i="37"/>
  <c r="F7" i="37"/>
  <c r="E7" i="40"/>
  <c r="F7" i="40"/>
  <c r="E7" i="3"/>
  <c r="F7" i="3"/>
  <c r="D7" i="25"/>
  <c r="D7" i="31"/>
  <c r="D7" i="34"/>
  <c r="D7" i="37"/>
  <c r="D7" i="40"/>
  <c r="D7" i="3"/>
  <c r="D106" i="6"/>
  <c r="E106" i="6"/>
  <c r="C106" i="6"/>
  <c r="D87" i="27"/>
  <c r="D86" i="27" s="1"/>
  <c r="E87" i="27"/>
  <c r="E105" i="6" s="1"/>
  <c r="C32" i="7"/>
  <c r="E128" i="9"/>
  <c r="E11" i="7" s="1"/>
  <c r="E20" i="8" s="1"/>
  <c r="D128" i="9"/>
  <c r="D11" i="7" s="1"/>
  <c r="D20" i="8" s="1"/>
  <c r="C128" i="9"/>
  <c r="C11" i="7" s="1"/>
  <c r="C20" i="8" s="1"/>
  <c r="E7" i="8"/>
  <c r="C7" i="8"/>
  <c r="D17" i="7"/>
  <c r="E17" i="7"/>
  <c r="C17" i="7"/>
  <c r="C105" i="6" l="1"/>
  <c r="C22" i="6"/>
  <c r="D105" i="6"/>
  <c r="E86" i="27"/>
  <c r="D20" i="26"/>
  <c r="D116" i="6"/>
  <c r="D115" i="6" s="1"/>
  <c r="E116" i="6"/>
  <c r="E115" i="6" s="1"/>
  <c r="C116" i="6"/>
  <c r="C115" i="6" s="1"/>
  <c r="D114" i="6"/>
  <c r="D113" i="6" s="1"/>
  <c r="E114" i="6"/>
  <c r="E113" i="6" s="1"/>
  <c r="C114" i="6"/>
  <c r="C113" i="6" s="1"/>
  <c r="D109" i="6"/>
  <c r="E109" i="6"/>
  <c r="D110" i="6"/>
  <c r="E110" i="6"/>
  <c r="D111" i="6"/>
  <c r="E111" i="6"/>
  <c r="C110" i="6"/>
  <c r="C111" i="6"/>
  <c r="C109" i="6"/>
  <c r="D89" i="6"/>
  <c r="E89" i="6"/>
  <c r="D90" i="6"/>
  <c r="E90" i="6"/>
  <c r="D91" i="6"/>
  <c r="E91" i="6"/>
  <c r="D92" i="6"/>
  <c r="E92" i="6"/>
  <c r="D93" i="6"/>
  <c r="E93" i="6"/>
  <c r="D94" i="6"/>
  <c r="E94" i="6"/>
  <c r="D95" i="6"/>
  <c r="E95" i="6"/>
  <c r="D96" i="6"/>
  <c r="E96" i="6"/>
  <c r="D97" i="6"/>
  <c r="E97" i="6"/>
  <c r="D98" i="6"/>
  <c r="E98" i="6"/>
  <c r="D99" i="6"/>
  <c r="E99" i="6"/>
  <c r="D100" i="6"/>
  <c r="E100" i="6"/>
  <c r="D102" i="6"/>
  <c r="E102" i="6"/>
  <c r="C90" i="6"/>
  <c r="C91" i="6"/>
  <c r="C92" i="6"/>
  <c r="C93" i="6"/>
  <c r="C94" i="6"/>
  <c r="C95" i="6"/>
  <c r="C96" i="6"/>
  <c r="C97" i="6"/>
  <c r="C98" i="6"/>
  <c r="C99" i="6"/>
  <c r="C100" i="6"/>
  <c r="C102" i="6"/>
  <c r="C89" i="6"/>
  <c r="D86" i="6"/>
  <c r="E86" i="6"/>
  <c r="D87" i="6"/>
  <c r="E87" i="6"/>
  <c r="C87" i="6"/>
  <c r="C86" i="6"/>
  <c r="D82" i="6"/>
  <c r="E82" i="6"/>
  <c r="D83" i="6"/>
  <c r="E83" i="6"/>
  <c r="D84" i="6"/>
  <c r="E84" i="6"/>
  <c r="C83" i="6"/>
  <c r="C84" i="6"/>
  <c r="C82" i="6"/>
  <c r="D73" i="6"/>
  <c r="E73" i="6"/>
  <c r="D74" i="6"/>
  <c r="E74" i="6"/>
  <c r="D75" i="6"/>
  <c r="E75" i="6"/>
  <c r="D76" i="6"/>
  <c r="E76" i="6"/>
  <c r="D77" i="6"/>
  <c r="E77" i="6"/>
  <c r="D78" i="6"/>
  <c r="E78" i="6"/>
  <c r="D79" i="6"/>
  <c r="E79" i="6"/>
  <c r="D80" i="6"/>
  <c r="E80" i="6"/>
  <c r="C74" i="6"/>
  <c r="C75" i="6"/>
  <c r="C76" i="6"/>
  <c r="C77" i="6"/>
  <c r="C78" i="6"/>
  <c r="C79" i="6"/>
  <c r="C80" i="6"/>
  <c r="C73" i="6"/>
  <c r="D67" i="6"/>
  <c r="E67" i="6"/>
  <c r="D68" i="6"/>
  <c r="E68" i="6"/>
  <c r="D69" i="6"/>
  <c r="E69" i="6"/>
  <c r="D70" i="6"/>
  <c r="E70" i="6"/>
  <c r="D71" i="6"/>
  <c r="E71" i="6"/>
  <c r="C68" i="6"/>
  <c r="C69" i="6"/>
  <c r="C70" i="6"/>
  <c r="C71" i="6"/>
  <c r="C67" i="6"/>
  <c r="D64" i="6"/>
  <c r="E64" i="6"/>
  <c r="D65" i="6"/>
  <c r="E65" i="6"/>
  <c r="C65" i="6"/>
  <c r="C64" i="6"/>
  <c r="D55" i="6"/>
  <c r="E55" i="6"/>
  <c r="D56" i="6"/>
  <c r="E56" i="6"/>
  <c r="D57" i="6"/>
  <c r="E57" i="6"/>
  <c r="D58" i="6"/>
  <c r="E58" i="6"/>
  <c r="D59" i="6"/>
  <c r="E59" i="6"/>
  <c r="D60" i="6"/>
  <c r="E60" i="6"/>
  <c r="D61" i="6"/>
  <c r="E61" i="6"/>
  <c r="D62" i="6"/>
  <c r="E62" i="6"/>
  <c r="C56" i="6"/>
  <c r="C57" i="6"/>
  <c r="C58" i="6"/>
  <c r="C59" i="6"/>
  <c r="C60" i="6"/>
  <c r="C61" i="6"/>
  <c r="C62" i="6"/>
  <c r="C55" i="6"/>
  <c r="D41" i="6"/>
  <c r="E41" i="6"/>
  <c r="D42" i="6"/>
  <c r="E42" i="6"/>
  <c r="D43" i="6"/>
  <c r="E43" i="6"/>
  <c r="D44" i="6"/>
  <c r="E44" i="6"/>
  <c r="D45" i="6"/>
  <c r="E45" i="6"/>
  <c r="D46" i="6"/>
  <c r="E46" i="6"/>
  <c r="D47" i="6"/>
  <c r="E47" i="6"/>
  <c r="D48" i="6"/>
  <c r="E48" i="6"/>
  <c r="D49" i="6"/>
  <c r="E49" i="6"/>
  <c r="D50" i="6"/>
  <c r="E50" i="6"/>
  <c r="D51" i="6"/>
  <c r="E51" i="6"/>
  <c r="D52" i="6"/>
  <c r="E52" i="6"/>
  <c r="D53" i="6"/>
  <c r="E53" i="6"/>
  <c r="C42" i="6"/>
  <c r="C43" i="6"/>
  <c r="C44" i="6"/>
  <c r="C45" i="6"/>
  <c r="C46" i="6"/>
  <c r="C47" i="6"/>
  <c r="C48" i="6"/>
  <c r="C49" i="6"/>
  <c r="C50" i="6"/>
  <c r="C51" i="6"/>
  <c r="C52" i="6"/>
  <c r="C53" i="6"/>
  <c r="C41" i="6"/>
  <c r="D33" i="6"/>
  <c r="E33" i="6"/>
  <c r="D34" i="6"/>
  <c r="E34" i="6"/>
  <c r="D35" i="6"/>
  <c r="E35" i="6"/>
  <c r="D36" i="6"/>
  <c r="E36" i="6"/>
  <c r="D37" i="6"/>
  <c r="E37" i="6"/>
  <c r="D38" i="6"/>
  <c r="E38" i="6"/>
  <c r="D39" i="6"/>
  <c r="E39" i="6"/>
  <c r="D31" i="6"/>
  <c r="E31" i="6"/>
  <c r="D28" i="6"/>
  <c r="E28" i="6"/>
  <c r="D29" i="6"/>
  <c r="E29" i="6"/>
  <c r="D30" i="6"/>
  <c r="E30" i="6"/>
  <c r="C34" i="6"/>
  <c r="C35" i="6"/>
  <c r="C36" i="6"/>
  <c r="C37" i="6"/>
  <c r="C38" i="6"/>
  <c r="C39" i="6"/>
  <c r="C33" i="6"/>
  <c r="C29" i="6"/>
  <c r="C30" i="6"/>
  <c r="C31" i="6"/>
  <c r="C28" i="6"/>
  <c r="D21" i="6"/>
  <c r="E21" i="6"/>
  <c r="D23" i="6"/>
  <c r="E23" i="6"/>
  <c r="C23" i="6"/>
  <c r="C21" i="6"/>
  <c r="D19" i="6"/>
  <c r="E19" i="6"/>
  <c r="C19" i="6"/>
  <c r="D15" i="6"/>
  <c r="E15" i="6"/>
  <c r="D16" i="6"/>
  <c r="E16" i="6"/>
  <c r="D17" i="6"/>
  <c r="E17" i="6"/>
  <c r="C16" i="6"/>
  <c r="C17" i="6"/>
  <c r="C15" i="6"/>
  <c r="D11" i="6"/>
  <c r="E11" i="6"/>
  <c r="D12" i="6"/>
  <c r="E12" i="6"/>
  <c r="C11" i="6"/>
  <c r="C12" i="6"/>
  <c r="D20" i="17"/>
  <c r="E20" i="17"/>
  <c r="D20" i="19"/>
  <c r="E20" i="19"/>
  <c r="D20" i="15"/>
  <c r="E20" i="15"/>
  <c r="D20" i="23"/>
  <c r="E20" i="23"/>
  <c r="D20" i="29"/>
  <c r="E20" i="29"/>
  <c r="D21" i="32"/>
  <c r="E21" i="32"/>
  <c r="D20" i="35"/>
  <c r="E20" i="35"/>
  <c r="D20" i="38"/>
  <c r="E20" i="38"/>
  <c r="D20" i="21"/>
  <c r="E20" i="21"/>
  <c r="D20" i="4"/>
  <c r="E20" i="4"/>
  <c r="E32" i="7"/>
  <c r="E7" i="10"/>
  <c r="G7" i="10" s="1"/>
  <c r="E8" i="10"/>
  <c r="G8" i="10" s="1"/>
  <c r="C85" i="6" l="1"/>
  <c r="C20" i="6"/>
  <c r="E108" i="6"/>
  <c r="E107" i="6" s="1"/>
  <c r="E85" i="6"/>
  <c r="D85" i="6"/>
  <c r="D108" i="6"/>
  <c r="D107" i="6" s="1"/>
  <c r="E20" i="6"/>
  <c r="D20" i="6"/>
  <c r="C108" i="6"/>
  <c r="C107" i="6" s="1"/>
  <c r="C112" i="6"/>
  <c r="D112" i="6"/>
  <c r="E112" i="6"/>
  <c r="F84" i="40"/>
  <c r="E84" i="40"/>
  <c r="D84" i="40"/>
  <c r="F71" i="40"/>
  <c r="E71" i="40"/>
  <c r="D71" i="40"/>
  <c r="F52" i="40"/>
  <c r="E52" i="40"/>
  <c r="D52" i="40"/>
  <c r="F43" i="40"/>
  <c r="E43" i="40"/>
  <c r="D43" i="40"/>
  <c r="F37" i="40"/>
  <c r="E37" i="40"/>
  <c r="D37" i="40"/>
  <c r="E96" i="39"/>
  <c r="D96" i="39"/>
  <c r="C96" i="39"/>
  <c r="E94" i="39"/>
  <c r="D94" i="39"/>
  <c r="C94" i="39"/>
  <c r="E89" i="39"/>
  <c r="E88" i="39" s="1"/>
  <c r="D89" i="39"/>
  <c r="D88" i="39" s="1"/>
  <c r="C89" i="39"/>
  <c r="C88" i="39" s="1"/>
  <c r="E85" i="39"/>
  <c r="E84" i="39" s="1"/>
  <c r="D85" i="39"/>
  <c r="D84" i="39" s="1"/>
  <c r="C85" i="39"/>
  <c r="C84" i="39" s="1"/>
  <c r="E70" i="39"/>
  <c r="D70" i="39"/>
  <c r="C70" i="39"/>
  <c r="E67" i="39"/>
  <c r="D67" i="39"/>
  <c r="C67" i="39"/>
  <c r="E63" i="39"/>
  <c r="D63" i="39"/>
  <c r="C63" i="39"/>
  <c r="E54" i="39"/>
  <c r="D54" i="39"/>
  <c r="C54" i="39"/>
  <c r="E48" i="39"/>
  <c r="D48" i="39"/>
  <c r="C48" i="39"/>
  <c r="E45" i="39"/>
  <c r="D45" i="39"/>
  <c r="C45" i="39"/>
  <c r="E36" i="39"/>
  <c r="D36" i="39"/>
  <c r="C36" i="39"/>
  <c r="E22" i="39"/>
  <c r="D22" i="39"/>
  <c r="C22" i="39"/>
  <c r="E14" i="39"/>
  <c r="D14" i="39"/>
  <c r="C14" i="39"/>
  <c r="E9" i="39"/>
  <c r="D9" i="39"/>
  <c r="C9" i="39"/>
  <c r="C20" i="38"/>
  <c r="E18" i="38"/>
  <c r="D18" i="38"/>
  <c r="C18" i="38"/>
  <c r="E14" i="38"/>
  <c r="D14" i="38"/>
  <c r="C14" i="38"/>
  <c r="E9" i="38"/>
  <c r="E8" i="38" s="1"/>
  <c r="D9" i="38"/>
  <c r="D8" i="38" s="1"/>
  <c r="C9" i="38"/>
  <c r="C8" i="38" s="1"/>
  <c r="F82" i="37"/>
  <c r="E82" i="37"/>
  <c r="D82" i="37"/>
  <c r="F69" i="37"/>
  <c r="E69" i="37"/>
  <c r="D69" i="37"/>
  <c r="F50" i="37"/>
  <c r="E50" i="37"/>
  <c r="D50" i="37"/>
  <c r="F41" i="37"/>
  <c r="E41" i="37"/>
  <c r="D41" i="37"/>
  <c r="F35" i="37"/>
  <c r="E35" i="37"/>
  <c r="D35" i="37"/>
  <c r="E96" i="36"/>
  <c r="D96" i="36"/>
  <c r="C96" i="36"/>
  <c r="E94" i="36"/>
  <c r="D94" i="36"/>
  <c r="C94" i="36"/>
  <c r="E89" i="36"/>
  <c r="E88" i="36" s="1"/>
  <c r="D89" i="36"/>
  <c r="D88" i="36" s="1"/>
  <c r="C89" i="36"/>
  <c r="C88" i="36" s="1"/>
  <c r="E85" i="36"/>
  <c r="E84" i="36" s="1"/>
  <c r="D85" i="36"/>
  <c r="D84" i="36" s="1"/>
  <c r="C85" i="36"/>
  <c r="C84" i="36" s="1"/>
  <c r="E70" i="36"/>
  <c r="D70" i="36"/>
  <c r="C70" i="36"/>
  <c r="E67" i="36"/>
  <c r="D67" i="36"/>
  <c r="C67" i="36"/>
  <c r="E63" i="36"/>
  <c r="D63" i="36"/>
  <c r="C63" i="36"/>
  <c r="E54" i="36"/>
  <c r="D54" i="36"/>
  <c r="C54" i="36"/>
  <c r="E48" i="36"/>
  <c r="D48" i="36"/>
  <c r="C48" i="36"/>
  <c r="E45" i="36"/>
  <c r="D45" i="36"/>
  <c r="C45" i="36"/>
  <c r="E36" i="36"/>
  <c r="D36" i="36"/>
  <c r="C36" i="36"/>
  <c r="E22" i="36"/>
  <c r="D22" i="36"/>
  <c r="C22" i="36"/>
  <c r="E14" i="36"/>
  <c r="D14" i="36"/>
  <c r="C14" i="36"/>
  <c r="E9" i="36"/>
  <c r="D9" i="36"/>
  <c r="C9" i="36"/>
  <c r="C20" i="35"/>
  <c r="E18" i="35"/>
  <c r="D18" i="35"/>
  <c r="C18" i="35"/>
  <c r="E14" i="35"/>
  <c r="D14" i="35"/>
  <c r="C14" i="35"/>
  <c r="E9" i="35"/>
  <c r="E8" i="35" s="1"/>
  <c r="D9" i="35"/>
  <c r="D8" i="35" s="1"/>
  <c r="C9" i="35"/>
  <c r="C8" i="35" s="1"/>
  <c r="F84" i="34"/>
  <c r="E84" i="34"/>
  <c r="D84" i="34"/>
  <c r="F71" i="34"/>
  <c r="E71" i="34"/>
  <c r="D71" i="34"/>
  <c r="F52" i="34"/>
  <c r="E52" i="34"/>
  <c r="D52" i="34"/>
  <c r="F43" i="34"/>
  <c r="E43" i="34"/>
  <c r="D43" i="34"/>
  <c r="F37" i="34"/>
  <c r="E37" i="34"/>
  <c r="D37" i="34"/>
  <c r="E96" i="33"/>
  <c r="D96" i="33"/>
  <c r="C96" i="33"/>
  <c r="E94" i="33"/>
  <c r="D94" i="33"/>
  <c r="C94" i="33"/>
  <c r="E89" i="33"/>
  <c r="E88" i="33" s="1"/>
  <c r="D89" i="33"/>
  <c r="D88" i="33" s="1"/>
  <c r="C89" i="33"/>
  <c r="C88" i="33" s="1"/>
  <c r="E85" i="33"/>
  <c r="E84" i="33" s="1"/>
  <c r="D85" i="33"/>
  <c r="D84" i="33" s="1"/>
  <c r="C85" i="33"/>
  <c r="C84" i="33" s="1"/>
  <c r="E70" i="33"/>
  <c r="D70" i="33"/>
  <c r="C70" i="33"/>
  <c r="E67" i="33"/>
  <c r="D67" i="33"/>
  <c r="C67" i="33"/>
  <c r="E63" i="33"/>
  <c r="D63" i="33"/>
  <c r="C63" i="33"/>
  <c r="E54" i="33"/>
  <c r="D54" i="33"/>
  <c r="C54" i="33"/>
  <c r="E48" i="33"/>
  <c r="D48" i="33"/>
  <c r="C48" i="33"/>
  <c r="E45" i="33"/>
  <c r="D45" i="33"/>
  <c r="C45" i="33"/>
  <c r="E36" i="33"/>
  <c r="D36" i="33"/>
  <c r="C36" i="33"/>
  <c r="E22" i="33"/>
  <c r="D22" i="33"/>
  <c r="C22" i="33"/>
  <c r="E14" i="33"/>
  <c r="D14" i="33"/>
  <c r="C14" i="33"/>
  <c r="E9" i="33"/>
  <c r="D9" i="33"/>
  <c r="C9" i="33"/>
  <c r="C21" i="32"/>
  <c r="E19" i="32"/>
  <c r="D19" i="32"/>
  <c r="C19" i="32"/>
  <c r="E15" i="32"/>
  <c r="D15" i="32"/>
  <c r="C15" i="32"/>
  <c r="E9" i="32"/>
  <c r="E8" i="32" s="1"/>
  <c r="D9" i="32"/>
  <c r="D8" i="32" s="1"/>
  <c r="C9" i="32"/>
  <c r="C8" i="32" s="1"/>
  <c r="F92" i="31"/>
  <c r="E92" i="31"/>
  <c r="D92" i="31"/>
  <c r="F79" i="31"/>
  <c r="E79" i="31"/>
  <c r="D79" i="31"/>
  <c r="F60" i="31"/>
  <c r="E60" i="31"/>
  <c r="D60" i="31"/>
  <c r="F51" i="31"/>
  <c r="E51" i="31"/>
  <c r="D51" i="31"/>
  <c r="F45" i="31"/>
  <c r="E45" i="31"/>
  <c r="D45" i="31"/>
  <c r="E96" i="30"/>
  <c r="D96" i="30"/>
  <c r="C96" i="30"/>
  <c r="E94" i="30"/>
  <c r="D94" i="30"/>
  <c r="C94" i="30"/>
  <c r="E89" i="30"/>
  <c r="E88" i="30" s="1"/>
  <c r="D89" i="30"/>
  <c r="D88" i="30" s="1"/>
  <c r="C89" i="30"/>
  <c r="C88" i="30" s="1"/>
  <c r="E85" i="30"/>
  <c r="E84" i="30" s="1"/>
  <c r="D85" i="30"/>
  <c r="D84" i="30" s="1"/>
  <c r="C85" i="30"/>
  <c r="C84" i="30" s="1"/>
  <c r="E70" i="30"/>
  <c r="D70" i="30"/>
  <c r="C70" i="30"/>
  <c r="E67" i="30"/>
  <c r="D67" i="30"/>
  <c r="C67" i="30"/>
  <c r="E63" i="30"/>
  <c r="D63" i="30"/>
  <c r="C63" i="30"/>
  <c r="E54" i="30"/>
  <c r="D54" i="30"/>
  <c r="C54" i="30"/>
  <c r="E48" i="30"/>
  <c r="D48" i="30"/>
  <c r="C48" i="30"/>
  <c r="E45" i="30"/>
  <c r="D45" i="30"/>
  <c r="C45" i="30"/>
  <c r="E36" i="30"/>
  <c r="D36" i="30"/>
  <c r="C36" i="30"/>
  <c r="E22" i="30"/>
  <c r="D22" i="30"/>
  <c r="C22" i="30"/>
  <c r="E14" i="30"/>
  <c r="D14" i="30"/>
  <c r="C14" i="30"/>
  <c r="E9" i="30"/>
  <c r="D9" i="30"/>
  <c r="C9" i="30"/>
  <c r="C20" i="29"/>
  <c r="E18" i="29"/>
  <c r="D18" i="29"/>
  <c r="C18" i="29"/>
  <c r="E14" i="29"/>
  <c r="D14" i="29"/>
  <c r="C14" i="29"/>
  <c r="E9" i="29"/>
  <c r="E8" i="29" s="1"/>
  <c r="D9" i="29"/>
  <c r="D8" i="29" s="1"/>
  <c r="C9" i="29"/>
  <c r="C8" i="29" s="1"/>
  <c r="F69" i="28"/>
  <c r="E69" i="28"/>
  <c r="D69" i="28"/>
  <c r="E13" i="13"/>
  <c r="E162" i="6" s="1"/>
  <c r="D13" i="13"/>
  <c r="D162" i="6" s="1"/>
  <c r="C13" i="13"/>
  <c r="C162" i="6" s="1"/>
  <c r="F56" i="28"/>
  <c r="E56" i="28"/>
  <c r="D56" i="28"/>
  <c r="E11" i="13"/>
  <c r="E151" i="6" s="1"/>
  <c r="D11" i="13"/>
  <c r="D151" i="6" s="1"/>
  <c r="C11" i="13"/>
  <c r="C151" i="6" s="1"/>
  <c r="F37" i="28"/>
  <c r="E37" i="28"/>
  <c r="D37" i="28"/>
  <c r="F28" i="28"/>
  <c r="E28" i="28"/>
  <c r="D28" i="28"/>
  <c r="F22" i="28"/>
  <c r="E22" i="28"/>
  <c r="E7" i="13"/>
  <c r="E138" i="6" s="1"/>
  <c r="D7" i="13"/>
  <c r="D138" i="6" s="1"/>
  <c r="C7" i="13"/>
  <c r="C138" i="6" s="1"/>
  <c r="E6" i="13"/>
  <c r="E125" i="6" s="1"/>
  <c r="C6" i="13"/>
  <c r="C125" i="6" s="1"/>
  <c r="E5" i="13"/>
  <c r="E121" i="6" s="1"/>
  <c r="D5" i="13"/>
  <c r="D121" i="6" s="1"/>
  <c r="C5" i="13"/>
  <c r="C121" i="6" s="1"/>
  <c r="E97" i="27"/>
  <c r="D97" i="27"/>
  <c r="C97" i="27"/>
  <c r="E95" i="27"/>
  <c r="D95" i="27"/>
  <c r="C95" i="27"/>
  <c r="E90" i="27"/>
  <c r="E89" i="27" s="1"/>
  <c r="D90" i="27"/>
  <c r="D89" i="27" s="1"/>
  <c r="C90" i="27"/>
  <c r="C89" i="27" s="1"/>
  <c r="E85" i="27"/>
  <c r="D85" i="27"/>
  <c r="C85" i="27"/>
  <c r="E70" i="27"/>
  <c r="D70" i="27"/>
  <c r="C70" i="27"/>
  <c r="E67" i="27"/>
  <c r="D67" i="27"/>
  <c r="C67" i="27"/>
  <c r="E63" i="27"/>
  <c r="D63" i="27"/>
  <c r="C63" i="27"/>
  <c r="E54" i="27"/>
  <c r="D54" i="27"/>
  <c r="C54" i="27"/>
  <c r="E48" i="27"/>
  <c r="D48" i="27"/>
  <c r="C48" i="27"/>
  <c r="E45" i="27"/>
  <c r="D45" i="27"/>
  <c r="C45" i="27"/>
  <c r="E36" i="27"/>
  <c r="D36" i="27"/>
  <c r="C36" i="27"/>
  <c r="E22" i="27"/>
  <c r="D22" i="27"/>
  <c r="C22" i="27"/>
  <c r="E14" i="27"/>
  <c r="D14" i="27"/>
  <c r="C14" i="27"/>
  <c r="E9" i="27"/>
  <c r="D9" i="27"/>
  <c r="C9" i="27"/>
  <c r="E18" i="26"/>
  <c r="D18" i="26"/>
  <c r="C18" i="26"/>
  <c r="E14" i="26"/>
  <c r="D14" i="26"/>
  <c r="C14" i="26"/>
  <c r="E9" i="26"/>
  <c r="E8" i="26" s="1"/>
  <c r="D9" i="26"/>
  <c r="D8" i="26" s="1"/>
  <c r="C9" i="26"/>
  <c r="C8" i="26" s="1"/>
  <c r="F75" i="25"/>
  <c r="E75" i="25"/>
  <c r="D75" i="25"/>
  <c r="F63" i="25"/>
  <c r="E63" i="25"/>
  <c r="D63" i="25"/>
  <c r="F45" i="25"/>
  <c r="E45" i="25"/>
  <c r="D45" i="25"/>
  <c r="F37" i="25"/>
  <c r="E37" i="25"/>
  <c r="D37" i="25"/>
  <c r="F31" i="25"/>
  <c r="E31" i="25"/>
  <c r="D31" i="25"/>
  <c r="E96" i="24"/>
  <c r="D96" i="24"/>
  <c r="C96" i="24"/>
  <c r="E94" i="24"/>
  <c r="D94" i="24"/>
  <c r="C94" i="24"/>
  <c r="E89" i="24"/>
  <c r="E88" i="24" s="1"/>
  <c r="D89" i="24"/>
  <c r="D88" i="24" s="1"/>
  <c r="C89" i="24"/>
  <c r="C88" i="24" s="1"/>
  <c r="E85" i="24"/>
  <c r="E84" i="24" s="1"/>
  <c r="D85" i="24"/>
  <c r="D84" i="24" s="1"/>
  <c r="C85" i="24"/>
  <c r="C84" i="24" s="1"/>
  <c r="E70" i="24"/>
  <c r="D70" i="24"/>
  <c r="C70" i="24"/>
  <c r="E67" i="24"/>
  <c r="D67" i="24"/>
  <c r="C67" i="24"/>
  <c r="E63" i="24"/>
  <c r="D63" i="24"/>
  <c r="C63" i="24"/>
  <c r="E54" i="24"/>
  <c r="D54" i="24"/>
  <c r="C54" i="24"/>
  <c r="E48" i="24"/>
  <c r="D48" i="24"/>
  <c r="C48" i="24"/>
  <c r="E45" i="24"/>
  <c r="D45" i="24"/>
  <c r="C45" i="24"/>
  <c r="E36" i="24"/>
  <c r="D36" i="24"/>
  <c r="C36" i="24"/>
  <c r="E22" i="24"/>
  <c r="D22" i="24"/>
  <c r="C22" i="24"/>
  <c r="E14" i="24"/>
  <c r="D14" i="24"/>
  <c r="C14" i="24"/>
  <c r="E9" i="24"/>
  <c r="D9" i="24"/>
  <c r="C9" i="24"/>
  <c r="C20" i="23"/>
  <c r="E18" i="23"/>
  <c r="D18" i="23"/>
  <c r="C18" i="23"/>
  <c r="E14" i="23"/>
  <c r="D14" i="23"/>
  <c r="C14" i="23"/>
  <c r="E9" i="23"/>
  <c r="E8" i="23" s="1"/>
  <c r="D9" i="23"/>
  <c r="D8" i="23" s="1"/>
  <c r="C9" i="23"/>
  <c r="C8" i="23" s="1"/>
  <c r="E96" i="22"/>
  <c r="D96" i="22"/>
  <c r="C96" i="22"/>
  <c r="E94" i="22"/>
  <c r="D94" i="22"/>
  <c r="C94" i="22"/>
  <c r="E89" i="22"/>
  <c r="E88" i="22" s="1"/>
  <c r="D89" i="22"/>
  <c r="D88" i="22" s="1"/>
  <c r="C89" i="22"/>
  <c r="C88" i="22" s="1"/>
  <c r="E85" i="22"/>
  <c r="E84" i="22" s="1"/>
  <c r="D85" i="22"/>
  <c r="D84" i="22" s="1"/>
  <c r="C85" i="22"/>
  <c r="C84" i="22" s="1"/>
  <c r="E70" i="22"/>
  <c r="D70" i="22"/>
  <c r="C70" i="22"/>
  <c r="E67" i="22"/>
  <c r="D67" i="22"/>
  <c r="C67" i="22"/>
  <c r="E63" i="22"/>
  <c r="D63" i="22"/>
  <c r="C63" i="22"/>
  <c r="E54" i="22"/>
  <c r="D54" i="22"/>
  <c r="C54" i="22"/>
  <c r="E48" i="22"/>
  <c r="D48" i="22"/>
  <c r="C48" i="22"/>
  <c r="E45" i="22"/>
  <c r="D45" i="22"/>
  <c r="C45" i="22"/>
  <c r="E36" i="22"/>
  <c r="D36" i="22"/>
  <c r="C36" i="22"/>
  <c r="E22" i="22"/>
  <c r="D22" i="22"/>
  <c r="C22" i="22"/>
  <c r="E14" i="22"/>
  <c r="D14" i="22"/>
  <c r="C14" i="22"/>
  <c r="E9" i="22"/>
  <c r="D9" i="22"/>
  <c r="C9" i="22"/>
  <c r="C20" i="21"/>
  <c r="E18" i="21"/>
  <c r="D18" i="21"/>
  <c r="C18" i="21"/>
  <c r="E14" i="21"/>
  <c r="D14" i="21"/>
  <c r="C14" i="21"/>
  <c r="E9" i="21"/>
  <c r="E8" i="21" s="1"/>
  <c r="D9" i="21"/>
  <c r="D8" i="21" s="1"/>
  <c r="C9" i="21"/>
  <c r="C8" i="21" s="1"/>
  <c r="E96" i="20"/>
  <c r="D96" i="20"/>
  <c r="C96" i="20"/>
  <c r="E94" i="20"/>
  <c r="D94" i="20"/>
  <c r="C94" i="20"/>
  <c r="E89" i="20"/>
  <c r="E88" i="20" s="1"/>
  <c r="D89" i="20"/>
  <c r="D88" i="20" s="1"/>
  <c r="C89" i="20"/>
  <c r="C88" i="20" s="1"/>
  <c r="E85" i="20"/>
  <c r="E84" i="20" s="1"/>
  <c r="D85" i="20"/>
  <c r="D84" i="20" s="1"/>
  <c r="C85" i="20"/>
  <c r="C84" i="20" s="1"/>
  <c r="E70" i="20"/>
  <c r="D70" i="20"/>
  <c r="C70" i="20"/>
  <c r="E67" i="20"/>
  <c r="D67" i="20"/>
  <c r="C67" i="20"/>
  <c r="E63" i="20"/>
  <c r="D63" i="20"/>
  <c r="C63" i="20"/>
  <c r="E54" i="20"/>
  <c r="D54" i="20"/>
  <c r="C54" i="20"/>
  <c r="E48" i="20"/>
  <c r="D48" i="20"/>
  <c r="C48" i="20"/>
  <c r="E45" i="20"/>
  <c r="D45" i="20"/>
  <c r="C45" i="20"/>
  <c r="E36" i="20"/>
  <c r="D36" i="20"/>
  <c r="C36" i="20"/>
  <c r="E22" i="20"/>
  <c r="D22" i="20"/>
  <c r="C22" i="20"/>
  <c r="E14" i="20"/>
  <c r="D14" i="20"/>
  <c r="C14" i="20"/>
  <c r="E9" i="20"/>
  <c r="D9" i="20"/>
  <c r="C9" i="20"/>
  <c r="C20" i="19"/>
  <c r="E18" i="19"/>
  <c r="D18" i="19"/>
  <c r="D13" i="19" s="1"/>
  <c r="C18" i="19"/>
  <c r="E14" i="19"/>
  <c r="D14" i="19"/>
  <c r="C14" i="19"/>
  <c r="E9" i="19"/>
  <c r="E8" i="19" s="1"/>
  <c r="D9" i="19"/>
  <c r="D8" i="19" s="1"/>
  <c r="C9" i="19"/>
  <c r="C8" i="19" s="1"/>
  <c r="E96" i="18"/>
  <c r="D96" i="18"/>
  <c r="C96" i="18"/>
  <c r="E94" i="18"/>
  <c r="D94" i="18"/>
  <c r="C94" i="18"/>
  <c r="E89" i="18"/>
  <c r="E88" i="18" s="1"/>
  <c r="D89" i="18"/>
  <c r="D88" i="18" s="1"/>
  <c r="C89" i="18"/>
  <c r="C88" i="18" s="1"/>
  <c r="E85" i="18"/>
  <c r="E84" i="18" s="1"/>
  <c r="D85" i="18"/>
  <c r="D84" i="18" s="1"/>
  <c r="C85" i="18"/>
  <c r="C84" i="18" s="1"/>
  <c r="E70" i="18"/>
  <c r="D70" i="18"/>
  <c r="C70" i="18"/>
  <c r="E67" i="18"/>
  <c r="D67" i="18"/>
  <c r="C67" i="18"/>
  <c r="E63" i="18"/>
  <c r="D63" i="18"/>
  <c r="C63" i="18"/>
  <c r="E54" i="18"/>
  <c r="D54" i="18"/>
  <c r="C54" i="18"/>
  <c r="E48" i="18"/>
  <c r="D48" i="18"/>
  <c r="C48" i="18"/>
  <c r="E45" i="18"/>
  <c r="D45" i="18"/>
  <c r="C45" i="18"/>
  <c r="E36" i="18"/>
  <c r="D36" i="18"/>
  <c r="C36" i="18"/>
  <c r="E22" i="18"/>
  <c r="D22" i="18"/>
  <c r="C22" i="18"/>
  <c r="E14" i="18"/>
  <c r="D14" i="18"/>
  <c r="C14" i="18"/>
  <c r="E9" i="18"/>
  <c r="D9" i="18"/>
  <c r="C9" i="18"/>
  <c r="C20" i="17"/>
  <c r="E18" i="17"/>
  <c r="D18" i="17"/>
  <c r="C18" i="17"/>
  <c r="E14" i="17"/>
  <c r="D14" i="17"/>
  <c r="C14" i="17"/>
  <c r="E9" i="17"/>
  <c r="E8" i="17" s="1"/>
  <c r="D9" i="17"/>
  <c r="D8" i="17" s="1"/>
  <c r="C9" i="17"/>
  <c r="C8" i="17" s="1"/>
  <c r="E96" i="16"/>
  <c r="D96" i="16"/>
  <c r="C96" i="16"/>
  <c r="E94" i="16"/>
  <c r="D94" i="16"/>
  <c r="C94" i="16"/>
  <c r="E89" i="16"/>
  <c r="E88" i="16" s="1"/>
  <c r="D89" i="16"/>
  <c r="D88" i="16" s="1"/>
  <c r="C89" i="16"/>
  <c r="C88" i="16" s="1"/>
  <c r="E85" i="16"/>
  <c r="E84" i="16" s="1"/>
  <c r="D85" i="16"/>
  <c r="D84" i="16" s="1"/>
  <c r="C85" i="16"/>
  <c r="C84" i="16" s="1"/>
  <c r="E70" i="16"/>
  <c r="D70" i="16"/>
  <c r="C70" i="16"/>
  <c r="E67" i="16"/>
  <c r="D67" i="16"/>
  <c r="C67" i="16"/>
  <c r="E63" i="16"/>
  <c r="D63" i="16"/>
  <c r="C63" i="16"/>
  <c r="E54" i="16"/>
  <c r="D54" i="16"/>
  <c r="C54" i="16"/>
  <c r="E48" i="16"/>
  <c r="D48" i="16"/>
  <c r="C48" i="16"/>
  <c r="E45" i="16"/>
  <c r="D45" i="16"/>
  <c r="C45" i="16"/>
  <c r="E36" i="16"/>
  <c r="D36" i="16"/>
  <c r="C36" i="16"/>
  <c r="E22" i="16"/>
  <c r="D22" i="16"/>
  <c r="C22" i="16"/>
  <c r="E14" i="16"/>
  <c r="D14" i="16"/>
  <c r="C14" i="16"/>
  <c r="E9" i="16"/>
  <c r="D9" i="16"/>
  <c r="C9" i="16"/>
  <c r="C20" i="15"/>
  <c r="E18" i="15"/>
  <c r="D18" i="15"/>
  <c r="C18" i="15"/>
  <c r="E14" i="15"/>
  <c r="D14" i="15"/>
  <c r="C14" i="15"/>
  <c r="E9" i="15"/>
  <c r="E8" i="15" s="1"/>
  <c r="D9" i="15"/>
  <c r="D8" i="15" s="1"/>
  <c r="C9" i="15"/>
  <c r="C8" i="15" s="1"/>
  <c r="E126" i="9"/>
  <c r="E125" i="9" s="1"/>
  <c r="D126" i="9"/>
  <c r="D125" i="9" s="1"/>
  <c r="E123" i="9"/>
  <c r="D123" i="9"/>
  <c r="E120" i="9"/>
  <c r="D120" i="9"/>
  <c r="E116" i="9"/>
  <c r="D116" i="9"/>
  <c r="E113" i="9"/>
  <c r="D113" i="9"/>
  <c r="E111" i="9"/>
  <c r="D111" i="9"/>
  <c r="E109" i="9"/>
  <c r="D109" i="9"/>
  <c r="E105" i="9"/>
  <c r="D105" i="9"/>
  <c r="E95" i="9"/>
  <c r="D95" i="9"/>
  <c r="E81" i="9"/>
  <c r="D81" i="9"/>
  <c r="E79" i="9"/>
  <c r="D79" i="9"/>
  <c r="E53" i="9"/>
  <c r="D53" i="9"/>
  <c r="E24" i="9"/>
  <c r="D24" i="9"/>
  <c r="E18" i="9"/>
  <c r="E17" i="9" s="1"/>
  <c r="D18" i="9"/>
  <c r="D17" i="9" s="1"/>
  <c r="E13" i="9"/>
  <c r="D13" i="9"/>
  <c r="E11" i="9"/>
  <c r="D11" i="9"/>
  <c r="C11" i="9"/>
  <c r="C13" i="9"/>
  <c r="C18" i="9"/>
  <c r="C17" i="9" s="1"/>
  <c r="C24" i="9"/>
  <c r="C53" i="9"/>
  <c r="C79" i="9"/>
  <c r="C81" i="9"/>
  <c r="C95" i="9"/>
  <c r="C105" i="9"/>
  <c r="C109" i="9"/>
  <c r="C111" i="9"/>
  <c r="C113" i="9"/>
  <c r="C116" i="9"/>
  <c r="C120" i="9"/>
  <c r="C123" i="9"/>
  <c r="C126" i="9"/>
  <c r="C125" i="9" s="1"/>
  <c r="C93" i="39" l="1"/>
  <c r="D6" i="40"/>
  <c r="C14" i="14" s="1"/>
  <c r="D6" i="37"/>
  <c r="C13" i="14" s="1"/>
  <c r="D93" i="22"/>
  <c r="E93" i="24"/>
  <c r="E93" i="22"/>
  <c r="C14" i="32"/>
  <c r="C7" i="32" s="1"/>
  <c r="D14" i="32"/>
  <c r="D7" i="32" s="1"/>
  <c r="E14" i="32"/>
  <c r="E7" i="32" s="1"/>
  <c r="C13" i="15"/>
  <c r="C7" i="15" s="1"/>
  <c r="C23" i="9"/>
  <c r="D6" i="31"/>
  <c r="C11" i="14" s="1"/>
  <c r="D6" i="34"/>
  <c r="D6" i="25"/>
  <c r="C9" i="14" s="1"/>
  <c r="E6" i="34"/>
  <c r="E6" i="40"/>
  <c r="D14" i="14" s="1"/>
  <c r="E6" i="31"/>
  <c r="D11" i="14" s="1"/>
  <c r="F6" i="40"/>
  <c r="E14" i="14" s="1"/>
  <c r="F6" i="31"/>
  <c r="E11" i="14" s="1"/>
  <c r="F6" i="37"/>
  <c r="E13" i="14" s="1"/>
  <c r="F6" i="25"/>
  <c r="E9" i="14" s="1"/>
  <c r="F6" i="34"/>
  <c r="E6" i="37"/>
  <c r="D13" i="14" s="1"/>
  <c r="E6" i="25"/>
  <c r="D9" i="14" s="1"/>
  <c r="C93" i="22"/>
  <c r="E93" i="16"/>
  <c r="C93" i="18"/>
  <c r="C8" i="33"/>
  <c r="C93" i="36"/>
  <c r="C93" i="24"/>
  <c r="C8" i="36"/>
  <c r="C8" i="39"/>
  <c r="C7" i="39" s="1"/>
  <c r="C8" i="16"/>
  <c r="C8" i="22"/>
  <c r="C8" i="20"/>
  <c r="C8" i="30"/>
  <c r="C8" i="18"/>
  <c r="C7" i="18" s="1"/>
  <c r="C8" i="24"/>
  <c r="E93" i="20"/>
  <c r="D93" i="24"/>
  <c r="D93" i="36"/>
  <c r="D93" i="16"/>
  <c r="D8" i="39"/>
  <c r="D8" i="16"/>
  <c r="D8" i="33"/>
  <c r="E8" i="16"/>
  <c r="E7" i="16" s="1"/>
  <c r="E8" i="22"/>
  <c r="E7" i="22" s="1"/>
  <c r="D8" i="20"/>
  <c r="D8" i="30"/>
  <c r="D8" i="22"/>
  <c r="E8" i="39"/>
  <c r="E8" i="33"/>
  <c r="E8" i="20"/>
  <c r="E8" i="30"/>
  <c r="E7" i="30" s="1"/>
  <c r="D8" i="18"/>
  <c r="D8" i="24"/>
  <c r="D7" i="24" s="1"/>
  <c r="D8" i="36"/>
  <c r="D7" i="36" s="1"/>
  <c r="E8" i="18"/>
  <c r="E8" i="24"/>
  <c r="E7" i="24" s="1"/>
  <c r="E8" i="36"/>
  <c r="D23" i="9"/>
  <c r="E23" i="9"/>
  <c r="E13" i="26"/>
  <c r="E7" i="26" s="1"/>
  <c r="D13" i="35"/>
  <c r="D7" i="35" s="1"/>
  <c r="D7" i="19"/>
  <c r="E6" i="28"/>
  <c r="D6" i="13"/>
  <c r="D125" i="6" s="1"/>
  <c r="F6" i="28"/>
  <c r="D6" i="28"/>
  <c r="D8" i="27"/>
  <c r="C94" i="27"/>
  <c r="C8" i="27"/>
  <c r="D94" i="27"/>
  <c r="E8" i="27"/>
  <c r="D93" i="20"/>
  <c r="E93" i="33"/>
  <c r="E93" i="36"/>
  <c r="D93" i="18"/>
  <c r="D93" i="30"/>
  <c r="E93" i="39"/>
  <c r="C93" i="16"/>
  <c r="E93" i="18"/>
  <c r="E93" i="30"/>
  <c r="C93" i="33"/>
  <c r="E94" i="27"/>
  <c r="C93" i="20"/>
  <c r="C93" i="30"/>
  <c r="D93" i="33"/>
  <c r="D93" i="39"/>
  <c r="C13" i="38"/>
  <c r="C7" i="38" s="1"/>
  <c r="C13" i="23"/>
  <c r="C7" i="23" s="1"/>
  <c r="D13" i="15"/>
  <c r="D7" i="15" s="1"/>
  <c r="C13" i="35"/>
  <c r="C7" i="35" s="1"/>
  <c r="D13" i="17"/>
  <c r="D7" i="17" s="1"/>
  <c r="D13" i="23"/>
  <c r="D7" i="23" s="1"/>
  <c r="C13" i="29"/>
  <c r="C7" i="29" s="1"/>
  <c r="E13" i="17"/>
  <c r="E7" i="17" s="1"/>
  <c r="E13" i="23"/>
  <c r="E7" i="23" s="1"/>
  <c r="D13" i="29"/>
  <c r="D7" i="29" s="1"/>
  <c r="E13" i="21"/>
  <c r="E7" i="21" s="1"/>
  <c r="E13" i="38"/>
  <c r="E7" i="38" s="1"/>
  <c r="C13" i="17"/>
  <c r="C7" i="17" s="1"/>
  <c r="C13" i="26"/>
  <c r="C7" i="26" s="1"/>
  <c r="E13" i="29"/>
  <c r="E7" i="29" s="1"/>
  <c r="C13" i="21"/>
  <c r="C7" i="21" s="1"/>
  <c r="D13" i="26"/>
  <c r="D7" i="26" s="1"/>
  <c r="C13" i="19"/>
  <c r="C7" i="19" s="1"/>
  <c r="E13" i="15"/>
  <c r="E7" i="15" s="1"/>
  <c r="E13" i="19"/>
  <c r="E7" i="19" s="1"/>
  <c r="D13" i="21"/>
  <c r="E13" i="35"/>
  <c r="E7" i="35" s="1"/>
  <c r="D13" i="38"/>
  <c r="D7" i="38" s="1"/>
  <c r="C7" i="9"/>
  <c r="C6" i="9" s="1"/>
  <c r="D119" i="9"/>
  <c r="D118" i="9" s="1"/>
  <c r="E119" i="9"/>
  <c r="E118" i="9" s="1"/>
  <c r="E7" i="9"/>
  <c r="E6" i="9" s="1"/>
  <c r="D7" i="9"/>
  <c r="D6" i="9" s="1"/>
  <c r="C119" i="9"/>
  <c r="C118" i="9" s="1"/>
  <c r="C10" i="7" s="1"/>
  <c r="E161" i="6"/>
  <c r="D161" i="6"/>
  <c r="C161" i="6"/>
  <c r="E104" i="6"/>
  <c r="E103" i="6" s="1"/>
  <c r="D104" i="6"/>
  <c r="D103" i="6" s="1"/>
  <c r="C104" i="6"/>
  <c r="C103" i="6" s="1"/>
  <c r="E88" i="6"/>
  <c r="D88" i="6"/>
  <c r="C88" i="6"/>
  <c r="E81" i="6"/>
  <c r="D81" i="6"/>
  <c r="C81" i="6"/>
  <c r="E72" i="6"/>
  <c r="D72" i="6"/>
  <c r="C72" i="6"/>
  <c r="E66" i="6"/>
  <c r="D66" i="6"/>
  <c r="C66" i="6"/>
  <c r="E63" i="6"/>
  <c r="D63" i="6"/>
  <c r="C63" i="6"/>
  <c r="E54" i="6"/>
  <c r="D54" i="6"/>
  <c r="C54" i="6"/>
  <c r="E40" i="6"/>
  <c r="D40" i="6"/>
  <c r="C40" i="6"/>
  <c r="E32" i="6"/>
  <c r="D32" i="6"/>
  <c r="C32" i="6"/>
  <c r="E27" i="6"/>
  <c r="D27" i="6"/>
  <c r="C27" i="6"/>
  <c r="E18" i="6"/>
  <c r="D18" i="6"/>
  <c r="C18" i="6"/>
  <c r="E14" i="6"/>
  <c r="D14" i="6"/>
  <c r="C14" i="6"/>
  <c r="E9" i="6"/>
  <c r="E8" i="6" s="1"/>
  <c r="D9" i="6"/>
  <c r="D8" i="6" s="1"/>
  <c r="C9" i="6"/>
  <c r="C8" i="6" s="1"/>
  <c r="E96" i="5"/>
  <c r="D96" i="5"/>
  <c r="C96" i="5"/>
  <c r="E94" i="5"/>
  <c r="D94" i="5"/>
  <c r="C94" i="5"/>
  <c r="E89" i="5"/>
  <c r="E88" i="5" s="1"/>
  <c r="E23" i="12" s="1"/>
  <c r="D89" i="5"/>
  <c r="D88" i="5" s="1"/>
  <c r="D23" i="12" s="1"/>
  <c r="C89" i="5"/>
  <c r="C88" i="5" s="1"/>
  <c r="C23" i="12" s="1"/>
  <c r="E85" i="5"/>
  <c r="E84" i="5" s="1"/>
  <c r="E22" i="12" s="1"/>
  <c r="D85" i="5"/>
  <c r="D84" i="5" s="1"/>
  <c r="D22" i="12" s="1"/>
  <c r="C85" i="5"/>
  <c r="C84" i="5" s="1"/>
  <c r="C22" i="12" s="1"/>
  <c r="E70" i="5"/>
  <c r="E21" i="12" s="1"/>
  <c r="D70" i="5"/>
  <c r="D21" i="12" s="1"/>
  <c r="C70" i="5"/>
  <c r="C21" i="12" s="1"/>
  <c r="E67" i="5"/>
  <c r="E20" i="12" s="1"/>
  <c r="D67" i="5"/>
  <c r="D20" i="12" s="1"/>
  <c r="C67" i="5"/>
  <c r="C20" i="12" s="1"/>
  <c r="E63" i="5"/>
  <c r="E19" i="12" s="1"/>
  <c r="D63" i="5"/>
  <c r="D19" i="12" s="1"/>
  <c r="C63" i="5"/>
  <c r="C19" i="12" s="1"/>
  <c r="E54" i="5"/>
  <c r="E18" i="12" s="1"/>
  <c r="D54" i="5"/>
  <c r="D18" i="12" s="1"/>
  <c r="C54" i="5"/>
  <c r="C18" i="12" s="1"/>
  <c r="E48" i="5"/>
  <c r="E17" i="12" s="1"/>
  <c r="D48" i="5"/>
  <c r="D17" i="12" s="1"/>
  <c r="C48" i="5"/>
  <c r="C17" i="12" s="1"/>
  <c r="E45" i="5"/>
  <c r="E16" i="12" s="1"/>
  <c r="D45" i="5"/>
  <c r="D16" i="12" s="1"/>
  <c r="C45" i="5"/>
  <c r="C16" i="12" s="1"/>
  <c r="E36" i="5"/>
  <c r="E15" i="12" s="1"/>
  <c r="D36" i="5"/>
  <c r="D15" i="12" s="1"/>
  <c r="C36" i="5"/>
  <c r="C15" i="12" s="1"/>
  <c r="E22" i="5"/>
  <c r="E14" i="12" s="1"/>
  <c r="D22" i="5"/>
  <c r="D14" i="12" s="1"/>
  <c r="C22" i="5"/>
  <c r="C14" i="12" s="1"/>
  <c r="E14" i="5"/>
  <c r="E13" i="12" s="1"/>
  <c r="D14" i="5"/>
  <c r="D13" i="12" s="1"/>
  <c r="C14" i="5"/>
  <c r="C13" i="12" s="1"/>
  <c r="E9" i="5"/>
  <c r="D9" i="5"/>
  <c r="C9" i="5"/>
  <c r="D10" i="12"/>
  <c r="C20" i="4"/>
  <c r="E18" i="4"/>
  <c r="E9" i="12" s="1"/>
  <c r="D18" i="4"/>
  <c r="D9" i="12" s="1"/>
  <c r="C18" i="4"/>
  <c r="C9" i="12" s="1"/>
  <c r="E14" i="4"/>
  <c r="E8" i="12" s="1"/>
  <c r="D14" i="4"/>
  <c r="D8" i="12" s="1"/>
  <c r="C14" i="4"/>
  <c r="C8" i="12" s="1"/>
  <c r="E9" i="4"/>
  <c r="D9" i="4"/>
  <c r="C9" i="4"/>
  <c r="F84" i="3"/>
  <c r="E14" i="13" s="1"/>
  <c r="E171" i="6" s="1"/>
  <c r="E84" i="3"/>
  <c r="D14" i="13" s="1"/>
  <c r="D171" i="6" s="1"/>
  <c r="D84" i="3"/>
  <c r="C14" i="13" s="1"/>
  <c r="C171" i="6" s="1"/>
  <c r="F71" i="3"/>
  <c r="E12" i="13" s="1"/>
  <c r="E157" i="6" s="1"/>
  <c r="E156" i="6" s="1"/>
  <c r="E71" i="3"/>
  <c r="D12" i="13" s="1"/>
  <c r="D157" i="6" s="1"/>
  <c r="D156" i="6" s="1"/>
  <c r="D71" i="3"/>
  <c r="C12" i="13" s="1"/>
  <c r="C157" i="6" s="1"/>
  <c r="C156" i="6" s="1"/>
  <c r="F52" i="3"/>
  <c r="E10" i="13" s="1"/>
  <c r="E147" i="6" s="1"/>
  <c r="E52" i="3"/>
  <c r="D10" i="13" s="1"/>
  <c r="D147" i="6" s="1"/>
  <c r="D52" i="3"/>
  <c r="C10" i="13" s="1"/>
  <c r="C147" i="6" s="1"/>
  <c r="F43" i="3"/>
  <c r="E9" i="13" s="1"/>
  <c r="E143" i="6" s="1"/>
  <c r="E43" i="3"/>
  <c r="D9" i="13" s="1"/>
  <c r="D143" i="6" s="1"/>
  <c r="D43" i="3"/>
  <c r="C9" i="13" s="1"/>
  <c r="C143" i="6" s="1"/>
  <c r="F35" i="3"/>
  <c r="E8" i="13" s="1"/>
  <c r="E35" i="3"/>
  <c r="D8" i="13" s="1"/>
  <c r="D141" i="6" s="1"/>
  <c r="D35" i="3"/>
  <c r="C8" i="13" s="1"/>
  <c r="C141" i="6" s="1"/>
  <c r="D7" i="22" l="1"/>
  <c r="C7" i="24"/>
  <c r="C9" i="11" s="1"/>
  <c r="E26" i="7"/>
  <c r="C25" i="7"/>
  <c r="D12" i="14"/>
  <c r="D26" i="7"/>
  <c r="C12" i="14"/>
  <c r="C26" i="7"/>
  <c r="C7" i="36"/>
  <c r="C13" i="11" s="1"/>
  <c r="D10" i="14"/>
  <c r="D25" i="7"/>
  <c r="E10" i="14"/>
  <c r="E25" i="7"/>
  <c r="D13" i="11"/>
  <c r="C8" i="7"/>
  <c r="C28" i="13"/>
  <c r="C9" i="10"/>
  <c r="C7" i="22"/>
  <c r="C15" i="11" s="1"/>
  <c r="C14" i="11"/>
  <c r="C6" i="10"/>
  <c r="F6" i="10"/>
  <c r="F9" i="10"/>
  <c r="E12" i="14"/>
  <c r="E141" i="6"/>
  <c r="E120" i="6" s="1"/>
  <c r="E119" i="6" s="1"/>
  <c r="E118" i="6" s="1"/>
  <c r="E28" i="13"/>
  <c r="E7" i="39"/>
  <c r="E14" i="11" s="1"/>
  <c r="C7" i="20"/>
  <c r="C7" i="11" s="1"/>
  <c r="C12" i="12"/>
  <c r="C8" i="5"/>
  <c r="C7" i="16"/>
  <c r="C8" i="11" s="1"/>
  <c r="D7" i="33"/>
  <c r="D12" i="11" s="1"/>
  <c r="D7" i="16"/>
  <c r="D8" i="11" s="1"/>
  <c r="C7" i="30"/>
  <c r="C11" i="11" s="1"/>
  <c r="C7" i="33"/>
  <c r="C12" i="11" s="1"/>
  <c r="E7" i="20"/>
  <c r="E7" i="11" s="1"/>
  <c r="D7" i="20"/>
  <c r="D7" i="11" s="1"/>
  <c r="D7" i="18"/>
  <c r="D6" i="11" s="1"/>
  <c r="E7" i="33"/>
  <c r="E12" i="11" s="1"/>
  <c r="D7" i="39"/>
  <c r="D14" i="11" s="1"/>
  <c r="E7" i="18"/>
  <c r="E6" i="11" s="1"/>
  <c r="E7" i="36"/>
  <c r="D9" i="11"/>
  <c r="D7" i="30"/>
  <c r="D11" i="11" s="1"/>
  <c r="E15" i="11"/>
  <c r="D12" i="12"/>
  <c r="D8" i="5"/>
  <c r="E12" i="12"/>
  <c r="E8" i="5"/>
  <c r="D8" i="7"/>
  <c r="D7" i="21"/>
  <c r="D15" i="11" s="1"/>
  <c r="E9" i="11"/>
  <c r="D28" i="13"/>
  <c r="E7" i="27"/>
  <c r="E10" i="11" s="1"/>
  <c r="C10" i="14"/>
  <c r="C7" i="27"/>
  <c r="D7" i="27"/>
  <c r="D10" i="11" s="1"/>
  <c r="E16" i="9"/>
  <c r="E5" i="9" s="1"/>
  <c r="E19" i="8"/>
  <c r="E18" i="8" s="1"/>
  <c r="E10" i="7"/>
  <c r="D16" i="9"/>
  <c r="D9" i="7" s="1"/>
  <c r="D19" i="8"/>
  <c r="D10" i="7"/>
  <c r="C16" i="9"/>
  <c r="C9" i="7" s="1"/>
  <c r="C19" i="8"/>
  <c r="C18" i="8" s="1"/>
  <c r="D9" i="8"/>
  <c r="E9" i="8"/>
  <c r="E8" i="7"/>
  <c r="C9" i="8"/>
  <c r="E26" i="6"/>
  <c r="E25" i="6" s="1"/>
  <c r="E20" i="7" s="1"/>
  <c r="D26" i="6"/>
  <c r="D25" i="6" s="1"/>
  <c r="D20" i="7" s="1"/>
  <c r="C26" i="6"/>
  <c r="C25" i="6" s="1"/>
  <c r="C20" i="7" s="1"/>
  <c r="E11" i="11"/>
  <c r="E8" i="11"/>
  <c r="C6" i="11"/>
  <c r="E8" i="4"/>
  <c r="E7" i="12"/>
  <c r="E10" i="12"/>
  <c r="C10" i="12"/>
  <c r="C8" i="4"/>
  <c r="C7" i="12"/>
  <c r="D8" i="4"/>
  <c r="D7" i="12"/>
  <c r="D6" i="12" s="1"/>
  <c r="E93" i="5"/>
  <c r="C13" i="4"/>
  <c r="D13" i="4"/>
  <c r="E13" i="4"/>
  <c r="D13" i="6"/>
  <c r="D7" i="6" s="1"/>
  <c r="C13" i="6"/>
  <c r="C7" i="6" s="1"/>
  <c r="D120" i="6"/>
  <c r="D119" i="6" s="1"/>
  <c r="D118" i="6" s="1"/>
  <c r="C120" i="6"/>
  <c r="C119" i="6" s="1"/>
  <c r="C118" i="6" s="1"/>
  <c r="E13" i="6"/>
  <c r="E7" i="6" s="1"/>
  <c r="C93" i="5"/>
  <c r="D93" i="5"/>
  <c r="D6" i="3"/>
  <c r="E6" i="3"/>
  <c r="F6" i="3"/>
  <c r="E24" i="7" s="1"/>
  <c r="E9" i="7" l="1"/>
  <c r="E12" i="7" s="1"/>
  <c r="E13" i="7" s="1"/>
  <c r="D8" i="14"/>
  <c r="D25" i="14" s="1"/>
  <c r="D24" i="7"/>
  <c r="C8" i="14"/>
  <c r="C25" i="14" s="1"/>
  <c r="C24" i="7"/>
  <c r="F9" i="8"/>
  <c r="C7" i="4"/>
  <c r="C5" i="9"/>
  <c r="F5" i="10"/>
  <c r="F23" i="10" s="1"/>
  <c r="E8" i="14"/>
  <c r="E25" i="14" s="1"/>
  <c r="D6" i="10"/>
  <c r="E6" i="10" s="1"/>
  <c r="G6" i="10" s="1"/>
  <c r="D9" i="10"/>
  <c r="E9" i="10" s="1"/>
  <c r="G9" i="10" s="1"/>
  <c r="D7" i="5"/>
  <c r="E13" i="11"/>
  <c r="C7" i="5"/>
  <c r="E7" i="5"/>
  <c r="D5" i="10" s="1"/>
  <c r="D18" i="8"/>
  <c r="F18" i="8" s="1"/>
  <c r="F19" i="8"/>
  <c r="D5" i="9"/>
  <c r="D7" i="4"/>
  <c r="E7" i="4"/>
  <c r="C5" i="10" s="1"/>
  <c r="D14" i="8"/>
  <c r="E14" i="8"/>
  <c r="C14" i="8"/>
  <c r="D10" i="8"/>
  <c r="E10" i="8"/>
  <c r="E8" i="8" s="1"/>
  <c r="E24" i="8" s="1"/>
  <c r="C10" i="11"/>
  <c r="C12" i="7"/>
  <c r="C13" i="7" s="1"/>
  <c r="C10" i="8"/>
  <c r="C8" i="8" s="1"/>
  <c r="C24" i="8" s="1"/>
  <c r="D12" i="7"/>
  <c r="D13" i="7" s="1"/>
  <c r="C6" i="12"/>
  <c r="E24" i="12"/>
  <c r="E11" i="12" s="1"/>
  <c r="D24" i="12"/>
  <c r="D11" i="12" s="1"/>
  <c r="D5" i="12" s="1"/>
  <c r="D27" i="12" s="1"/>
  <c r="C24" i="12"/>
  <c r="C11" i="12" s="1"/>
  <c r="E6" i="12"/>
  <c r="C19" i="7"/>
  <c r="C13" i="8" s="1"/>
  <c r="D6" i="6"/>
  <c r="D5" i="6" s="1"/>
  <c r="E19" i="7"/>
  <c r="E13" i="8" s="1"/>
  <c r="C6" i="6"/>
  <c r="C5" i="6" s="1"/>
  <c r="E6" i="6"/>
  <c r="E5" i="6" s="1"/>
  <c r="D19" i="7"/>
  <c r="D13" i="8" s="1"/>
  <c r="D5" i="11" l="1"/>
  <c r="D28" i="11" s="1"/>
  <c r="C5" i="11"/>
  <c r="C28" i="11" s="1"/>
  <c r="E5" i="11"/>
  <c r="E28" i="11" s="1"/>
  <c r="F13" i="8"/>
  <c r="C21" i="7"/>
  <c r="D27" i="7"/>
  <c r="D22" i="8" s="1"/>
  <c r="C27" i="7"/>
  <c r="C22" i="8" s="1"/>
  <c r="E27" i="7"/>
  <c r="E22" i="8" s="1"/>
  <c r="F14" i="8"/>
  <c r="D8" i="8"/>
  <c r="F8" i="8" s="1"/>
  <c r="F10" i="8"/>
  <c r="D21" i="7"/>
  <c r="E21" i="7"/>
  <c r="C5" i="12"/>
  <c r="C27" i="12" s="1"/>
  <c r="E5" i="12"/>
  <c r="E27" i="12" s="1"/>
  <c r="D23" i="10"/>
  <c r="C23" i="10"/>
  <c r="E12" i="8"/>
  <c r="D12" i="8"/>
  <c r="C12" i="8"/>
  <c r="F22" i="8" l="1"/>
  <c r="F12" i="8"/>
  <c r="D24" i="8"/>
  <c r="F24" i="8" s="1"/>
  <c r="E26" i="8"/>
  <c r="E25" i="8"/>
  <c r="D25" i="8"/>
  <c r="C25" i="8"/>
  <c r="E5" i="10"/>
  <c r="G5" i="10" s="1"/>
  <c r="G23" i="10" s="1"/>
  <c r="D22" i="7"/>
  <c r="D28" i="7" s="1"/>
  <c r="E22" i="7"/>
  <c r="E28" i="7" s="1"/>
  <c r="E29" i="7" s="1"/>
  <c r="C22" i="7"/>
  <c r="C28" i="7" s="1"/>
  <c r="E23" i="10" l="1"/>
  <c r="F25" i="8"/>
  <c r="C33" i="7"/>
  <c r="C29" i="7"/>
  <c r="E33" i="7"/>
</calcChain>
</file>

<file path=xl/sharedStrings.xml><?xml version="1.0" encoding="utf-8"?>
<sst xmlns="http://schemas.openxmlformats.org/spreadsheetml/2006/main" count="2652" uniqueCount="880">
  <si>
    <t>Code</t>
  </si>
  <si>
    <t>DETAILS</t>
  </si>
  <si>
    <t>Total Expenditure</t>
  </si>
  <si>
    <t>Recurrent Expenditure</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</si>
  <si>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</si>
  <si>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</si>
  <si>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</si>
  <si>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</si>
  <si>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</si>
  <si>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</si>
  <si>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</si>
  <si>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</si>
  <si>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</si>
  <si>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</si>
  <si>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</si>
  <si>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Contribution By LGAs</t>
  </si>
  <si>
    <t>Social Benefits</t>
  </si>
  <si>
    <t>Gratuity</t>
  </si>
  <si>
    <t>Pension</t>
  </si>
  <si>
    <t>Other Benefits</t>
  </si>
  <si>
    <t>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</si>
  <si>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</si>
  <si>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</si>
  <si>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</si>
  <si>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</si>
  <si>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</si>
  <si>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</si>
  <si>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</si>
  <si>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</si>
  <si>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</si>
  <si>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</si>
  <si>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</si>
  <si>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</si>
  <si>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</si>
  <si>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</si>
  <si>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</si>
  <si>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Stationaries And 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</si>
  <si>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</si>
  <si>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</si>
  <si>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</si>
  <si>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</si>
  <si>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</si>
  <si>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</si>
  <si>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</si>
  <si>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</si>
  <si>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</si>
  <si>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</si>
  <si>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</si>
  <si>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Annual Reports To Public </t>
  </si>
  <si>
    <t>Maintenance Services – General</t>
  </si>
  <si>
    <t>Maintenance Of Motor Vehicle/ Equipment</t>
  </si>
  <si>
    <t>Maintenance Of Office Furniture</t>
  </si>
  <si>
    <t>Maintenance Of Buildings</t>
  </si>
  <si>
    <t>Maintenance Of Office / It Equipment</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</si>
  <si>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</si>
  <si>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</si>
  <si>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</si>
  <si>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</si>
  <si>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</si>
  <si>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</si>
  <si>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</si>
  <si>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</si>
  <si>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</si>
  <si>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Office Rent</t>
  </si>
  <si>
    <t>Residential Rent</t>
  </si>
  <si>
    <t>Security Vote (Including Operations)</t>
  </si>
  <si>
    <t>Cleaning &amp; Fumigation Services</t>
  </si>
  <si>
    <t>Consulting &amp; Professional Services</t>
  </si>
  <si>
    <t>Financial Consulting</t>
  </si>
  <si>
    <t>Information Technology Consulting</t>
  </si>
  <si>
    <t>Legal Services</t>
  </si>
  <si>
    <t>Agricultural Consulting</t>
  </si>
  <si>
    <t>Medical Consulting</t>
  </si>
  <si>
    <t>Auditing Of Accounts</t>
  </si>
  <si>
    <t>Media Relation Services</t>
  </si>
  <si>
    <t>Other Consulting Services</t>
  </si>
  <si>
    <t>Fuel &amp; Lubricants – General</t>
  </si>
  <si>
    <t>Motor Vehicle Fuel Cost</t>
  </si>
  <si>
    <t>Other Transport Equipment Fuel Cost</t>
  </si>
  <si>
    <t>Plant / Generator Fuel Cost</t>
  </si>
  <si>
    <t>Financial Charges – General</t>
  </si>
  <si>
    <t>Bank Charges</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</si>
  <si>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</si>
  <si>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</si>
  <si>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</si>
  <si>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</si>
  <si>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</si>
  <si>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</si>
  <si>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</si>
  <si>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</si>
  <si>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</si>
  <si>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</si>
  <si>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</si>
  <si>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Annual Budget Expenses &amp; Administration</t>
  </si>
  <si>
    <t>Election-Logistics Support</t>
  </si>
  <si>
    <t>Medical Expenses-International</t>
  </si>
  <si>
    <t>Special Days/Celebrations</t>
  </si>
  <si>
    <t>Grants And Contributions General</t>
  </si>
  <si>
    <t>Local Grants And Contributions</t>
  </si>
  <si>
    <t xml:space="preserve">Grants To Government/Agencies </t>
  </si>
  <si>
    <t>Grants To Communities/Ngos</t>
  </si>
  <si>
    <t>Subsidies General</t>
  </si>
  <si>
    <t>Subsidy To Public/Public Institutions</t>
  </si>
  <si>
    <t>Education Subsidy</t>
  </si>
  <si>
    <t>Religious Pilgrimage Subsidy</t>
  </si>
  <si>
    <t>Exams Fees Subsidy</t>
  </si>
  <si>
    <t>Public Debt Charges</t>
  </si>
  <si>
    <t>Foreign Principal</t>
  </si>
  <si>
    <t>Foreign Principal - Short Term Borrowings</t>
  </si>
  <si>
    <t>Domestic Principal</t>
  </si>
  <si>
    <t>Domestic Principal - Short Term Borrowings</t>
  </si>
  <si>
    <t>Economic</t>
  </si>
  <si>
    <t>Details</t>
  </si>
  <si>
    <t>Assets (Capital Expenditure)</t>
  </si>
  <si>
    <t>Land &amp; Building – General</t>
  </si>
  <si>
    <t>Land And Buildings - Office</t>
  </si>
  <si>
    <t>Infrastructure – General</t>
  </si>
  <si>
    <t>Roads And Drainages</t>
  </si>
  <si>
    <t>Plant &amp; Machinery – General</t>
  </si>
  <si>
    <t>Earthmoving Equipment – Tractors</t>
  </si>
  <si>
    <t>Fixed Assets – General</t>
  </si>
  <si>
    <t>Motor Vehicles</t>
  </si>
  <si>
    <t>Tricycles</t>
  </si>
  <si>
    <t>Motor Cycles</t>
  </si>
  <si>
    <t xml:space="preserve">Bicycles </t>
  </si>
  <si>
    <t>Office Equipment – General</t>
  </si>
  <si>
    <t>Computers</t>
  </si>
  <si>
    <t>Furniture &amp; Fittings – General</t>
  </si>
  <si>
    <t>Chairs</t>
  </si>
  <si>
    <t>Tables</t>
  </si>
  <si>
    <t>Other Specialised Assets-Gen</t>
  </si>
  <si>
    <t>Biological Assets/Livestock</t>
  </si>
  <si>
    <t>Laboratory/Medical Equipment</t>
  </si>
  <si>
    <t>Agricultural Equipment</t>
  </si>
  <si>
    <t>Educational Materials/Equipment</t>
  </si>
  <si>
    <t>Land &amp; Buildings – Administrative</t>
  </si>
  <si>
    <t>Land &amp; Buildings – Residential</t>
  </si>
  <si>
    <t>Other Investment Property</t>
  </si>
  <si>
    <t>Intangible Assets</t>
  </si>
  <si>
    <t>Goodwill (Acquired)</t>
  </si>
  <si>
    <t>Research &amp; Development</t>
  </si>
  <si>
    <t>Trade fair and Exhibitions</t>
  </si>
  <si>
    <t>Asset Under Construction</t>
  </si>
  <si>
    <r>
      <t xml:space="preserve">KATSINA STATE MINISTRY FOR LOCAL GOVERNMENT AND CHIEFTANCY AFFAIRS                </t>
    </r>
    <r>
      <rPr>
        <b/>
        <i/>
        <sz val="12"/>
        <color theme="1"/>
        <rFont val="Tahoma"/>
        <family val="2"/>
      </rPr>
      <t>F.xii</t>
    </r>
  </si>
  <si>
    <t>Economic
Code</t>
  </si>
  <si>
    <t>Program
Code</t>
  </si>
  <si>
    <t>Investment - Land &amp; Building - Gen</t>
  </si>
  <si>
    <t>EXPENDITURES</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</si>
  <si>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</si>
  <si>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</si>
  <si>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</si>
  <si>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</si>
  <si>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</si>
  <si>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</si>
  <si>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</si>
  <si>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</si>
  <si>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</si>
  <si>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</si>
  <si>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</si>
  <si>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 xml:space="preserve">CONTRIBUTION BY LGAs </t>
  </si>
  <si>
    <t>SOCIAL BENEFITS</t>
  </si>
  <si>
    <t>GRATUITY</t>
  </si>
  <si>
    <t>PENSION</t>
  </si>
  <si>
    <t>OTHER 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</si>
  <si>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</si>
  <si>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</si>
  <si>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</si>
  <si>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</si>
  <si>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</si>
  <si>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</si>
  <si>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</si>
  <si>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</si>
  <si>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</si>
  <si>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</si>
  <si>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</si>
  <si>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</si>
  <si>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</si>
  <si>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</si>
  <si>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</si>
  <si>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STATIONERIES/CONSUMABLES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</si>
  <si>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</si>
  <si>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</si>
  <si>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</si>
  <si>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</si>
  <si>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</si>
  <si>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</si>
  <si>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</si>
  <si>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</si>
  <si>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</si>
  <si>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</si>
  <si>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</si>
  <si>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REPORTS TO PUBLIC </t>
  </si>
  <si>
    <t>MAINTENANCE SERVICES – GENERAL</t>
  </si>
  <si>
    <t>MAINTENANCE OF MOTOR VEHICLE</t>
  </si>
  <si>
    <t>MAINTENANCE OF OFFICE FURNITURE</t>
  </si>
  <si>
    <t>MAINTENANCE OF OFFICE BUILDING / RESIDENTIAL QTRS</t>
  </si>
  <si>
    <t>MAINTENANCE OF OFFICE / IT EQUIPMENTS</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</si>
  <si>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</si>
  <si>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</si>
  <si>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</si>
  <si>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</si>
  <si>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</si>
  <si>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</si>
  <si>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</si>
  <si>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</si>
  <si>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</si>
  <si>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RESIDENTIAL RENT</t>
  </si>
  <si>
    <t>SECURITY VOTE (INCLUDING OPERATIONS)</t>
  </si>
  <si>
    <t>CLEANING &amp; FUMIGATION SERVICES</t>
  </si>
  <si>
    <t>CONSULTING &amp; PROFESSIONAL SERVICES – GENERAL</t>
  </si>
  <si>
    <t>FINANCIAL CONSULTING</t>
  </si>
  <si>
    <t>INFORMATION TECHNOLOGY CONSULTING</t>
  </si>
  <si>
    <t>LEGAL SERVICES</t>
  </si>
  <si>
    <t>AGRICULTURAL CONSULTING</t>
  </si>
  <si>
    <t>MEDICAL CONSULTING</t>
  </si>
  <si>
    <t>FUEL &amp; LUBRICANTS – GENERAL</t>
  </si>
  <si>
    <t>MOTOR VEHICLE FUEL COST</t>
  </si>
  <si>
    <t>OTHER TRANSPORT EQUIPMENT FUEL COST</t>
  </si>
  <si>
    <t>PLANT / GENERATOR FUEL COST</t>
  </si>
  <si>
    <t>FINANCIAL CHARGES - GENERAL</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</si>
  <si>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</si>
  <si>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</si>
  <si>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</si>
  <si>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</si>
  <si>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</si>
  <si>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</si>
  <si>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</si>
  <si>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</si>
  <si>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</si>
  <si>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</si>
  <si>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</si>
  <si>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 xml:space="preserve">ANNUAL BUDGET EXPENSES </t>
  </si>
  <si>
    <t>ELECTION-LOGISTICS SUPPORT</t>
  </si>
  <si>
    <t>SPECIAL DAYS/CELEBRATIONS</t>
  </si>
  <si>
    <t>GRANTS AND CONTRIBUTIONS</t>
  </si>
  <si>
    <t>LOCAL GRANTS AND CONTRIBUTIONS</t>
  </si>
  <si>
    <t>GRANTS TO GOVERNMENT AGENCIES</t>
  </si>
  <si>
    <t>GRANTS TO COMMUNITIES/NGOs</t>
  </si>
  <si>
    <t>ASSETS (CAPITAL EXPENDITURE)</t>
  </si>
  <si>
    <t>NON-CURRENT (FIXED) ASSETS</t>
  </si>
  <si>
    <t>FIXED ASSETS - PROPERTY, PLANT &amp; EQUIPMENT</t>
  </si>
  <si>
    <t>LAND &amp; BUILDING – GENERAL</t>
  </si>
  <si>
    <t>LAND &amp; BUILDINGS – ADMINISTRATIVE</t>
  </si>
  <si>
    <t>LAND &amp; BUILDINGS – RESIDENTIAL</t>
  </si>
  <si>
    <t>OTHER STORAGE FACILITIES</t>
  </si>
  <si>
    <t>INFRASTRUCTURE – GENERAL</t>
  </si>
  <si>
    <t>ROADS &amp; BRIDGES</t>
  </si>
  <si>
    <t>ZOOS, PARKS &amp; RESERVES</t>
  </si>
  <si>
    <t>SECURITY INSTALLATIONS/ EQUIPMENT</t>
  </si>
  <si>
    <t>ELECTRICITY TRANSMISSION NETWORK</t>
  </si>
  <si>
    <t>WATER DISTRIBUTION NETWORK</t>
  </si>
  <si>
    <t>SEWAGE/ DRAINAGE NETWORK</t>
  </si>
  <si>
    <t>DAMS</t>
  </si>
  <si>
    <t>SPECIALISED SECURITY EQUIPMENT (E.G. SATELLITE)</t>
  </si>
  <si>
    <t>MONUMENTS</t>
  </si>
  <si>
    <t>HERITAGE ASSETS</t>
  </si>
  <si>
    <t>BOREHOLES &amp; OTHER WATER FACILITIES</t>
  </si>
  <si>
    <t>WASTE DISPOSAL EQUIPMENTS</t>
  </si>
  <si>
    <t>PLANT &amp; MACHINERY – GENERAL</t>
  </si>
  <si>
    <t xml:space="preserve">POWER PLANTS </t>
  </si>
  <si>
    <t>POWER GENERATING SETS</t>
  </si>
  <si>
    <t>FIXED ASSETS – GENERAL</t>
  </si>
  <si>
    <t>MOTOR VEHICLES</t>
  </si>
  <si>
    <t>OFFICE EQUIPMENT – GENERAL</t>
  </si>
  <si>
    <t>COMPUTERS</t>
  </si>
  <si>
    <t>PRINTERS</t>
  </si>
  <si>
    <t>OTHER EQUIPMENTS</t>
  </si>
  <si>
    <t>FURNITURE &amp; FITTINGS – GENERAL</t>
  </si>
  <si>
    <t>CHAIRS</t>
  </si>
  <si>
    <t>TABLES</t>
  </si>
  <si>
    <t>SAFES/ FILE CABINETS/ CUPBOARDS</t>
  </si>
  <si>
    <t>SPECIALISED ASSETS-GENERAL</t>
  </si>
  <si>
    <t>BIOLOGICAL ASSETS</t>
  </si>
  <si>
    <t>LABORATORY/MEDICAL EQUIPMENTS</t>
  </si>
  <si>
    <t>AGRICULTURAL MATERIALS AND EQUIPMENTS</t>
  </si>
  <si>
    <t>EDUCATIONAL MATERIALS/EQUIPMENTS</t>
  </si>
  <si>
    <t>INVESTMENT PROPERTY</t>
  </si>
  <si>
    <t>INVESTMENT - LAND &amp; BUILDING – GEN</t>
  </si>
  <si>
    <t>LAND &amp; BUILDINGS - ADMINISTRATIVE INVESTMENT PROPERTY</t>
  </si>
  <si>
    <t>LAND &amp; BUILDINGS - RESIDENTIAL INVESTMENT PROPERTY</t>
  </si>
  <si>
    <t>OTHER STORAGE FACILITIES INVESTMENT PROPERTY</t>
  </si>
  <si>
    <t>INTANGIBLE ASSETS</t>
  </si>
  <si>
    <t>GOODWILL (ACQUIRED)</t>
  </si>
  <si>
    <t>PATENT RIGHT</t>
  </si>
  <si>
    <t>TRADE MARK</t>
  </si>
  <si>
    <t>FRANCHISE</t>
  </si>
  <si>
    <t>RESEARCH &amp; DEVELOPMENT</t>
  </si>
  <si>
    <t>BROADCAST RIGHTS</t>
  </si>
  <si>
    <t>CONTINGENCY</t>
  </si>
  <si>
    <t>SOFTWARE</t>
  </si>
  <si>
    <t>S/N</t>
  </si>
  <si>
    <t>OPENING BALANCE</t>
  </si>
  <si>
    <t>RECEIPTS:</t>
  </si>
  <si>
    <t>LG SHARE OF FAAC</t>
  </si>
  <si>
    <t>INDEPENDENT REVENUE</t>
  </si>
  <si>
    <t>AID &amp; GRANTS</t>
  </si>
  <si>
    <t>OTHER CAPITAL RECEIPTS</t>
  </si>
  <si>
    <t>TOTAL CURRENT YEAR RECEIPTS</t>
  </si>
  <si>
    <t>TOTAL PROJECTED FUNDS AVAILABLE</t>
  </si>
  <si>
    <t>EXPENDITURE:</t>
  </si>
  <si>
    <t>A:  RECURRENT DEBT</t>
  </si>
  <si>
    <t xml:space="preserve"> LOANS REPAYMENT</t>
  </si>
  <si>
    <t>TOTAL RECURRENT DEBT</t>
  </si>
  <si>
    <t>B:  RECURRENT EXPENDITURE - NON-DEBT</t>
  </si>
  <si>
    <t>PERSONNEL COSTS</t>
  </si>
  <si>
    <t>OVERHEAD COSTS</t>
  </si>
  <si>
    <t>TOTAL RECURRENT NON-DEBT</t>
  </si>
  <si>
    <t>TOTAL RECURRENT EXPENDITURE</t>
  </si>
  <si>
    <t>C:  CAPITAL EXPENDITURE BY SECTORS</t>
  </si>
  <si>
    <t>ADMINISTRATION SECTOR</t>
  </si>
  <si>
    <t>ECONOMIC SECTOR</t>
  </si>
  <si>
    <t>SOCIAL SECTOR</t>
  </si>
  <si>
    <t>TOTAL CAPITAL EXPENDITURE</t>
  </si>
  <si>
    <t>TOTAL EXPENDITURE (BUDGET SIZE)</t>
  </si>
  <si>
    <t>BUDGET SURPLUS/(DEFICIT)</t>
  </si>
  <si>
    <t>FINANCE DEFICIT BY:</t>
  </si>
  <si>
    <t>INTERNAL LOANS/BORROWINGS</t>
  </si>
  <si>
    <t>TOTAL LOANS</t>
  </si>
  <si>
    <t>CLOSING BALANCE</t>
  </si>
  <si>
    <t xml:space="preserve">Item </t>
  </si>
  <si>
    <t>%</t>
  </si>
  <si>
    <t>A</t>
  </si>
  <si>
    <t>Opening Balance</t>
  </si>
  <si>
    <t>B</t>
  </si>
  <si>
    <t>Recurrent Revenue</t>
  </si>
  <si>
    <t>D</t>
  </si>
  <si>
    <t>Transfer to Capital Account</t>
  </si>
  <si>
    <t>C</t>
  </si>
  <si>
    <t>Capital Receipts</t>
  </si>
  <si>
    <t>E</t>
  </si>
  <si>
    <t>3200 - ASSETS (CAPITAL EXPENDITURE)</t>
  </si>
  <si>
    <t>F</t>
  </si>
  <si>
    <t xml:space="preserve">Total Revenue </t>
  </si>
  <si>
    <t>G</t>
  </si>
  <si>
    <t>Budget Surplus /(Deficit) =A+B+C-D-E</t>
  </si>
  <si>
    <r>
      <t>1100</t>
    </r>
    <r>
      <rPr>
        <sz val="12"/>
        <color theme="1"/>
        <rFont val="Tahoma"/>
        <family val="2"/>
      </rPr>
      <t xml:space="preserve"> -LOCAL GOVERNMENT SHARE OF FAAC</t>
    </r>
  </si>
  <si>
    <r>
      <t>1200</t>
    </r>
    <r>
      <rPr>
        <sz val="12"/>
        <color theme="1"/>
        <rFont val="Tahoma"/>
        <family val="2"/>
      </rPr>
      <t>-INDEPENDENT REVENUE</t>
    </r>
  </si>
  <si>
    <r>
      <t>2100</t>
    </r>
    <r>
      <rPr>
        <sz val="12"/>
        <color theme="1"/>
        <rFont val="Tahoma"/>
        <family val="2"/>
      </rPr>
      <t xml:space="preserve"> - PERSONNEL COST</t>
    </r>
  </si>
  <si>
    <r>
      <t>2200</t>
    </r>
    <r>
      <rPr>
        <sz val="12"/>
        <color theme="1"/>
        <rFont val="Tahoma"/>
        <family val="2"/>
      </rPr>
      <t xml:space="preserve"> - OTHER RECURRENT COST</t>
    </r>
  </si>
  <si>
    <r>
      <t>1300</t>
    </r>
    <r>
      <rPr>
        <sz val="12"/>
        <color theme="1"/>
        <rFont val="Tahoma"/>
        <family val="2"/>
      </rPr>
      <t xml:space="preserve"> - AID AND GRANTS</t>
    </r>
  </si>
  <si>
    <r>
      <t>1400</t>
    </r>
    <r>
      <rPr>
        <sz val="12"/>
        <color theme="1"/>
        <rFont val="Tahoma"/>
        <family val="2"/>
      </rPr>
      <t>- OTHER CAPITAL RECEIPTS</t>
    </r>
  </si>
  <si>
    <t xml:space="preserve"> </t>
  </si>
  <si>
    <r>
      <t>REVENUE</t>
    </r>
    <r>
      <rPr>
        <sz val="11"/>
        <color rgb="FF000000"/>
        <rFont val="Tahoma"/>
        <family val="2"/>
      </rPr>
      <t xml:space="preserve"> </t>
    </r>
  </si>
  <si>
    <r>
      <t>GOVERNMENT SHARE OF FAAC</t>
    </r>
    <r>
      <rPr>
        <sz val="11"/>
        <color rgb="FF000000"/>
        <rFont val="Tahoma"/>
        <family val="2"/>
      </rPr>
      <t xml:space="preserve"> </t>
    </r>
  </si>
  <si>
    <r>
      <t>LG GOVERNMENT SHARE OF STATUTORY REVENUE</t>
    </r>
    <r>
      <rPr>
        <sz val="11"/>
        <color rgb="FF000000"/>
        <rFont val="Tahoma"/>
        <family val="2"/>
      </rPr>
      <t xml:space="preserve"> </t>
    </r>
  </si>
  <si>
    <r>
      <t>LG GOVERNMENT SHARE OF VAT</t>
    </r>
    <r>
      <rPr>
        <sz val="11"/>
        <color rgb="FF000000"/>
        <rFont val="Tahoma"/>
        <family val="2"/>
      </rPr>
      <t xml:space="preserve"> </t>
    </r>
  </si>
  <si>
    <t xml:space="preserve">LG SHARE OF VAT </t>
  </si>
  <si>
    <r>
      <t>LG GOVERNMENT SHARE OF OTHER REVENUE</t>
    </r>
    <r>
      <rPr>
        <sz val="11"/>
        <color rgb="FF000000"/>
        <rFont val="Tahoma"/>
        <family val="2"/>
      </rPr>
      <t xml:space="preserve"> </t>
    </r>
  </si>
  <si>
    <t xml:space="preserve">EXCESS CRUDE </t>
  </si>
  <si>
    <t xml:space="preserve">LG SPECIAL ALLOCATIONS </t>
  </si>
  <si>
    <r>
      <t>INDEPENDENT REVENUE</t>
    </r>
    <r>
      <rPr>
        <sz val="11"/>
        <color rgb="FF000000"/>
        <rFont val="Tahoma"/>
        <family val="2"/>
      </rPr>
      <t xml:space="preserve"> </t>
    </r>
  </si>
  <si>
    <r>
      <t>TAX REVENUE</t>
    </r>
    <r>
      <rPr>
        <sz val="11"/>
        <color rgb="FF000000"/>
        <rFont val="Tahoma"/>
        <family val="2"/>
      </rPr>
      <t xml:space="preserve"> </t>
    </r>
  </si>
  <si>
    <r>
      <t>OTHER TAXES</t>
    </r>
    <r>
      <rPr>
        <sz val="11"/>
        <color rgb="FF000000"/>
        <rFont val="Tahoma"/>
        <family val="2"/>
      </rPr>
      <t xml:space="preserve"> </t>
    </r>
  </si>
  <si>
    <t xml:space="preserve">STAMP DUTY </t>
  </si>
  <si>
    <t xml:space="preserve">DEVELOPMENT TAX/LEVY </t>
  </si>
  <si>
    <t xml:space="preserve">LIVESTOCK TAX </t>
  </si>
  <si>
    <t xml:space="preserve">OTHER SERVICE TAXES </t>
  </si>
  <si>
    <r>
      <t>NON-TAX REVENUE</t>
    </r>
    <r>
      <rPr>
        <sz val="11"/>
        <color rgb="FF000000"/>
        <rFont val="Tahoma"/>
        <family val="2"/>
      </rPr>
      <t xml:space="preserve"> </t>
    </r>
  </si>
  <si>
    <r>
      <t>LICENCES – GENERAL</t>
    </r>
    <r>
      <rPr>
        <sz val="11"/>
        <color rgb="FF000000"/>
        <rFont val="Tahoma"/>
        <family val="2"/>
      </rPr>
      <t xml:space="preserve"> </t>
    </r>
  </si>
  <si>
    <r>
      <t>RADIO/TELEVISION STATION LICENCES</t>
    </r>
    <r>
      <rPr>
        <b/>
        <sz val="11"/>
        <color rgb="FF000000"/>
        <rFont val="Tahoma"/>
        <family val="2"/>
      </rPr>
      <t xml:space="preserve"> </t>
    </r>
  </si>
  <si>
    <r>
      <t>REGISTATION OF VOLUNTARY ORGANIZATIONS</t>
    </r>
    <r>
      <rPr>
        <b/>
        <sz val="11"/>
        <color rgb="FF000000"/>
        <rFont val="Tahoma"/>
        <family val="2"/>
      </rPr>
      <t xml:space="preserve"> </t>
    </r>
  </si>
  <si>
    <r>
      <t>BAKE HOUSE LICENCE</t>
    </r>
    <r>
      <rPr>
        <b/>
        <sz val="11"/>
        <color rgb="FF000000"/>
        <rFont val="Tahoma"/>
        <family val="2"/>
      </rPr>
      <t xml:space="preserve"> </t>
    </r>
  </si>
  <si>
    <r>
      <t>BRICKMAKING, ETC LICENCE</t>
    </r>
    <r>
      <rPr>
        <b/>
        <sz val="11"/>
        <color rgb="FF000000"/>
        <rFont val="Tahoma"/>
        <family val="2"/>
      </rPr>
      <t xml:space="preserve"> </t>
    </r>
  </si>
  <si>
    <r>
      <t>CART LICENCES</t>
    </r>
    <r>
      <rPr>
        <b/>
        <sz val="11"/>
        <color rgb="FF000000"/>
        <rFont val="Tahoma"/>
        <family val="2"/>
      </rPr>
      <t xml:space="preserve"> </t>
    </r>
  </si>
  <si>
    <r>
      <t>DANE GUN LICENCES</t>
    </r>
    <r>
      <rPr>
        <b/>
        <sz val="11"/>
        <color rgb="FF000000"/>
        <rFont val="Tahoma"/>
        <family val="2"/>
      </rPr>
      <t xml:space="preserve"> </t>
    </r>
  </si>
  <si>
    <r>
      <t>CATTLE DEALER LICENCES</t>
    </r>
    <r>
      <rPr>
        <b/>
        <sz val="11"/>
        <color rgb="FF000000"/>
        <rFont val="Tahoma"/>
        <family val="2"/>
      </rPr>
      <t xml:space="preserve"> </t>
    </r>
  </si>
  <si>
    <r>
      <t>DRIED FISH &amp; MEAT LICENCES</t>
    </r>
    <r>
      <rPr>
        <b/>
        <sz val="11"/>
        <color rgb="FF000000"/>
        <rFont val="Tahoma"/>
        <family val="2"/>
      </rPr>
      <t xml:space="preserve"> </t>
    </r>
  </si>
  <si>
    <r>
      <t>PET (DOG) LICENCES</t>
    </r>
    <r>
      <rPr>
        <b/>
        <sz val="11"/>
        <color rgb="FF000000"/>
        <rFont val="Tahoma"/>
        <family val="2"/>
      </rPr>
      <t xml:space="preserve"> </t>
    </r>
  </si>
  <si>
    <r>
      <t>FISHING PERMITS</t>
    </r>
    <r>
      <rPr>
        <b/>
        <sz val="11"/>
        <color rgb="FF000000"/>
        <rFont val="Tahoma"/>
        <family val="2"/>
      </rPr>
      <t xml:space="preserve"> </t>
    </r>
  </si>
  <si>
    <r>
      <t>HAWKER'S PERMITS</t>
    </r>
    <r>
      <rPr>
        <b/>
        <sz val="11"/>
        <color rgb="FF000000"/>
        <rFont val="Tahoma"/>
        <family val="2"/>
      </rPr>
      <t xml:space="preserve"> </t>
    </r>
  </si>
  <si>
    <r>
      <t>HUNTING PERMITS</t>
    </r>
    <r>
      <rPr>
        <b/>
        <sz val="11"/>
        <color rgb="FF000000"/>
        <rFont val="Tahoma"/>
        <family val="2"/>
      </rPr>
      <t xml:space="preserve"> </t>
    </r>
  </si>
  <si>
    <r>
      <t>PRODUCE BUYING LICENCES</t>
    </r>
    <r>
      <rPr>
        <b/>
        <sz val="11"/>
        <color rgb="FF000000"/>
        <rFont val="Tahoma"/>
        <family val="2"/>
      </rPr>
      <t xml:space="preserve"> </t>
    </r>
  </si>
  <si>
    <t xml:space="preserve">ABBATOIR/SLAUGHTER LICENSES </t>
  </si>
  <si>
    <r>
      <t>TRACTOR HIRING SERVICES</t>
    </r>
    <r>
      <rPr>
        <b/>
        <sz val="11"/>
        <color rgb="FF000000"/>
        <rFont val="Tahoma"/>
        <family val="2"/>
      </rPr>
      <t xml:space="preserve"> </t>
    </r>
  </si>
  <si>
    <r>
      <t>BOREHOLE DRILLING LICENCES</t>
    </r>
    <r>
      <rPr>
        <b/>
        <sz val="11"/>
        <color rgb="FF000000"/>
        <rFont val="Tahoma"/>
        <family val="2"/>
      </rPr>
      <t xml:space="preserve"> </t>
    </r>
  </si>
  <si>
    <r>
      <t>POOL BETTING &amp; CASINO LICENCES/GAMING</t>
    </r>
    <r>
      <rPr>
        <b/>
        <sz val="11"/>
        <color rgb="FF000000"/>
        <rFont val="Tahoma"/>
        <family val="2"/>
      </rPr>
      <t xml:space="preserve"> </t>
    </r>
  </si>
  <si>
    <t xml:space="preserve">CINEMATOGRAPH LICENCES </t>
  </si>
  <si>
    <r>
      <t>MOTOR VEHICLE LICENCES</t>
    </r>
    <r>
      <rPr>
        <b/>
        <sz val="11"/>
        <color rgb="FF000000"/>
        <rFont val="Tahoma"/>
        <family val="2"/>
      </rPr>
      <t xml:space="preserve"> </t>
    </r>
  </si>
  <si>
    <r>
      <t>PATENT MEDICINE &amp; DRUG STORES LICENCES</t>
    </r>
    <r>
      <rPr>
        <b/>
        <sz val="11"/>
        <color rgb="FF000000"/>
        <rFont val="Tahoma"/>
        <family val="2"/>
      </rPr>
      <t xml:space="preserve"> </t>
    </r>
  </si>
  <si>
    <r>
      <t>PRIVATE SCHOOLS LICENCES</t>
    </r>
    <r>
      <rPr>
        <b/>
        <sz val="11"/>
        <color rgb="FF000000"/>
        <rFont val="Tahoma"/>
        <family val="2"/>
      </rPr>
      <t xml:space="preserve"> </t>
    </r>
  </si>
  <si>
    <r>
      <t>HEALTH FACILITIES LICENCES</t>
    </r>
    <r>
      <rPr>
        <b/>
        <sz val="11"/>
        <color rgb="FF000000"/>
        <rFont val="Tahoma"/>
        <family val="2"/>
      </rPr>
      <t xml:space="preserve"> </t>
    </r>
  </si>
  <si>
    <r>
      <t>TRADE PERMIT LICENCES</t>
    </r>
    <r>
      <rPr>
        <b/>
        <sz val="11"/>
        <color rgb="FF000000"/>
        <rFont val="Tahoma"/>
        <family val="2"/>
      </rPr>
      <t xml:space="preserve"> </t>
    </r>
  </si>
  <si>
    <r>
      <t>FORESTRY/TIMBER LICENCE</t>
    </r>
    <r>
      <rPr>
        <b/>
        <sz val="11"/>
        <color rgb="FF000000"/>
        <rFont val="Tahoma"/>
        <family val="2"/>
      </rPr>
      <t xml:space="preserve"> </t>
    </r>
  </si>
  <si>
    <r>
      <t>TRICYCLE DEALERSHIP LICENCES</t>
    </r>
    <r>
      <rPr>
        <b/>
        <sz val="11"/>
        <color rgb="FF000000"/>
        <rFont val="Tahoma"/>
        <family val="2"/>
      </rPr>
      <t xml:space="preserve"> </t>
    </r>
  </si>
  <si>
    <r>
      <t>HIDES AND SKIN LICENCES</t>
    </r>
    <r>
      <rPr>
        <b/>
        <sz val="11"/>
        <color rgb="FF000000"/>
        <rFont val="Tahoma"/>
        <family val="2"/>
      </rPr>
      <t xml:space="preserve"> </t>
    </r>
  </si>
  <si>
    <r>
      <t>RENEWAL OF LICENCES</t>
    </r>
    <r>
      <rPr>
        <b/>
        <sz val="11"/>
        <color rgb="FF000000"/>
        <rFont val="Tahoma"/>
        <family val="2"/>
      </rPr>
      <t xml:space="preserve"> </t>
    </r>
  </si>
  <si>
    <r>
      <t>FEES – GENERAL</t>
    </r>
    <r>
      <rPr>
        <sz val="11"/>
        <color rgb="FF000000"/>
        <rFont val="Tahoma"/>
        <family val="2"/>
      </rPr>
      <t xml:space="preserve"> </t>
    </r>
  </si>
  <si>
    <t xml:space="preserve">WEIGHTAND MEASURE FEES </t>
  </si>
  <si>
    <t xml:space="preserve">CONTRACTOR REGISTRATION FEES </t>
  </si>
  <si>
    <t xml:space="preserve">ATTESTATION OF BACHELORHOOD  FEES </t>
  </si>
  <si>
    <t xml:space="preserve">TENDER FEES </t>
  </si>
  <si>
    <t xml:space="preserve">FIRE SAFETY CERTIFICATE FEES </t>
  </si>
  <si>
    <t xml:space="preserve">PROFESSIONAL REGISTRATION FEES </t>
  </si>
  <si>
    <t xml:space="preserve">BILL BOARD ADVERTISEMENT FEES </t>
  </si>
  <si>
    <t xml:space="preserve">SURVEY/ PLANNING/ BUILDING FEES </t>
  </si>
  <si>
    <t xml:space="preserve">LABORATORY FEES </t>
  </si>
  <si>
    <t xml:space="preserve">ASSOCIATION FEES </t>
  </si>
  <si>
    <t xml:space="preserve">BIRTH AND DEATH REGISTRATION FEE </t>
  </si>
  <si>
    <t xml:space="preserve">CHANGE OF OWNERSHIP FEES </t>
  </si>
  <si>
    <t xml:space="preserve">AGRICULTURAL/VETINARY SERVICES FEES </t>
  </si>
  <si>
    <t xml:space="preserve">LAND USE FEES </t>
  </si>
  <si>
    <t xml:space="preserve">DEVELOPMENT LEVIES </t>
  </si>
  <si>
    <t xml:space="preserve">BUSINESS/TRADE OPERATING FEES </t>
  </si>
  <si>
    <t xml:space="preserve">INSPECTION FEES </t>
  </si>
  <si>
    <t xml:space="preserve">TIMBER AND FOREST FALLING FEE </t>
  </si>
  <si>
    <t xml:space="preserve">APPLICATIONS FEES </t>
  </si>
  <si>
    <t xml:space="preserve">SPORTS/RECREATIONAL FACILITIES FEES </t>
  </si>
  <si>
    <t xml:space="preserve">INDIGENSHIP REGISTRATION FEES </t>
  </si>
  <si>
    <t xml:space="preserve">PROCESSING FEE </t>
  </si>
  <si>
    <r>
      <t>FINES – GENERAL</t>
    </r>
    <r>
      <rPr>
        <sz val="11"/>
        <color rgb="FF000000"/>
        <rFont val="Tahoma"/>
        <family val="2"/>
      </rPr>
      <t xml:space="preserve"> </t>
    </r>
  </si>
  <si>
    <t xml:space="preserve">FINES/PENALTIES </t>
  </si>
  <si>
    <r>
      <t>SALES – GENERAL</t>
    </r>
    <r>
      <rPr>
        <sz val="11"/>
        <color rgb="FF000000"/>
        <rFont val="Tahoma"/>
        <family val="2"/>
      </rPr>
      <t xml:space="preserve"> </t>
    </r>
  </si>
  <si>
    <t xml:space="preserve">SALES OF JOURNAL &amp; PUBLICATIONS </t>
  </si>
  <si>
    <t xml:space="preserve">SALES OF BOOKS </t>
  </si>
  <si>
    <t xml:space="preserve">SALES OF ID CARDS </t>
  </si>
  <si>
    <t xml:space="preserve">SALES OF STORES/SCRAPS/UNSERVICABLE ITEMS </t>
  </si>
  <si>
    <t xml:space="preserve">SALES OF IMPROVED SEEDS/CHEMICAL </t>
  </si>
  <si>
    <t xml:space="preserve">PROCEEDS FROM SALES OF FARM PRODUCE </t>
  </si>
  <si>
    <t xml:space="preserve">PROCEEDS FROM SALES OF GOVT. VEHICLES </t>
  </si>
  <si>
    <t xml:space="preserve">PROCEEDS FROM SALES OF DRUGS AND MEDICATIONS </t>
  </si>
  <si>
    <t xml:space="preserve">PROCEEDS FROM SALES OF GOVT. BUILDING </t>
  </si>
  <si>
    <t xml:space="preserve">SALES OF UNIFORMS </t>
  </si>
  <si>
    <t xml:space="preserve">SALES OF FORMS </t>
  </si>
  <si>
    <t xml:space="preserve">SALES OF PLAN PHOSTAT PRINT/MAP </t>
  </si>
  <si>
    <t xml:space="preserve">SALES OF REAGENTS &amp; CHEMICALS </t>
  </si>
  <si>
    <r>
      <t>EARNINGS – GENERAL</t>
    </r>
    <r>
      <rPr>
        <sz val="11"/>
        <color rgb="FF000000"/>
        <rFont val="Tahoma"/>
        <family val="2"/>
      </rPr>
      <t xml:space="preserve"> </t>
    </r>
  </si>
  <si>
    <t xml:space="preserve">EARNINGS FROM CONSULTANCY SERVICES </t>
  </si>
  <si>
    <t xml:space="preserve">EARNINGS FROM LABORATORY SERVICES </t>
  </si>
  <si>
    <t xml:space="preserve">EARNINGS FROM HIRE OF PLANTS &amp; EQUIPMENT </t>
  </si>
  <si>
    <t xml:space="preserve">EARNINGS FROM THE USE OF GOVT. VEHICLES </t>
  </si>
  <si>
    <t xml:space="preserve">EARNINGS FROM THE USE OF GOVT. HALLS/OTHERS </t>
  </si>
  <si>
    <t xml:space="preserve">EARNINGS FROM MEDICAL SERVICES </t>
  </si>
  <si>
    <t xml:space="preserve">EARNINGS FROM AGRICULTURAL PRODUCE </t>
  </si>
  <si>
    <t xml:space="preserve">EARNINGS FROM TOURISM/CULTURE/ARTS CENTRES </t>
  </si>
  <si>
    <t xml:space="preserve">EARNINGS FROM COMMERCIAL ACTIVITIES </t>
  </si>
  <si>
    <r>
      <t>RENT ON GOVERNMENT BUILDINGS – GENERAL</t>
    </r>
    <r>
      <rPr>
        <sz val="11"/>
        <color rgb="FF000000"/>
        <rFont val="Tahoma"/>
        <family val="2"/>
      </rPr>
      <t xml:space="preserve"> </t>
    </r>
  </si>
  <si>
    <t xml:space="preserve">RENT ON GOVT.QUARTERS </t>
  </si>
  <si>
    <t xml:space="preserve">RENT ON GOVT BUILDINGS </t>
  </si>
  <si>
    <t xml:space="preserve">RENT ON CONFERENCE CENTRES/HALLS </t>
  </si>
  <si>
    <r>
      <t>RENT ON LAND &amp; OTHERS – GENERAL</t>
    </r>
    <r>
      <rPr>
        <sz val="11"/>
        <color rgb="FF000000"/>
        <rFont val="Tahoma"/>
        <family val="2"/>
      </rPr>
      <t xml:space="preserve"> </t>
    </r>
  </si>
  <si>
    <t xml:space="preserve">RENT ON GOVT. LAND </t>
  </si>
  <si>
    <r>
      <t>REPAYMENTS – GENERAL</t>
    </r>
    <r>
      <rPr>
        <sz val="11"/>
        <color rgb="FF000000"/>
        <rFont val="Tahoma"/>
        <family val="2"/>
      </rPr>
      <t xml:space="preserve"> </t>
    </r>
  </si>
  <si>
    <t xml:space="preserve">OTHER REPAYMENTS </t>
  </si>
  <si>
    <r>
      <t>INVESTMENT INCOME</t>
    </r>
    <r>
      <rPr>
        <sz val="11"/>
        <color rgb="FF000000"/>
        <rFont val="Tahoma"/>
        <family val="2"/>
      </rPr>
      <t xml:space="preserve"> </t>
    </r>
  </si>
  <si>
    <t xml:space="preserve">DIVIDEND RECEIVED </t>
  </si>
  <si>
    <t xml:space="preserve">OTHER INVESTMENT INCOME </t>
  </si>
  <si>
    <r>
      <t>INTEREST EARNED</t>
    </r>
    <r>
      <rPr>
        <sz val="11"/>
        <color rgb="FF000000"/>
        <rFont val="Tahoma"/>
        <family val="2"/>
      </rPr>
      <t xml:space="preserve"> </t>
    </r>
  </si>
  <si>
    <t xml:space="preserve">BANK INTEREST </t>
  </si>
  <si>
    <r>
      <t>AID AND GRANTS</t>
    </r>
    <r>
      <rPr>
        <sz val="11"/>
        <color rgb="FF000000"/>
        <rFont val="Tahoma"/>
        <family val="2"/>
      </rPr>
      <t xml:space="preserve"> </t>
    </r>
  </si>
  <si>
    <r>
      <t>AID</t>
    </r>
    <r>
      <rPr>
        <sz val="11"/>
        <color rgb="FF000000"/>
        <rFont val="Tahoma"/>
        <family val="2"/>
      </rPr>
      <t xml:space="preserve"> </t>
    </r>
  </si>
  <si>
    <r>
      <t>DOMESTIC AIDS</t>
    </r>
    <r>
      <rPr>
        <sz val="11"/>
        <color rgb="FF000000"/>
        <rFont val="Tahoma"/>
        <family val="2"/>
      </rPr>
      <t xml:space="preserve"> </t>
    </r>
  </si>
  <si>
    <t xml:space="preserve">CURRENT DOMESTIC AIDS </t>
  </si>
  <si>
    <t xml:space="preserve">CAPITAL DOMESTIC AIDS </t>
  </si>
  <si>
    <r>
      <t>FOREIGN AIDS</t>
    </r>
    <r>
      <rPr>
        <sz val="11"/>
        <color rgb="FF000000"/>
        <rFont val="Tahoma"/>
        <family val="2"/>
      </rPr>
      <t xml:space="preserve"> </t>
    </r>
  </si>
  <si>
    <t xml:space="preserve">CAPITAL FOREIGN AIDS </t>
  </si>
  <si>
    <r>
      <t>DOMESTIC GRANTS</t>
    </r>
    <r>
      <rPr>
        <sz val="11"/>
        <color rgb="FF000000"/>
        <rFont val="Tahoma"/>
        <family val="2"/>
      </rPr>
      <t xml:space="preserve"> </t>
    </r>
  </si>
  <si>
    <t xml:space="preserve">CAPITAL GRANTS FROM OTHER SOURCES </t>
  </si>
  <si>
    <r>
      <t xml:space="preserve">KATSINA STATE MINISTRY FOR LOCAL GOVERNMENT AND EMIRATE AFFAIRS                </t>
    </r>
    <r>
      <rPr>
        <b/>
        <i/>
        <sz val="12"/>
        <color theme="1"/>
        <rFont val="Tahoma"/>
        <family val="2"/>
      </rPr>
      <t>F.iii</t>
    </r>
  </si>
  <si>
    <r>
      <t xml:space="preserve">KATSINA STATE MINISTRY FOR LOCAL GOVERNMENT AND EMIRATE AFFAIRS                </t>
    </r>
    <r>
      <rPr>
        <b/>
        <i/>
        <sz val="12"/>
        <color theme="1"/>
        <rFont val="Tahoma"/>
        <family val="2"/>
      </rPr>
      <t>F.ii</t>
    </r>
  </si>
  <si>
    <r>
      <t xml:space="preserve">KATSINA STATE MINISTRY FOR LOCAL GOVERNMENT AND EMIRATE AFFAIRS                </t>
    </r>
    <r>
      <rPr>
        <b/>
        <i/>
        <sz val="12"/>
        <color theme="1"/>
        <rFont val="Tahoma"/>
        <family val="2"/>
      </rPr>
      <t>F.i</t>
    </r>
  </si>
  <si>
    <r>
      <t xml:space="preserve">KATSINA STATE MINISTRY FOR LOCAL GOVERNMENT AND EMIRATE AFFAIRS                </t>
    </r>
    <r>
      <rPr>
        <b/>
        <i/>
        <sz val="12"/>
        <color theme="1"/>
        <rFont val="Tahoma"/>
        <family val="2"/>
      </rPr>
      <t>F.iv</t>
    </r>
  </si>
  <si>
    <r>
      <t>PERSONNEL COST</t>
    </r>
    <r>
      <rPr>
        <sz val="12"/>
        <color rgb="FF000000"/>
        <rFont val="Tahoma"/>
        <family val="2"/>
      </rPr>
      <t xml:space="preserve"> </t>
    </r>
  </si>
  <si>
    <t xml:space="preserve">INTANGIBLE ASSETS </t>
  </si>
  <si>
    <t xml:space="preserve">Code </t>
  </si>
  <si>
    <t xml:space="preserve">Sector </t>
  </si>
  <si>
    <t xml:space="preserve">Administrative sector </t>
  </si>
  <si>
    <t xml:space="preserve">Economic sector </t>
  </si>
  <si>
    <t xml:space="preserve">Law and Justice </t>
  </si>
  <si>
    <t xml:space="preserve">Regional Sector </t>
  </si>
  <si>
    <t xml:space="preserve">Social Sector </t>
  </si>
  <si>
    <t xml:space="preserve">TOTAL </t>
  </si>
  <si>
    <t>Personnel cost
N</t>
  </si>
  <si>
    <t>Overhead cost
N</t>
  </si>
  <si>
    <t>Total
Recurrent
N</t>
  </si>
  <si>
    <t>Capital
Expenditure
N</t>
  </si>
  <si>
    <t>Total
Expenditure
N</t>
  </si>
  <si>
    <r>
      <t xml:space="preserve">KATSINA STATE MINISTRY FOR LOCAL GOVERNMENT AND EMIRATE AFFAIRS                </t>
    </r>
    <r>
      <rPr>
        <b/>
        <i/>
        <sz val="12"/>
        <color theme="1"/>
        <rFont val="Tahoma"/>
        <family val="2"/>
      </rPr>
      <t>F.v</t>
    </r>
  </si>
  <si>
    <r>
      <t xml:space="preserve">KATSINA STATE MINISTRY FOR LOCAL GOVERNMENT AND EMIRATE AFFAIRS                </t>
    </r>
    <r>
      <rPr>
        <b/>
        <i/>
        <sz val="12"/>
        <color theme="1"/>
        <rFont val="Tahoma"/>
        <family val="2"/>
      </rPr>
      <t>F.vi</t>
    </r>
  </si>
  <si>
    <t>Department</t>
  </si>
  <si>
    <t xml:space="preserve">OFFICE OF THE LG CHAIRMAN </t>
  </si>
  <si>
    <t xml:space="preserve">OFFICE OF THE LG SECRETARY </t>
  </si>
  <si>
    <t xml:space="preserve">THE COUNCIL </t>
  </si>
  <si>
    <t xml:space="preserve">AGRICULTURE AND NATURAL RESOURCES </t>
  </si>
  <si>
    <t xml:space="preserve">FINANCE DEPARTMENT </t>
  </si>
  <si>
    <t xml:space="preserve">WORKS DEPARTMENT </t>
  </si>
  <si>
    <t xml:space="preserve">EDUCATION AND SOCIAL SERVICES </t>
  </si>
  <si>
    <t xml:space="preserve">WATER AND SANITATION DEPARTMENT </t>
  </si>
  <si>
    <t xml:space="preserve">TRADITIONAL RULERS OFFICE </t>
  </si>
  <si>
    <r>
      <t xml:space="preserve">KATSINA STATE MINISTRY FOR LOCAL GOVERNMENT AND EMIRATE AFFAIRS                </t>
    </r>
    <r>
      <rPr>
        <b/>
        <i/>
        <sz val="12"/>
        <color theme="1"/>
        <rFont val="Tahoma"/>
        <family val="2"/>
      </rPr>
      <t>F.vii</t>
    </r>
  </si>
  <si>
    <t>Economic Items</t>
  </si>
  <si>
    <t xml:space="preserve">SALARIES AND WAGES </t>
  </si>
  <si>
    <t xml:space="preserve">ALLOWANCES </t>
  </si>
  <si>
    <t xml:space="preserve">SOCIAL CONTRIBUTIONS </t>
  </si>
  <si>
    <t xml:space="preserve">SOCIAL BENEFITS </t>
  </si>
  <si>
    <t xml:space="preserve">OTHER RECURRENT </t>
  </si>
  <si>
    <t xml:space="preserve">TRAVEL &amp; TRANSPORT – GENERAL </t>
  </si>
  <si>
    <t xml:space="preserve">UTILITIES – GENERAL </t>
  </si>
  <si>
    <t xml:space="preserve">MATERIALS &amp; SUPPLIES – GENERAL </t>
  </si>
  <si>
    <t xml:space="preserve">MAINTENANCE SERVICES – GENERAL </t>
  </si>
  <si>
    <t xml:space="preserve">TRAINING – GENERAL </t>
  </si>
  <si>
    <t xml:space="preserve">OTHER SERVICES – GENERAL </t>
  </si>
  <si>
    <t xml:space="preserve">CONSULTING &amp; PROFESSIONAL SERVICES – GEN </t>
  </si>
  <si>
    <t xml:space="preserve">FUEL &amp; LUBRICANTS – GENERAL </t>
  </si>
  <si>
    <t xml:space="preserve">FINANCIAL CHARGES – GENERAL </t>
  </si>
  <si>
    <t xml:space="preserve">MISCELLANEOUS EXPENSES GENERAL </t>
  </si>
  <si>
    <t xml:space="preserve">GRANTS AND CONTRIBUTIONS GENERAL </t>
  </si>
  <si>
    <t xml:space="preserve">LAND AND BUILDINGS GENERAL </t>
  </si>
  <si>
    <t xml:space="preserve">PLANT AND MACHINERY </t>
  </si>
  <si>
    <t xml:space="preserve">FIXED ASSETS GENERAL </t>
  </si>
  <si>
    <t xml:space="preserve">OFFICE EQUIPMENT </t>
  </si>
  <si>
    <t xml:space="preserve">FURNITURE AND FITTINGS </t>
  </si>
  <si>
    <t xml:space="preserve">SPECIALISED ASSETS </t>
  </si>
  <si>
    <t xml:space="preserve">LAND AND BUILDINGS - INVESTMENT  </t>
  </si>
  <si>
    <r>
      <t>TOTAL</t>
    </r>
    <r>
      <rPr>
        <sz val="12"/>
        <color rgb="FF000000"/>
        <rFont val="Tahoma"/>
        <family val="2"/>
      </rPr>
      <t xml:space="preserve"> </t>
    </r>
  </si>
  <si>
    <t>011100100100</t>
  </si>
  <si>
    <t>011101300100</t>
  </si>
  <si>
    <t>011200300100</t>
  </si>
  <si>
    <t>012500100100</t>
  </si>
  <si>
    <t>021500100100</t>
  </si>
  <si>
    <t>022000100100</t>
  </si>
  <si>
    <t>023400100100</t>
  </si>
  <si>
    <t>051700100100</t>
  </si>
  <si>
    <t>052100100100</t>
  </si>
  <si>
    <t>053500100100</t>
  </si>
  <si>
    <t>055100200100</t>
  </si>
  <si>
    <r>
      <t xml:space="preserve">KATSINA STATE MINISTRY FOR LOCAL GOVERNMENT AND EMIRATE AFFAIRS                </t>
    </r>
    <r>
      <rPr>
        <b/>
        <i/>
        <sz val="12"/>
        <color theme="1"/>
        <rFont val="Tahoma"/>
        <family val="2"/>
      </rPr>
      <t>F.ix</t>
    </r>
  </si>
  <si>
    <r>
      <t xml:space="preserve">KATSINA STATE MINISTRY FOR LOCAL GOVERNMENT AND CHIEFTANCY AFFAIRS                </t>
    </r>
    <r>
      <rPr>
        <b/>
        <i/>
        <sz val="12"/>
        <color theme="1"/>
        <rFont val="Tahoma"/>
        <family val="2"/>
      </rPr>
      <t>F.x</t>
    </r>
  </si>
  <si>
    <r>
      <t xml:space="preserve">KATSINA STATE MINISTRY FOR LOCAL GOVERNMENT AND CHIEFTANCY AFFAIRS                </t>
    </r>
    <r>
      <rPr>
        <b/>
        <i/>
        <sz val="12"/>
        <color theme="1"/>
        <rFont val="Tahoma"/>
        <family val="2"/>
      </rPr>
      <t>F.xi</t>
    </r>
  </si>
  <si>
    <t>01000000000</t>
  </si>
  <si>
    <t>02000000000</t>
  </si>
  <si>
    <t>03000000000</t>
  </si>
  <si>
    <t>04000000000</t>
  </si>
  <si>
    <t>05000000000</t>
  </si>
  <si>
    <t>SUBSIDIES - GENERAL</t>
  </si>
  <si>
    <t>PUBLIC DEBT CHARGES</t>
  </si>
  <si>
    <t>OFFICE RENT</t>
  </si>
  <si>
    <t>BANK CHARGES</t>
  </si>
  <si>
    <t>OTHER BENEFITS</t>
  </si>
  <si>
    <t>AUDITING OF ACCOUNTS</t>
  </si>
  <si>
    <t>MEDIA RELATION SERVICES</t>
  </si>
  <si>
    <t>OTHER CONSULTING SERVICES</t>
  </si>
  <si>
    <t>MEDICAL EXPENSES-INTERNATIONAL</t>
  </si>
  <si>
    <t>SUBSIDIES GENERAL</t>
  </si>
  <si>
    <t>SUBSIDY TO PUBLIC/PUBLIC INSTITUTION</t>
  </si>
  <si>
    <t>EDUCATION SUBSIDY</t>
  </si>
  <si>
    <t>RELIGIOUS PILGRIMAGE SUBSIDY</t>
  </si>
  <si>
    <t>EXAMS FEES SUBSIDY</t>
  </si>
  <si>
    <t>FOREIGN PRINCIPAL</t>
  </si>
  <si>
    <t>FOREIGN PRINCIPAL - SHORT TERM BORROWINGS</t>
  </si>
  <si>
    <t>DOMESTIC PRINCIPAL</t>
  </si>
  <si>
    <t>DOMESTIC PRINCIPAL - SHORT TERM BORROWINGS</t>
  </si>
  <si>
    <t>ASSET UNDER CONSTRUCTION</t>
  </si>
  <si>
    <t>Pension: Employer Contribution LGC</t>
  </si>
  <si>
    <t>Pension: Employer Contribution LEA</t>
  </si>
  <si>
    <t>Pension: Accrued Rights LGC</t>
  </si>
  <si>
    <t>Pension: Accrued Rights LEA</t>
  </si>
  <si>
    <t>Katsina State Radio</t>
  </si>
  <si>
    <t>Katsina StateTelevision Authority</t>
  </si>
  <si>
    <t>Emirate Council</t>
  </si>
  <si>
    <t>LEA</t>
  </si>
  <si>
    <t>Local Govt Service Commission</t>
  </si>
  <si>
    <t>Security Contribution</t>
  </si>
  <si>
    <t>Islamic &amp; Arabic Education Bureau</t>
  </si>
  <si>
    <t>MBASE-WAEC/NECO</t>
  </si>
  <si>
    <t>KYCV-School Feeding</t>
  </si>
  <si>
    <t>KSTSB-Local Scholarship</t>
  </si>
  <si>
    <t>SPHCA-Training Fund</t>
  </si>
  <si>
    <t>MFLGA-Administrative Expenses</t>
  </si>
  <si>
    <t>Capital Augmentation</t>
  </si>
  <si>
    <t>KASEDA: KASEDA MSME CORIDOR MAPPING EMPOWEMENT PROGRAMME SUPPORT</t>
  </si>
  <si>
    <t>KASEDA: GRADUATE ENTERPRENURSHIP FUND(GKEF)</t>
  </si>
  <si>
    <t>CDP: 34 LGAS CONTRIBUTION FOR CDP PROGRAMME</t>
  </si>
  <si>
    <t>HISBAH BOARD: PURCHASE &amp; DISTRIBUTION OF ONE CUP/FULL MEASURES HISBAH</t>
  </si>
  <si>
    <t>MIN. FOR RELIGIOUS AFFAIRS: FEEDING PROGRAMME COUNTER PART FUNDING FROM LGAS</t>
  </si>
  <si>
    <t>SA OUT OF SCHOOL CHILDREN: TSANGAYA SCHOOLS</t>
  </si>
  <si>
    <t>IRRIGATION AUTHORITY: DEVELOPMENT OF IRRIGATIONS ACROSS THE STATE (361 WARD TOWNHALL MEETING-CDP)</t>
  </si>
  <si>
    <t>LIVESTOCK &amp; GRAZING RESERVE: SUPPORT TO POSTURALIST</t>
  </si>
  <si>
    <t>FASCOT: 34NO LGA CONTRIBUTION FOR THE PROCUREMENT OF FERTILIZER</t>
  </si>
  <si>
    <t>RURAL ELECTRIFICATION BOARD: ELECTRIFICATION PROJECT ACROSS 34NO. LGAS</t>
  </si>
  <si>
    <t>KASROMA: CONSTRUCTION AND MANTEINANCE OF ACCESS ROADS (CDP)</t>
  </si>
  <si>
    <t>RUWASSA: NUT. WASH.3.2: STATE AND 34LGAS PROGRAMMES ON RURAL WATER SUPPLY &amp; SANITATION INTERVENTION PROJECTS</t>
  </si>
  <si>
    <t>SCHOLARSHIP BOARD: 34NO. LGAS CONTRIBUTIONS TO FOREIGN SCHOLARSHIP</t>
  </si>
  <si>
    <t>SCHOLARSHIP BOARD: 34NO. LGAS CONTRIBUTIONS SEED FUND FOR SCHOLARSHIP TRUST FUND</t>
  </si>
  <si>
    <t>SPHCA: UPGRADING OF PHC TO FUNCTIONAL PHC'S</t>
  </si>
  <si>
    <t>SPHCA: NUT.SP.4.3: FREE MEDICARE SCHEME FOR PREGNANT &amp; CHILDREN UNDERC. 5YRS (KTSG N60,343,615.00)</t>
  </si>
  <si>
    <t>KEWMA: ECOLOGICAL PROJECTS</t>
  </si>
  <si>
    <t>DEPT OF CLIMATE CHANGE: COMPRESSED NATURAL GAS PROJECT CNG EU/NCCRP</t>
  </si>
  <si>
    <t>DEPT OF COMMUNITY DEVELOPMENT: COMMUNITY DEVT PROJECT (KTSG 40%, COMMUNITY 40%, &amp; LGAS 20%)</t>
  </si>
  <si>
    <t>Office of the Auditor General</t>
  </si>
  <si>
    <t>Companion FM Radio Katsina</t>
  </si>
  <si>
    <t>TBL Control Unit</t>
  </si>
  <si>
    <t>Othman Fodio Institute Katsina</t>
  </si>
  <si>
    <t>Madarasatu Luwa'ul Islam</t>
  </si>
  <si>
    <t>2025 Revised
Budget
N</t>
  </si>
  <si>
    <t>2025 Budget
Performance
N</t>
  </si>
  <si>
    <t>2026 Proposed
Budget
N</t>
  </si>
  <si>
    <t>LOANS AND BORROWINGS</t>
  </si>
  <si>
    <t xml:space="preserve">INFRASTRUCTURE GENERAL </t>
  </si>
  <si>
    <t>13250000000000</t>
  </si>
  <si>
    <t>13250000000001</t>
  </si>
  <si>
    <t>13250000000002</t>
  </si>
  <si>
    <t>01150000000000</t>
  </si>
  <si>
    <t>13200000000000</t>
  </si>
  <si>
    <t>13200000000001</t>
  </si>
  <si>
    <t>13200000000002</t>
  </si>
  <si>
    <t>17340000000000</t>
  </si>
  <si>
    <t>17340000000001</t>
  </si>
  <si>
    <t>17340000000002</t>
  </si>
  <si>
    <t>05170000000000</t>
  </si>
  <si>
    <t>05170000000001</t>
  </si>
  <si>
    <t>05170000000002</t>
  </si>
  <si>
    <t>04210000000000</t>
  </si>
  <si>
    <t>04210000000001</t>
  </si>
  <si>
    <t>04210000000002</t>
  </si>
  <si>
    <t>10350000000000</t>
  </si>
  <si>
    <t>10350000000001</t>
  </si>
  <si>
    <t>10350000000002</t>
  </si>
  <si>
    <t>13250000000003</t>
  </si>
  <si>
    <t>13250000000004</t>
  </si>
  <si>
    <t>13250000000005</t>
  </si>
  <si>
    <t>13250000000006</t>
  </si>
  <si>
    <t>13250000000007</t>
  </si>
  <si>
    <t>13250000000008</t>
  </si>
  <si>
    <t>13250000000009</t>
  </si>
  <si>
    <t>13250000000010</t>
  </si>
  <si>
    <t>13250000000012</t>
  </si>
  <si>
    <t>13250000000021</t>
  </si>
  <si>
    <t>13200000000003</t>
  </si>
  <si>
    <t>13200000000004</t>
  </si>
  <si>
    <t>13200000000035</t>
  </si>
  <si>
    <t>13200000000036</t>
  </si>
  <si>
    <t>17340000000003</t>
  </si>
  <si>
    <t>17340000000004</t>
  </si>
  <si>
    <t>17340000000005</t>
  </si>
  <si>
    <t>17340000000006</t>
  </si>
  <si>
    <t>17340000000007</t>
  </si>
  <si>
    <t>17340000000008</t>
  </si>
  <si>
    <t>17340000000009</t>
  </si>
  <si>
    <t>17340000000010</t>
  </si>
  <si>
    <t>17340000000021</t>
  </si>
  <si>
    <t>05170000000010</t>
  </si>
  <si>
    <t>05170000000003</t>
  </si>
  <si>
    <t>05170000000004</t>
  </si>
  <si>
    <t>05170000000005</t>
  </si>
  <si>
    <t>05170000000006</t>
  </si>
  <si>
    <t>05170000000007</t>
  </si>
  <si>
    <t>05170000000008</t>
  </si>
  <si>
    <t>05170000000009</t>
  </si>
  <si>
    <t>05170000000021</t>
  </si>
  <si>
    <t>04210000000010</t>
  </si>
  <si>
    <t>04210000000021</t>
  </si>
  <si>
    <t>04210000000003</t>
  </si>
  <si>
    <t>04210000000004</t>
  </si>
  <si>
    <t>04210000000005</t>
  </si>
  <si>
    <t>04210000000006</t>
  </si>
  <si>
    <t>04210000000007</t>
  </si>
  <si>
    <t>04210000000008</t>
  </si>
  <si>
    <t>04210000000009</t>
  </si>
  <si>
    <t>10350000000010</t>
  </si>
  <si>
    <t>10350000000003</t>
  </si>
  <si>
    <t>10350000000004</t>
  </si>
  <si>
    <t>10350000000005</t>
  </si>
  <si>
    <t>10350000000006</t>
  </si>
  <si>
    <t>10350000000007</t>
  </si>
  <si>
    <t>10350000000008</t>
  </si>
  <si>
    <t>10350000000009</t>
  </si>
  <si>
    <t xml:space="preserve">PERSONNEL MANAGEMENT DEPARTMENT </t>
  </si>
  <si>
    <t>ADMIN CODE: 011100100100</t>
  </si>
  <si>
    <t>ADMIN CODE: 011101300100</t>
  </si>
  <si>
    <t>ADMIN CODE: 011200300100</t>
  </si>
  <si>
    <t>PERSONNEL MANAGEMENT DEPARTMENT</t>
  </si>
  <si>
    <t>PERSONNEL MANAGEMENT DEPARTMENT - ADMIN CODE: 012500100100</t>
  </si>
  <si>
    <t>AGRICULTURE AND NATURAL RESOURCES DEPARTMENT - ADMIN CODE: 021500100100</t>
  </si>
  <si>
    <t>FINANCE DEPARTMENT - ADMIN CODE: 022000100100</t>
  </si>
  <si>
    <t>WORKS DEPARTMENT - ADMIN CODE: 023400100100</t>
  </si>
  <si>
    <t>EDUCATION AND SOCIAL SERVICES DEPARTMENT - ADMIN CODE: 051700100100</t>
  </si>
  <si>
    <t>PRIMARY HEALTH CARE DEPARTMENT - ADMIN CODE: 052100100100</t>
  </si>
  <si>
    <t xml:space="preserve">PRIMARY HEALTH CARE DEPARTMENT </t>
  </si>
  <si>
    <t>WATER AND SANITATION DEPARTMENT - ADMIN CODE: 053500100100</t>
  </si>
  <si>
    <t>TRADITIONAL RULERS OFFICE - ADMIN CODE: 055100200100</t>
  </si>
  <si>
    <t>Joint/ Common Capital Project</t>
  </si>
  <si>
    <t>KATCHIMA LGEA</t>
  </si>
  <si>
    <t>KATCHIMA LGC Contribution</t>
  </si>
  <si>
    <t>01</t>
  </si>
  <si>
    <t>02</t>
  </si>
  <si>
    <t>03</t>
  </si>
  <si>
    <t>04</t>
  </si>
  <si>
    <t>05</t>
  </si>
  <si>
    <t>06</t>
  </si>
  <si>
    <t>07</t>
  </si>
  <si>
    <t>08</t>
  </si>
  <si>
    <t>09</t>
  </si>
  <si>
    <t>10</t>
  </si>
  <si>
    <t>11</t>
  </si>
  <si>
    <t>12</t>
  </si>
  <si>
    <t>13</t>
  </si>
  <si>
    <t>14</t>
  </si>
  <si>
    <t>15</t>
  </si>
  <si>
    <t>16</t>
  </si>
  <si>
    <t>17</t>
  </si>
  <si>
    <t>18</t>
  </si>
  <si>
    <t>Serial No</t>
  </si>
  <si>
    <t>KATSINA STATE MINISTRY FOR LOCAL GOVERNMENT AND CHIEFTANCY AFFAIRS</t>
  </si>
  <si>
    <t>19</t>
  </si>
  <si>
    <t>Recurrent Adjustment</t>
  </si>
  <si>
    <t>Building of Chairman office</t>
  </si>
  <si>
    <r>
      <t xml:space="preserve">STATUTORY ALLOCATION: </t>
    </r>
    <r>
      <rPr>
        <b/>
        <sz val="11"/>
        <color rgb="FF000000"/>
        <rFont val="Tahoma"/>
        <family val="2"/>
      </rPr>
      <t>FAAC</t>
    </r>
  </si>
  <si>
    <r>
      <t xml:space="preserve">STATUTORY ALLOCATION: </t>
    </r>
    <r>
      <rPr>
        <b/>
        <sz val="11"/>
        <color rgb="FF000000"/>
        <rFont val="Tahoma"/>
        <family val="2"/>
      </rPr>
      <t>STATE IGR</t>
    </r>
  </si>
  <si>
    <t>GRANTS</t>
  </si>
  <si>
    <r>
      <t xml:space="preserve">Salary: </t>
    </r>
    <r>
      <rPr>
        <b/>
        <sz val="12"/>
        <color theme="1"/>
        <rFont val="Tahoma"/>
        <family val="2"/>
      </rPr>
      <t>ESD</t>
    </r>
  </si>
  <si>
    <r>
      <t xml:space="preserve">Salary: </t>
    </r>
    <r>
      <rPr>
        <b/>
        <sz val="12"/>
        <color theme="1"/>
        <rFont val="Tahoma"/>
        <family val="2"/>
      </rPr>
      <t>LEA</t>
    </r>
  </si>
  <si>
    <t>RECURRENT ADJUSTMENT</t>
  </si>
  <si>
    <t>KUSADA LOCAL GOVERNMENT COUNCIL – 2026 PROPOSED BUDGET SUMMARY</t>
  </si>
  <si>
    <t>KUSADA LOCAL GOVERNMENT COUNCIL – 2026 CONSOLIDATED MASTER BUDGET SUMMARY</t>
  </si>
  <si>
    <t>KUSADA LOCAL GOVERNMENT COUNCIL – 2026 BUDGET - SUMMARY OF REVENUE</t>
  </si>
  <si>
    <t>KUSADA LOCAL GOVERNMENT COUNCIL – 2026 BUDGET - SUMMARY OF EXPENDITURE</t>
  </si>
  <si>
    <t>KUSADA LOCAL GOVERNMENT COUNCIL – 2026 BUDGET - SUMMARY OF EXPENDITURE BY SECTOR</t>
  </si>
  <si>
    <t>KUSADA LOCAL GOVERNMENT COUNCIL – 2026 PROPOSED BUDGET - SUMMARY OF RECURRENT EXPENDITURE BY DEPARTMENT</t>
  </si>
  <si>
    <t>KUSADA LOCAL GOVERNMENT COUNCIL – 2026 BUDGET - SUMMARY OF RECURRENT EXPENDITURE</t>
  </si>
  <si>
    <t>KUSADA LOCAL GOVERNMENT COUNCIL – 2026 PROPOSED BUDGET - SUMMARY OF CAPITAL EXPENDITURE</t>
  </si>
  <si>
    <t>KUSADA LOCAL GOVERNMENT COUNCIL – 2026 BUDGET - SUMMARY OF CAPITAL EXPENDITURE BY DEPARTMENT</t>
  </si>
  <si>
    <t>KUSADA LOCAL GOVERNMENT COUNCIL – OFFICE OF THE CHAIRMAN PERSONNEL COST BUDGET</t>
  </si>
  <si>
    <t>KUSADA LOCAL GOVERNMENT COUNCIL – OFFICE OF THE CHAIRMAN OVERHEAD COST BUDGET</t>
  </si>
  <si>
    <t>KUSADA LOCAL GOVERNMENT COUNCIL – OFFICE OF THE LG SECRETARY PERSONNEL COST BUDGET</t>
  </si>
  <si>
    <t>KUSADA LOCAL GOVERNMENT COUNCIL – OFFICE OF THE LG SECRETARY OVERHEAD COST BUDGET</t>
  </si>
  <si>
    <t>KUSADA LOCAL GOVERNMENT COUNCIL – THE COUNCIL PERSONNEL COST BUDGET</t>
  </si>
  <si>
    <t>KUSADA LOCAL GOVERNMENT COUNCIL – THE COUNCIL OVERHEAD COST BUDGET</t>
  </si>
  <si>
    <t>KUSADA LOCAL GOVERNMENT COUNCIL – PMD PERSONNEL COST BUDGET</t>
  </si>
  <si>
    <t>KUSADA LOCAL GOVERNMENT COUNCIL – PMD OVERHEAD COST BUDGET</t>
  </si>
  <si>
    <t>KUSADA LOCAL GOVERNMENT COUNCIL – PMD CAPITAL EXPENDITURE</t>
  </si>
  <si>
    <t>KUSADA LOCAL GOVERNMENT COUNCIL – AGRIC PERSONNEL COST BUDGET</t>
  </si>
  <si>
    <t>KUSADA LOCAL GOVERNMENT COUNCIL – AGRIC OVERHEAD COST BUDGET</t>
  </si>
  <si>
    <t>KUSADA LOCAL GOVERNMENT COUNCIL – AGRIC CAPITAL EXPENDITURE</t>
  </si>
  <si>
    <t>KUSADA LOCAL GOVERNMENT COUNCIL – FINANCE PERSONNEL COST BUDGET</t>
  </si>
  <si>
    <t>KUSADA LOCAL GOVERNMENT COUNCIL – FINANCE OVERHEAD COST BUDGET</t>
  </si>
  <si>
    <t>KUSADA LOCAL GOVERNMENT COUNCIL  –  GRANTS AND CONTRIBUTIONS TO GOVERNMENT AGENCIES  -  22040105</t>
  </si>
  <si>
    <t>KUSADA LOCAL GOVERNMENT COUNCIL – FINANCE CAPITAL EXPENDITURE</t>
  </si>
  <si>
    <t>KUSADA LOCAL GOVERNMENT COUNCIL   –   JOINT / COMMON CAPITAL PROJECTS  -  32010221</t>
  </si>
  <si>
    <t>KUSADA LOCAL GOVERNMENT COUNCIL – WORKS PERSONNEL COST BUDGET</t>
  </si>
  <si>
    <t>KUSADA LOCAL GOVERNMENT COUNCIL – WORKS OVERHEAD COST BUDGET</t>
  </si>
  <si>
    <t>KUSADA LOCAL GOVERNMENT COUNCIL – WORKS CAPITAL EXPENDITURE</t>
  </si>
  <si>
    <t>KUSADA LOCAL GOVERNMENT COUNCIL – ESD PERSONNEL COST BUDGET</t>
  </si>
  <si>
    <t>KUSADA LOCAL GOVERNMENT COUNCIL – ESD OVERHEAD COST BUDGET</t>
  </si>
  <si>
    <t>KUSADA LOCAL GOVERNMENT COUNCIL – ESD CAPITAL EXPENDITURE</t>
  </si>
  <si>
    <t>KUSADA LOCAL GOVERNMENT COUNCIL – PHC PERSONNEL COST BUDGET</t>
  </si>
  <si>
    <t>KUSADA LOCAL GOVERNMENT COUNCIL – PHC OVERHEAD COST BUDGET</t>
  </si>
  <si>
    <t>KUSADA LOCAL GOVERNMENT COUNCIL – PHC CAPITAL EXPENDITURE</t>
  </si>
  <si>
    <t>KUSADA LOCAL GOVERNMENT COUNCIL – WATSAN PERSONNEL COST BUDGET</t>
  </si>
  <si>
    <t>KUSADA LOCAL GOVERNMENT COUNCIL – WATSAN OVERHEAD COST BUDGET</t>
  </si>
  <si>
    <t>KUSADA LOCAL GOVERNMENT COUNCIL – WATSAN CAPITAL EXPENDITURE</t>
  </si>
  <si>
    <t>KUSADA LOCAL GOVERNMENT COUNCIL – TRAD PERSONNEL COST BUDGET</t>
  </si>
  <si>
    <t>KUSADA LOCAL GOVERNMENT COUNCIL – TRAD OVERHEAD COST BUDGET</t>
  </si>
  <si>
    <t xml:space="preserve">Construction of Markets at: 1. Kafarda (bauranya) 2. Dangamau (Boko) 3. Expension of Dudunni Market (Dudunni) 4. Expansion of Kusada Weekly Market (Kusada). </t>
  </si>
  <si>
    <t>Construction of Public Parking Shell at Boko</t>
  </si>
  <si>
    <t>1. Construction of District Head House Kusada and 2.Construction of VIP Lodge at Kusada</t>
  </si>
  <si>
    <t>Construction of Township Gates at Kusada Town</t>
  </si>
  <si>
    <t>Rehabilitation of Market at Bauranya (bauranya ward)</t>
  </si>
  <si>
    <t>Rehabilitation of Local Govt. Secretariat</t>
  </si>
  <si>
    <t>Provision and Installation of Solar Power at Secretariat</t>
  </si>
  <si>
    <t>Maintenance of Plant &amp; machinery</t>
  </si>
  <si>
    <t>Purchase of Office Furnitures</t>
  </si>
  <si>
    <t>Construction of Veterinary Clinic at Mawashi</t>
  </si>
  <si>
    <t>Construction of Slaughter Slab at Dangamau</t>
  </si>
  <si>
    <t>Construction of Fencing Wall at Bauranya Pond (Bauranya Ward)</t>
  </si>
  <si>
    <t>Construction of Cattle Market at Kusada</t>
  </si>
  <si>
    <t>Construction of Abbatoir at Kusada &amp; G/Mutun Daya</t>
  </si>
  <si>
    <t>Construction of Agric Store</t>
  </si>
  <si>
    <t>Rehabilitation of Slaughter Slab at Mawashi and Kusada</t>
  </si>
  <si>
    <t>Purchase of Drugs</t>
  </si>
  <si>
    <t>AGRICULTURAL EQUIPMENT</t>
  </si>
  <si>
    <t>Irrigation Activities</t>
  </si>
  <si>
    <t>Irrigation Scheme</t>
  </si>
  <si>
    <t>Purchase of Seedlings</t>
  </si>
  <si>
    <t>Other Investment Properties</t>
  </si>
  <si>
    <t xml:space="preserve">CONST. OF 2 CLASSROOM BLOCK  AT :- 1.PILOT SEC. SCH. KAFARDA 2.YANDADI PS. 3. FAKAN DABE PS. 4. RUGAGE PS, 5. KATUNKAWA PS, 6. RUMAWA PS.  CONSTRUCTION OF TOILET AT 7. RUMAWA PS. 8. KUTUNKAWA PS. 9. MAIGAMAWA PS 10. DAMARI PS  </t>
  </si>
  <si>
    <t>CONSTRUCTION OF ACQUISATION CENTRE AT 1. DANGAMAU 2. KAFARDA.</t>
  </si>
  <si>
    <t>CONSTRUCTION OF 20NO ISLAMIYYA SCHOOLS ACROSS  LG</t>
  </si>
  <si>
    <t>CONSTRUCTION OF 20 NO MOSQUES ACROSS L.G.</t>
  </si>
  <si>
    <t>REHABILITATION OF 30NO MOSQUES ACROSS THE LG</t>
  </si>
  <si>
    <t>05170000000022</t>
  </si>
  <si>
    <t>RENOVATION OF PRIMARY SCHOOLS AT:- 1. KATUKAWA PS. 2. RUMAWA PS. 3. KAFARDA PS. 4.MAKAURAACHI PS. 5.GUNSAWA PS. 6.RADI PS. 7.SABON GARI PS. 8. BAURANYA PS.</t>
  </si>
  <si>
    <t xml:space="preserve">REHABILITATION OF ISLAMIYYA SCHOOLS AT:- 1.KOFA 2.TWO NO AT BOKO, 3. TWO NO DUDUNNI, 4. THREE NO. MAWASHI. 5. TWO NO KAFARDA. 6 ONE NO SARKAWA. 7. RUGAGE ISLAMIYYA, 8. TWO NO KUSADA ISLAMIYYA. 9. KAI-KAI ISLAMIYYA. 1O. ISAWA ISLAMIYYA. 11. YASHE ISLAMIYYA </t>
  </si>
  <si>
    <t>Purchase of Sporting Equipments</t>
  </si>
  <si>
    <t>CONSTRUCTION OF HEALTH CLINICS AT :- 1. YANDADI HC. 2.RUMAWA HC, 3.MAKADAWA HC. 4.ZANGO YASANYA. 5.RUGAR YAU HC. 6. BAURANYA 'B'. 7. TWO NO HC AT KAIKAI.</t>
  </si>
  <si>
    <t>CONSTRUCTION OF THEATHER ROOM AT MAWASHI MPHC</t>
  </si>
  <si>
    <t>CONSTRUCTION OF ACCIDENT AND EMERGENCY UNIT AT CHC KUSADA</t>
  </si>
  <si>
    <t>CONSTRUCTION OF TOILETS AT YASHE CHC</t>
  </si>
  <si>
    <t>CONSTRUCTION OF STAFF QUARTERS AT BAURANYA MPHC</t>
  </si>
  <si>
    <t>UPGRADING OF PHC KUSADA</t>
  </si>
  <si>
    <t>REHABILITATION OF HEALTH CLINICS AT:- 1. YAN ZARU CLINIC. 2. CHAMIYA CLINIC, 3. RINJI CLINIC. 4. UPGRADING OF OLD DISPENSARY AT KUSADA</t>
  </si>
  <si>
    <t>MOTOR VEHICLES/PURCHASE OF AMBULANCE</t>
  </si>
  <si>
    <t>CONSTRUCTION OF SOLAR BORE HOLE AT D/KALGO/CONST. OF BORE HOLES</t>
  </si>
  <si>
    <t>UPGRADING OF SOLAR BOREHOLES AT KOFA</t>
  </si>
  <si>
    <t>REPAIRS OF SEMI URBAN WATER AT KUSADA</t>
  </si>
  <si>
    <t>REPAIRS OF SOLAR AT RUGAR MAKADA BOKO WARD &amp; U/MADA KUSADA WARD</t>
  </si>
  <si>
    <t>MAINTENANCE OF BOREHOLES ACROSS THE LG</t>
  </si>
  <si>
    <t>ECOLOGICAL CHALLENGE</t>
  </si>
  <si>
    <t>Purchase of Sanitation Equipments</t>
  </si>
  <si>
    <t>Construction of Feeder Roads from 1. Baraya to Yan-doka Mawashi ward, 2. Jofalawa to Rugar Yau Dudunni Ward. 3. Sabon Gari to Shema Boko Ward. 4. Gidan Fako to Rinji to Keba. Kaikai Ward 5. Kunzugawa to Ingawa to Hayin Gabas Bauranya ward.</t>
  </si>
  <si>
    <t>Construction of Township Road at Dangamau Boko Ward</t>
  </si>
  <si>
    <t>Construction of Drainage at :- 1. Yashe 'B'. 2. Kawari Yashe 'A'. 3.Yandadi Yashe. 4. Kanyi Kofa ward. 5.Sabon Ruwa Kofa Ward. 6. Sabon Rafi Kofa ward. 7. Tsauwara Dudunni Ward. 8. Garin Bango Dudunni ward. 9. Danbulale Boko Ward. 10.Sabon Gari Boko ward 11. Boko Siri Boko ward. 12. kunkawa Mawashi ward, 13. Mawashi, Mawashi Ward. 14. Mai Rana Bauranya Ward. 15. Fekuwa S/Garin Kaikai. Kaikai ward. 16. Keba-Rinji Kaikai Ward. 17. Santar Rama, Kusada Ward. 18 U/Isiya Maikudi Kusada ward. 19. Phase II drainage Sabuwar Kasuwa Kusada ward</t>
  </si>
  <si>
    <t xml:space="preserve">Construction of Low Level Drift/Culverts at: 1 Rumawa Mawashi Ward.2. Sankawa, 3 Gugawa, 4 Kafarda (Bauranya Wards). 5.Madawa, 6.Kantawa 7. Tofa  8.Yashe Fada 9. Yando (all in Yashe 'A' Ward). 10. R/Yau dudunni, 11. Zangon Yasanya, 12. Sire, 13. Walala. 14.Yashe 'B'. 15.Kandare Rimi. 16.Karsa, 17. 18.Filling of betch behind primary school Dangamau.   </t>
  </si>
  <si>
    <t>Construction of Low Level &amp; Half Bridge at. 1.Kofa. 2.Dangamau. 3. Ankashi kafarda. 4. Gwalalo</t>
  </si>
  <si>
    <t>Construction of Round About at Kusada town</t>
  </si>
  <si>
    <t>Repairs of Electrication at Kai-Kai</t>
  </si>
  <si>
    <t>Rehabilitation of feeder roads from 1. Kofa to Tufani to Mai-randa Kofa Ward, 2. Jeri to Sabara Yashe 'B' Ward. 3. Kusada to Santar Rama. Kusada ward.</t>
  </si>
  <si>
    <t>Rehabilitation of Drainage at:- Kusada &amp; Mawashi</t>
  </si>
  <si>
    <t>Payment to other Agency to Fund R/Expenditure</t>
  </si>
  <si>
    <t>LOTTERY PERMIT</t>
  </si>
  <si>
    <t>PARKING FEES</t>
  </si>
  <si>
    <t>RIGHT OF OCCUPANCY FEES</t>
  </si>
  <si>
    <t>BUILDING PLAN APPROVAL</t>
  </si>
  <si>
    <t>Empowerment to Youth &amp; Less Privilage</t>
  </si>
  <si>
    <t>13250000000024</t>
  </si>
  <si>
    <t>13250000000035</t>
  </si>
  <si>
    <t>13250000000036</t>
  </si>
  <si>
    <t>01150000000001</t>
  </si>
  <si>
    <t>01150000000021</t>
  </si>
  <si>
    <t>01150000000002</t>
  </si>
  <si>
    <t>01150000000010</t>
  </si>
  <si>
    <t>01150000000004</t>
  </si>
  <si>
    <t>01150000000005</t>
  </si>
  <si>
    <t>01150000000006</t>
  </si>
  <si>
    <t>01150000000007</t>
  </si>
  <si>
    <t>01150000000008</t>
  </si>
  <si>
    <t>Purchase of Fertilizer</t>
  </si>
  <si>
    <t>01150000000036</t>
  </si>
  <si>
    <t>01150000000027</t>
  </si>
  <si>
    <t>01150000000009</t>
  </si>
  <si>
    <t>13200000000020</t>
  </si>
  <si>
    <t>13200000000005</t>
  </si>
  <si>
    <t>13200000000006</t>
  </si>
  <si>
    <t>13200000000007</t>
  </si>
  <si>
    <t>13200000000008</t>
  </si>
  <si>
    <t>13200000000009</t>
  </si>
  <si>
    <t>13200000000010</t>
  </si>
  <si>
    <t>17340000000035</t>
  </si>
  <si>
    <t>17340000000036</t>
  </si>
  <si>
    <t>05170000000035</t>
  </si>
  <si>
    <t>05170000000036</t>
  </si>
  <si>
    <t>0517000000000</t>
  </si>
  <si>
    <t>04210000000035</t>
  </si>
  <si>
    <t>04210000000036</t>
  </si>
  <si>
    <t>042100000000</t>
  </si>
  <si>
    <t>10350000000035</t>
  </si>
  <si>
    <t>10350000000036</t>
  </si>
  <si>
    <t>103500000000</t>
  </si>
  <si>
    <t>Construction of Police outposts at: Kofa (kofa ward)</t>
  </si>
  <si>
    <t>Construction of Police outposts at Dangamau (On Going)</t>
  </si>
  <si>
    <t>Purchase of Distric Heads Motor vehicles &amp; Mass Transit</t>
  </si>
  <si>
    <t>Purchase of Motorcycles to Security Agency</t>
  </si>
  <si>
    <t>Purchase of Motorcycle</t>
  </si>
  <si>
    <t>Purchase of vehicles for VC, Secretary &amp; Council Bus</t>
  </si>
  <si>
    <t>Purchase of Grains</t>
  </si>
  <si>
    <t>Rehabilitation of Earth Dam at Mawashi</t>
  </si>
  <si>
    <t xml:space="preserve">Construction of Earth Dams at </t>
  </si>
  <si>
    <t>Purchase and Acquisation Land at Kusada</t>
  </si>
  <si>
    <t>Electrification General at:- 1. Extention of electricity at kofa. 2. Electrification at Katoge. 3. Karaski to Kaga Dama. 4. S/garin Burtu. 5.Rumawa. 6. Kafarda. 7.Barawa. 8.S/Garin Kaikai, 9. Rinjin Keba, 10. Kwame.  11. Extention of Electricity behind Gss Kusada, 12. Santar Rama 13. Provision of Security 250No. Solar light at almajirai schools across LG (PHASE I)</t>
  </si>
  <si>
    <t>Construction of Drainage at Kusada (PHASE I)</t>
  </si>
  <si>
    <t>REHABILITATION OF MOSQUE AT KYAFAU</t>
  </si>
  <si>
    <t>FENCING OF GRAVE YARDS AT 1. MAWASHI. 2. Dangamau</t>
  </si>
  <si>
    <t>REHABILITATION OF HEALTH CLINIC AT DANGARMARU &amp; BAURANYA</t>
  </si>
  <si>
    <t>REPAIRS OF SOLAR AT KUSADA</t>
  </si>
  <si>
    <t>Rehabilitation of Earth Dam at Dangamau</t>
  </si>
  <si>
    <t>Purchase and Acquisation Land at Dangamau</t>
  </si>
  <si>
    <t>Construction of Drainage at Dangamau</t>
  </si>
  <si>
    <t>Construction of Drainage at Yanzoro</t>
  </si>
  <si>
    <t>Construction of Drainage at Gidan Mutum Daya</t>
  </si>
  <si>
    <t>Construction of Drainage at Kusada, Dangamau, Yantsoro, Gidan Mutum Daya</t>
  </si>
  <si>
    <t>Construction of Culvert at Kusada. Tashar Keba, Sabongarin Dangamau</t>
  </si>
  <si>
    <t>Electrification at Kyafau, Jofalawa,D/Rimi &amp; Y/Dadi, Zangon Yasanya, Makadawa</t>
  </si>
  <si>
    <t>Construction of Wall Fencing at Kusada</t>
  </si>
  <si>
    <t>Rehabilitation of feeder roads at Sabarawa, Bauranya</t>
  </si>
  <si>
    <t>Rehabilitation of Drainage at:- Jofalawa, Zangon Yasanya</t>
  </si>
  <si>
    <t>CONSTRUCTION OF HEALTH CLINICS AT MAWASHI, KAIKAI, KOFA &amp; SHEMA</t>
  </si>
  <si>
    <t>CONSTRUCTION OF  MOSQUES AT TITTIKE, SABON RAFI, YANDADI, MAWASHI,RUGAR KAJI,RUGAR KUKU,GIDAN ABU KK</t>
  </si>
  <si>
    <t>CONSTRUCTION OF ISLAMIYYA AT YARMANNAW, DANGAMAU,RUMAWA</t>
  </si>
  <si>
    <t>CONST. OF SOLAR BORE HOLES AT S/UNGUWA DANGAMAU, KOFA,DANGAMAU GARI, KAFARDA,MAWASHI,G/MUTUM DAYA,RUGAGE</t>
  </si>
  <si>
    <t>MAINTENANCE OF BOREHOLES AT DANGAMAU, KUNSAWA, KUSADA, CIKAJI,DUDUNNI</t>
  </si>
  <si>
    <t>ECOLOGICAL CHALLENGE AT KUSADA MARKET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</si>
</sst>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4" x14ac:knownFonts="1">
    <font>
      <sz val="11"/>
      <color theme="1"/>
      <name val="Calibri"/>
      <family val="2"/>
      <scheme val="minor"/>
    </font>
    <font>
      <sz val="12"/>
      <color theme="1"/>
      <name val="Tahoma"/>
      <family val="2"/>
    </font>
    <font>
      <b/>
      <sz val="12"/>
      <color theme="1"/>
      <name val="Tahoma"/>
      <family val="2"/>
    </font>
    <font>
      <sz val="11"/>
      <color theme="1"/>
      <name val="Calibri"/>
      <family val="2"/>
      <scheme val="minor"/>
    </font>
    <font>
      <b/>
      <i/>
      <sz val="12"/>
      <color theme="1"/>
      <name val="Tahoma"/>
      <family val="2"/>
    </font>
    <font>
      <b/>
      <u/>
      <sz val="12"/>
      <color theme="1"/>
      <name val="Tahoma"/>
      <family val="2"/>
    </font>
    <font>
      <b/>
      <sz val="14"/>
      <color rgb="FF000000"/>
      <name val="Tahoma"/>
      <family val="2"/>
    </font>
    <font>
      <sz val="11"/>
      <color rgb="FF000000"/>
      <name val="Tahoma"/>
      <family val="2"/>
    </font>
    <font>
      <b/>
      <sz val="11"/>
      <color rgb="FF000000"/>
      <name val="Tahoma"/>
      <family val="2"/>
    </font>
    <font>
      <sz val="12"/>
      <color rgb="FF000000"/>
      <name val="Tahoma"/>
      <family val="2"/>
    </font>
    <font>
      <b/>
      <sz val="12"/>
      <color rgb="FF000000"/>
      <name val="Tahoma"/>
      <family val="2"/>
    </font>
    <font>
      <sz val="14"/>
      <color rgb="FF000000"/>
      <name val="Tahoma"/>
      <family val="2"/>
    </font>
    <font>
      <sz val="12"/>
      <name val="Tahoma"/>
      <family val="2"/>
    </font>
    <font>
      <i/>
      <sz val="12"/>
      <color theme="1"/>
      <name val="Tahoma"/>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3" fillId="0" borderId="0" applyFont="0" applyFill="0" applyBorder="0" applyAlignment="0" applyProtection="0"/>
  </cellStyleXfs>
  <cellXfs count="84">
    <xf numFmtId="0" fontId="0" fillId="0" borderId="0" xfId="0"/>
    <xf numFmtId="0" fontId="1" fillId="0" borderId="0" xfId="0" applyFont="1"/>
    <xf numFmtId="0" fontId="1" fillId="0" borderId="1" xfId="0" applyFont="1" applyBorder="1"/>
    <xf numFmtId="0" fontId="2" fillId="0" borderId="1" xfId="0" applyFont="1" applyBorder="1" applyAlignment="1">
      <alignment horizontal="left"/>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quotePrefix="1" applyFont="1" applyBorder="1" applyAlignment="1">
      <alignment vertical="center" wrapText="1"/>
    </xf>
    <xf numFmtId="43" fontId="1" fillId="0" borderId="1" xfId="1" applyFont="1" applyBorder="1"/>
    <xf numFmtId="43" fontId="1" fillId="0" borderId="1" xfId="1" applyFont="1" applyBorder="1" applyAlignment="1">
      <alignment vertical="center" wrapText="1"/>
    </xf>
    <xf numFmtId="43" fontId="2" fillId="0" borderId="1" xfId="1" applyFont="1" applyBorder="1" applyAlignment="1">
      <alignment vertical="center" wrapText="1"/>
    </xf>
    <xf numFmtId="43" fontId="2" fillId="0" borderId="1" xfId="1" applyFont="1" applyBorder="1"/>
    <xf numFmtId="0" fontId="5"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43" fontId="8" fillId="0" borderId="1" xfId="1" applyFont="1" applyBorder="1" applyAlignment="1">
      <alignment vertical="center" wrapText="1"/>
    </xf>
    <xf numFmtId="0" fontId="11"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quotePrefix="1" applyFont="1" applyBorder="1" applyAlignment="1">
      <alignment horizontal="left" vertical="center" wrapText="1"/>
    </xf>
    <xf numFmtId="0" fontId="11" fillId="0" borderId="1" xfId="0" quotePrefix="1" applyFont="1" applyBorder="1" applyAlignment="1">
      <alignment horizontal="left" vertical="center" wrapText="1"/>
    </xf>
    <xf numFmtId="0" fontId="12" fillId="0" borderId="1" xfId="0" applyFont="1" applyBorder="1" applyAlignment="1">
      <alignment vertical="center" wrapText="1"/>
    </xf>
    <xf numFmtId="43" fontId="2" fillId="0" borderId="1" xfId="0" applyNumberFormat="1" applyFont="1" applyBorder="1" applyAlignment="1">
      <alignment horizontal="center" vertical="center" wrapText="1"/>
    </xf>
    <xf numFmtId="43" fontId="10" fillId="0" borderId="1" xfId="0" applyNumberFormat="1" applyFont="1" applyBorder="1" applyAlignment="1">
      <alignment vertical="center" wrapText="1"/>
    </xf>
    <xf numFmtId="43" fontId="2" fillId="0" borderId="1" xfId="1" applyFont="1" applyBorder="1" applyAlignment="1">
      <alignment horizontal="center" vertical="center" wrapText="1"/>
    </xf>
    <xf numFmtId="43" fontId="10" fillId="0" borderId="1" xfId="1" applyFont="1" applyBorder="1" applyAlignment="1">
      <alignment vertical="center" wrapText="1"/>
    </xf>
    <xf numFmtId="43" fontId="9" fillId="0" borderId="1" xfId="1" applyFont="1" applyBorder="1" applyAlignment="1">
      <alignment vertical="center" wrapText="1"/>
    </xf>
    <xf numFmtId="43" fontId="6" fillId="0" borderId="1" xfId="0" applyNumberFormat="1" applyFont="1" applyBorder="1" applyAlignment="1">
      <alignment vertical="center" wrapText="1"/>
    </xf>
    <xf numFmtId="43" fontId="6" fillId="0" borderId="1" xfId="1" applyFont="1" applyBorder="1" applyAlignment="1">
      <alignment vertical="center" wrapText="1"/>
    </xf>
    <xf numFmtId="0" fontId="12" fillId="0" borderId="1" xfId="0" applyFont="1" applyBorder="1" applyAlignment="1">
      <alignment horizontal="left" vertical="center" wrapText="1"/>
    </xf>
    <xf numFmtId="43" fontId="12" fillId="0" borderId="1" xfId="1" applyFont="1" applyBorder="1" applyAlignment="1">
      <alignment vertical="center" wrapText="1"/>
    </xf>
    <xf numFmtId="43" fontId="4" fillId="0" borderId="1" xfId="1" applyFont="1" applyBorder="1"/>
    <xf numFmtId="0" fontId="13" fillId="0" borderId="0" xfId="0" applyFont="1"/>
    <xf numFmtId="43" fontId="2" fillId="0" borderId="1" xfId="1" applyFont="1" applyBorder="1" applyProtection="1"/>
    <xf numFmtId="43" fontId="4" fillId="0" borderId="1" xfId="1" applyFont="1" applyBorder="1" applyProtection="1"/>
    <xf numFmtId="43" fontId="1" fillId="0" borderId="1" xfId="1" applyFont="1" applyBorder="1" applyProtection="1">
      <protection locked="0"/>
    </xf>
    <xf numFmtId="0" fontId="1" fillId="0" borderId="1" xfId="0" quotePrefix="1" applyFont="1" applyBorder="1" applyAlignment="1" applyProtection="1">
      <alignmen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vertical="center" wrapText="1"/>
      <protection locked="0"/>
    </xf>
    <xf numFmtId="43" fontId="1" fillId="0" borderId="1" xfId="1"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1" fillId="0" borderId="1" xfId="0" applyFont="1" applyBorder="1" applyProtection="1">
      <protection locked="0"/>
    </xf>
    <xf numFmtId="0" fontId="1" fillId="0" borderId="0" xfId="0" applyFont="1" applyProtection="1">
      <protection locked="0"/>
    </xf>
    <xf numFmtId="0" fontId="2" fillId="0" borderId="1" xfId="0" applyFont="1" applyBorder="1" applyAlignment="1" applyProtection="1">
      <alignment horizontal="center" vertical="center" wrapText="1"/>
      <protection locked="0"/>
    </xf>
    <xf numFmtId="43" fontId="7" fillId="0" borderId="1" xfId="1" applyFont="1" applyBorder="1" applyAlignment="1" applyProtection="1">
      <alignment vertical="center" wrapText="1"/>
      <protection locked="0"/>
    </xf>
    <xf numFmtId="43" fontId="2" fillId="0" borderId="1" xfId="1"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4" fillId="0" borderId="1" xfId="0" applyFont="1" applyBorder="1" applyAlignment="1">
      <alignment horizontal="left"/>
    </xf>
    <xf numFmtId="0" fontId="4" fillId="0" borderId="1" xfId="0" applyFont="1" applyBorder="1"/>
    <xf numFmtId="0" fontId="2" fillId="0" borderId="1" xfId="0" applyFont="1" applyBorder="1" applyAlignment="1" applyProtection="1">
      <alignment horizontal="center" vertical="center"/>
      <protection locked="0"/>
    </xf>
    <xf numFmtId="0" fontId="1" fillId="0" borderId="1" xfId="0" applyFont="1" applyBorder="1" applyAlignment="1" applyProtection="1">
      <alignment horizontal="left"/>
      <protection locked="0"/>
    </xf>
    <xf numFmtId="0" fontId="1" fillId="0" borderId="1" xfId="0" quotePrefix="1" applyFont="1" applyBorder="1" applyAlignment="1" applyProtection="1">
      <alignment horizontal="center" vertical="center" wrapText="1"/>
      <protection locked="0"/>
    </xf>
    <xf numFmtId="43" fontId="11" fillId="0" borderId="1" xfId="0" applyNumberFormat="1" applyFont="1" applyBorder="1" applyAlignment="1">
      <alignment vertical="center" wrapText="1"/>
    </xf>
    <xf numFmtId="43" fontId="11" fillId="0" borderId="1" xfId="1" applyFont="1" applyBorder="1" applyAlignment="1">
      <alignment vertical="center" wrapText="1"/>
    </xf>
    <xf numFmtId="0" fontId="2" fillId="0" borderId="1" xfId="0" applyFont="1" applyBorder="1" applyAlignment="1" applyProtection="1">
      <alignment horizontal="left"/>
      <protection locked="0"/>
    </xf>
    <xf numFmtId="0" fontId="2" fillId="0" borderId="1" xfId="0" applyFont="1" applyBorder="1" applyProtection="1">
      <protection locked="0"/>
    </xf>
    <xf numFmtId="0" fontId="1" fillId="0" borderId="1" xfId="0" quotePrefix="1" applyFont="1" applyBorder="1" applyAlignment="1">
      <alignment vertical="center" wrapText="1"/>
    </xf>
    <xf numFmtId="43" fontId="2" fillId="0" borderId="1" xfId="1" applyFont="1" applyBorder="1" applyAlignment="1" applyProtection="1">
      <alignment vertical="center" wrapText="1"/>
    </xf>
    <xf numFmtId="43" fontId="1" fillId="0" borderId="1" xfId="1" applyFont="1" applyFill="1" applyBorder="1" applyProtection="1">
      <protection locked="0"/>
    </xf>
    <xf numFmtId="43" fontId="1" fillId="0" borderId="1" xfId="1" applyFont="1" applyFill="1" applyBorder="1" applyAlignment="1" applyProtection="1">
      <alignment vertical="center" wrapText="1"/>
      <protection locked="0"/>
    </xf>
    <xf numFmtId="1" fontId="1" fillId="0" borderId="1" xfId="0" quotePrefix="1" applyNumberFormat="1" applyFont="1" applyBorder="1" applyAlignment="1" applyProtection="1">
      <alignment vertical="center" wrapText="1"/>
      <protection locked="0"/>
    </xf>
    <xf numFmtId="1" fontId="1" fillId="0" borderId="1" xfId="0" applyNumberFormat="1" applyFont="1" applyBorder="1" applyAlignment="1" applyProtection="1">
      <alignment vertical="center" wrapText="1"/>
      <protection locked="0"/>
    </xf>
    <xf numFmtId="0" fontId="1" fillId="0" borderId="1" xfId="0" applyFont="1" applyBorder="1" applyAlignment="1" applyProtection="1">
      <alignment wrapText="1"/>
      <protection locked="0"/>
    </xf>
    <xf numFmtId="43" fontId="1" fillId="0" borderId="2" xfId="1" applyFont="1" applyFill="1" applyBorder="1" applyProtection="1">
      <protection locked="0"/>
    </xf>
    <xf numFmtId="43" fontId="7" fillId="0" borderId="1" xfId="1" applyFont="1" applyFill="1" applyBorder="1" applyAlignment="1" applyProtection="1">
      <alignment vertical="center" wrapText="1"/>
      <protection locked="0"/>
    </xf>
    <xf numFmtId="1" fontId="1" fillId="0" borderId="1" xfId="0" quotePrefix="1" applyNumberFormat="1" applyFont="1" applyBorder="1" applyAlignment="1" applyProtection="1">
      <alignment horizontal="left" vertical="center" wrapText="1"/>
      <protection locked="0"/>
    </xf>
    <xf numFmtId="43" fontId="1" fillId="0" borderId="3" xfId="1" applyFont="1" applyBorder="1" applyProtection="1">
      <protection locked="0"/>
    </xf>
    <xf numFmtId="0" fontId="1" fillId="0" borderId="0" xfId="0" applyFont="1" applyAlignment="1" applyProtection="1">
      <alignment wrapText="1"/>
      <protection locked="0"/>
    </xf>
    <xf numFmtId="0" fontId="1" fillId="0" borderId="3" xfId="0" applyFont="1" applyBorder="1" applyAlignment="1" applyProtection="1">
      <alignment vertical="center" wrapText="1"/>
      <protection locked="0"/>
    </xf>
    <xf numFmtId="43" fontId="1" fillId="0" borderId="4" xfId="1" applyFont="1" applyBorder="1" applyAlignment="1" applyProtection="1">
      <alignment vertical="center" wrapText="1"/>
      <protection locked="0"/>
    </xf>
    <xf numFmtId="43" fontId="1" fillId="0" borderId="5" xfId="1" applyFont="1" applyBorder="1" applyAlignment="1" applyProtection="1">
      <alignment vertical="center" wrapText="1"/>
      <protection locked="0"/>
    </xf>
    <xf numFmtId="43" fontId="1" fillId="0" borderId="6" xfId="1" applyFont="1" applyBorder="1" applyAlignment="1" applyProtection="1">
      <alignment vertical="center" wrapText="1"/>
      <protection locked="0"/>
    </xf>
    <xf numFmtId="0" fontId="2" fillId="0" borderId="0" xfId="0" applyFont="1" applyAlignment="1" applyProtection="1">
      <alignment horizontal="center" vertical="center"/>
      <protection locked="0"/>
    </xf>
    <xf numFmtId="0" fontId="2" fillId="0" borderId="0" xfId="0" applyFont="1" applyAlignment="1" applyProtection="1">
      <alignment horizontal="center"/>
      <protection locked="0"/>
    </xf>
    <xf numFmtId="0" fontId="2" fillId="0" borderId="0" xfId="0" applyFont="1" applyAlignment="1" applyProtection="1">
      <alignment horizontal="center" wrapText="1"/>
      <protection locked="0"/>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00"/>
  <sheetViews>
    <sheetView tabSelected="1" view="pageBreakPreview" zoomScale="90" zoomScaleNormal="130" zoomScaleSheetLayoutView="90" workbookViewId="0">
      <selection activeCell="F1" sqref="F1"/>
    </sheetView>
  </sheetViews>
  <sheetFormatPr defaultColWidth="8.88671875" defaultRowHeight="15" x14ac:dyDescent="0.25"/>
  <cols>
    <col min="1" max="1" width="10.6640625" style="1" customWidth="1"/>
    <col min="2" max="2" width="52" style="1" bestFit="1" customWidth="1"/>
    <col min="3" max="4" width="26.109375" style="1" bestFit="1" customWidth="1"/>
    <col min="5" max="5" width="26.44140625" style="1" bestFit="1" customWidth="1"/>
    <col min="6" max="6" width="14" style="1" bestFit="1" customWidth="1"/>
    <col min="7" max="16384" width="8.88671875" style="1"/>
  </cols>
  <sheetData>
    <row r="1" spans="1:6" x14ac:dyDescent="0.25">
      <c r="A1" s="49"/>
      <c r="B1" s="49"/>
      <c r="C1" s="49"/>
      <c r="D1" s="49"/>
      <c r="E1" s="49"/>
      <c r="F1" s="49"/>
    </row>
    <row r="2" spans="1:6" x14ac:dyDescent="0.25">
      <c r="A2" s="81" t="s">
        <v>459</v>
      </c>
      <c r="B2" s="81"/>
      <c r="C2" s="81"/>
      <c r="D2" s="81"/>
      <c r="E2" s="81"/>
      <c r="F2" s="49"/>
    </row>
    <row r="3" spans="1:6" x14ac:dyDescent="0.25">
      <c r="A3" s="82" t="s">
        <v>712</v>
      </c>
      <c r="B3" s="82"/>
      <c r="C3" s="82"/>
      <c r="D3" s="82"/>
      <c r="E3" s="82"/>
      <c r="F3" s="49"/>
    </row>
    <row r="4" spans="1:6" x14ac:dyDescent="0.25">
      <c r="A4" s="49"/>
      <c r="B4" s="49"/>
      <c r="C4" s="49"/>
      <c r="D4" s="49"/>
      <c r="E4" s="49"/>
      <c r="F4" s="49"/>
    </row>
    <row r="5" spans="1:6" ht="45" x14ac:dyDescent="0.25">
      <c r="A5" s="44"/>
      <c r="B5" s="46" t="s">
        <v>319</v>
      </c>
      <c r="C5" s="50" t="s">
        <v>593</v>
      </c>
      <c r="D5" s="50" t="s">
        <v>594</v>
      </c>
      <c r="E5" s="50" t="s">
        <v>595</v>
      </c>
      <c r="F5" s="44" t="s">
        <v>320</v>
      </c>
    </row>
    <row r="6" spans="1:6" hidden="1" x14ac:dyDescent="0.25">
      <c r="A6" s="7"/>
      <c r="B6" s="5"/>
      <c r="C6" s="10"/>
      <c r="D6" s="9"/>
      <c r="E6" s="9"/>
      <c r="F6" s="2"/>
    </row>
    <row r="7" spans="1:6" x14ac:dyDescent="0.25">
      <c r="A7" s="5" t="s">
        <v>321</v>
      </c>
      <c r="B7" s="5" t="s">
        <v>322</v>
      </c>
      <c r="C7" s="11">
        <f>'CONS. MASTER B. SUMMARY F.ii'!C6</f>
        <v>94150552.299999997</v>
      </c>
      <c r="D7" s="11"/>
      <c r="E7" s="11">
        <f>'CONS. MASTER B. SUMMARY F.ii'!E6</f>
        <v>44621948.969999999</v>
      </c>
      <c r="F7" s="7"/>
    </row>
    <row r="8" spans="1:6" x14ac:dyDescent="0.25">
      <c r="A8" s="5" t="s">
        <v>323</v>
      </c>
      <c r="B8" s="5" t="s">
        <v>324</v>
      </c>
      <c r="C8" s="11">
        <f>SUM(C9:C10)</f>
        <v>8998313478.0159988</v>
      </c>
      <c r="D8" s="11">
        <f t="shared" ref="D8:E8" si="0">SUM(D9:D10)</f>
        <v>6201019946.9700003</v>
      </c>
      <c r="E8" s="11">
        <f t="shared" si="0"/>
        <v>7881666738.1199999</v>
      </c>
      <c r="F8" s="7">
        <f>D8/C8*100</f>
        <v>68.913135357196268</v>
      </c>
    </row>
    <row r="9" spans="1:6" x14ac:dyDescent="0.25">
      <c r="A9" s="7"/>
      <c r="B9" s="5" t="s">
        <v>335</v>
      </c>
      <c r="C9" s="10">
        <f>'SUMMARY OF REVENUE F.iii'!C6</f>
        <v>8895268675.0159988</v>
      </c>
      <c r="D9" s="10">
        <f>'SUMMARY OF REVENUE F.iii'!D6</f>
        <v>6154366253.8400002</v>
      </c>
      <c r="E9" s="10">
        <f>'SUMMARY OF REVENUE F.iii'!E6</f>
        <v>7348796140.7200003</v>
      </c>
      <c r="F9" s="7">
        <f t="shared" ref="F9:F25" si="1">D9/C9*100</f>
        <v>69.186963077637799</v>
      </c>
    </row>
    <row r="10" spans="1:6" x14ac:dyDescent="0.25">
      <c r="A10" s="7"/>
      <c r="B10" s="5" t="s">
        <v>336</v>
      </c>
      <c r="C10" s="10">
        <f>'SUMMARY OF REVENUE F.iii'!C16</f>
        <v>103044803</v>
      </c>
      <c r="D10" s="10">
        <f>'SUMMARY OF REVENUE F.iii'!D16</f>
        <v>46653693.129999995</v>
      </c>
      <c r="E10" s="10">
        <f>'SUMMARY OF REVENUE F.iii'!E16</f>
        <v>532870597.39999998</v>
      </c>
      <c r="F10" s="7">
        <f t="shared" si="1"/>
        <v>45.275153886217815</v>
      </c>
    </row>
    <row r="11" spans="1:6" hidden="1" x14ac:dyDescent="0.25">
      <c r="A11" s="7"/>
      <c r="B11" s="7"/>
      <c r="C11" s="10"/>
      <c r="D11" s="10"/>
      <c r="E11" s="10"/>
      <c r="F11" s="7"/>
    </row>
    <row r="12" spans="1:6" x14ac:dyDescent="0.25">
      <c r="A12" s="5" t="s">
        <v>325</v>
      </c>
      <c r="B12" s="5" t="s">
        <v>3</v>
      </c>
      <c r="C12" s="11">
        <f>SUM(C13:C14)</f>
        <v>5253820493.21</v>
      </c>
      <c r="D12" s="11">
        <f t="shared" ref="D12:E12" si="2">SUM(D13:D14)</f>
        <v>3760126113.1700001</v>
      </c>
      <c r="E12" s="11">
        <f t="shared" si="2"/>
        <v>2935794871.8499999</v>
      </c>
      <c r="F12" s="7">
        <f t="shared" si="1"/>
        <v>71.569367815850583</v>
      </c>
    </row>
    <row r="13" spans="1:6" x14ac:dyDescent="0.25">
      <c r="A13" s="7"/>
      <c r="B13" s="5" t="s">
        <v>337</v>
      </c>
      <c r="C13" s="10">
        <f>'CONS. MASTER B. SUMMARY F.ii'!C19</f>
        <v>2093014932.4399998</v>
      </c>
      <c r="D13" s="10">
        <f>'CONS. MASTER B. SUMMARY F.ii'!D19</f>
        <v>1980688394.9700003</v>
      </c>
      <c r="E13" s="10">
        <f>'CONS. MASTER B. SUMMARY F.ii'!E19</f>
        <v>1378597889.0999999</v>
      </c>
      <c r="F13" s="7">
        <f t="shared" si="1"/>
        <v>94.633266312197236</v>
      </c>
    </row>
    <row r="14" spans="1:6" x14ac:dyDescent="0.25">
      <c r="A14" s="7"/>
      <c r="B14" s="5" t="s">
        <v>338</v>
      </c>
      <c r="C14" s="10">
        <f>'CONS. MASTER B. SUMMARY F.ii'!C20</f>
        <v>3160805560.77</v>
      </c>
      <c r="D14" s="10">
        <f>'CONS. MASTER B. SUMMARY F.ii'!D20</f>
        <v>1779437718.1999998</v>
      </c>
      <c r="E14" s="10">
        <f>'CONS. MASTER B. SUMMARY F.ii'!E20</f>
        <v>1557196982.75</v>
      </c>
      <c r="F14" s="7">
        <f t="shared" si="1"/>
        <v>56.296968731177287</v>
      </c>
    </row>
    <row r="15" spans="1:6" hidden="1" x14ac:dyDescent="0.25">
      <c r="A15" s="7"/>
      <c r="B15" s="7"/>
      <c r="C15" s="10"/>
      <c r="D15" s="10"/>
      <c r="E15" s="10"/>
      <c r="F15" s="7"/>
    </row>
    <row r="16" spans="1:6" hidden="1" x14ac:dyDescent="0.25">
      <c r="A16" s="7"/>
      <c r="B16" s="5" t="s">
        <v>326</v>
      </c>
      <c r="C16" s="10"/>
      <c r="D16" s="10"/>
      <c r="E16" s="10"/>
      <c r="F16" s="7"/>
    </row>
    <row r="17" spans="1:6" hidden="1" x14ac:dyDescent="0.25">
      <c r="A17" s="7"/>
      <c r="B17" s="7"/>
      <c r="C17" s="10"/>
      <c r="D17" s="10"/>
      <c r="E17" s="10"/>
      <c r="F17" s="7"/>
    </row>
    <row r="18" spans="1:6" x14ac:dyDescent="0.25">
      <c r="A18" s="5" t="s">
        <v>327</v>
      </c>
      <c r="B18" s="5" t="s">
        <v>328</v>
      </c>
      <c r="C18" s="11">
        <f>SUM(C19:C20)</f>
        <v>0</v>
      </c>
      <c r="D18" s="11">
        <f t="shared" ref="D18:E18" si="3">SUM(D19:D20)</f>
        <v>0</v>
      </c>
      <c r="E18" s="11">
        <f t="shared" si="3"/>
        <v>0</v>
      </c>
      <c r="F18" s="7" t="e">
        <f t="shared" si="1"/>
        <v>#DIV/0!</v>
      </c>
    </row>
    <row r="19" spans="1:6" x14ac:dyDescent="0.25">
      <c r="A19" s="7"/>
      <c r="B19" s="5" t="s">
        <v>339</v>
      </c>
      <c r="C19" s="10">
        <f>'SUMMARY OF REVENUE F.iii'!C118</f>
        <v>0</v>
      </c>
      <c r="D19" s="10">
        <f>'SUMMARY OF REVENUE F.iii'!D118</f>
        <v>0</v>
      </c>
      <c r="E19" s="10">
        <f>'SUMMARY OF REVENUE F.iii'!E118</f>
        <v>0</v>
      </c>
      <c r="F19" s="7" t="e">
        <f t="shared" si="1"/>
        <v>#DIV/0!</v>
      </c>
    </row>
    <row r="20" spans="1:6" x14ac:dyDescent="0.25">
      <c r="A20" s="7"/>
      <c r="B20" s="5" t="s">
        <v>340</v>
      </c>
      <c r="C20" s="10">
        <f>'CONS. MASTER B. SUMMARY F.ii'!C11</f>
        <v>0</v>
      </c>
      <c r="D20" s="10">
        <f>'CONS. MASTER B. SUMMARY F.ii'!D11</f>
        <v>0</v>
      </c>
      <c r="E20" s="10">
        <f>'CONS. MASTER B. SUMMARY F.ii'!E11</f>
        <v>0</v>
      </c>
      <c r="F20" s="7"/>
    </row>
    <row r="21" spans="1:6" hidden="1" x14ac:dyDescent="0.25">
      <c r="A21" s="7"/>
      <c r="B21" s="7"/>
      <c r="C21" s="10"/>
      <c r="D21" s="10"/>
      <c r="E21" s="10"/>
      <c r="F21" s="7"/>
    </row>
    <row r="22" spans="1:6" x14ac:dyDescent="0.25">
      <c r="A22" s="5" t="s">
        <v>329</v>
      </c>
      <c r="B22" s="5" t="s">
        <v>330</v>
      </c>
      <c r="C22" s="11">
        <f>'CONS. MASTER B. SUMMARY F.ii'!C27</f>
        <v>3838643537.1100001</v>
      </c>
      <c r="D22" s="11">
        <f>'CONS. MASTER B. SUMMARY F.ii'!D27</f>
        <v>1614494373.26</v>
      </c>
      <c r="E22" s="11">
        <f>'CONS. MASTER B. SUMMARY F.ii'!E27</f>
        <v>4990493815.2399998</v>
      </c>
      <c r="F22" s="7">
        <f t="shared" si="1"/>
        <v>42.058981451440125</v>
      </c>
    </row>
    <row r="23" spans="1:6" hidden="1" x14ac:dyDescent="0.25">
      <c r="A23" s="7"/>
      <c r="B23" s="7"/>
      <c r="C23" s="10"/>
      <c r="D23" s="10"/>
      <c r="E23" s="10"/>
      <c r="F23" s="7"/>
    </row>
    <row r="24" spans="1:6" x14ac:dyDescent="0.25">
      <c r="A24" s="5" t="s">
        <v>331</v>
      </c>
      <c r="B24" s="5" t="s">
        <v>332</v>
      </c>
      <c r="C24" s="11">
        <f>C7+C8+C18</f>
        <v>9092464030.3159981</v>
      </c>
      <c r="D24" s="11">
        <f t="shared" ref="D24:E24" si="4">D7+D8+D18</f>
        <v>6201019946.9700003</v>
      </c>
      <c r="E24" s="11">
        <f t="shared" si="4"/>
        <v>7926288687.0900002</v>
      </c>
      <c r="F24" s="7">
        <f t="shared" si="1"/>
        <v>68.199554337466992</v>
      </c>
    </row>
    <row r="25" spans="1:6" x14ac:dyDescent="0.25">
      <c r="A25" s="5" t="s">
        <v>333</v>
      </c>
      <c r="B25" s="5" t="s">
        <v>2</v>
      </c>
      <c r="C25" s="11">
        <f>C12+C22</f>
        <v>9092464030.3199997</v>
      </c>
      <c r="D25" s="11">
        <f t="shared" ref="D25:E25" si="5">D12+D22</f>
        <v>5374620486.4300003</v>
      </c>
      <c r="E25" s="11">
        <f t="shared" si="5"/>
        <v>7926288687.0900002</v>
      </c>
      <c r="F25" s="7">
        <f t="shared" si="1"/>
        <v>59.110714856914825</v>
      </c>
    </row>
    <row r="26" spans="1:6" x14ac:dyDescent="0.25">
      <c r="A26" s="7"/>
      <c r="B26" s="5" t="s">
        <v>334</v>
      </c>
      <c r="C26" s="11"/>
      <c r="D26" s="11"/>
      <c r="E26" s="11">
        <f t="shared" ref="E26" si="6">E7+E8+E18-E12-E22</f>
        <v>0</v>
      </c>
      <c r="F26" s="7"/>
    </row>
    <row r="27" spans="1:6" hidden="1" x14ac:dyDescent="0.25">
      <c r="A27" s="2"/>
      <c r="B27" s="2"/>
      <c r="C27" s="9"/>
      <c r="D27" s="9"/>
      <c r="E27" s="9"/>
      <c r="F27" s="2"/>
    </row>
    <row r="28" spans="1:6" hidden="1" x14ac:dyDescent="0.25"/>
    <row r="29" spans="1:6" hidden="1" x14ac:dyDescent="0.25"/>
    <row r="30" spans="1:6" hidden="1" x14ac:dyDescent="0.25"/>
    <row r="31" spans="1:6" hidden="1" x14ac:dyDescent="0.25"/>
    <row r="32" spans="1:6"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QNHlnKckR/2/wko/tOtMbOU2YTfjwhX+Uq8KIzRPxuCvDX9bJACTdSsHuvMIM/7Qjgba/Ujy4D9Me9oxqLzEHQ==" saltValue="WXYwp7V92LSyCWUN4vQ3sQ==" spinCount="100000" sheet="1" objects="1" scenarios="1" formatColumns="0" formatRows="0" selectLockedCells="1"/>
  <mergeCells count="2">
    <mergeCell ref="A2:E2"/>
    <mergeCell ref="A3:E3"/>
  </mergeCells>
  <pageMargins left="0.51181102362204722" right="0.51181102362204722" top="0.74803149606299213" bottom="0.74803149606299213" header="0.31496062992125984" footer="0.31496062992125984"/>
  <pageSetup scale="80" orientation="landscape" r:id="rId1"/>
  <headerFooter>
    <oddFooter>&amp;CPage 1</oddFooter>
  </headerFooter>
  <ignoredErrors>
    <ignoredError sqref="F22"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300"/>
  <sheetViews>
    <sheetView view="pageBreakPreview" zoomScale="90" zoomScaleNormal="130" zoomScaleSheetLayoutView="90" workbookViewId="0">
      <selection activeCell="A2" sqref="A2:E2"/>
    </sheetView>
  </sheetViews>
  <sheetFormatPr defaultColWidth="8.88671875" defaultRowHeight="15" x14ac:dyDescent="0.25"/>
  <cols>
    <col min="1" max="1" width="15" style="1" customWidth="1"/>
    <col min="2" max="2" width="52" style="1" bestFit="1" customWidth="1"/>
    <col min="3" max="3" width="26.33203125" style="1" bestFit="1" customWidth="1"/>
    <col min="4" max="4" width="25.88671875" style="1" bestFit="1" customWidth="1"/>
    <col min="5" max="5" width="26.33203125" style="1" bestFit="1" customWidth="1"/>
    <col min="6" max="16384" width="8.88671875" style="1"/>
  </cols>
  <sheetData>
    <row r="1" spans="1:5" x14ac:dyDescent="0.25">
      <c r="A1" s="49"/>
      <c r="B1" s="49"/>
      <c r="C1" s="49"/>
      <c r="D1" s="49"/>
      <c r="E1" s="49"/>
    </row>
    <row r="2" spans="1:5" x14ac:dyDescent="0.25">
      <c r="A2" s="81" t="s">
        <v>458</v>
      </c>
      <c r="B2" s="81"/>
      <c r="C2" s="81"/>
      <c r="D2" s="81"/>
      <c r="E2" s="81"/>
    </row>
    <row r="3" spans="1:5" x14ac:dyDescent="0.25">
      <c r="A3" s="82" t="s">
        <v>713</v>
      </c>
      <c r="B3" s="82"/>
      <c r="C3" s="82"/>
      <c r="D3" s="82"/>
      <c r="E3" s="82"/>
    </row>
    <row r="4" spans="1:5" x14ac:dyDescent="0.25">
      <c r="A4" s="49"/>
      <c r="B4" s="49"/>
      <c r="C4" s="49"/>
      <c r="D4" s="49"/>
      <c r="E4" s="49"/>
    </row>
    <row r="5" spans="1:5" ht="45" x14ac:dyDescent="0.25">
      <c r="A5" s="46" t="s">
        <v>290</v>
      </c>
      <c r="B5" s="46" t="s">
        <v>1</v>
      </c>
      <c r="C5" s="50" t="s">
        <v>593</v>
      </c>
      <c r="D5" s="50" t="s">
        <v>594</v>
      </c>
      <c r="E5" s="50" t="s">
        <v>595</v>
      </c>
    </row>
    <row r="6" spans="1:5" x14ac:dyDescent="0.25">
      <c r="A6" s="44">
        <v>1</v>
      </c>
      <c r="B6" s="46" t="s">
        <v>291</v>
      </c>
      <c r="C6" s="52">
        <v>94150552.299999997</v>
      </c>
      <c r="D6" s="52"/>
      <c r="E6" s="52">
        <v>44621948.969999999</v>
      </c>
    </row>
    <row r="7" spans="1:5" hidden="1" x14ac:dyDescent="0.25">
      <c r="A7" s="7">
        <v>2</v>
      </c>
      <c r="B7" s="13" t="s">
        <v>292</v>
      </c>
      <c r="C7" s="10"/>
      <c r="D7" s="10"/>
      <c r="E7" s="10"/>
    </row>
    <row r="8" spans="1:5" x14ac:dyDescent="0.25">
      <c r="A8" s="7">
        <v>3</v>
      </c>
      <c r="B8" s="7" t="s">
        <v>293</v>
      </c>
      <c r="C8" s="10">
        <f>'SUMMARY OF REVENUE F.iii'!C6</f>
        <v>8895268675.0159988</v>
      </c>
      <c r="D8" s="10">
        <f>'SUMMARY OF REVENUE F.iii'!D6</f>
        <v>6154366253.8400002</v>
      </c>
      <c r="E8" s="10">
        <f>'SUMMARY OF REVENUE F.iii'!E6</f>
        <v>7348796140.7200003</v>
      </c>
    </row>
    <row r="9" spans="1:5" x14ac:dyDescent="0.25">
      <c r="A9" s="7">
        <v>4</v>
      </c>
      <c r="B9" s="7" t="s">
        <v>294</v>
      </c>
      <c r="C9" s="10">
        <f>'SUMMARY OF REVENUE F.iii'!C16</f>
        <v>103044803</v>
      </c>
      <c r="D9" s="10">
        <f>'SUMMARY OF REVENUE F.iii'!D16</f>
        <v>46653693.129999995</v>
      </c>
      <c r="E9" s="10">
        <f>'SUMMARY OF REVENUE F.iii'!E16</f>
        <v>532870597.39999998</v>
      </c>
    </row>
    <row r="10" spans="1:5" x14ac:dyDescent="0.25">
      <c r="A10" s="7">
        <v>5</v>
      </c>
      <c r="B10" s="7" t="s">
        <v>295</v>
      </c>
      <c r="C10" s="10">
        <f>'SUMMARY OF REVENUE F.iii'!C118</f>
        <v>0</v>
      </c>
      <c r="D10" s="10">
        <f>'SUMMARY OF REVENUE F.iii'!D118</f>
        <v>0</v>
      </c>
      <c r="E10" s="10">
        <f>'SUMMARY OF REVENUE F.iii'!E118</f>
        <v>0</v>
      </c>
    </row>
    <row r="11" spans="1:5" x14ac:dyDescent="0.25">
      <c r="A11" s="7">
        <v>6</v>
      </c>
      <c r="B11" s="7" t="s">
        <v>296</v>
      </c>
      <c r="C11" s="10">
        <f>'SUMMARY OF REVENUE F.iii'!C128</f>
        <v>0</v>
      </c>
      <c r="D11" s="10">
        <f>'SUMMARY OF REVENUE F.iii'!D128</f>
        <v>0</v>
      </c>
      <c r="E11" s="10">
        <f>'SUMMARY OF REVENUE F.iii'!E128</f>
        <v>0</v>
      </c>
    </row>
    <row r="12" spans="1:5" x14ac:dyDescent="0.25">
      <c r="A12" s="5">
        <v>7</v>
      </c>
      <c r="B12" s="5" t="s">
        <v>297</v>
      </c>
      <c r="C12" s="11">
        <f>SUM(C8:C11)</f>
        <v>8998313478.0159988</v>
      </c>
      <c r="D12" s="11">
        <f t="shared" ref="D12:E12" si="0">SUM(D8:D11)</f>
        <v>6201019946.9700003</v>
      </c>
      <c r="E12" s="11">
        <f t="shared" si="0"/>
        <v>7881666738.1199999</v>
      </c>
    </row>
    <row r="13" spans="1:5" x14ac:dyDescent="0.25">
      <c r="A13" s="5">
        <v>8</v>
      </c>
      <c r="B13" s="5" t="s">
        <v>298</v>
      </c>
      <c r="C13" s="11">
        <f>C6+C12</f>
        <v>9092464030.3159981</v>
      </c>
      <c r="D13" s="11">
        <f t="shared" ref="D13:E13" si="1">D6+D12</f>
        <v>6201019946.9700003</v>
      </c>
      <c r="E13" s="11">
        <f t="shared" si="1"/>
        <v>7926288687.0900002</v>
      </c>
    </row>
    <row r="14" spans="1:5" hidden="1" x14ac:dyDescent="0.25">
      <c r="A14" s="7">
        <v>9</v>
      </c>
      <c r="B14" s="13" t="s">
        <v>299</v>
      </c>
      <c r="C14" s="10"/>
      <c r="D14" s="10"/>
      <c r="E14" s="10"/>
    </row>
    <row r="15" spans="1:5" hidden="1" x14ac:dyDescent="0.25">
      <c r="A15" s="7">
        <v>10</v>
      </c>
      <c r="B15" s="5" t="s">
        <v>300</v>
      </c>
      <c r="C15" s="11"/>
      <c r="D15" s="11"/>
      <c r="E15" s="11"/>
    </row>
    <row r="16" spans="1:5" x14ac:dyDescent="0.25">
      <c r="A16" s="7">
        <v>11</v>
      </c>
      <c r="B16" s="7" t="s">
        <v>301</v>
      </c>
      <c r="C16" s="10">
        <v>0</v>
      </c>
      <c r="D16" s="10">
        <v>0</v>
      </c>
      <c r="E16" s="10">
        <v>0</v>
      </c>
    </row>
    <row r="17" spans="1:5" x14ac:dyDescent="0.25">
      <c r="A17" s="5">
        <v>12</v>
      </c>
      <c r="B17" s="5" t="s">
        <v>302</v>
      </c>
      <c r="C17" s="11">
        <f>C16</f>
        <v>0</v>
      </c>
      <c r="D17" s="11">
        <f t="shared" ref="D17:E17" si="2">D16</f>
        <v>0</v>
      </c>
      <c r="E17" s="11">
        <f t="shared" si="2"/>
        <v>0</v>
      </c>
    </row>
    <row r="18" spans="1:5" hidden="1" x14ac:dyDescent="0.25">
      <c r="A18" s="7">
        <v>13</v>
      </c>
      <c r="B18" s="5" t="s">
        <v>303</v>
      </c>
      <c r="C18" s="11"/>
      <c r="D18" s="11"/>
      <c r="E18" s="11"/>
    </row>
    <row r="19" spans="1:5" x14ac:dyDescent="0.25">
      <c r="A19" s="7">
        <v>14</v>
      </c>
      <c r="B19" s="7" t="s">
        <v>304</v>
      </c>
      <c r="C19" s="10">
        <f>'SUMMARY OF EXP F.iv'!C7</f>
        <v>2093014932.4399998</v>
      </c>
      <c r="D19" s="10">
        <f>'SUMMARY OF EXP F.iv'!D7</f>
        <v>1980688394.9700003</v>
      </c>
      <c r="E19" s="10">
        <f>'SUMMARY OF EXP F.iv'!E7</f>
        <v>1378597889.0999999</v>
      </c>
    </row>
    <row r="20" spans="1:5" x14ac:dyDescent="0.25">
      <c r="A20" s="7">
        <v>15</v>
      </c>
      <c r="B20" s="7" t="s">
        <v>305</v>
      </c>
      <c r="C20" s="10">
        <f>'SUMMARY OF EXP F.iv'!C25</f>
        <v>3160805560.77</v>
      </c>
      <c r="D20" s="10">
        <f>'SUMMARY OF EXP F.iv'!D25</f>
        <v>1779437718.1999998</v>
      </c>
      <c r="E20" s="10">
        <f>'SUMMARY OF EXP F.iv'!E25</f>
        <v>1557196982.75</v>
      </c>
    </row>
    <row r="21" spans="1:5" x14ac:dyDescent="0.25">
      <c r="A21" s="5">
        <v>16</v>
      </c>
      <c r="B21" s="5" t="s">
        <v>306</v>
      </c>
      <c r="C21" s="11">
        <f>SUM(C19:C20)</f>
        <v>5253820493.21</v>
      </c>
      <c r="D21" s="11">
        <f t="shared" ref="D21:E21" si="3">SUM(D19:D20)</f>
        <v>3760126113.1700001</v>
      </c>
      <c r="E21" s="11">
        <f t="shared" si="3"/>
        <v>2935794871.8499999</v>
      </c>
    </row>
    <row r="22" spans="1:5" x14ac:dyDescent="0.25">
      <c r="A22" s="5">
        <v>17</v>
      </c>
      <c r="B22" s="5" t="s">
        <v>307</v>
      </c>
      <c r="C22" s="11">
        <f>C17+C21</f>
        <v>5253820493.21</v>
      </c>
      <c r="D22" s="11">
        <f t="shared" ref="D22:E22" si="4">D17+D21</f>
        <v>3760126113.1700001</v>
      </c>
      <c r="E22" s="11">
        <f t="shared" si="4"/>
        <v>2935794871.8499999</v>
      </c>
    </row>
    <row r="23" spans="1:5" hidden="1" x14ac:dyDescent="0.25">
      <c r="A23" s="7">
        <v>18</v>
      </c>
      <c r="B23" s="5" t="s">
        <v>308</v>
      </c>
      <c r="C23" s="11"/>
      <c r="D23" s="11"/>
      <c r="E23" s="11"/>
    </row>
    <row r="24" spans="1:5" ht="17.399999999999999" x14ac:dyDescent="0.25">
      <c r="A24" s="7">
        <v>19</v>
      </c>
      <c r="B24" s="7" t="s">
        <v>309</v>
      </c>
      <c r="C24" s="61">
        <f>'PMD CAPITAL EXP F.xii'!D6</f>
        <v>565000000</v>
      </c>
      <c r="D24" s="61">
        <f>'PMD CAPITAL EXP F.xii'!E6</f>
        <v>268895932.25</v>
      </c>
      <c r="E24" s="61">
        <f>'PMD CAPITAL EXP F.xii'!F6</f>
        <v>754500000</v>
      </c>
    </row>
    <row r="25" spans="1:5" ht="17.399999999999999" x14ac:dyDescent="0.25">
      <c r="A25" s="7">
        <v>20</v>
      </c>
      <c r="B25" s="7" t="s">
        <v>310</v>
      </c>
      <c r="C25" s="62">
        <f>'AGRIC CAPITAL EXP F.xii'!D6+'FINANCE CAPITAL EXP F.xii'!D6+'WORKS CAPITAL EXP F.xii'!D6</f>
        <v>2142884807</v>
      </c>
      <c r="D25" s="62">
        <f>'AGRIC CAPITAL EXP F.xii'!E6+'FINANCE CAPITAL EXP F.xii'!E6+'WORKS CAPITAL EXP F.xii'!E6</f>
        <v>637202741.64999998</v>
      </c>
      <c r="E25" s="62">
        <f>'AGRIC CAPITAL EXP F.xii'!F6+'FINANCE CAPITAL EXP F.xii'!F6+'WORKS CAPITAL EXP F.xii'!F6</f>
        <v>3497993815.2399998</v>
      </c>
    </row>
    <row r="26" spans="1:5" ht="17.399999999999999" x14ac:dyDescent="0.25">
      <c r="A26" s="7">
        <v>21</v>
      </c>
      <c r="B26" s="7" t="s">
        <v>311</v>
      </c>
      <c r="C26" s="62">
        <f>'ESD CAPITAL EXP F.xii'!D6+'PHC CAPITAL EXP F.xii'!D6+'WATSAN CAPITAL EXP F.xii'!D6</f>
        <v>1130758730.1100001</v>
      </c>
      <c r="D26" s="62">
        <f>'ESD CAPITAL EXP F.xii'!E6+'PHC CAPITAL EXP F.xii'!E6+'WATSAN CAPITAL EXP F.xii'!E6</f>
        <v>708395699.36000001</v>
      </c>
      <c r="E26" s="62">
        <f>'ESD CAPITAL EXP F.xii'!F6+'PHC CAPITAL EXP F.xii'!F6+'WATSAN CAPITAL EXP F.xii'!F6</f>
        <v>738000000</v>
      </c>
    </row>
    <row r="27" spans="1:5" x14ac:dyDescent="0.25">
      <c r="A27" s="5">
        <v>22</v>
      </c>
      <c r="B27" s="5" t="s">
        <v>312</v>
      </c>
      <c r="C27" s="11">
        <f>SUM(C24:C26)</f>
        <v>3838643537.1100001</v>
      </c>
      <c r="D27" s="11">
        <f t="shared" ref="D27:E27" si="5">SUM(D24:D26)</f>
        <v>1614494373.26</v>
      </c>
      <c r="E27" s="11">
        <f t="shared" si="5"/>
        <v>4990493815.2399998</v>
      </c>
    </row>
    <row r="28" spans="1:5" x14ac:dyDescent="0.25">
      <c r="A28" s="5">
        <v>23</v>
      </c>
      <c r="B28" s="5" t="s">
        <v>313</v>
      </c>
      <c r="C28" s="11">
        <f>C22+C27</f>
        <v>9092464030.3199997</v>
      </c>
      <c r="D28" s="11">
        <f t="shared" ref="D28:E28" si="6">D22+D27</f>
        <v>5374620486.4300003</v>
      </c>
      <c r="E28" s="11">
        <f t="shared" si="6"/>
        <v>7926288687.0900002</v>
      </c>
    </row>
    <row r="29" spans="1:5" x14ac:dyDescent="0.25">
      <c r="A29" s="7">
        <v>24</v>
      </c>
      <c r="B29" s="5" t="s">
        <v>314</v>
      </c>
      <c r="C29" s="11">
        <f>C13-C28</f>
        <v>-4.001617431640625E-3</v>
      </c>
      <c r="D29" s="11"/>
      <c r="E29" s="11">
        <f t="shared" ref="E29" si="7">E13-E28</f>
        <v>0</v>
      </c>
    </row>
    <row r="30" spans="1:5" hidden="1" x14ac:dyDescent="0.25">
      <c r="A30" s="7">
        <v>25</v>
      </c>
      <c r="B30" s="5" t="s">
        <v>315</v>
      </c>
      <c r="C30" s="10"/>
      <c r="D30" s="10"/>
      <c r="E30" s="10"/>
    </row>
    <row r="31" spans="1:5" hidden="1" x14ac:dyDescent="0.25">
      <c r="A31" s="7">
        <v>26</v>
      </c>
      <c r="B31" s="7" t="s">
        <v>316</v>
      </c>
      <c r="C31" s="10"/>
      <c r="D31" s="10"/>
      <c r="E31" s="10"/>
    </row>
    <row r="32" spans="1:5" x14ac:dyDescent="0.25">
      <c r="A32" s="7">
        <v>27</v>
      </c>
      <c r="B32" s="5" t="s">
        <v>317</v>
      </c>
      <c r="C32" s="11">
        <f>C31</f>
        <v>0</v>
      </c>
      <c r="D32" s="11"/>
      <c r="E32" s="11">
        <f t="shared" ref="E32" si="8">E31</f>
        <v>0</v>
      </c>
    </row>
    <row r="33" spans="1:5" x14ac:dyDescent="0.25">
      <c r="A33" s="5">
        <v>28</v>
      </c>
      <c r="B33" s="5" t="s">
        <v>318</v>
      </c>
      <c r="C33" s="11">
        <f t="shared" ref="C33:E33" si="9">C13+C32-C28</f>
        <v>-4.001617431640625E-3</v>
      </c>
      <c r="D33" s="11"/>
      <c r="E33" s="11">
        <f t="shared" si="9"/>
        <v>0</v>
      </c>
    </row>
    <row r="34" spans="1:5" hidden="1" x14ac:dyDescent="0.25"/>
    <row r="35" spans="1:5" hidden="1" x14ac:dyDescent="0.25"/>
    <row r="36" spans="1:5" hidden="1" x14ac:dyDescent="0.25"/>
    <row r="37" spans="1:5" hidden="1" x14ac:dyDescent="0.25"/>
    <row r="38" spans="1:5" hidden="1" x14ac:dyDescent="0.25"/>
    <row r="39" spans="1:5" hidden="1" x14ac:dyDescent="0.25"/>
    <row r="40" spans="1:5" hidden="1" x14ac:dyDescent="0.25"/>
    <row r="41" spans="1:5" hidden="1" x14ac:dyDescent="0.25"/>
    <row r="42" spans="1:5" hidden="1" x14ac:dyDescent="0.25"/>
    <row r="43" spans="1:5" hidden="1" x14ac:dyDescent="0.25"/>
    <row r="44" spans="1:5" hidden="1" x14ac:dyDescent="0.25"/>
    <row r="45" spans="1:5" hidden="1" x14ac:dyDescent="0.25"/>
    <row r="46" spans="1:5" hidden="1" x14ac:dyDescent="0.25"/>
    <row r="47" spans="1:5" hidden="1" x14ac:dyDescent="0.25"/>
    <row r="48" spans="1:5"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h3G3vd+ESlvB7y5vwfYrThgBBEdBeAgbrYxL1OHkIqNior/I8E9mm0dv7mZrHxWhg3W820lzvwwbfaOxtVR5hw==" saltValue="9BX5EzWn94HuxF4uN0bx6g==" spinCount="100000" sheet="1" objects="1" scenarios="1" formatColumns="0" formatRows="0" selectLockedCells="1"/>
  <mergeCells count="2">
    <mergeCell ref="A3:E3"/>
    <mergeCell ref="A2:E2"/>
  </mergeCells>
  <pageMargins left="0.51181102362204722" right="0.51181102362204722" top="0.74803149606299213" bottom="0.74803149606299213" header="0.31496062992125984" footer="0.31496062992125984"/>
  <pageSetup scale="85" orientation="landscape" r:id="rId1"/>
  <headerFooter>
    <oddFooter>&amp;CPage 2</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E300"/>
  <sheetViews>
    <sheetView view="pageBreakPreview" topLeftCell="A85" zoomScale="90" zoomScaleNormal="11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4.33203125" style="49" bestFit="1" customWidth="1"/>
    <col min="6" max="16384" width="8.88671875" style="49"/>
  </cols>
  <sheetData>
    <row r="1" spans="1:5" x14ac:dyDescent="0.25">
      <c r="A1" s="81" t="s">
        <v>457</v>
      </c>
      <c r="B1" s="81"/>
      <c r="C1" s="81"/>
      <c r="D1" s="81"/>
      <c r="E1" s="81"/>
    </row>
    <row r="2" spans="1:5" x14ac:dyDescent="0.25">
      <c r="A2" s="82" t="s">
        <v>714</v>
      </c>
      <c r="B2" s="82"/>
      <c r="C2" s="82"/>
      <c r="D2" s="82"/>
      <c r="E2" s="82"/>
    </row>
    <row r="4" spans="1:5" ht="45" x14ac:dyDescent="0.25">
      <c r="A4" s="46" t="s">
        <v>0</v>
      </c>
      <c r="B4" s="47" t="s">
        <v>111</v>
      </c>
      <c r="C4" s="50" t="s">
        <v>593</v>
      </c>
      <c r="D4" s="50" t="s">
        <v>594</v>
      </c>
      <c r="E4" s="50" t="s">
        <v>595</v>
      </c>
    </row>
    <row r="5" spans="1:5" s="1" customFormat="1" x14ac:dyDescent="0.25">
      <c r="A5" s="14">
        <v>1</v>
      </c>
      <c r="B5" s="14" t="s">
        <v>342</v>
      </c>
      <c r="C5" s="11">
        <f>C6+C16+C118+C128</f>
        <v>8998313478.0159988</v>
      </c>
      <c r="D5" s="11">
        <f t="shared" ref="D5:E5" si="0">D6+D16+D118+D128</f>
        <v>6201019946.9700003</v>
      </c>
      <c r="E5" s="11">
        <f t="shared" si="0"/>
        <v>7881666738.1199999</v>
      </c>
    </row>
    <row r="6" spans="1:5" s="1" customFormat="1" x14ac:dyDescent="0.25">
      <c r="A6" s="14">
        <v>11</v>
      </c>
      <c r="B6" s="14" t="s">
        <v>343</v>
      </c>
      <c r="C6" s="11">
        <f>C7</f>
        <v>8895268675.0159988</v>
      </c>
      <c r="D6" s="11">
        <f t="shared" ref="D6:E6" si="1">D7</f>
        <v>6154366253.8400002</v>
      </c>
      <c r="E6" s="11">
        <f t="shared" si="1"/>
        <v>7348796140.7200003</v>
      </c>
    </row>
    <row r="7" spans="1:5" s="1" customFormat="1" x14ac:dyDescent="0.25">
      <c r="A7" s="14">
        <v>1101</v>
      </c>
      <c r="B7" s="14" t="s">
        <v>343</v>
      </c>
      <c r="C7" s="11">
        <f>C8+C11+C13</f>
        <v>8895268675.0159988</v>
      </c>
      <c r="D7" s="11">
        <f t="shared" ref="D7:E7" si="2">D8+D11+D13</f>
        <v>6154366253.8400002</v>
      </c>
      <c r="E7" s="11">
        <f t="shared" si="2"/>
        <v>7348796140.7200003</v>
      </c>
    </row>
    <row r="8" spans="1:5" s="1" customFormat="1" ht="27.6" x14ac:dyDescent="0.25">
      <c r="A8" s="14">
        <v>110101</v>
      </c>
      <c r="B8" s="15" t="s">
        <v>344</v>
      </c>
      <c r="C8" s="11">
        <f>SUM(C9:C10)</f>
        <v>1137979961.4000001</v>
      </c>
      <c r="D8" s="11">
        <f>SUM(D9:D10)</f>
        <v>5601498999.1099997</v>
      </c>
      <c r="E8" s="11">
        <f>SUM(E9:E10)</f>
        <v>4316056719.21</v>
      </c>
    </row>
    <row r="9" spans="1:5" x14ac:dyDescent="0.25">
      <c r="A9" s="53">
        <v>11010101</v>
      </c>
      <c r="B9" s="53" t="s">
        <v>706</v>
      </c>
      <c r="C9" s="51">
        <v>1075084643.4000001</v>
      </c>
      <c r="D9" s="51">
        <v>5601498999.1099997</v>
      </c>
      <c r="E9" s="51">
        <v>4240582337.6100001</v>
      </c>
    </row>
    <row r="10" spans="1:5" x14ac:dyDescent="0.25">
      <c r="A10" s="53">
        <v>11010101</v>
      </c>
      <c r="B10" s="53" t="s">
        <v>707</v>
      </c>
      <c r="C10" s="51">
        <v>62895318</v>
      </c>
      <c r="D10" s="51">
        <v>0</v>
      </c>
      <c r="E10" s="51">
        <v>75474381.599999994</v>
      </c>
    </row>
    <row r="11" spans="1:5" s="1" customFormat="1" x14ac:dyDescent="0.25">
      <c r="A11" s="14">
        <v>110102</v>
      </c>
      <c r="B11" s="14" t="s">
        <v>345</v>
      </c>
      <c r="C11" s="11">
        <f>C12</f>
        <v>2027292907.3</v>
      </c>
      <c r="D11" s="11">
        <f t="shared" ref="D11:E11" si="3">D12</f>
        <v>552867254.73000002</v>
      </c>
      <c r="E11" s="11">
        <f t="shared" si="3"/>
        <v>1559884758.8299999</v>
      </c>
    </row>
    <row r="12" spans="1:5" x14ac:dyDescent="0.25">
      <c r="A12" s="53">
        <v>11010201</v>
      </c>
      <c r="B12" s="53" t="s">
        <v>346</v>
      </c>
      <c r="C12" s="51">
        <v>2027292907.3</v>
      </c>
      <c r="D12" s="51">
        <v>552867254.73000002</v>
      </c>
      <c r="E12" s="51">
        <v>1559884758.8299999</v>
      </c>
    </row>
    <row r="13" spans="1:5" s="1" customFormat="1" x14ac:dyDescent="0.25">
      <c r="A13" s="14">
        <v>110103</v>
      </c>
      <c r="B13" s="14" t="s">
        <v>347</v>
      </c>
      <c r="C13" s="11">
        <f>SUM(C14:C15)</f>
        <v>5729995806.316</v>
      </c>
      <c r="D13" s="11">
        <f t="shared" ref="D13:E13" si="4">SUM(D14:D15)</f>
        <v>0</v>
      </c>
      <c r="E13" s="11">
        <f t="shared" si="4"/>
        <v>1472854662.6800001</v>
      </c>
    </row>
    <row r="14" spans="1:5" x14ac:dyDescent="0.25">
      <c r="A14" s="53">
        <v>11010301</v>
      </c>
      <c r="B14" s="53" t="s">
        <v>348</v>
      </c>
      <c r="C14" s="51">
        <v>2930889833.7259998</v>
      </c>
      <c r="D14" s="51">
        <v>0</v>
      </c>
      <c r="E14" s="51">
        <v>0</v>
      </c>
    </row>
    <row r="15" spans="1:5" x14ac:dyDescent="0.25">
      <c r="A15" s="53">
        <v>11010304</v>
      </c>
      <c r="B15" s="53" t="s">
        <v>349</v>
      </c>
      <c r="C15" s="51">
        <v>2799105972.5900002</v>
      </c>
      <c r="D15" s="51">
        <v>0</v>
      </c>
      <c r="E15" s="51">
        <v>1472854662.6800001</v>
      </c>
    </row>
    <row r="16" spans="1:5" s="1" customFormat="1" x14ac:dyDescent="0.25">
      <c r="A16" s="14">
        <v>12</v>
      </c>
      <c r="B16" s="14" t="s">
        <v>350</v>
      </c>
      <c r="C16" s="11">
        <f>C17+C23</f>
        <v>103044803</v>
      </c>
      <c r="D16" s="11">
        <f t="shared" ref="D16:E16" si="5">D17+D23</f>
        <v>46653693.129999995</v>
      </c>
      <c r="E16" s="11">
        <f t="shared" si="5"/>
        <v>532870597.39999998</v>
      </c>
    </row>
    <row r="17" spans="1:5" s="1" customFormat="1" x14ac:dyDescent="0.25">
      <c r="A17" s="14">
        <v>1201</v>
      </c>
      <c r="B17" s="14" t="s">
        <v>351</v>
      </c>
      <c r="C17" s="11">
        <f>C18</f>
        <v>1810000</v>
      </c>
      <c r="D17" s="11">
        <f t="shared" ref="D17:E17" si="6">D18</f>
        <v>0</v>
      </c>
      <c r="E17" s="11">
        <f t="shared" si="6"/>
        <v>48494938.149999999</v>
      </c>
    </row>
    <row r="18" spans="1:5" s="1" customFormat="1" x14ac:dyDescent="0.25">
      <c r="A18" s="14">
        <v>120103</v>
      </c>
      <c r="B18" s="14" t="s">
        <v>352</v>
      </c>
      <c r="C18" s="11">
        <f>SUM(C19:C22)</f>
        <v>1810000</v>
      </c>
      <c r="D18" s="11">
        <f t="shared" ref="D18:E18" si="7">SUM(D19:D22)</f>
        <v>0</v>
      </c>
      <c r="E18" s="11">
        <f t="shared" si="7"/>
        <v>48494938.149999999</v>
      </c>
    </row>
    <row r="19" spans="1:5" x14ac:dyDescent="0.25">
      <c r="A19" s="53">
        <v>12010301</v>
      </c>
      <c r="B19" s="53" t="s">
        <v>353</v>
      </c>
      <c r="C19" s="51">
        <v>1800000</v>
      </c>
      <c r="D19" s="51"/>
      <c r="E19" s="51">
        <v>48494938.149999999</v>
      </c>
    </row>
    <row r="20" spans="1:5" hidden="1" x14ac:dyDescent="0.25">
      <c r="A20" s="53">
        <v>12010303</v>
      </c>
      <c r="B20" s="53" t="s">
        <v>354</v>
      </c>
      <c r="C20" s="51"/>
      <c r="D20" s="51"/>
      <c r="E20" s="51"/>
    </row>
    <row r="21" spans="1:5" hidden="1" x14ac:dyDescent="0.25">
      <c r="A21" s="53">
        <v>12010305</v>
      </c>
      <c r="B21" s="53" t="s">
        <v>355</v>
      </c>
      <c r="C21" s="51"/>
      <c r="D21" s="51"/>
      <c r="E21" s="51"/>
    </row>
    <row r="22" spans="1:5" x14ac:dyDescent="0.25">
      <c r="A22" s="53">
        <v>12010306</v>
      </c>
      <c r="B22" s="53" t="s">
        <v>356</v>
      </c>
      <c r="C22" s="51">
        <v>10000</v>
      </c>
      <c r="D22" s="51"/>
      <c r="E22" s="51">
        <v>0</v>
      </c>
    </row>
    <row r="23" spans="1:5" s="1" customFormat="1" x14ac:dyDescent="0.25">
      <c r="A23" s="14">
        <v>12020000</v>
      </c>
      <c r="B23" s="14" t="s">
        <v>357</v>
      </c>
      <c r="C23" s="11">
        <f>C24+C53+C79+C81+C95+C105+C109+C111+C113+C116</f>
        <v>101234803</v>
      </c>
      <c r="D23" s="11">
        <f t="shared" ref="D23:E23" si="8">D24+D53+D79+D81+D95+D105+D109+D111+D113+D116</f>
        <v>46653693.129999995</v>
      </c>
      <c r="E23" s="11">
        <f t="shared" si="8"/>
        <v>484375659.25</v>
      </c>
    </row>
    <row r="24" spans="1:5" s="1" customFormat="1" x14ac:dyDescent="0.25">
      <c r="A24" s="14">
        <v>12020100</v>
      </c>
      <c r="B24" s="14" t="s">
        <v>358</v>
      </c>
      <c r="C24" s="11">
        <f>SUM(C25:C52)</f>
        <v>1395000</v>
      </c>
      <c r="D24" s="11">
        <f>SUM(D25:D52)</f>
        <v>5083680</v>
      </c>
      <c r="E24" s="11">
        <f>SUM(E25:E52)</f>
        <v>169995651.41</v>
      </c>
    </row>
    <row r="25" spans="1:5" hidden="1" x14ac:dyDescent="0.25">
      <c r="A25" s="53">
        <v>12020105</v>
      </c>
      <c r="B25" s="53" t="s">
        <v>359</v>
      </c>
      <c r="C25" s="51"/>
      <c r="D25" s="51"/>
      <c r="E25" s="51"/>
    </row>
    <row r="26" spans="1:5" x14ac:dyDescent="0.25">
      <c r="A26" s="53">
        <v>12020109</v>
      </c>
      <c r="B26" s="53" t="s">
        <v>360</v>
      </c>
      <c r="C26" s="51"/>
      <c r="D26" s="51"/>
      <c r="E26" s="51">
        <v>250000</v>
      </c>
    </row>
    <row r="27" spans="1:5" x14ac:dyDescent="0.25">
      <c r="A27" s="53">
        <v>12020111</v>
      </c>
      <c r="B27" s="53" t="s">
        <v>361</v>
      </c>
      <c r="C27" s="51">
        <v>20000</v>
      </c>
      <c r="D27" s="51">
        <v>15600</v>
      </c>
      <c r="E27" s="51">
        <v>22000</v>
      </c>
    </row>
    <row r="28" spans="1:5" x14ac:dyDescent="0.25">
      <c r="A28" s="53">
        <v>12020113</v>
      </c>
      <c r="B28" s="53" t="s">
        <v>362</v>
      </c>
      <c r="C28" s="51">
        <v>150000</v>
      </c>
      <c r="D28" s="51">
        <v>15500</v>
      </c>
      <c r="E28" s="51">
        <v>122000</v>
      </c>
    </row>
    <row r="29" spans="1:5" x14ac:dyDescent="0.25">
      <c r="A29" s="53">
        <v>12020114</v>
      </c>
      <c r="B29" s="53" t="s">
        <v>363</v>
      </c>
      <c r="C29" s="51">
        <v>0</v>
      </c>
      <c r="D29" s="51">
        <v>0</v>
      </c>
      <c r="E29" s="51">
        <v>250000</v>
      </c>
    </row>
    <row r="30" spans="1:5" x14ac:dyDescent="0.25">
      <c r="A30" s="53">
        <v>12020115</v>
      </c>
      <c r="B30" s="53" t="s">
        <v>364</v>
      </c>
      <c r="C30" s="51">
        <v>20000</v>
      </c>
      <c r="D30" s="51">
        <v>0</v>
      </c>
      <c r="E30" s="51">
        <v>20000</v>
      </c>
    </row>
    <row r="31" spans="1:5" x14ac:dyDescent="0.25">
      <c r="A31" s="53">
        <v>12020116</v>
      </c>
      <c r="B31" s="53" t="s">
        <v>365</v>
      </c>
      <c r="C31" s="51">
        <v>0</v>
      </c>
      <c r="D31" s="51">
        <v>0</v>
      </c>
      <c r="E31" s="51">
        <v>2000000</v>
      </c>
    </row>
    <row r="32" spans="1:5" x14ac:dyDescent="0.25">
      <c r="A32" s="53">
        <v>12020117</v>
      </c>
      <c r="B32" s="53" t="s">
        <v>366</v>
      </c>
      <c r="C32" s="51"/>
      <c r="D32" s="51"/>
      <c r="E32" s="51">
        <v>50000</v>
      </c>
    </row>
    <row r="33" spans="1:5" hidden="1" x14ac:dyDescent="0.25">
      <c r="A33" s="53">
        <v>12020118</v>
      </c>
      <c r="B33" s="53" t="s">
        <v>367</v>
      </c>
      <c r="C33" s="51"/>
      <c r="D33" s="51"/>
      <c r="E33" s="51"/>
    </row>
    <row r="34" spans="1:5" x14ac:dyDescent="0.25">
      <c r="A34" s="53">
        <v>12020119</v>
      </c>
      <c r="B34" s="53" t="s">
        <v>368</v>
      </c>
      <c r="C34" s="51">
        <v>30000</v>
      </c>
      <c r="D34" s="51">
        <v>18500</v>
      </c>
      <c r="E34" s="51">
        <v>33000</v>
      </c>
    </row>
    <row r="35" spans="1:5" x14ac:dyDescent="0.25">
      <c r="A35" s="53">
        <v>12020120</v>
      </c>
      <c r="B35" s="53" t="s">
        <v>369</v>
      </c>
      <c r="C35" s="51">
        <v>100000</v>
      </c>
      <c r="D35" s="51">
        <v>26500</v>
      </c>
      <c r="E35" s="51">
        <v>100000</v>
      </c>
    </row>
    <row r="36" spans="1:5" x14ac:dyDescent="0.25">
      <c r="A36" s="53">
        <v>12020121</v>
      </c>
      <c r="B36" s="53" t="s">
        <v>370</v>
      </c>
      <c r="C36" s="51">
        <v>10000</v>
      </c>
      <c r="D36" s="51">
        <v>5000</v>
      </c>
      <c r="E36" s="51">
        <v>10000</v>
      </c>
    </row>
    <row r="37" spans="1:5" x14ac:dyDescent="0.25">
      <c r="A37" s="53">
        <v>12020122</v>
      </c>
      <c r="B37" s="53" t="s">
        <v>371</v>
      </c>
      <c r="C37" s="51">
        <v>0</v>
      </c>
      <c r="D37" s="51">
        <v>0</v>
      </c>
      <c r="E37" s="51">
        <v>130000</v>
      </c>
    </row>
    <row r="38" spans="1:5" x14ac:dyDescent="0.25">
      <c r="A38" s="53">
        <v>12020124</v>
      </c>
      <c r="B38" s="53" t="s">
        <v>372</v>
      </c>
      <c r="C38" s="51">
        <v>190000</v>
      </c>
      <c r="D38" s="51">
        <v>135240</v>
      </c>
      <c r="E38" s="51">
        <v>209000</v>
      </c>
    </row>
    <row r="39" spans="1:5" x14ac:dyDescent="0.25">
      <c r="A39" s="53">
        <v>12020126</v>
      </c>
      <c r="B39" s="53" t="s">
        <v>373</v>
      </c>
      <c r="C39" s="51">
        <v>0</v>
      </c>
      <c r="D39" s="51">
        <v>4730000</v>
      </c>
      <c r="E39" s="73">
        <v>163202651.41</v>
      </c>
    </row>
    <row r="40" spans="1:5" x14ac:dyDescent="0.25">
      <c r="A40" s="53">
        <v>12020128</v>
      </c>
      <c r="B40" s="53" t="s">
        <v>374</v>
      </c>
      <c r="C40" s="51">
        <v>0</v>
      </c>
      <c r="D40" s="51">
        <v>0</v>
      </c>
      <c r="E40" s="51">
        <v>2000000</v>
      </c>
    </row>
    <row r="41" spans="1:5" x14ac:dyDescent="0.25">
      <c r="A41" s="53">
        <v>12020129</v>
      </c>
      <c r="B41" s="53" t="s">
        <v>375</v>
      </c>
      <c r="C41" s="51">
        <v>50000</v>
      </c>
      <c r="D41" s="51">
        <v>65500</v>
      </c>
      <c r="E41" s="51">
        <v>100000</v>
      </c>
    </row>
    <row r="42" spans="1:5" x14ac:dyDescent="0.25">
      <c r="A42" s="53">
        <v>12020130</v>
      </c>
      <c r="B42" s="53" t="s">
        <v>376</v>
      </c>
      <c r="C42" s="51">
        <v>20000</v>
      </c>
      <c r="D42" s="51">
        <v>0</v>
      </c>
      <c r="E42" s="51">
        <v>50000</v>
      </c>
    </row>
    <row r="43" spans="1:5" hidden="1" x14ac:dyDescent="0.25">
      <c r="A43" s="53">
        <v>12020132</v>
      </c>
      <c r="B43" s="53" t="s">
        <v>377</v>
      </c>
      <c r="C43" s="51"/>
      <c r="D43" s="51"/>
      <c r="E43" s="51"/>
    </row>
    <row r="44" spans="1:5" x14ac:dyDescent="0.25">
      <c r="A44" s="53">
        <v>12020134</v>
      </c>
      <c r="B44" s="53" t="s">
        <v>378</v>
      </c>
      <c r="C44" s="51">
        <v>0</v>
      </c>
      <c r="D44" s="51">
        <v>50000</v>
      </c>
      <c r="E44" s="51">
        <v>100000</v>
      </c>
    </row>
    <row r="45" spans="1:5" x14ac:dyDescent="0.25">
      <c r="A45" s="53">
        <v>12020135</v>
      </c>
      <c r="B45" s="53" t="s">
        <v>379</v>
      </c>
      <c r="C45" s="51">
        <v>0</v>
      </c>
      <c r="D45" s="51">
        <v>0</v>
      </c>
      <c r="E45" s="51">
        <v>50000</v>
      </c>
    </row>
    <row r="46" spans="1:5" hidden="1" x14ac:dyDescent="0.25">
      <c r="A46" s="53">
        <v>12020136</v>
      </c>
      <c r="B46" s="53" t="s">
        <v>380</v>
      </c>
      <c r="C46" s="51"/>
      <c r="D46" s="51"/>
      <c r="E46" s="51"/>
    </row>
    <row r="47" spans="1:5" x14ac:dyDescent="0.25">
      <c r="A47" s="53">
        <v>12020137</v>
      </c>
      <c r="B47" s="53" t="s">
        <v>381</v>
      </c>
      <c r="C47" s="51">
        <v>355000</v>
      </c>
      <c r="D47" s="51">
        <v>0</v>
      </c>
      <c r="E47" s="51">
        <v>450000</v>
      </c>
    </row>
    <row r="48" spans="1:5" hidden="1" x14ac:dyDescent="0.25">
      <c r="A48" s="53">
        <v>12020138</v>
      </c>
      <c r="B48" s="53" t="s">
        <v>382</v>
      </c>
      <c r="C48" s="51"/>
      <c r="D48" s="51"/>
      <c r="E48" s="51"/>
    </row>
    <row r="49" spans="1:5" x14ac:dyDescent="0.25">
      <c r="A49" s="53">
        <v>12020141</v>
      </c>
      <c r="B49" s="53" t="s">
        <v>383</v>
      </c>
      <c r="C49" s="51">
        <v>400000</v>
      </c>
      <c r="D49" s="51">
        <v>21840</v>
      </c>
      <c r="E49" s="51">
        <v>440000</v>
      </c>
    </row>
    <row r="50" spans="1:5" x14ac:dyDescent="0.25">
      <c r="A50" s="53">
        <v>12020140</v>
      </c>
      <c r="B50" s="53" t="s">
        <v>808</v>
      </c>
      <c r="C50" s="51">
        <v>50000</v>
      </c>
      <c r="D50" s="51">
        <v>0</v>
      </c>
      <c r="E50" s="51">
        <v>70000</v>
      </c>
    </row>
    <row r="51" spans="1:5" x14ac:dyDescent="0.25">
      <c r="A51" s="53">
        <v>12020143</v>
      </c>
      <c r="B51" s="53" t="s">
        <v>384</v>
      </c>
      <c r="C51" s="51"/>
      <c r="D51" s="51"/>
      <c r="E51" s="51">
        <v>337000</v>
      </c>
    </row>
    <row r="52" spans="1:5" hidden="1" x14ac:dyDescent="0.25">
      <c r="A52" s="53">
        <v>12020145</v>
      </c>
      <c r="B52" s="53" t="s">
        <v>385</v>
      </c>
      <c r="C52" s="51"/>
      <c r="D52" s="51"/>
      <c r="E52" s="51"/>
    </row>
    <row r="53" spans="1:5" s="1" customFormat="1" x14ac:dyDescent="0.25">
      <c r="A53" s="14">
        <v>12020400</v>
      </c>
      <c r="B53" s="14" t="s">
        <v>386</v>
      </c>
      <c r="C53" s="11">
        <f>SUM(C54:C78)</f>
        <v>27150000</v>
      </c>
      <c r="D53" s="11">
        <f>SUM(D54:D78)</f>
        <v>21332213.129999999</v>
      </c>
      <c r="E53" s="11">
        <f>SUM(E54:E78)</f>
        <v>220060007.84</v>
      </c>
    </row>
    <row r="54" spans="1:5" hidden="1" x14ac:dyDescent="0.25">
      <c r="A54" s="53">
        <v>12020409</v>
      </c>
      <c r="B54" s="53" t="s">
        <v>387</v>
      </c>
      <c r="C54" s="51"/>
      <c r="D54" s="51"/>
      <c r="E54" s="51"/>
    </row>
    <row r="55" spans="1:5" x14ac:dyDescent="0.25">
      <c r="A55" s="53">
        <v>12020417</v>
      </c>
      <c r="B55" s="53" t="s">
        <v>388</v>
      </c>
      <c r="C55" s="51">
        <v>15000000</v>
      </c>
      <c r="D55" s="51">
        <v>0</v>
      </c>
      <c r="E55" s="51">
        <v>53000000</v>
      </c>
    </row>
    <row r="56" spans="1:5" x14ac:dyDescent="0.25">
      <c r="A56" s="53">
        <v>12020419</v>
      </c>
      <c r="B56" s="53" t="s">
        <v>389</v>
      </c>
      <c r="C56" s="51">
        <v>0</v>
      </c>
      <c r="D56" s="51">
        <v>0</v>
      </c>
      <c r="E56" s="51">
        <v>350000</v>
      </c>
    </row>
    <row r="57" spans="1:5" x14ac:dyDescent="0.25">
      <c r="A57" s="53">
        <v>12020427</v>
      </c>
      <c r="B57" s="53" t="s">
        <v>390</v>
      </c>
      <c r="C57" s="51"/>
      <c r="D57" s="51"/>
      <c r="E57" s="51">
        <v>1300000</v>
      </c>
    </row>
    <row r="58" spans="1:5" hidden="1" x14ac:dyDescent="0.25">
      <c r="A58" s="53">
        <v>12020428</v>
      </c>
      <c r="B58" s="53" t="s">
        <v>391</v>
      </c>
      <c r="C58" s="51"/>
      <c r="D58" s="51"/>
      <c r="E58" s="51"/>
    </row>
    <row r="59" spans="1:5" x14ac:dyDescent="0.25">
      <c r="A59" s="53">
        <v>12020430</v>
      </c>
      <c r="B59" s="53" t="s">
        <v>392</v>
      </c>
      <c r="C59" s="51"/>
      <c r="D59" s="51"/>
      <c r="E59" s="51">
        <v>110000</v>
      </c>
    </row>
    <row r="60" spans="1:5" x14ac:dyDescent="0.25">
      <c r="A60" s="53">
        <v>12020436</v>
      </c>
      <c r="B60" s="53" t="s">
        <v>393</v>
      </c>
      <c r="C60" s="51">
        <v>50000</v>
      </c>
      <c r="D60" s="51">
        <v>15000</v>
      </c>
      <c r="E60" s="51">
        <v>50000</v>
      </c>
    </row>
    <row r="61" spans="1:5" x14ac:dyDescent="0.25">
      <c r="A61" s="53">
        <v>12020438</v>
      </c>
      <c r="B61" s="53" t="s">
        <v>394</v>
      </c>
      <c r="C61" s="51"/>
      <c r="D61" s="51"/>
      <c r="E61" s="51">
        <v>650000</v>
      </c>
    </row>
    <row r="62" spans="1:5" hidden="1" x14ac:dyDescent="0.25">
      <c r="A62" s="53">
        <v>12020441</v>
      </c>
      <c r="B62" s="53" t="s">
        <v>395</v>
      </c>
      <c r="C62" s="51"/>
      <c r="D62" s="51"/>
      <c r="E62" s="51"/>
    </row>
    <row r="63" spans="1:5" x14ac:dyDescent="0.25">
      <c r="A63" s="53">
        <v>12020442</v>
      </c>
      <c r="B63" s="53" t="s">
        <v>396</v>
      </c>
      <c r="C63" s="51">
        <v>30000</v>
      </c>
      <c r="D63" s="51">
        <v>32000</v>
      </c>
      <c r="E63" s="51">
        <v>60000</v>
      </c>
    </row>
    <row r="64" spans="1:5" x14ac:dyDescent="0.25">
      <c r="A64" s="53">
        <v>12020443</v>
      </c>
      <c r="B64" s="53" t="s">
        <v>397</v>
      </c>
      <c r="C64" s="51">
        <v>70000</v>
      </c>
      <c r="D64" s="51">
        <v>118200</v>
      </c>
      <c r="E64" s="51">
        <v>200000</v>
      </c>
    </row>
    <row r="65" spans="1:5" x14ac:dyDescent="0.25">
      <c r="A65" s="53">
        <v>12020445</v>
      </c>
      <c r="B65" s="53" t="s">
        <v>398</v>
      </c>
      <c r="C65" s="51"/>
      <c r="D65" s="51"/>
      <c r="E65" s="51">
        <v>180000</v>
      </c>
    </row>
    <row r="66" spans="1:5" x14ac:dyDescent="0.25">
      <c r="A66" s="53">
        <v>12020446</v>
      </c>
      <c r="B66" s="53" t="s">
        <v>399</v>
      </c>
      <c r="C66" s="51"/>
      <c r="D66" s="51"/>
      <c r="E66" s="51">
        <v>120000</v>
      </c>
    </row>
    <row r="67" spans="1:5" x14ac:dyDescent="0.25">
      <c r="A67" s="53">
        <v>12020447</v>
      </c>
      <c r="B67" s="53" t="s">
        <v>400</v>
      </c>
      <c r="C67" s="51">
        <v>1620000</v>
      </c>
      <c r="D67" s="51">
        <v>80000</v>
      </c>
      <c r="E67" s="51">
        <v>2200000</v>
      </c>
    </row>
    <row r="68" spans="1:5" x14ac:dyDescent="0.25">
      <c r="A68" s="53">
        <v>12020448</v>
      </c>
      <c r="B68" s="53" t="s">
        <v>401</v>
      </c>
      <c r="C68" s="51"/>
      <c r="D68" s="51"/>
      <c r="E68" s="51">
        <v>500000</v>
      </c>
    </row>
    <row r="69" spans="1:5" x14ac:dyDescent="0.25">
      <c r="A69" s="53">
        <v>12020449</v>
      </c>
      <c r="B69" s="53" t="s">
        <v>402</v>
      </c>
      <c r="C69" s="51">
        <v>4300000</v>
      </c>
      <c r="D69" s="51">
        <v>281160</v>
      </c>
      <c r="E69" s="51">
        <v>4180000</v>
      </c>
    </row>
    <row r="70" spans="1:5" x14ac:dyDescent="0.25">
      <c r="A70" s="53">
        <v>12020450</v>
      </c>
      <c r="B70" s="53" t="s">
        <v>403</v>
      </c>
      <c r="C70" s="51">
        <v>50000</v>
      </c>
      <c r="D70" s="51">
        <v>0</v>
      </c>
      <c r="E70" s="51">
        <v>100000</v>
      </c>
    </row>
    <row r="71" spans="1:5" hidden="1" x14ac:dyDescent="0.25">
      <c r="A71" s="53">
        <v>12020451</v>
      </c>
      <c r="B71" s="53" t="s">
        <v>404</v>
      </c>
      <c r="C71" s="51"/>
      <c r="D71" s="51"/>
      <c r="E71" s="51"/>
    </row>
    <row r="72" spans="1:5" hidden="1" x14ac:dyDescent="0.25">
      <c r="A72" s="53">
        <v>12020453</v>
      </c>
      <c r="B72" s="53" t="s">
        <v>405</v>
      </c>
      <c r="C72" s="51"/>
      <c r="D72" s="51"/>
      <c r="E72" s="51"/>
    </row>
    <row r="73" spans="1:5" x14ac:dyDescent="0.25">
      <c r="A73" s="53">
        <v>12020459</v>
      </c>
      <c r="B73" s="53" t="s">
        <v>810</v>
      </c>
      <c r="C73" s="51">
        <v>2000000</v>
      </c>
      <c r="D73" s="51"/>
      <c r="E73" s="51">
        <v>2000000</v>
      </c>
    </row>
    <row r="74" spans="1:5" x14ac:dyDescent="0.25">
      <c r="A74" s="53">
        <v>12020460</v>
      </c>
      <c r="B74" s="53" t="s">
        <v>811</v>
      </c>
      <c r="C74" s="51">
        <v>30000</v>
      </c>
      <c r="D74" s="51"/>
      <c r="E74" s="51">
        <v>190000</v>
      </c>
    </row>
    <row r="75" spans="1:5" hidden="1" x14ac:dyDescent="0.25">
      <c r="A75" s="53">
        <v>12020465</v>
      </c>
      <c r="B75" s="53" t="s">
        <v>406</v>
      </c>
      <c r="C75" s="51"/>
      <c r="D75" s="51"/>
      <c r="E75" s="51"/>
    </row>
    <row r="76" spans="1:5" x14ac:dyDescent="0.25">
      <c r="A76" s="53">
        <v>12020466</v>
      </c>
      <c r="B76" s="53" t="s">
        <v>407</v>
      </c>
      <c r="C76" s="51">
        <v>500000</v>
      </c>
      <c r="D76" s="51">
        <v>285000</v>
      </c>
      <c r="E76" s="51">
        <v>500000</v>
      </c>
    </row>
    <row r="77" spans="1:5" x14ac:dyDescent="0.25">
      <c r="A77" s="53">
        <v>12020454</v>
      </c>
      <c r="B77" s="53" t="s">
        <v>809</v>
      </c>
      <c r="C77" s="51">
        <v>3500000</v>
      </c>
      <c r="D77" s="51">
        <v>768600</v>
      </c>
      <c r="E77" s="51">
        <v>4050000</v>
      </c>
    </row>
    <row r="78" spans="1:5" x14ac:dyDescent="0.25">
      <c r="A78" s="53">
        <v>12020480</v>
      </c>
      <c r="B78" s="53" t="s">
        <v>408</v>
      </c>
      <c r="C78" s="51">
        <v>0</v>
      </c>
      <c r="D78" s="51">
        <v>19752253.129999999</v>
      </c>
      <c r="E78" s="51">
        <v>150320007.84</v>
      </c>
    </row>
    <row r="79" spans="1:5" s="1" customFormat="1" x14ac:dyDescent="0.25">
      <c r="A79" s="14">
        <v>12020500</v>
      </c>
      <c r="B79" s="14" t="s">
        <v>409</v>
      </c>
      <c r="C79" s="11">
        <f>C80</f>
        <v>0</v>
      </c>
      <c r="D79" s="11">
        <f t="shared" ref="D79:E79" si="9">D80</f>
        <v>0</v>
      </c>
      <c r="E79" s="11">
        <f t="shared" si="9"/>
        <v>0</v>
      </c>
    </row>
    <row r="80" spans="1:5" hidden="1" x14ac:dyDescent="0.25">
      <c r="A80" s="53">
        <v>12020501</v>
      </c>
      <c r="B80" s="53" t="s">
        <v>410</v>
      </c>
      <c r="C80" s="51"/>
      <c r="D80" s="51"/>
      <c r="E80" s="51"/>
    </row>
    <row r="81" spans="1:5" s="1" customFormat="1" x14ac:dyDescent="0.25">
      <c r="A81" s="14">
        <v>12020600</v>
      </c>
      <c r="B81" s="14" t="s">
        <v>411</v>
      </c>
      <c r="C81" s="11">
        <f>SUM(C82:C94)</f>
        <v>51299803</v>
      </c>
      <c r="D81" s="11">
        <f t="shared" ref="D81:E81" si="10">SUM(D82:D94)</f>
        <v>2221800</v>
      </c>
      <c r="E81" s="11">
        <f t="shared" si="10"/>
        <v>65930000</v>
      </c>
    </row>
    <row r="82" spans="1:5" hidden="1" x14ac:dyDescent="0.25">
      <c r="A82" s="53">
        <v>12020601</v>
      </c>
      <c r="B82" s="53" t="s">
        <v>412</v>
      </c>
      <c r="C82" s="51"/>
      <c r="D82" s="51"/>
      <c r="E82" s="51"/>
    </row>
    <row r="83" spans="1:5" hidden="1" x14ac:dyDescent="0.25">
      <c r="A83" s="53">
        <v>12020602</v>
      </c>
      <c r="B83" s="53" t="s">
        <v>413</v>
      </c>
      <c r="C83" s="51"/>
      <c r="D83" s="51"/>
      <c r="E83" s="51"/>
    </row>
    <row r="84" spans="1:5" x14ac:dyDescent="0.25">
      <c r="A84" s="53">
        <v>12020603</v>
      </c>
      <c r="B84" s="53" t="s">
        <v>414</v>
      </c>
      <c r="C84" s="51"/>
      <c r="D84" s="51"/>
      <c r="E84" s="51">
        <v>100000</v>
      </c>
    </row>
    <row r="85" spans="1:5" x14ac:dyDescent="0.25">
      <c r="A85" s="53">
        <v>12020604</v>
      </c>
      <c r="B85" s="53" t="s">
        <v>415</v>
      </c>
      <c r="C85" s="51"/>
      <c r="D85" s="51"/>
      <c r="E85" s="51">
        <v>1000000</v>
      </c>
    </row>
    <row r="86" spans="1:5" x14ac:dyDescent="0.25">
      <c r="A86" s="53">
        <v>12020608</v>
      </c>
      <c r="B86" s="53" t="s">
        <v>416</v>
      </c>
      <c r="C86" s="51"/>
      <c r="D86" s="51"/>
      <c r="E86" s="51">
        <v>600000</v>
      </c>
    </row>
    <row r="87" spans="1:5" x14ac:dyDescent="0.25">
      <c r="A87" s="53">
        <v>12020609</v>
      </c>
      <c r="B87" s="53" t="s">
        <v>417</v>
      </c>
      <c r="C87" s="51">
        <v>850000</v>
      </c>
      <c r="D87" s="51"/>
      <c r="E87" s="51">
        <v>1500000</v>
      </c>
    </row>
    <row r="88" spans="1:5" x14ac:dyDescent="0.25">
      <c r="A88" s="53">
        <v>12020611</v>
      </c>
      <c r="B88" s="53" t="s">
        <v>418</v>
      </c>
      <c r="C88" s="51">
        <v>0</v>
      </c>
      <c r="D88" s="51">
        <v>216000</v>
      </c>
      <c r="E88" s="51">
        <v>3300000</v>
      </c>
    </row>
    <row r="89" spans="1:5" ht="27.6" x14ac:dyDescent="0.25">
      <c r="A89" s="53">
        <v>12020612</v>
      </c>
      <c r="B89" s="53" t="s">
        <v>419</v>
      </c>
      <c r="C89" s="51"/>
      <c r="D89" s="51"/>
      <c r="E89" s="51">
        <v>1180000</v>
      </c>
    </row>
    <row r="90" spans="1:5" x14ac:dyDescent="0.25">
      <c r="A90" s="53">
        <v>12020614</v>
      </c>
      <c r="B90" s="53" t="s">
        <v>420</v>
      </c>
      <c r="C90" s="51">
        <v>47449803</v>
      </c>
      <c r="D90" s="51">
        <v>2005800</v>
      </c>
      <c r="E90" s="51">
        <v>53000000</v>
      </c>
    </row>
    <row r="91" spans="1:5" hidden="1" x14ac:dyDescent="0.25">
      <c r="A91" s="53">
        <v>12020615</v>
      </c>
      <c r="B91" s="53" t="s">
        <v>421</v>
      </c>
      <c r="C91" s="51"/>
      <c r="D91" s="51"/>
      <c r="E91" s="51"/>
    </row>
    <row r="92" spans="1:5" x14ac:dyDescent="0.25">
      <c r="A92" s="53">
        <v>12020616</v>
      </c>
      <c r="B92" s="53" t="s">
        <v>422</v>
      </c>
      <c r="C92" s="51"/>
      <c r="D92" s="51"/>
      <c r="E92" s="51">
        <v>250000</v>
      </c>
    </row>
    <row r="93" spans="1:5" x14ac:dyDescent="0.25">
      <c r="A93" s="53">
        <v>12020617</v>
      </c>
      <c r="B93" s="53" t="s">
        <v>423</v>
      </c>
      <c r="C93" s="51">
        <v>3000000</v>
      </c>
      <c r="D93" s="51"/>
      <c r="E93" s="51">
        <v>5000000</v>
      </c>
    </row>
    <row r="94" spans="1:5" hidden="1" x14ac:dyDescent="0.25">
      <c r="A94" s="53">
        <v>12020618</v>
      </c>
      <c r="B94" s="53" t="s">
        <v>424</v>
      </c>
      <c r="C94" s="51"/>
      <c r="D94" s="51"/>
      <c r="E94" s="51"/>
    </row>
    <row r="95" spans="1:5" s="1" customFormat="1" x14ac:dyDescent="0.25">
      <c r="A95" s="14">
        <v>12020700</v>
      </c>
      <c r="B95" s="14" t="s">
        <v>425</v>
      </c>
      <c r="C95" s="11">
        <f>SUM(C96:C104)</f>
        <v>14240000</v>
      </c>
      <c r="D95" s="11">
        <f t="shared" ref="D95:E95" si="11">SUM(D96:D104)</f>
        <v>12856000</v>
      </c>
      <c r="E95" s="11">
        <f t="shared" si="11"/>
        <v>20380000</v>
      </c>
    </row>
    <row r="96" spans="1:5" hidden="1" x14ac:dyDescent="0.25">
      <c r="A96" s="53">
        <v>12020701</v>
      </c>
      <c r="B96" s="53" t="s">
        <v>426</v>
      </c>
      <c r="C96" s="51"/>
      <c r="D96" s="51"/>
      <c r="E96" s="51"/>
    </row>
    <row r="97" spans="1:5" x14ac:dyDescent="0.25">
      <c r="A97" s="53">
        <v>12020702</v>
      </c>
      <c r="B97" s="53" t="s">
        <v>427</v>
      </c>
      <c r="C97" s="51"/>
      <c r="D97" s="51"/>
      <c r="E97" s="51">
        <v>1250000</v>
      </c>
    </row>
    <row r="98" spans="1:5" x14ac:dyDescent="0.25">
      <c r="A98" s="53">
        <v>12020703</v>
      </c>
      <c r="B98" s="53" t="s">
        <v>428</v>
      </c>
      <c r="C98" s="51">
        <v>14000000</v>
      </c>
      <c r="D98" s="51">
        <v>12856000</v>
      </c>
      <c r="E98" s="51">
        <v>18000000</v>
      </c>
    </row>
    <row r="99" spans="1:5" hidden="1" x14ac:dyDescent="0.25">
      <c r="A99" s="53">
        <v>12020704</v>
      </c>
      <c r="B99" s="53" t="s">
        <v>429</v>
      </c>
      <c r="C99" s="51"/>
      <c r="D99" s="51"/>
      <c r="E99" s="51"/>
    </row>
    <row r="100" spans="1:5" x14ac:dyDescent="0.25">
      <c r="A100" s="53">
        <v>12020705</v>
      </c>
      <c r="B100" s="53" t="s">
        <v>430</v>
      </c>
      <c r="C100" s="51">
        <v>0</v>
      </c>
      <c r="D100" s="51">
        <v>0</v>
      </c>
      <c r="E100" s="51">
        <v>250000</v>
      </c>
    </row>
    <row r="101" spans="1:5" hidden="1" x14ac:dyDescent="0.25">
      <c r="A101" s="53">
        <v>12020707</v>
      </c>
      <c r="B101" s="53" t="s">
        <v>431</v>
      </c>
      <c r="C101" s="51"/>
      <c r="D101" s="51"/>
      <c r="E101" s="51"/>
    </row>
    <row r="102" spans="1:5" x14ac:dyDescent="0.25">
      <c r="A102" s="53">
        <v>12020708</v>
      </c>
      <c r="B102" s="53" t="s">
        <v>432</v>
      </c>
      <c r="C102" s="51">
        <v>100000</v>
      </c>
      <c r="D102" s="51"/>
      <c r="E102" s="51"/>
    </row>
    <row r="103" spans="1:5" x14ac:dyDescent="0.25">
      <c r="A103" s="53">
        <v>12020709</v>
      </c>
      <c r="B103" s="53" t="s">
        <v>433</v>
      </c>
      <c r="C103" s="51">
        <v>140000</v>
      </c>
      <c r="D103" s="51"/>
      <c r="E103" s="51">
        <v>880000</v>
      </c>
    </row>
    <row r="104" spans="1:5" hidden="1" x14ac:dyDescent="0.25">
      <c r="A104" s="53">
        <v>12020711</v>
      </c>
      <c r="B104" s="53" t="s">
        <v>434</v>
      </c>
      <c r="C104" s="51"/>
      <c r="D104" s="51"/>
      <c r="E104" s="51"/>
    </row>
    <row r="105" spans="1:5" s="1" customFormat="1" x14ac:dyDescent="0.25">
      <c r="A105" s="14">
        <v>12020800</v>
      </c>
      <c r="B105" s="14" t="s">
        <v>435</v>
      </c>
      <c r="C105" s="11">
        <f>SUM(C106:C108)</f>
        <v>160000</v>
      </c>
      <c r="D105" s="11">
        <f t="shared" ref="D105:E105" si="12">SUM(D106:D108)</f>
        <v>0</v>
      </c>
      <c r="E105" s="11">
        <f t="shared" si="12"/>
        <v>260000</v>
      </c>
    </row>
    <row r="106" spans="1:5" x14ac:dyDescent="0.25">
      <c r="A106" s="53">
        <v>12020801</v>
      </c>
      <c r="B106" s="53" t="s">
        <v>436</v>
      </c>
      <c r="C106" s="51">
        <v>160000</v>
      </c>
      <c r="D106" s="51"/>
      <c r="E106" s="51">
        <v>260000</v>
      </c>
    </row>
    <row r="107" spans="1:5" hidden="1" x14ac:dyDescent="0.25">
      <c r="A107" s="53">
        <v>12020803</v>
      </c>
      <c r="B107" s="53" t="s">
        <v>437</v>
      </c>
      <c r="C107" s="51"/>
      <c r="D107" s="51"/>
      <c r="E107" s="51"/>
    </row>
    <row r="108" spans="1:5" hidden="1" x14ac:dyDescent="0.25">
      <c r="A108" s="53">
        <v>12020804</v>
      </c>
      <c r="B108" s="53" t="s">
        <v>438</v>
      </c>
      <c r="C108" s="51"/>
      <c r="D108" s="51"/>
      <c r="E108" s="51"/>
    </row>
    <row r="109" spans="1:5" s="1" customFormat="1" x14ac:dyDescent="0.25">
      <c r="A109" s="14">
        <v>12020900</v>
      </c>
      <c r="B109" s="14" t="s">
        <v>439</v>
      </c>
      <c r="C109" s="11">
        <f>C110</f>
        <v>990000</v>
      </c>
      <c r="D109" s="11">
        <f t="shared" ref="D109:E109" si="13">D110</f>
        <v>160000</v>
      </c>
      <c r="E109" s="11">
        <f t="shared" si="13"/>
        <v>250000</v>
      </c>
    </row>
    <row r="110" spans="1:5" x14ac:dyDescent="0.25">
      <c r="A110" s="53">
        <v>12020901</v>
      </c>
      <c r="B110" s="53" t="s">
        <v>440</v>
      </c>
      <c r="C110" s="51">
        <v>990000</v>
      </c>
      <c r="D110" s="51">
        <v>160000</v>
      </c>
      <c r="E110" s="51">
        <v>250000</v>
      </c>
    </row>
    <row r="111" spans="1:5" s="1" customFormat="1" x14ac:dyDescent="0.25">
      <c r="A111" s="14">
        <v>12021000</v>
      </c>
      <c r="B111" s="14" t="s">
        <v>441</v>
      </c>
      <c r="C111" s="11">
        <f>C112</f>
        <v>1000000</v>
      </c>
      <c r="D111" s="11">
        <f t="shared" ref="D111:E111" si="14">D112</f>
        <v>0</v>
      </c>
      <c r="E111" s="11">
        <f t="shared" si="14"/>
        <v>1500000</v>
      </c>
    </row>
    <row r="112" spans="1:5" x14ac:dyDescent="0.25">
      <c r="A112" s="53">
        <v>12021004</v>
      </c>
      <c r="B112" s="53" t="s">
        <v>442</v>
      </c>
      <c r="C112" s="51">
        <v>1000000</v>
      </c>
      <c r="D112" s="51"/>
      <c r="E112" s="51">
        <v>1500000</v>
      </c>
    </row>
    <row r="113" spans="1:5" s="1" customFormat="1" x14ac:dyDescent="0.25">
      <c r="A113" s="14">
        <v>12021100</v>
      </c>
      <c r="B113" s="14" t="s">
        <v>443</v>
      </c>
      <c r="C113" s="11">
        <f>SUM(C114:C115)</f>
        <v>5000000</v>
      </c>
      <c r="D113" s="11">
        <f t="shared" ref="D113:E113" si="15">SUM(D114:D115)</f>
        <v>5000000</v>
      </c>
      <c r="E113" s="11">
        <f t="shared" si="15"/>
        <v>6000000</v>
      </c>
    </row>
    <row r="114" spans="1:5" x14ac:dyDescent="0.25">
      <c r="A114" s="53">
        <v>12021102</v>
      </c>
      <c r="B114" s="53" t="s">
        <v>444</v>
      </c>
      <c r="C114" s="51">
        <v>5000000</v>
      </c>
      <c r="D114" s="51">
        <v>5000000</v>
      </c>
      <c r="E114" s="51">
        <v>6000000</v>
      </c>
    </row>
    <row r="115" spans="1:5" hidden="1" x14ac:dyDescent="0.25">
      <c r="A115" s="53">
        <v>12021103</v>
      </c>
      <c r="B115" s="53" t="s">
        <v>445</v>
      </c>
      <c r="C115" s="51"/>
      <c r="D115" s="51"/>
      <c r="E115" s="51"/>
    </row>
    <row r="116" spans="1:5" s="1" customFormat="1" x14ac:dyDescent="0.25">
      <c r="A116" s="14">
        <v>12021200</v>
      </c>
      <c r="B116" s="14" t="s">
        <v>446</v>
      </c>
      <c r="C116" s="11">
        <f>C117</f>
        <v>0</v>
      </c>
      <c r="D116" s="11">
        <f t="shared" ref="D116:E116" si="16">D117</f>
        <v>0</v>
      </c>
      <c r="E116" s="11">
        <f t="shared" si="16"/>
        <v>0</v>
      </c>
    </row>
    <row r="117" spans="1:5" hidden="1" x14ac:dyDescent="0.25">
      <c r="A117" s="53">
        <v>12021210</v>
      </c>
      <c r="B117" s="53" t="s">
        <v>447</v>
      </c>
      <c r="C117" s="51"/>
      <c r="D117" s="51"/>
      <c r="E117" s="51"/>
    </row>
    <row r="118" spans="1:5" s="1" customFormat="1" x14ac:dyDescent="0.25">
      <c r="A118" s="14">
        <v>13000000</v>
      </c>
      <c r="B118" s="14" t="s">
        <v>448</v>
      </c>
      <c r="C118" s="11">
        <f>C119+C125</f>
        <v>0</v>
      </c>
      <c r="D118" s="16">
        <f t="shared" ref="D118:E118" si="17">D119+D125</f>
        <v>0</v>
      </c>
      <c r="E118" s="16">
        <f t="shared" si="17"/>
        <v>0</v>
      </c>
    </row>
    <row r="119" spans="1:5" s="1" customFormat="1" x14ac:dyDescent="0.25">
      <c r="A119" s="14">
        <v>13010000</v>
      </c>
      <c r="B119" s="14" t="s">
        <v>449</v>
      </c>
      <c r="C119" s="11">
        <f>C120+C123</f>
        <v>0</v>
      </c>
      <c r="D119" s="16">
        <f t="shared" ref="D119:E119" si="18">D120+D123</f>
        <v>0</v>
      </c>
      <c r="E119" s="16">
        <f t="shared" si="18"/>
        <v>0</v>
      </c>
    </row>
    <row r="120" spans="1:5" s="1" customFormat="1" x14ac:dyDescent="0.25">
      <c r="A120" s="14">
        <v>13010100</v>
      </c>
      <c r="B120" s="14" t="s">
        <v>450</v>
      </c>
      <c r="C120" s="11">
        <f>SUM(C121:C122)</f>
        <v>0</v>
      </c>
      <c r="D120" s="11">
        <f t="shared" ref="D120:E120" si="19">SUM(D121:D122)</f>
        <v>0</v>
      </c>
      <c r="E120" s="11">
        <f t="shared" si="19"/>
        <v>0</v>
      </c>
    </row>
    <row r="121" spans="1:5" hidden="1" x14ac:dyDescent="0.25">
      <c r="A121" s="53">
        <v>13010101</v>
      </c>
      <c r="B121" s="53" t="s">
        <v>451</v>
      </c>
      <c r="C121" s="51"/>
      <c r="D121" s="51"/>
      <c r="E121" s="51"/>
    </row>
    <row r="122" spans="1:5" hidden="1" x14ac:dyDescent="0.25">
      <c r="A122" s="53">
        <v>13010102</v>
      </c>
      <c r="B122" s="53" t="s">
        <v>452</v>
      </c>
      <c r="C122" s="51"/>
      <c r="D122" s="51"/>
      <c r="E122" s="51"/>
    </row>
    <row r="123" spans="1:5" s="1" customFormat="1" x14ac:dyDescent="0.25">
      <c r="A123" s="14">
        <v>13010200</v>
      </c>
      <c r="B123" s="14" t="s">
        <v>453</v>
      </c>
      <c r="C123" s="11">
        <f>C124</f>
        <v>0</v>
      </c>
      <c r="D123" s="11">
        <f t="shared" ref="D123:E123" si="20">D124</f>
        <v>0</v>
      </c>
      <c r="E123" s="11">
        <f t="shared" si="20"/>
        <v>0</v>
      </c>
    </row>
    <row r="124" spans="1:5" hidden="1" x14ac:dyDescent="0.25">
      <c r="A124" s="53">
        <v>13010202</v>
      </c>
      <c r="B124" s="53" t="s">
        <v>454</v>
      </c>
      <c r="C124" s="51"/>
      <c r="D124" s="51"/>
      <c r="E124" s="51"/>
    </row>
    <row r="125" spans="1:5" s="1" customFormat="1" x14ac:dyDescent="0.25">
      <c r="A125" s="14">
        <v>13020000</v>
      </c>
      <c r="B125" s="14" t="s">
        <v>708</v>
      </c>
      <c r="C125" s="11">
        <f>C126</f>
        <v>0</v>
      </c>
      <c r="D125" s="11">
        <f t="shared" ref="D125:E128" si="21">D126</f>
        <v>0</v>
      </c>
      <c r="E125" s="11">
        <f t="shared" si="21"/>
        <v>0</v>
      </c>
    </row>
    <row r="126" spans="1:5" s="1" customFormat="1" x14ac:dyDescent="0.25">
      <c r="A126" s="14">
        <v>13020100</v>
      </c>
      <c r="B126" s="14" t="s">
        <v>455</v>
      </c>
      <c r="C126" s="11">
        <f>C127</f>
        <v>0</v>
      </c>
      <c r="D126" s="11">
        <f t="shared" si="21"/>
        <v>0</v>
      </c>
      <c r="E126" s="11">
        <f t="shared" si="21"/>
        <v>0</v>
      </c>
    </row>
    <row r="127" spans="1:5" hidden="1" x14ac:dyDescent="0.25">
      <c r="A127" s="53">
        <v>13020106</v>
      </c>
      <c r="B127" s="53" t="s">
        <v>456</v>
      </c>
      <c r="C127" s="51"/>
      <c r="D127" s="51"/>
      <c r="E127" s="51"/>
    </row>
    <row r="128" spans="1:5" s="1" customFormat="1" x14ac:dyDescent="0.25">
      <c r="A128" s="14">
        <v>14020100</v>
      </c>
      <c r="B128" s="14" t="s">
        <v>596</v>
      </c>
      <c r="C128" s="11">
        <f>C129</f>
        <v>0</v>
      </c>
      <c r="D128" s="11">
        <f t="shared" si="21"/>
        <v>0</v>
      </c>
      <c r="E128" s="11">
        <f t="shared" si="21"/>
        <v>0</v>
      </c>
    </row>
    <row r="129" spans="1:5" x14ac:dyDescent="0.25">
      <c r="A129" s="53">
        <v>14020106</v>
      </c>
      <c r="B129" s="53" t="s">
        <v>456</v>
      </c>
      <c r="C129" s="51">
        <v>0</v>
      </c>
      <c r="D129" s="51"/>
      <c r="E129" s="51"/>
    </row>
    <row r="130" spans="1:5" hidden="1" x14ac:dyDescent="0.25"/>
    <row r="131" spans="1:5" hidden="1" x14ac:dyDescent="0.25"/>
    <row r="132" spans="1:5" hidden="1" x14ac:dyDescent="0.25"/>
    <row r="133" spans="1:5" hidden="1" x14ac:dyDescent="0.25"/>
    <row r="134" spans="1:5" hidden="1" x14ac:dyDescent="0.25"/>
    <row r="135" spans="1:5" hidden="1" x14ac:dyDescent="0.25"/>
    <row r="136" spans="1:5" hidden="1" x14ac:dyDescent="0.25"/>
    <row r="137" spans="1:5" hidden="1" x14ac:dyDescent="0.25"/>
    <row r="138" spans="1:5" hidden="1" x14ac:dyDescent="0.25"/>
    <row r="139" spans="1:5" hidden="1" x14ac:dyDescent="0.25"/>
    <row r="140" spans="1:5" hidden="1" x14ac:dyDescent="0.25"/>
    <row r="141" spans="1:5" hidden="1" x14ac:dyDescent="0.25"/>
    <row r="142" spans="1:5" hidden="1" x14ac:dyDescent="0.25"/>
    <row r="143" spans="1:5" hidden="1" x14ac:dyDescent="0.25"/>
    <row r="144" spans="1:5"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jdQ8hfXT89yuE9O4dt27jXYDUfcLiV+ybjn25wKxeBTGIuznN2571owf8Kclydf5TBhvc9LcGAd3s2BiZ/PjRA==" saltValue="Zx0mLsVgReYS456+Lejvnw=="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firstPageNumber="3" orientation="landscape" useFirstPageNumber="1" r:id="rId1"/>
  <headerFoot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E300"/>
  <sheetViews>
    <sheetView view="pageBreakPreview" topLeftCell="A112" zoomScale="90" zoomScaleNormal="130" zoomScaleSheetLayoutView="90" workbookViewId="0">
      <selection activeCell="A2" sqref="A2:E2"/>
    </sheetView>
  </sheetViews>
  <sheetFormatPr defaultColWidth="8.88671875" defaultRowHeight="15" x14ac:dyDescent="0.25"/>
  <cols>
    <col min="1" max="1" width="15" style="1" customWidth="1"/>
    <col min="2" max="2" width="52" style="1" bestFit="1" customWidth="1"/>
    <col min="3" max="5" width="25.88671875" style="1" bestFit="1" customWidth="1"/>
    <col min="6" max="16384" width="8.88671875" style="1"/>
  </cols>
  <sheetData>
    <row r="1" spans="1:5" x14ac:dyDescent="0.25">
      <c r="A1" s="81" t="s">
        <v>460</v>
      </c>
      <c r="B1" s="81"/>
      <c r="C1" s="81"/>
      <c r="D1" s="81"/>
      <c r="E1" s="81"/>
    </row>
    <row r="2" spans="1:5" x14ac:dyDescent="0.25">
      <c r="A2" s="82" t="s">
        <v>715</v>
      </c>
      <c r="B2" s="82"/>
      <c r="C2" s="82"/>
      <c r="D2" s="82"/>
      <c r="E2" s="82"/>
    </row>
    <row r="3" spans="1:5" x14ac:dyDescent="0.25">
      <c r="A3" s="49"/>
      <c r="B3" s="49"/>
      <c r="C3" s="49"/>
      <c r="D3" s="49"/>
      <c r="E3" s="49"/>
    </row>
    <row r="4" spans="1:5" ht="45" x14ac:dyDescent="0.25">
      <c r="A4" s="46" t="s">
        <v>0</v>
      </c>
      <c r="B4" s="47" t="s">
        <v>111</v>
      </c>
      <c r="C4" s="50" t="s">
        <v>593</v>
      </c>
      <c r="D4" s="50" t="s">
        <v>594</v>
      </c>
      <c r="E4" s="50" t="s">
        <v>595</v>
      </c>
    </row>
    <row r="5" spans="1:5" x14ac:dyDescent="0.25">
      <c r="A5" s="6"/>
      <c r="B5" s="5" t="s">
        <v>2</v>
      </c>
      <c r="C5" s="11">
        <f>C6+C118</f>
        <v>9092464030.3199997</v>
      </c>
      <c r="D5" s="11">
        <f t="shared" ref="D5:E5" si="0">D6+D118</f>
        <v>5374620486.4300003</v>
      </c>
      <c r="E5" s="11">
        <f t="shared" si="0"/>
        <v>7926288687.0900002</v>
      </c>
    </row>
    <row r="6" spans="1:5" x14ac:dyDescent="0.25">
      <c r="A6" s="4">
        <v>2</v>
      </c>
      <c r="B6" s="5" t="s">
        <v>147</v>
      </c>
      <c r="C6" s="11">
        <f>C7+C25</f>
        <v>5253820493.21</v>
      </c>
      <c r="D6" s="11">
        <f>D7+D25</f>
        <v>3760126113.1700001</v>
      </c>
      <c r="E6" s="11">
        <f>E7+E25</f>
        <v>2935794871.8499999</v>
      </c>
    </row>
    <row r="7" spans="1:5" x14ac:dyDescent="0.25">
      <c r="A7" s="4">
        <v>21</v>
      </c>
      <c r="B7" s="5" t="s">
        <v>148</v>
      </c>
      <c r="C7" s="11">
        <f>C8+C13+C20</f>
        <v>2093014932.4399998</v>
      </c>
      <c r="D7" s="11">
        <f t="shared" ref="D7:E7" si="1">D8+D13+D20</f>
        <v>1980688394.9700003</v>
      </c>
      <c r="E7" s="11">
        <f t="shared" si="1"/>
        <v>1378597889.0999999</v>
      </c>
    </row>
    <row r="8" spans="1:5" x14ac:dyDescent="0.25">
      <c r="A8" s="4">
        <v>2101</v>
      </c>
      <c r="B8" s="5" t="s">
        <v>149</v>
      </c>
      <c r="C8" s="11">
        <f>C9</f>
        <v>1238207200.9799998</v>
      </c>
      <c r="D8" s="11">
        <f t="shared" ref="D8:E8" si="2">D9</f>
        <v>1126303391.5500002</v>
      </c>
      <c r="E8" s="11">
        <f t="shared" si="2"/>
        <v>565475116.10000002</v>
      </c>
    </row>
    <row r="9" spans="1:5" x14ac:dyDescent="0.25">
      <c r="A9" s="4">
        <v>210101</v>
      </c>
      <c r="B9" s="5" t="s">
        <v>150</v>
      </c>
      <c r="C9" s="11">
        <f>SUM(C10:C12)</f>
        <v>1238207200.9799998</v>
      </c>
      <c r="D9" s="11">
        <f>SUM(D10:D12)</f>
        <v>1126303391.5500002</v>
      </c>
      <c r="E9" s="11">
        <f>SUM(E10:E12)</f>
        <v>565475116.10000002</v>
      </c>
    </row>
    <row r="10" spans="1:5" x14ac:dyDescent="0.25">
      <c r="A10" s="6">
        <v>21010101</v>
      </c>
      <c r="B10" s="7" t="s">
        <v>149</v>
      </c>
      <c r="C10" s="10">
        <f>'CHAIR PERSONNEL COST F.x'!C10+'SLT PERSONNEL COST F.x'!C10+'COUNCIL PERSONNEL COST F.x'!C10+'PMD PERSONNEL COST F.x'!C10+'AGRIC PERSONNEL COST F.x'!C10+'FINANCE PERSONNEL COST F.x'!C10+'WORKS PERSONNEL COST F.x'!C10+'ESD PERSONNEL COST F.x'!C10+'ESD PERSONNEL COST F.x'!C11+'PHC PERSONNEL COST F.x'!C10+'WATSAN PERSONNEL COST F.x'!C10+'TRADITIONAL PERSONNEL COST F.x'!C10</f>
        <v>1205599944.9799998</v>
      </c>
      <c r="D10" s="10">
        <f>'CHAIR PERSONNEL COST F.x'!D10+'SLT PERSONNEL COST F.x'!D10+'COUNCIL PERSONNEL COST F.x'!D10+'PMD PERSONNEL COST F.x'!D10+'AGRIC PERSONNEL COST F.x'!D10+'FINANCE PERSONNEL COST F.x'!D10+'WORKS PERSONNEL COST F.x'!D10+'ESD PERSONNEL COST F.x'!D10+'ESD PERSONNEL COST F.x'!D11+'PHC PERSONNEL COST F.x'!D10+'WATSAN PERSONNEL COST F.x'!D10+'TRADITIONAL PERSONNEL COST F.x'!D10</f>
        <v>1104148391.9100001</v>
      </c>
      <c r="E10" s="10">
        <f>'CHAIR PERSONNEL COST F.x'!E10+'SLT PERSONNEL COST F.x'!E10+'COUNCIL PERSONNEL COST F.x'!E10+'PMD PERSONNEL COST F.x'!E10+'AGRIC PERSONNEL COST F.x'!E10+'FINANCE PERSONNEL COST F.x'!E10+'WORKS PERSONNEL COST F.x'!E10+'ESD PERSONNEL COST F.x'!E10+'ESD PERSONNEL COST F.x'!E11+'PHC PERSONNEL COST F.x'!E10+'WATSAN PERSONNEL COST F.x'!E10+'TRADITIONAL PERSONNEL COST F.x'!E10</f>
        <v>550705116.34000003</v>
      </c>
    </row>
    <row r="11" spans="1:5" x14ac:dyDescent="0.25">
      <c r="A11" s="6">
        <v>21010102</v>
      </c>
      <c r="B11" s="7" t="s">
        <v>151</v>
      </c>
      <c r="C11" s="10">
        <f>'CHAIR PERSONNEL COST F.x'!C11+'SLT PERSONNEL COST F.x'!C11+'COUNCIL PERSONNEL COST F.x'!C11+'PMD PERSONNEL COST F.x'!C11+'AGRIC PERSONNEL COST F.x'!C11+'FINANCE PERSONNEL COST F.x'!C11+'WORKS PERSONNEL COST F.x'!C11+'ESD PERSONNEL COST F.x'!C12+'PHC PERSONNEL COST F.x'!C11+'WATSAN PERSONNEL COST F.x'!C11+'TRADITIONAL PERSONNEL COST F.x'!C11</f>
        <v>0</v>
      </c>
      <c r="D11" s="10">
        <f>'CHAIR PERSONNEL COST F.x'!D11+'SLT PERSONNEL COST F.x'!D11+'COUNCIL PERSONNEL COST F.x'!D11+'PMD PERSONNEL COST F.x'!D11+'AGRIC PERSONNEL COST F.x'!D11+'FINANCE PERSONNEL COST F.x'!D11+'WORKS PERSONNEL COST F.x'!D11+'ESD PERSONNEL COST F.x'!D12+'PHC PERSONNEL COST F.x'!D11+'WATSAN PERSONNEL COST F.x'!D11+'TRADITIONAL PERSONNEL COST F.x'!D11</f>
        <v>0</v>
      </c>
      <c r="E11" s="10">
        <f>'CHAIR PERSONNEL COST F.x'!E11+'SLT PERSONNEL COST F.x'!E11+'COUNCIL PERSONNEL COST F.x'!E11+'PMD PERSONNEL COST F.x'!E11+'AGRIC PERSONNEL COST F.x'!E11+'FINANCE PERSONNEL COST F.x'!E11+'WORKS PERSONNEL COST F.x'!E11+'ESD PERSONNEL COST F.x'!E12+'PHC PERSONNEL COST F.x'!E11+'WATSAN PERSONNEL COST F.x'!E11+'TRADITIONAL PERSONNEL COST F.x'!E11</f>
        <v>0</v>
      </c>
    </row>
    <row r="12" spans="1:5" ht="30" x14ac:dyDescent="0.25">
      <c r="A12" s="6">
        <v>21010103</v>
      </c>
      <c r="B12" s="7" t="s">
        <v>152</v>
      </c>
      <c r="C12" s="10">
        <f>'CHAIR PERSONNEL COST F.x'!C12+'SLT PERSONNEL COST F.x'!C12+'COUNCIL PERSONNEL COST F.x'!C12+'PMD PERSONNEL COST F.x'!C12+'AGRIC PERSONNEL COST F.x'!C12+'FINANCE PERSONNEL COST F.x'!C12+'WORKS PERSONNEL COST F.x'!C12+'ESD PERSONNEL COST F.x'!C13+'PHC PERSONNEL COST F.x'!C12+'WATSAN PERSONNEL COST F.x'!C12+'TRADITIONAL PERSONNEL COST F.x'!C12</f>
        <v>32607256</v>
      </c>
      <c r="D12" s="10">
        <f>'CHAIR PERSONNEL COST F.x'!D12+'SLT PERSONNEL COST F.x'!D12+'COUNCIL PERSONNEL COST F.x'!D12+'PMD PERSONNEL COST F.x'!D12+'AGRIC PERSONNEL COST F.x'!D12+'FINANCE PERSONNEL COST F.x'!D12+'WORKS PERSONNEL COST F.x'!D12+'ESD PERSONNEL COST F.x'!D13+'PHC PERSONNEL COST F.x'!D12+'WATSAN PERSONNEL COST F.x'!D12+'TRADITIONAL PERSONNEL COST F.x'!D12</f>
        <v>22154999.640000001</v>
      </c>
      <c r="E12" s="10">
        <f>'CHAIR PERSONNEL COST F.x'!E12+'SLT PERSONNEL COST F.x'!E12+'COUNCIL PERSONNEL COST F.x'!E12+'PMD PERSONNEL COST F.x'!E12+'AGRIC PERSONNEL COST F.x'!E12+'FINANCE PERSONNEL COST F.x'!E12+'WORKS PERSONNEL COST F.x'!E12+'ESD PERSONNEL COST F.x'!E13+'PHC PERSONNEL COST F.x'!E12+'WATSAN PERSONNEL COST F.x'!E12+'TRADITIONAL PERSONNEL COST F.x'!E12</f>
        <v>14769999.76</v>
      </c>
    </row>
    <row r="13" spans="1:5" x14ac:dyDescent="0.25">
      <c r="A13" s="4">
        <v>2102</v>
      </c>
      <c r="B13" s="5" t="s">
        <v>153</v>
      </c>
      <c r="C13" s="11">
        <f>C14+C18</f>
        <v>128763760</v>
      </c>
      <c r="D13" s="11">
        <f>D14+D18</f>
        <v>128341031.96000001</v>
      </c>
      <c r="E13" s="11">
        <f>E14+E18</f>
        <v>74000000</v>
      </c>
    </row>
    <row r="14" spans="1:5" x14ac:dyDescent="0.25">
      <c r="A14" s="4">
        <v>210201</v>
      </c>
      <c r="B14" s="5" t="s">
        <v>154</v>
      </c>
      <c r="C14" s="11">
        <f>SUM(C15:C17)</f>
        <v>128763760</v>
      </c>
      <c r="D14" s="11">
        <f>SUM(D15:D17)</f>
        <v>128341031.96000001</v>
      </c>
      <c r="E14" s="11">
        <f>SUM(E15:E17)</f>
        <v>74000000</v>
      </c>
    </row>
    <row r="15" spans="1:5" x14ac:dyDescent="0.25">
      <c r="A15" s="6">
        <v>21020104</v>
      </c>
      <c r="B15" s="7" t="s">
        <v>155</v>
      </c>
      <c r="C15" s="10">
        <f>'CHAIR PERSONNEL COST F.x'!C15+'SLT PERSONNEL COST F.x'!C15+'COUNCIL PERSONNEL COST F.x'!C15+'PMD PERSONNEL COST F.x'!C15+'AGRIC PERSONNEL COST F.x'!C15+'FINANCE PERSONNEL COST F.x'!C15+'WORKS PERSONNEL COST F.x'!C15+'ESD PERSONNEL COST F.x'!C16+'PHC PERSONNEL COST F.x'!C15+'WATSAN PERSONNEL COST F.x'!C15+'TRADITIONAL PERSONNEL COST F.x'!C15</f>
        <v>48881880</v>
      </c>
      <c r="D15" s="10">
        <f>'CHAIR PERSONNEL COST F.x'!D15+'SLT PERSONNEL COST F.x'!D15+'COUNCIL PERSONNEL COST F.x'!D15+'PMD PERSONNEL COST F.x'!D15+'AGRIC PERSONNEL COST F.x'!D15+'FINANCE PERSONNEL COST F.x'!D15+'WORKS PERSONNEL COST F.x'!D15+'ESD PERSONNEL COST F.x'!D16+'PHC PERSONNEL COST F.x'!D15+'WATSAN PERSONNEL COST F.x'!D15+'TRADITIONAL PERSONNEL COST F.x'!D15</f>
        <v>48670515.980000004</v>
      </c>
      <c r="E15" s="10">
        <f>'CHAIR PERSONNEL COST F.x'!E15+'SLT PERSONNEL COST F.x'!E15+'COUNCIL PERSONNEL COST F.x'!E15+'PMD PERSONNEL COST F.x'!E15+'AGRIC PERSONNEL COST F.x'!E15+'FINANCE PERSONNEL COST F.x'!E15+'WORKS PERSONNEL COST F.x'!E15+'ESD PERSONNEL COST F.x'!E16+'PHC PERSONNEL COST F.x'!E15+'WATSAN PERSONNEL COST F.x'!E15+'TRADITIONAL PERSONNEL COST F.x'!E15</f>
        <v>0</v>
      </c>
    </row>
    <row r="16" spans="1:5" x14ac:dyDescent="0.25">
      <c r="A16" s="6">
        <v>21020108</v>
      </c>
      <c r="B16" s="7" t="s">
        <v>156</v>
      </c>
      <c r="C16" s="10">
        <f>'CHAIR PERSONNEL COST F.x'!C16+'SLT PERSONNEL COST F.x'!C16+'COUNCIL PERSONNEL COST F.x'!C16+'PMD PERSONNEL COST F.x'!C16+'AGRIC PERSONNEL COST F.x'!C16+'FINANCE PERSONNEL COST F.x'!C16+'WORKS PERSONNEL COST F.x'!C16+'ESD PERSONNEL COST F.x'!C17+'PHC PERSONNEL COST F.x'!C16+'WATSAN PERSONNEL COST F.x'!C16+'TRADITIONAL PERSONNEL COST F.x'!C16</f>
        <v>48881880</v>
      </c>
      <c r="D16" s="10">
        <f>'CHAIR PERSONNEL COST F.x'!D16+'SLT PERSONNEL COST F.x'!D16+'COUNCIL PERSONNEL COST F.x'!D16+'PMD PERSONNEL COST F.x'!D16+'AGRIC PERSONNEL COST F.x'!D16+'FINANCE PERSONNEL COST F.x'!D16+'WORKS PERSONNEL COST F.x'!D16+'ESD PERSONNEL COST F.x'!D17+'PHC PERSONNEL COST F.x'!D16+'WATSAN PERSONNEL COST F.x'!D16+'TRADITIONAL PERSONNEL COST F.x'!D16</f>
        <v>48670515.980000004</v>
      </c>
      <c r="E16" s="10">
        <f>'CHAIR PERSONNEL COST F.x'!E16+'SLT PERSONNEL COST F.x'!E16+'COUNCIL PERSONNEL COST F.x'!E16+'PMD PERSONNEL COST F.x'!E16+'AGRIC PERSONNEL COST F.x'!E16+'FINANCE PERSONNEL COST F.x'!E16+'WORKS PERSONNEL COST F.x'!E16+'ESD PERSONNEL COST F.x'!E17+'PHC PERSONNEL COST F.x'!E16+'WATSAN PERSONNEL COST F.x'!E16+'TRADITIONAL PERSONNEL COST F.x'!E16</f>
        <v>0</v>
      </c>
    </row>
    <row r="17" spans="1:5" x14ac:dyDescent="0.25">
      <c r="A17" s="6">
        <v>21020109</v>
      </c>
      <c r="B17" s="7" t="s">
        <v>157</v>
      </c>
      <c r="C17" s="10">
        <f>'CHAIR PERSONNEL COST F.x'!C17+'SLT PERSONNEL COST F.x'!C17+'COUNCIL PERSONNEL COST F.x'!C17+'PMD PERSONNEL COST F.x'!C17+'AGRIC PERSONNEL COST F.x'!C17+'FINANCE PERSONNEL COST F.x'!C17+'WORKS PERSONNEL COST F.x'!C17+'ESD PERSONNEL COST F.x'!C18+'PHC PERSONNEL COST F.x'!C17+'WATSAN PERSONNEL COST F.x'!C17+'TRADITIONAL PERSONNEL COST F.x'!C17</f>
        <v>31000000</v>
      </c>
      <c r="D17" s="10">
        <f>'CHAIR PERSONNEL COST F.x'!D17+'SLT PERSONNEL COST F.x'!D17+'COUNCIL PERSONNEL COST F.x'!D17+'PMD PERSONNEL COST F.x'!D17+'AGRIC PERSONNEL COST F.x'!D17+'FINANCE PERSONNEL COST F.x'!D17+'WORKS PERSONNEL COST F.x'!D17+'ESD PERSONNEL COST F.x'!D18+'PHC PERSONNEL COST F.x'!D17+'WATSAN PERSONNEL COST F.x'!D17+'TRADITIONAL PERSONNEL COST F.x'!D17</f>
        <v>31000000</v>
      </c>
      <c r="E17" s="10">
        <f>'CHAIR PERSONNEL COST F.x'!E17+'SLT PERSONNEL COST F.x'!E17+'COUNCIL PERSONNEL COST F.x'!E17+'PMD PERSONNEL COST F.x'!E17+'AGRIC PERSONNEL COST F.x'!E17+'FINANCE PERSONNEL COST F.x'!E17+'WORKS PERSONNEL COST F.x'!E17+'ESD PERSONNEL COST F.x'!E18+'PHC PERSONNEL COST F.x'!E17+'WATSAN PERSONNEL COST F.x'!E17+'TRADITIONAL PERSONNEL COST F.x'!E17</f>
        <v>74000000</v>
      </c>
    </row>
    <row r="18" spans="1:5" x14ac:dyDescent="0.25">
      <c r="A18" s="4">
        <v>210202</v>
      </c>
      <c r="B18" s="5" t="s">
        <v>158</v>
      </c>
      <c r="C18" s="11">
        <f>C19</f>
        <v>0</v>
      </c>
      <c r="D18" s="11">
        <f t="shared" ref="D18:E18" si="3">D19</f>
        <v>0</v>
      </c>
      <c r="E18" s="11">
        <f t="shared" si="3"/>
        <v>0</v>
      </c>
    </row>
    <row r="19" spans="1:5" x14ac:dyDescent="0.25">
      <c r="A19" s="6">
        <v>21020207</v>
      </c>
      <c r="B19" s="7" t="s">
        <v>159</v>
      </c>
      <c r="C19" s="10">
        <f>'CHAIR PERSONNEL COST F.x'!C19+'SLT PERSONNEL COST F.x'!C19+'COUNCIL PERSONNEL COST F.x'!C19+'PMD PERSONNEL COST F.x'!C19+'AGRIC PERSONNEL COST F.x'!C19+'FINANCE PERSONNEL COST F.x'!C19+'WORKS PERSONNEL COST F.x'!C19+'ESD PERSONNEL COST F.x'!C20+'PHC PERSONNEL COST F.x'!C19+'WATSAN PERSONNEL COST F.x'!C19+'TRADITIONAL PERSONNEL COST F.x'!C19</f>
        <v>0</v>
      </c>
      <c r="D19" s="10">
        <f>'CHAIR PERSONNEL COST F.x'!D19+'SLT PERSONNEL COST F.x'!D19+'COUNCIL PERSONNEL COST F.x'!D19+'PMD PERSONNEL COST F.x'!D19+'AGRIC PERSONNEL COST F.x'!D19+'FINANCE PERSONNEL COST F.x'!D19+'WORKS PERSONNEL COST F.x'!D19+'ESD PERSONNEL COST F.x'!D20+'PHC PERSONNEL COST F.x'!D19+'WATSAN PERSONNEL COST F.x'!D19+'TRADITIONAL PERSONNEL COST F.x'!D19</f>
        <v>0</v>
      </c>
      <c r="E19" s="10">
        <f>'CHAIR PERSONNEL COST F.x'!E19+'SLT PERSONNEL COST F.x'!E19+'COUNCIL PERSONNEL COST F.x'!E19+'PMD PERSONNEL COST F.x'!E19+'AGRIC PERSONNEL COST F.x'!E19+'FINANCE PERSONNEL COST F.x'!E19+'WORKS PERSONNEL COST F.x'!E19+'ESD PERSONNEL COST F.x'!E20+'PHC PERSONNEL COST F.x'!E19+'WATSAN PERSONNEL COST F.x'!E19+'TRADITIONAL PERSONNEL COST F.x'!E19</f>
        <v>0</v>
      </c>
    </row>
    <row r="20" spans="1:5" x14ac:dyDescent="0.25">
      <c r="A20" s="4">
        <v>210301</v>
      </c>
      <c r="B20" s="5" t="s">
        <v>160</v>
      </c>
      <c r="C20" s="11">
        <f>SUM(C21:C23)</f>
        <v>726043971.46000004</v>
      </c>
      <c r="D20" s="11">
        <f>SUM(D21:D23)</f>
        <v>726043971.46000004</v>
      </c>
      <c r="E20" s="11">
        <f>SUM(E21:E23)</f>
        <v>739122773</v>
      </c>
    </row>
    <row r="21" spans="1:5" x14ac:dyDescent="0.25">
      <c r="A21" s="6">
        <v>21030101</v>
      </c>
      <c r="B21" s="7" t="s">
        <v>161</v>
      </c>
      <c r="C21" s="10">
        <f>'CHAIR PERSONNEL COST F.x'!C21+'SLT PERSONNEL COST F.x'!C21+'COUNCIL PERSONNEL COST F.x'!C21+'PMD PERSONNEL COST F.x'!C21+'AGRIC PERSONNEL COST F.x'!C21+'FINANCE PERSONNEL COST F.x'!C21+'WORKS PERSONNEL COST F.x'!C21+'ESD PERSONNEL COST F.x'!C22+'PHC PERSONNEL COST F.x'!C21+'WATSAN PERSONNEL COST F.x'!C21+'TRADITIONAL PERSONNEL COST F.x'!C21</f>
        <v>200000000</v>
      </c>
      <c r="D21" s="10">
        <f>'CHAIR PERSONNEL COST F.x'!D21+'SLT PERSONNEL COST F.x'!D21+'COUNCIL PERSONNEL COST F.x'!D21+'PMD PERSONNEL COST F.x'!D21+'AGRIC PERSONNEL COST F.x'!D21+'FINANCE PERSONNEL COST F.x'!D21+'WORKS PERSONNEL COST F.x'!D21+'ESD PERSONNEL COST F.x'!D22+'PHC PERSONNEL COST F.x'!D21+'WATSAN PERSONNEL COST F.x'!D21+'TRADITIONAL PERSONNEL COST F.x'!D21</f>
        <v>200000000</v>
      </c>
      <c r="E21" s="10">
        <f>'CHAIR PERSONNEL COST F.x'!E21+'SLT PERSONNEL COST F.x'!E21+'COUNCIL PERSONNEL COST F.x'!E21+'PMD PERSONNEL COST F.x'!E21+'AGRIC PERSONNEL COST F.x'!E21+'FINANCE PERSONNEL COST F.x'!E21+'WORKS PERSONNEL COST F.x'!E21+'ESD PERSONNEL COST F.x'!E22+'PHC PERSONNEL COST F.x'!E21+'WATSAN PERSONNEL COST F.x'!E21+'TRADITIONAL PERSONNEL COST F.x'!E21</f>
        <v>200000000</v>
      </c>
    </row>
    <row r="22" spans="1:5" x14ac:dyDescent="0.25">
      <c r="A22" s="6">
        <v>21030102</v>
      </c>
      <c r="B22" s="7" t="s">
        <v>162</v>
      </c>
      <c r="C22" s="10">
        <f>'CHAIR PERSONNEL COST F.x'!C22+'SLT PERSONNEL COST F.x'!C22+'COUNCIL PERSONNEL COST F.x'!C22+'PMD PERSONNEL COST F.x'!C22+'AGRIC PERSONNEL COST F.x'!C22+'FINANCE PERSONNEL COST F.x'!C22+'WORKS PERSONNEL COST F.x'!C22+'ESD PERSONNEL COST F.x'!C23+'PHC PERSONNEL COST F.x'!C22+'WATSAN PERSONNEL COST F.x'!C22+'TRADITIONAL PERSONNEL COST F.x'!C22</f>
        <v>526043971.46000004</v>
      </c>
      <c r="D22" s="10">
        <f>'CHAIR PERSONNEL COST F.x'!D22+'SLT PERSONNEL COST F.x'!D22+'COUNCIL PERSONNEL COST F.x'!D22+'PMD PERSONNEL COST F.x'!D22+'AGRIC PERSONNEL COST F.x'!D22+'FINANCE PERSONNEL COST F.x'!D22+'WORKS PERSONNEL COST F.x'!D22+'ESD PERSONNEL COST F.x'!D23+'PHC PERSONNEL COST F.x'!D22+'WATSAN PERSONNEL COST F.x'!D22+'TRADITIONAL PERSONNEL COST F.x'!D22</f>
        <v>526043971.46000004</v>
      </c>
      <c r="E22" s="10">
        <f>'CHAIR PERSONNEL COST F.x'!E22+'SLT PERSONNEL COST F.x'!E22+'COUNCIL PERSONNEL COST F.x'!E22+'PMD PERSONNEL COST F.x'!E22+'AGRIC PERSONNEL COST F.x'!E22+'FINANCE PERSONNEL COST F.x'!E22+'WORKS PERSONNEL COST F.x'!E22+'ESD PERSONNEL COST F.x'!E23+'PHC PERSONNEL COST F.x'!E22+'WATSAN PERSONNEL COST F.x'!E22+'TRADITIONAL PERSONNEL COST F.x'!E22</f>
        <v>531168621.84000003</v>
      </c>
    </row>
    <row r="23" spans="1:5" x14ac:dyDescent="0.25">
      <c r="A23" s="6">
        <v>21030104</v>
      </c>
      <c r="B23" s="7" t="s">
        <v>537</v>
      </c>
      <c r="C23" s="10">
        <f>'CHAIR PERSONNEL COST F.x'!C23+'SLT PERSONNEL COST F.x'!C23+'COUNCIL PERSONNEL COST F.x'!C23+'PMD PERSONNEL COST F.x'!C23+'AGRIC PERSONNEL COST F.x'!C23+'FINANCE PERSONNEL COST F.x'!C27+'WORKS PERSONNEL COST F.x'!C23+'ESD PERSONNEL COST F.x'!C24+'PHC PERSONNEL COST F.x'!C23+'WATSAN PERSONNEL COST F.x'!C23+'TRADITIONAL PERSONNEL COST F.x'!C23</f>
        <v>0</v>
      </c>
      <c r="D23" s="10">
        <f>'CHAIR PERSONNEL COST F.x'!D23+'SLT PERSONNEL COST F.x'!D23+'COUNCIL PERSONNEL COST F.x'!D23+'PMD PERSONNEL COST F.x'!D23+'AGRIC PERSONNEL COST F.x'!D23+'FINANCE PERSONNEL COST F.x'!D27+'WORKS PERSONNEL COST F.x'!D23+'ESD PERSONNEL COST F.x'!D24+'PHC PERSONNEL COST F.x'!D23+'WATSAN PERSONNEL COST F.x'!D23+'TRADITIONAL PERSONNEL COST F.x'!D23</f>
        <v>0</v>
      </c>
      <c r="E23" s="10">
        <f>'CHAIR PERSONNEL COST F.x'!E23+'SLT PERSONNEL COST F.x'!E23+'COUNCIL PERSONNEL COST F.x'!E23+'PMD PERSONNEL COST F.x'!E23+'AGRIC PERSONNEL COST F.x'!E23+'FINANCE PERSONNEL COST F.x'!E27+'WORKS PERSONNEL COST F.x'!E23+'ESD PERSONNEL COST F.x'!E24+'PHC PERSONNEL COST F.x'!E23+'WATSAN PERSONNEL COST F.x'!E23+'TRADITIONAL PERSONNEL COST F.x'!E23</f>
        <v>7954151.1600000001</v>
      </c>
    </row>
    <row r="24" spans="1:5" hidden="1" x14ac:dyDescent="0.25">
      <c r="A24" s="6"/>
      <c r="B24" s="7"/>
      <c r="C24" s="10"/>
      <c r="D24" s="10"/>
      <c r="E24" s="10"/>
    </row>
    <row r="25" spans="1:5" x14ac:dyDescent="0.25">
      <c r="A25" s="4">
        <v>22</v>
      </c>
      <c r="B25" s="5" t="s">
        <v>163</v>
      </c>
      <c r="C25" s="11">
        <f>C26+C103+C107+C112</f>
        <v>3160805560.77</v>
      </c>
      <c r="D25" s="11">
        <f t="shared" ref="D25:E25" si="4">D26+D103+D107+D112</f>
        <v>1779437718.1999998</v>
      </c>
      <c r="E25" s="11">
        <f t="shared" si="4"/>
        <v>1557196982.75</v>
      </c>
    </row>
    <row r="26" spans="1:5" x14ac:dyDescent="0.25">
      <c r="A26" s="4">
        <v>2202</v>
      </c>
      <c r="B26" s="5" t="s">
        <v>164</v>
      </c>
      <c r="C26" s="11">
        <f>C27+C32+C40+C54+C63+C66+C72+C81+C85+C88</f>
        <v>2184508836.21</v>
      </c>
      <c r="D26" s="11">
        <f t="shared" ref="D26:E26" si="5">D27+D32+D40+D54+D63+D66+D72+D81+D85+D88</f>
        <v>908465216.31999993</v>
      </c>
      <c r="E26" s="11">
        <f t="shared" si="5"/>
        <v>944602223.34000003</v>
      </c>
    </row>
    <row r="27" spans="1:5" x14ac:dyDescent="0.25">
      <c r="A27" s="4">
        <v>220201</v>
      </c>
      <c r="B27" s="5" t="s">
        <v>165</v>
      </c>
      <c r="C27" s="11">
        <f>SUM(C28:C31)</f>
        <v>69500000</v>
      </c>
      <c r="D27" s="11">
        <f t="shared" ref="D27:E27" si="6">SUM(D28:D31)</f>
        <v>46341106.18</v>
      </c>
      <c r="E27" s="11">
        <f t="shared" si="6"/>
        <v>75950000</v>
      </c>
    </row>
    <row r="28" spans="1:5" x14ac:dyDescent="0.25">
      <c r="A28" s="6">
        <v>22020101</v>
      </c>
      <c r="B28" s="7" t="s">
        <v>166</v>
      </c>
      <c r="C28" s="10">
        <f>'CHAIR OVERHEAD COST F.xi'!C10+'SLT OVERHEAD COST F.xi'!C10+'COUNCIL OVERHEAD COST F.xi'!C10+'PMD OVERHEAD COST F.xi'!C10+'AGRIC OVERHEAD COST F.xi'!C10+'FINANCE OVERHEAD COST F.xi'!C10+'WORKS OVERHEAD COST F.xi'!C10+'ESD OVERHEAD COST F.xi'!C10+'PHC OVERHEAD COST F.xi'!C10+'WATSAN OVERHEAD COST F.xi'!C10+'TRADITIONAL OVERHEAD COST F.xi'!C10</f>
        <v>7000000</v>
      </c>
      <c r="D28" s="10">
        <f>'CHAIR OVERHEAD COST F.xi'!D10+'SLT OVERHEAD COST F.xi'!D10+'COUNCIL OVERHEAD COST F.xi'!D10+'PMD OVERHEAD COST F.xi'!D10+'AGRIC OVERHEAD COST F.xi'!D10+'FINANCE OVERHEAD COST F.xi'!D10+'WORKS OVERHEAD COST F.xi'!D10+'ESD OVERHEAD COST F.xi'!D10+'PHC OVERHEAD COST F.xi'!D10+'WATSAN OVERHEAD COST F.xi'!D10+'TRADITIONAL OVERHEAD COST F.xi'!D10</f>
        <v>5300000</v>
      </c>
      <c r="E28" s="10">
        <f>'CHAIR OVERHEAD COST F.xi'!E10+'SLT OVERHEAD COST F.xi'!E10+'COUNCIL OVERHEAD COST F.xi'!E10+'PMD OVERHEAD COST F.xi'!E10+'AGRIC OVERHEAD COST F.xi'!E10+'FINANCE OVERHEAD COST F.xi'!E10+'WORKS OVERHEAD COST F.xi'!E10+'ESD OVERHEAD COST F.xi'!E10+'PHC OVERHEAD COST F.xi'!E10+'WATSAN OVERHEAD COST F.xi'!E10+'TRADITIONAL OVERHEAD COST F.xi'!E10</f>
        <v>10500000</v>
      </c>
    </row>
    <row r="29" spans="1:5" x14ac:dyDescent="0.25">
      <c r="A29" s="6">
        <v>22020102</v>
      </c>
      <c r="B29" s="7" t="s">
        <v>167</v>
      </c>
      <c r="C29" s="10">
        <f>'CHAIR OVERHEAD COST F.xi'!C11+'SLT OVERHEAD COST F.xi'!C11+'COUNCIL OVERHEAD COST F.xi'!C11+'PMD OVERHEAD COST F.xi'!C11+'AGRIC OVERHEAD COST F.xi'!C11+'FINANCE OVERHEAD COST F.xi'!C11+'WORKS OVERHEAD COST F.xi'!C11+'ESD OVERHEAD COST F.xi'!C11+'PHC OVERHEAD COST F.xi'!C11+'WATSAN OVERHEAD COST F.xi'!C11+'TRADITIONAL OVERHEAD COST F.xi'!C11</f>
        <v>62500000</v>
      </c>
      <c r="D29" s="10">
        <f>'CHAIR OVERHEAD COST F.xi'!D11+'SLT OVERHEAD COST F.xi'!D11+'COUNCIL OVERHEAD COST F.xi'!D11+'PMD OVERHEAD COST F.xi'!D11+'AGRIC OVERHEAD COST F.xi'!D11+'FINANCE OVERHEAD COST F.xi'!D11+'WORKS OVERHEAD COST F.xi'!D11+'ESD OVERHEAD COST F.xi'!D11+'PHC OVERHEAD COST F.xi'!D11+'WATSAN OVERHEAD COST F.xi'!D11+'TRADITIONAL OVERHEAD COST F.xi'!D11</f>
        <v>41041106.18</v>
      </c>
      <c r="E29" s="10">
        <f>'CHAIR OVERHEAD COST F.xi'!E11+'SLT OVERHEAD COST F.xi'!E11+'COUNCIL OVERHEAD COST F.xi'!E11+'PMD OVERHEAD COST F.xi'!E11+'AGRIC OVERHEAD COST F.xi'!E11+'FINANCE OVERHEAD COST F.xi'!E11+'WORKS OVERHEAD COST F.xi'!E11+'ESD OVERHEAD COST F.xi'!E11+'PHC OVERHEAD COST F.xi'!E11+'WATSAN OVERHEAD COST F.xi'!E11+'TRADITIONAL OVERHEAD COST F.xi'!E11</f>
        <v>60450000</v>
      </c>
    </row>
    <row r="30" spans="1:5" ht="30" x14ac:dyDescent="0.25">
      <c r="A30" s="6">
        <v>22020103</v>
      </c>
      <c r="B30" s="7" t="s">
        <v>168</v>
      </c>
      <c r="C30" s="10">
        <f>'CHAIR OVERHEAD COST F.xi'!C12+'SLT OVERHEAD COST F.xi'!C12+'COUNCIL OVERHEAD COST F.xi'!C12+'PMD OVERHEAD COST F.xi'!C12+'AGRIC OVERHEAD COST F.xi'!C12+'FINANCE OVERHEAD COST F.xi'!C12+'WORKS OVERHEAD COST F.xi'!C12+'ESD OVERHEAD COST F.xi'!C12+'PHC OVERHEAD COST F.xi'!C12+'WATSAN OVERHEAD COST F.xi'!C12+'TRADITIONAL OVERHEAD COST F.xi'!C12</f>
        <v>0</v>
      </c>
      <c r="D30" s="10">
        <f>'CHAIR OVERHEAD COST F.xi'!D12+'SLT OVERHEAD COST F.xi'!D12+'COUNCIL OVERHEAD COST F.xi'!D12+'PMD OVERHEAD COST F.xi'!D12+'AGRIC OVERHEAD COST F.xi'!D12+'FINANCE OVERHEAD COST F.xi'!D12+'WORKS OVERHEAD COST F.xi'!D12+'ESD OVERHEAD COST F.xi'!D12+'PHC OVERHEAD COST F.xi'!D12+'WATSAN OVERHEAD COST F.xi'!D12+'TRADITIONAL OVERHEAD COST F.xi'!D12</f>
        <v>0</v>
      </c>
      <c r="E30" s="10">
        <f>'CHAIR OVERHEAD COST F.xi'!E12+'SLT OVERHEAD COST F.xi'!E12+'COUNCIL OVERHEAD COST F.xi'!E12+'PMD OVERHEAD COST F.xi'!E12+'AGRIC OVERHEAD COST F.xi'!E12+'FINANCE OVERHEAD COST F.xi'!E12+'WORKS OVERHEAD COST F.xi'!E12+'ESD OVERHEAD COST F.xi'!E12+'PHC OVERHEAD COST F.xi'!E12+'WATSAN OVERHEAD COST F.xi'!E12+'TRADITIONAL OVERHEAD COST F.xi'!E12</f>
        <v>0</v>
      </c>
    </row>
    <row r="31" spans="1:5" x14ac:dyDescent="0.25">
      <c r="A31" s="6">
        <v>22020104</v>
      </c>
      <c r="B31" s="7" t="s">
        <v>169</v>
      </c>
      <c r="C31" s="10">
        <f>'CHAIR OVERHEAD COST F.xi'!C13+'SLT OVERHEAD COST F.xi'!C13+'COUNCIL OVERHEAD COST F.xi'!C13+'PMD OVERHEAD COST F.xi'!C13+'AGRIC OVERHEAD COST F.xi'!C13+'FINANCE OVERHEAD COST F.xi'!C13+'WORKS OVERHEAD COST F.xi'!C13+'ESD OVERHEAD COST F.xi'!C13+'PHC OVERHEAD COST F.xi'!C13+'WATSAN OVERHEAD COST F.xi'!C13+'TRADITIONAL OVERHEAD COST F.xi'!C13</f>
        <v>0</v>
      </c>
      <c r="D31" s="10">
        <f>'CHAIR OVERHEAD COST F.xi'!D13+'SLT OVERHEAD COST F.xi'!D13+'COUNCIL OVERHEAD COST F.xi'!D13+'PMD OVERHEAD COST F.xi'!D13+'AGRIC OVERHEAD COST F.xi'!D13+'FINANCE OVERHEAD COST F.xi'!D13+'WORKS OVERHEAD COST F.xi'!D13+'ESD OVERHEAD COST F.xi'!D13+'PHC OVERHEAD COST F.xi'!D13+'WATSAN OVERHEAD COST F.xi'!D13+'TRADITIONAL OVERHEAD COST F.xi'!D13</f>
        <v>0</v>
      </c>
      <c r="E31" s="10">
        <f>'CHAIR OVERHEAD COST F.xi'!E13+'SLT OVERHEAD COST F.xi'!E13+'COUNCIL OVERHEAD COST F.xi'!E13+'PMD OVERHEAD COST F.xi'!E13+'AGRIC OVERHEAD COST F.xi'!E13+'FINANCE OVERHEAD COST F.xi'!E13+'WORKS OVERHEAD COST F.xi'!E13+'ESD OVERHEAD COST F.xi'!E13+'PHC OVERHEAD COST F.xi'!E13+'WATSAN OVERHEAD COST F.xi'!E13+'TRADITIONAL OVERHEAD COST F.xi'!E13</f>
        <v>5000000</v>
      </c>
    </row>
    <row r="32" spans="1:5" x14ac:dyDescent="0.25">
      <c r="A32" s="4">
        <v>220202</v>
      </c>
      <c r="B32" s="5" t="s">
        <v>170</v>
      </c>
      <c r="C32" s="11">
        <f>SUM(C33:C39)</f>
        <v>2000000</v>
      </c>
      <c r="D32" s="11">
        <f t="shared" ref="D32:E32" si="7">SUM(D33:D39)</f>
        <v>1170000</v>
      </c>
      <c r="E32" s="11">
        <f t="shared" si="7"/>
        <v>1600000</v>
      </c>
    </row>
    <row r="33" spans="1:5" x14ac:dyDescent="0.25">
      <c r="A33" s="6">
        <v>22020201</v>
      </c>
      <c r="B33" s="7" t="s">
        <v>171</v>
      </c>
      <c r="C33" s="10">
        <f>'CHAIR OVERHEAD COST F.xi'!C15+'SLT OVERHEAD COST F.xi'!C15+'COUNCIL OVERHEAD COST F.xi'!C15+'PMD OVERHEAD COST F.xi'!C15+'AGRIC OVERHEAD COST F.xi'!C15+'FINANCE OVERHEAD COST F.xi'!C15+'WORKS OVERHEAD COST F.xi'!C15+'ESD OVERHEAD COST F.xi'!C15+'PHC OVERHEAD COST F.xi'!C15+'WATSAN OVERHEAD COST F.xi'!C15+'TRADITIONAL OVERHEAD COST F.xi'!C15</f>
        <v>2000000</v>
      </c>
      <c r="D33" s="10">
        <f>'CHAIR OVERHEAD COST F.xi'!D15+'SLT OVERHEAD COST F.xi'!D15+'COUNCIL OVERHEAD COST F.xi'!D15+'PMD OVERHEAD COST F.xi'!D15+'AGRIC OVERHEAD COST F.xi'!D15+'FINANCE OVERHEAD COST F.xi'!D15+'WORKS OVERHEAD COST F.xi'!D15+'ESD OVERHEAD COST F.xi'!D15+'PHC OVERHEAD COST F.xi'!D15+'WATSAN OVERHEAD COST F.xi'!D15+'TRADITIONAL OVERHEAD COST F.xi'!D15</f>
        <v>1170000</v>
      </c>
      <c r="E33" s="10">
        <f>'CHAIR OVERHEAD COST F.xi'!E15+'SLT OVERHEAD COST F.xi'!E15+'COUNCIL OVERHEAD COST F.xi'!E15+'PMD OVERHEAD COST F.xi'!E15+'AGRIC OVERHEAD COST F.xi'!E15+'FINANCE OVERHEAD COST F.xi'!E15+'WORKS OVERHEAD COST F.xi'!E15+'ESD OVERHEAD COST F.xi'!E15+'PHC OVERHEAD COST F.xi'!E15+'WATSAN OVERHEAD COST F.xi'!E15+'TRADITIONAL OVERHEAD COST F.xi'!E15</f>
        <v>1600000</v>
      </c>
    </row>
    <row r="34" spans="1:5" x14ac:dyDescent="0.25">
      <c r="A34" s="6">
        <v>22020202</v>
      </c>
      <c r="B34" s="7" t="s">
        <v>172</v>
      </c>
      <c r="C34" s="10">
        <f>'CHAIR OVERHEAD COST F.xi'!C16+'SLT OVERHEAD COST F.xi'!C16+'COUNCIL OVERHEAD COST F.xi'!C16+'PMD OVERHEAD COST F.xi'!C16+'AGRIC OVERHEAD COST F.xi'!C16+'FINANCE OVERHEAD COST F.xi'!C16+'WORKS OVERHEAD COST F.xi'!C16+'ESD OVERHEAD COST F.xi'!C16+'PHC OVERHEAD COST F.xi'!C16+'WATSAN OVERHEAD COST F.xi'!C16+'TRADITIONAL OVERHEAD COST F.xi'!C16</f>
        <v>0</v>
      </c>
      <c r="D34" s="10">
        <f>'CHAIR OVERHEAD COST F.xi'!D16+'SLT OVERHEAD COST F.xi'!D16+'COUNCIL OVERHEAD COST F.xi'!D16+'PMD OVERHEAD COST F.xi'!D16+'AGRIC OVERHEAD COST F.xi'!D16+'FINANCE OVERHEAD COST F.xi'!D16+'WORKS OVERHEAD COST F.xi'!D16+'ESD OVERHEAD COST F.xi'!D16+'PHC OVERHEAD COST F.xi'!D16+'WATSAN OVERHEAD COST F.xi'!D16+'TRADITIONAL OVERHEAD COST F.xi'!D16</f>
        <v>0</v>
      </c>
      <c r="E34" s="10">
        <f>'CHAIR OVERHEAD COST F.xi'!E16+'SLT OVERHEAD COST F.xi'!E16+'COUNCIL OVERHEAD COST F.xi'!E16+'PMD OVERHEAD COST F.xi'!E16+'AGRIC OVERHEAD COST F.xi'!E16+'FINANCE OVERHEAD COST F.xi'!E16+'WORKS OVERHEAD COST F.xi'!E16+'ESD OVERHEAD COST F.xi'!E16+'PHC OVERHEAD COST F.xi'!E16+'WATSAN OVERHEAD COST F.xi'!E16+'TRADITIONAL OVERHEAD COST F.xi'!E16</f>
        <v>0</v>
      </c>
    </row>
    <row r="35" spans="1:5" x14ac:dyDescent="0.25">
      <c r="A35" s="6">
        <v>22020203</v>
      </c>
      <c r="B35" s="7" t="s">
        <v>173</v>
      </c>
      <c r="C35" s="10">
        <f>'CHAIR OVERHEAD COST F.xi'!C17+'SLT OVERHEAD COST F.xi'!C17+'COUNCIL OVERHEAD COST F.xi'!C17+'PMD OVERHEAD COST F.xi'!C17+'AGRIC OVERHEAD COST F.xi'!C17+'FINANCE OVERHEAD COST F.xi'!C17+'WORKS OVERHEAD COST F.xi'!C17+'ESD OVERHEAD COST F.xi'!C17+'PHC OVERHEAD COST F.xi'!C17+'WATSAN OVERHEAD COST F.xi'!C17+'TRADITIONAL OVERHEAD COST F.xi'!C17</f>
        <v>0</v>
      </c>
      <c r="D35" s="10">
        <f>'CHAIR OVERHEAD COST F.xi'!D17+'SLT OVERHEAD COST F.xi'!D17+'COUNCIL OVERHEAD COST F.xi'!D17+'PMD OVERHEAD COST F.xi'!D17+'AGRIC OVERHEAD COST F.xi'!D17+'FINANCE OVERHEAD COST F.xi'!D17+'WORKS OVERHEAD COST F.xi'!D17+'ESD OVERHEAD COST F.xi'!D17+'PHC OVERHEAD COST F.xi'!D17+'WATSAN OVERHEAD COST F.xi'!D17+'TRADITIONAL OVERHEAD COST F.xi'!D17</f>
        <v>0</v>
      </c>
      <c r="E35" s="10">
        <f>'CHAIR OVERHEAD COST F.xi'!E17+'SLT OVERHEAD COST F.xi'!E17+'COUNCIL OVERHEAD COST F.xi'!E17+'PMD OVERHEAD COST F.xi'!E17+'AGRIC OVERHEAD COST F.xi'!E17+'FINANCE OVERHEAD COST F.xi'!E17+'WORKS OVERHEAD COST F.xi'!E17+'ESD OVERHEAD COST F.xi'!E17+'PHC OVERHEAD COST F.xi'!E17+'WATSAN OVERHEAD COST F.xi'!E17+'TRADITIONAL OVERHEAD COST F.xi'!E17</f>
        <v>0</v>
      </c>
    </row>
    <row r="36" spans="1:5" x14ac:dyDescent="0.25">
      <c r="A36" s="6">
        <v>22020204</v>
      </c>
      <c r="B36" s="7" t="s">
        <v>174</v>
      </c>
      <c r="C36" s="10">
        <f>'CHAIR OVERHEAD COST F.xi'!C18+'SLT OVERHEAD COST F.xi'!C18+'COUNCIL OVERHEAD COST F.xi'!C18+'PMD OVERHEAD COST F.xi'!C18+'AGRIC OVERHEAD COST F.xi'!C18+'FINANCE OVERHEAD COST F.xi'!C18+'WORKS OVERHEAD COST F.xi'!C18+'ESD OVERHEAD COST F.xi'!C18+'PHC OVERHEAD COST F.xi'!C18+'WATSAN OVERHEAD COST F.xi'!C18+'TRADITIONAL OVERHEAD COST F.xi'!C18</f>
        <v>0</v>
      </c>
      <c r="D36" s="10">
        <f>'CHAIR OVERHEAD COST F.xi'!D18+'SLT OVERHEAD COST F.xi'!D18+'COUNCIL OVERHEAD COST F.xi'!D18+'PMD OVERHEAD COST F.xi'!D18+'AGRIC OVERHEAD COST F.xi'!D18+'FINANCE OVERHEAD COST F.xi'!D18+'WORKS OVERHEAD COST F.xi'!D18+'ESD OVERHEAD COST F.xi'!D18+'PHC OVERHEAD COST F.xi'!D18+'WATSAN OVERHEAD COST F.xi'!D18+'TRADITIONAL OVERHEAD COST F.xi'!D18</f>
        <v>0</v>
      </c>
      <c r="E36" s="10">
        <f>'CHAIR OVERHEAD COST F.xi'!E18+'SLT OVERHEAD COST F.xi'!E18+'COUNCIL OVERHEAD COST F.xi'!E18+'PMD OVERHEAD COST F.xi'!E18+'AGRIC OVERHEAD COST F.xi'!E18+'FINANCE OVERHEAD COST F.xi'!E18+'WORKS OVERHEAD COST F.xi'!E18+'ESD OVERHEAD COST F.xi'!E18+'PHC OVERHEAD COST F.xi'!E18+'WATSAN OVERHEAD COST F.xi'!E18+'TRADITIONAL OVERHEAD COST F.xi'!E18</f>
        <v>0</v>
      </c>
    </row>
    <row r="37" spans="1:5" x14ac:dyDescent="0.25">
      <c r="A37" s="6">
        <v>22020205</v>
      </c>
      <c r="B37" s="7" t="s">
        <v>175</v>
      </c>
      <c r="C37" s="10">
        <f>'CHAIR OVERHEAD COST F.xi'!C19+'SLT OVERHEAD COST F.xi'!C19+'COUNCIL OVERHEAD COST F.xi'!C19+'PMD OVERHEAD COST F.xi'!C19+'AGRIC OVERHEAD COST F.xi'!C19+'FINANCE OVERHEAD COST F.xi'!C19+'WORKS OVERHEAD COST F.xi'!C19+'ESD OVERHEAD COST F.xi'!C19+'PHC OVERHEAD COST F.xi'!C19+'WATSAN OVERHEAD COST F.xi'!C19+'TRADITIONAL OVERHEAD COST F.xi'!C19</f>
        <v>0</v>
      </c>
      <c r="D37" s="10">
        <f>'CHAIR OVERHEAD COST F.xi'!D19+'SLT OVERHEAD COST F.xi'!D19+'COUNCIL OVERHEAD COST F.xi'!D19+'PMD OVERHEAD COST F.xi'!D19+'AGRIC OVERHEAD COST F.xi'!D19+'FINANCE OVERHEAD COST F.xi'!D19+'WORKS OVERHEAD COST F.xi'!D19+'ESD OVERHEAD COST F.xi'!D19+'PHC OVERHEAD COST F.xi'!D19+'WATSAN OVERHEAD COST F.xi'!D19+'TRADITIONAL OVERHEAD COST F.xi'!D19</f>
        <v>0</v>
      </c>
      <c r="E37" s="10">
        <f>'CHAIR OVERHEAD COST F.xi'!E19+'SLT OVERHEAD COST F.xi'!E19+'COUNCIL OVERHEAD COST F.xi'!E19+'PMD OVERHEAD COST F.xi'!E19+'AGRIC OVERHEAD COST F.xi'!E19+'FINANCE OVERHEAD COST F.xi'!E19+'WORKS OVERHEAD COST F.xi'!E19+'ESD OVERHEAD COST F.xi'!E19+'PHC OVERHEAD COST F.xi'!E19+'WATSAN OVERHEAD COST F.xi'!E19+'TRADITIONAL OVERHEAD COST F.xi'!E19</f>
        <v>0</v>
      </c>
    </row>
    <row r="38" spans="1:5" x14ac:dyDescent="0.25">
      <c r="A38" s="6">
        <v>22020206</v>
      </c>
      <c r="B38" s="7" t="s">
        <v>176</v>
      </c>
      <c r="C38" s="10">
        <f>'CHAIR OVERHEAD COST F.xi'!C20+'SLT OVERHEAD COST F.xi'!C20+'COUNCIL OVERHEAD COST F.xi'!C20+'PMD OVERHEAD COST F.xi'!C20+'AGRIC OVERHEAD COST F.xi'!C20+'FINANCE OVERHEAD COST F.xi'!C20+'WORKS OVERHEAD COST F.xi'!C20+'ESD OVERHEAD COST F.xi'!C20+'PHC OVERHEAD COST F.xi'!C20+'WATSAN OVERHEAD COST F.xi'!C20+'TRADITIONAL OVERHEAD COST F.xi'!C20</f>
        <v>0</v>
      </c>
      <c r="D38" s="10">
        <f>'CHAIR OVERHEAD COST F.xi'!D20+'SLT OVERHEAD COST F.xi'!D20+'COUNCIL OVERHEAD COST F.xi'!D20+'PMD OVERHEAD COST F.xi'!D20+'AGRIC OVERHEAD COST F.xi'!D20+'FINANCE OVERHEAD COST F.xi'!D20+'WORKS OVERHEAD COST F.xi'!D20+'ESD OVERHEAD COST F.xi'!D20+'PHC OVERHEAD COST F.xi'!D20+'WATSAN OVERHEAD COST F.xi'!D20+'TRADITIONAL OVERHEAD COST F.xi'!D20</f>
        <v>0</v>
      </c>
      <c r="E38" s="10">
        <f>'CHAIR OVERHEAD COST F.xi'!E20+'SLT OVERHEAD COST F.xi'!E20+'COUNCIL OVERHEAD COST F.xi'!E20+'PMD OVERHEAD COST F.xi'!E20+'AGRIC OVERHEAD COST F.xi'!E20+'FINANCE OVERHEAD COST F.xi'!E20+'WORKS OVERHEAD COST F.xi'!E20+'ESD OVERHEAD COST F.xi'!E20+'PHC OVERHEAD COST F.xi'!E20+'WATSAN OVERHEAD COST F.xi'!E20+'TRADITIONAL OVERHEAD COST F.xi'!E20</f>
        <v>0</v>
      </c>
    </row>
    <row r="39" spans="1:5" x14ac:dyDescent="0.25">
      <c r="A39" s="6">
        <v>22020210</v>
      </c>
      <c r="B39" s="7" t="s">
        <v>177</v>
      </c>
      <c r="C39" s="10">
        <f>'CHAIR OVERHEAD COST F.xi'!C21+'SLT OVERHEAD COST F.xi'!C21+'COUNCIL OVERHEAD COST F.xi'!C21+'PMD OVERHEAD COST F.xi'!C21+'AGRIC OVERHEAD COST F.xi'!C21+'FINANCE OVERHEAD COST F.xi'!C21+'WORKS OVERHEAD COST F.xi'!C21+'ESD OVERHEAD COST F.xi'!C21+'PHC OVERHEAD COST F.xi'!C21+'WATSAN OVERHEAD COST F.xi'!C21+'TRADITIONAL OVERHEAD COST F.xi'!C21</f>
        <v>0</v>
      </c>
      <c r="D39" s="10">
        <f>'CHAIR OVERHEAD COST F.xi'!D21+'SLT OVERHEAD COST F.xi'!D21+'COUNCIL OVERHEAD COST F.xi'!D21+'PMD OVERHEAD COST F.xi'!D21+'AGRIC OVERHEAD COST F.xi'!D21+'FINANCE OVERHEAD COST F.xi'!D21+'WORKS OVERHEAD COST F.xi'!D21+'ESD OVERHEAD COST F.xi'!D21+'PHC OVERHEAD COST F.xi'!D21+'WATSAN OVERHEAD COST F.xi'!D21+'TRADITIONAL OVERHEAD COST F.xi'!D21</f>
        <v>0</v>
      </c>
      <c r="E39" s="10">
        <f>'CHAIR OVERHEAD COST F.xi'!E21+'SLT OVERHEAD COST F.xi'!E21+'COUNCIL OVERHEAD COST F.xi'!E21+'PMD OVERHEAD COST F.xi'!E21+'AGRIC OVERHEAD COST F.xi'!E21+'FINANCE OVERHEAD COST F.xi'!E21+'WORKS OVERHEAD COST F.xi'!E21+'ESD OVERHEAD COST F.xi'!E21+'PHC OVERHEAD COST F.xi'!E21+'WATSAN OVERHEAD COST F.xi'!E21+'TRADITIONAL OVERHEAD COST F.xi'!E21</f>
        <v>0</v>
      </c>
    </row>
    <row r="40" spans="1:5" x14ac:dyDescent="0.25">
      <c r="A40" s="4">
        <v>220203</v>
      </c>
      <c r="B40" s="5" t="s">
        <v>178</v>
      </c>
      <c r="C40" s="11">
        <f>SUM(C41:C53)</f>
        <v>181000000</v>
      </c>
      <c r="D40" s="11">
        <f t="shared" ref="D40:E40" si="8">SUM(D41:D53)</f>
        <v>55725983.239999995</v>
      </c>
      <c r="E40" s="11">
        <f t="shared" si="8"/>
        <v>88750000</v>
      </c>
    </row>
    <row r="41" spans="1:5" x14ac:dyDescent="0.25">
      <c r="A41" s="6">
        <v>22020301</v>
      </c>
      <c r="B41" s="7" t="s">
        <v>179</v>
      </c>
      <c r="C41" s="10">
        <f>'CHAIR OVERHEAD COST F.xi'!C23+'SLT OVERHEAD COST F.xi'!C23+'COUNCIL OVERHEAD COST F.xi'!C23+'PMD OVERHEAD COST F.xi'!C23+'AGRIC OVERHEAD COST F.xi'!C23+'FINANCE OVERHEAD COST F.xi'!C23+'WORKS OVERHEAD COST F.xi'!C23+'ESD OVERHEAD COST F.xi'!C23+'PHC OVERHEAD COST F.xi'!C23+'WATSAN OVERHEAD COST F.xi'!C23+'TRADITIONAL OVERHEAD COST F.xi'!C23</f>
        <v>91500000</v>
      </c>
      <c r="D41" s="10">
        <f>'CHAIR OVERHEAD COST F.xi'!D23+'SLT OVERHEAD COST F.xi'!D23+'COUNCIL OVERHEAD COST F.xi'!D23+'PMD OVERHEAD COST F.xi'!D23+'AGRIC OVERHEAD COST F.xi'!D23+'FINANCE OVERHEAD COST F.xi'!D23+'WORKS OVERHEAD COST F.xi'!D23+'ESD OVERHEAD COST F.xi'!D23+'PHC OVERHEAD COST F.xi'!D23+'WATSAN OVERHEAD COST F.xi'!D23+'TRADITIONAL OVERHEAD COST F.xi'!D23</f>
        <v>49178063.649999999</v>
      </c>
      <c r="E41" s="10">
        <f>'CHAIR OVERHEAD COST F.xi'!E23+'SLT OVERHEAD COST F.xi'!E23+'COUNCIL OVERHEAD COST F.xi'!E23+'PMD OVERHEAD COST F.xi'!E23+'AGRIC OVERHEAD COST F.xi'!E23+'FINANCE OVERHEAD COST F.xi'!E23+'WORKS OVERHEAD COST F.xi'!E23+'ESD OVERHEAD COST F.xi'!E23+'PHC OVERHEAD COST F.xi'!E23+'WATSAN OVERHEAD COST F.xi'!E23+'TRADITIONAL OVERHEAD COST F.xi'!E23</f>
        <v>22750000</v>
      </c>
    </row>
    <row r="42" spans="1:5" x14ac:dyDescent="0.25">
      <c r="A42" s="6">
        <v>22020302</v>
      </c>
      <c r="B42" s="7" t="s">
        <v>180</v>
      </c>
      <c r="C42" s="10">
        <f>'CHAIR OVERHEAD COST F.xi'!C24+'SLT OVERHEAD COST F.xi'!C24+'COUNCIL OVERHEAD COST F.xi'!C24+'PMD OVERHEAD COST F.xi'!C24+'AGRIC OVERHEAD COST F.xi'!C24+'FINANCE OVERHEAD COST F.xi'!C24+'WORKS OVERHEAD COST F.xi'!C24+'ESD OVERHEAD COST F.xi'!C24+'PHC OVERHEAD COST F.xi'!C24+'WATSAN OVERHEAD COST F.xi'!C24+'TRADITIONAL OVERHEAD COST F.xi'!C24</f>
        <v>0</v>
      </c>
      <c r="D42" s="10">
        <f>'CHAIR OVERHEAD COST F.xi'!D24+'SLT OVERHEAD COST F.xi'!D24+'COUNCIL OVERHEAD COST F.xi'!D24+'PMD OVERHEAD COST F.xi'!D24+'AGRIC OVERHEAD COST F.xi'!D24+'FINANCE OVERHEAD COST F.xi'!D24+'WORKS OVERHEAD COST F.xi'!D24+'ESD OVERHEAD COST F.xi'!D24+'PHC OVERHEAD COST F.xi'!D24+'WATSAN OVERHEAD COST F.xi'!D24+'TRADITIONAL OVERHEAD COST F.xi'!D24</f>
        <v>0</v>
      </c>
      <c r="E42" s="10">
        <f>'CHAIR OVERHEAD COST F.xi'!E24+'SLT OVERHEAD COST F.xi'!E24+'COUNCIL OVERHEAD COST F.xi'!E24+'PMD OVERHEAD COST F.xi'!E24+'AGRIC OVERHEAD COST F.xi'!E24+'FINANCE OVERHEAD COST F.xi'!E24+'WORKS OVERHEAD COST F.xi'!E24+'ESD OVERHEAD COST F.xi'!E24+'PHC OVERHEAD COST F.xi'!E24+'WATSAN OVERHEAD COST F.xi'!E24+'TRADITIONAL OVERHEAD COST F.xi'!E24</f>
        <v>0</v>
      </c>
    </row>
    <row r="43" spans="1:5" x14ac:dyDescent="0.25">
      <c r="A43" s="6">
        <v>22020303</v>
      </c>
      <c r="B43" s="7" t="s">
        <v>181</v>
      </c>
      <c r="C43" s="10">
        <f>'CHAIR OVERHEAD COST F.xi'!C25+'SLT OVERHEAD COST F.xi'!C25+'COUNCIL OVERHEAD COST F.xi'!C25+'PMD OVERHEAD COST F.xi'!C25+'AGRIC OVERHEAD COST F.xi'!C25+'FINANCE OVERHEAD COST F.xi'!C25+'WORKS OVERHEAD COST F.xi'!C25+'ESD OVERHEAD COST F.xi'!C25+'PHC OVERHEAD COST F.xi'!C25+'WATSAN OVERHEAD COST F.xi'!C25+'TRADITIONAL OVERHEAD COST F.xi'!C25</f>
        <v>0</v>
      </c>
      <c r="D43" s="10">
        <f>'CHAIR OVERHEAD COST F.xi'!D25+'SLT OVERHEAD COST F.xi'!D25+'COUNCIL OVERHEAD COST F.xi'!D25+'PMD OVERHEAD COST F.xi'!D25+'AGRIC OVERHEAD COST F.xi'!D25+'FINANCE OVERHEAD COST F.xi'!D25+'WORKS OVERHEAD COST F.xi'!D25+'ESD OVERHEAD COST F.xi'!D25+'PHC OVERHEAD COST F.xi'!D25+'WATSAN OVERHEAD COST F.xi'!D25+'TRADITIONAL OVERHEAD COST F.xi'!D25</f>
        <v>0</v>
      </c>
      <c r="E43" s="10">
        <f>'CHAIR OVERHEAD COST F.xi'!E25+'SLT OVERHEAD COST F.xi'!E25+'COUNCIL OVERHEAD COST F.xi'!E25+'PMD OVERHEAD COST F.xi'!E25+'AGRIC OVERHEAD COST F.xi'!E25+'FINANCE OVERHEAD COST F.xi'!E25+'WORKS OVERHEAD COST F.xi'!E25+'ESD OVERHEAD COST F.xi'!E25+'PHC OVERHEAD COST F.xi'!E25+'WATSAN OVERHEAD COST F.xi'!E25+'TRADITIONAL OVERHEAD COST F.xi'!E25</f>
        <v>0</v>
      </c>
    </row>
    <row r="44" spans="1:5" x14ac:dyDescent="0.25">
      <c r="A44" s="6">
        <v>22020304</v>
      </c>
      <c r="B44" s="7" t="s">
        <v>182</v>
      </c>
      <c r="C44" s="10">
        <f>'CHAIR OVERHEAD COST F.xi'!C26+'SLT OVERHEAD COST F.xi'!C26+'COUNCIL OVERHEAD COST F.xi'!C26+'PMD OVERHEAD COST F.xi'!C26+'AGRIC OVERHEAD COST F.xi'!C26+'FINANCE OVERHEAD COST F.xi'!C26+'WORKS OVERHEAD COST F.xi'!C26+'ESD OVERHEAD COST F.xi'!C26+'PHC OVERHEAD COST F.xi'!C26+'WATSAN OVERHEAD COST F.xi'!C26+'TRADITIONAL OVERHEAD COST F.xi'!C26</f>
        <v>0</v>
      </c>
      <c r="D44" s="10">
        <f>'CHAIR OVERHEAD COST F.xi'!D26+'SLT OVERHEAD COST F.xi'!D26+'COUNCIL OVERHEAD COST F.xi'!D26+'PMD OVERHEAD COST F.xi'!D26+'AGRIC OVERHEAD COST F.xi'!D26+'FINANCE OVERHEAD COST F.xi'!D26+'WORKS OVERHEAD COST F.xi'!D26+'ESD OVERHEAD COST F.xi'!D26+'PHC OVERHEAD COST F.xi'!D26+'WATSAN OVERHEAD COST F.xi'!D26+'TRADITIONAL OVERHEAD COST F.xi'!D26</f>
        <v>0</v>
      </c>
      <c r="E44" s="10">
        <f>'CHAIR OVERHEAD COST F.xi'!E26+'SLT OVERHEAD COST F.xi'!E26+'COUNCIL OVERHEAD COST F.xi'!E26+'PMD OVERHEAD COST F.xi'!E26+'AGRIC OVERHEAD COST F.xi'!E26+'FINANCE OVERHEAD COST F.xi'!E26+'WORKS OVERHEAD COST F.xi'!E26+'ESD OVERHEAD COST F.xi'!E26+'PHC OVERHEAD COST F.xi'!E26+'WATSAN OVERHEAD COST F.xi'!E26+'TRADITIONAL OVERHEAD COST F.xi'!E26</f>
        <v>0</v>
      </c>
    </row>
    <row r="45" spans="1:5" x14ac:dyDescent="0.25">
      <c r="A45" s="6">
        <v>22020305</v>
      </c>
      <c r="B45" s="7" t="s">
        <v>183</v>
      </c>
      <c r="C45" s="10">
        <f>'CHAIR OVERHEAD COST F.xi'!C27+'SLT OVERHEAD COST F.xi'!C27+'COUNCIL OVERHEAD COST F.xi'!C27+'PMD OVERHEAD COST F.xi'!C27+'AGRIC OVERHEAD COST F.xi'!C27+'FINANCE OVERHEAD COST F.xi'!C27+'WORKS OVERHEAD COST F.xi'!C27+'ESD OVERHEAD COST F.xi'!C27+'PHC OVERHEAD COST F.xi'!C27+'WATSAN OVERHEAD COST F.xi'!C27+'TRADITIONAL OVERHEAD COST F.xi'!C27</f>
        <v>0</v>
      </c>
      <c r="D45" s="10">
        <f>'CHAIR OVERHEAD COST F.xi'!D27+'SLT OVERHEAD COST F.xi'!D27+'COUNCIL OVERHEAD COST F.xi'!D27+'PMD OVERHEAD COST F.xi'!D27+'AGRIC OVERHEAD COST F.xi'!D27+'FINANCE OVERHEAD COST F.xi'!D27+'WORKS OVERHEAD COST F.xi'!D27+'ESD OVERHEAD COST F.xi'!D27+'PHC OVERHEAD COST F.xi'!D27+'WATSAN OVERHEAD COST F.xi'!D27+'TRADITIONAL OVERHEAD COST F.xi'!D27</f>
        <v>0</v>
      </c>
      <c r="E45" s="10">
        <f>'CHAIR OVERHEAD COST F.xi'!E27+'SLT OVERHEAD COST F.xi'!E27+'COUNCIL OVERHEAD COST F.xi'!E27+'PMD OVERHEAD COST F.xi'!E27+'AGRIC OVERHEAD COST F.xi'!E27+'FINANCE OVERHEAD COST F.xi'!E27+'WORKS OVERHEAD COST F.xi'!E27+'ESD OVERHEAD COST F.xi'!E27+'PHC OVERHEAD COST F.xi'!E27+'WATSAN OVERHEAD COST F.xi'!E27+'TRADITIONAL OVERHEAD COST F.xi'!E27</f>
        <v>25000000</v>
      </c>
    </row>
    <row r="46" spans="1:5" x14ac:dyDescent="0.25">
      <c r="A46" s="6">
        <v>22020306</v>
      </c>
      <c r="B46" s="7" t="s">
        <v>184</v>
      </c>
      <c r="C46" s="10">
        <f>'CHAIR OVERHEAD COST F.xi'!C28+'SLT OVERHEAD COST F.xi'!C28+'COUNCIL OVERHEAD COST F.xi'!C28+'PMD OVERHEAD COST F.xi'!C28+'AGRIC OVERHEAD COST F.xi'!C28+'FINANCE OVERHEAD COST F.xi'!C28+'WORKS OVERHEAD COST F.xi'!C28+'ESD OVERHEAD COST F.xi'!C28+'PHC OVERHEAD COST F.xi'!C28+'WATSAN OVERHEAD COST F.xi'!C28+'TRADITIONAL OVERHEAD COST F.xi'!C28</f>
        <v>10000000</v>
      </c>
      <c r="D46" s="10">
        <f>'CHAIR OVERHEAD COST F.xi'!D28+'SLT OVERHEAD COST F.xi'!D28+'COUNCIL OVERHEAD COST F.xi'!D28+'PMD OVERHEAD COST F.xi'!D28+'AGRIC OVERHEAD COST F.xi'!D28+'FINANCE OVERHEAD COST F.xi'!D28+'WORKS OVERHEAD COST F.xi'!D28+'ESD OVERHEAD COST F.xi'!D28+'PHC OVERHEAD COST F.xi'!D28+'WATSAN OVERHEAD COST F.xi'!D28+'TRADITIONAL OVERHEAD COST F.xi'!D28</f>
        <v>0</v>
      </c>
      <c r="E46" s="10">
        <f>'CHAIR OVERHEAD COST F.xi'!E28+'SLT OVERHEAD COST F.xi'!E28+'COUNCIL OVERHEAD COST F.xi'!E28+'PMD OVERHEAD COST F.xi'!E28+'AGRIC OVERHEAD COST F.xi'!E28+'FINANCE OVERHEAD COST F.xi'!E28+'WORKS OVERHEAD COST F.xi'!E28+'ESD OVERHEAD COST F.xi'!E28+'PHC OVERHEAD COST F.xi'!E28+'WATSAN OVERHEAD COST F.xi'!E28+'TRADITIONAL OVERHEAD COST F.xi'!E28</f>
        <v>5000000</v>
      </c>
    </row>
    <row r="47" spans="1:5" x14ac:dyDescent="0.25">
      <c r="A47" s="6">
        <v>22020307</v>
      </c>
      <c r="B47" s="7" t="s">
        <v>185</v>
      </c>
      <c r="C47" s="10">
        <f>'CHAIR OVERHEAD COST F.xi'!C29+'SLT OVERHEAD COST F.xi'!C29+'COUNCIL OVERHEAD COST F.xi'!C29+'PMD OVERHEAD COST F.xi'!C29+'AGRIC OVERHEAD COST F.xi'!C29+'FINANCE OVERHEAD COST F.xi'!C29+'WORKS OVERHEAD COST F.xi'!C29+'ESD OVERHEAD COST F.xi'!C29+'PHC OVERHEAD COST F.xi'!C29+'WATSAN OVERHEAD COST F.xi'!C29+'TRADITIONAL OVERHEAD COST F.xi'!C29</f>
        <v>74500000</v>
      </c>
      <c r="D47" s="10">
        <f>'CHAIR OVERHEAD COST F.xi'!D29+'SLT OVERHEAD COST F.xi'!D29+'COUNCIL OVERHEAD COST F.xi'!D29+'PMD OVERHEAD COST F.xi'!D29+'AGRIC OVERHEAD COST F.xi'!D29+'FINANCE OVERHEAD COST F.xi'!D29+'WORKS OVERHEAD COST F.xi'!D29+'ESD OVERHEAD COST F.xi'!D29+'PHC OVERHEAD COST F.xi'!D29+'WATSAN OVERHEAD COST F.xi'!D29+'TRADITIONAL OVERHEAD COST F.xi'!D29</f>
        <v>6547919.5899999999</v>
      </c>
      <c r="E47" s="10">
        <f>'CHAIR OVERHEAD COST F.xi'!E29+'SLT OVERHEAD COST F.xi'!E29+'COUNCIL OVERHEAD COST F.xi'!E29+'PMD OVERHEAD COST F.xi'!E29+'AGRIC OVERHEAD COST F.xi'!E29+'FINANCE OVERHEAD COST F.xi'!E29+'WORKS OVERHEAD COST F.xi'!E29+'ESD OVERHEAD COST F.xi'!E29+'PHC OVERHEAD COST F.xi'!E29+'WATSAN OVERHEAD COST F.xi'!E29+'TRADITIONAL OVERHEAD COST F.xi'!E29</f>
        <v>35000000</v>
      </c>
    </row>
    <row r="48" spans="1:5" x14ac:dyDescent="0.25">
      <c r="A48" s="6">
        <v>22020308</v>
      </c>
      <c r="B48" s="7" t="s">
        <v>186</v>
      </c>
      <c r="C48" s="10">
        <f>'CHAIR OVERHEAD COST F.xi'!C30+'SLT OVERHEAD COST F.xi'!C30+'COUNCIL OVERHEAD COST F.xi'!C30+'PMD OVERHEAD COST F.xi'!C30+'AGRIC OVERHEAD COST F.xi'!C30+'FINANCE OVERHEAD COST F.xi'!C30+'WORKS OVERHEAD COST F.xi'!C30+'ESD OVERHEAD COST F.xi'!C30+'PHC OVERHEAD COST F.xi'!C30+'WATSAN OVERHEAD COST F.xi'!C30+'TRADITIONAL OVERHEAD COST F.xi'!C30</f>
        <v>0</v>
      </c>
      <c r="D48" s="10">
        <f>'CHAIR OVERHEAD COST F.xi'!D30+'SLT OVERHEAD COST F.xi'!D30+'COUNCIL OVERHEAD COST F.xi'!D30+'PMD OVERHEAD COST F.xi'!D30+'AGRIC OVERHEAD COST F.xi'!D30+'FINANCE OVERHEAD COST F.xi'!D30+'WORKS OVERHEAD COST F.xi'!D30+'ESD OVERHEAD COST F.xi'!D30+'PHC OVERHEAD COST F.xi'!D30+'WATSAN OVERHEAD COST F.xi'!D30+'TRADITIONAL OVERHEAD COST F.xi'!D30</f>
        <v>0</v>
      </c>
      <c r="E48" s="10">
        <f>'CHAIR OVERHEAD COST F.xi'!E30+'SLT OVERHEAD COST F.xi'!E30+'COUNCIL OVERHEAD COST F.xi'!E30+'PMD OVERHEAD COST F.xi'!E30+'AGRIC OVERHEAD COST F.xi'!E30+'FINANCE OVERHEAD COST F.xi'!E30+'WORKS OVERHEAD COST F.xi'!E30+'ESD OVERHEAD COST F.xi'!E30+'PHC OVERHEAD COST F.xi'!E30+'WATSAN OVERHEAD COST F.xi'!E30+'TRADITIONAL OVERHEAD COST F.xi'!E30</f>
        <v>0</v>
      </c>
    </row>
    <row r="49" spans="1:5" x14ac:dyDescent="0.25">
      <c r="A49" s="6">
        <v>22020309</v>
      </c>
      <c r="B49" s="7" t="s">
        <v>187</v>
      </c>
      <c r="C49" s="10">
        <f>'CHAIR OVERHEAD COST F.xi'!C31+'SLT OVERHEAD COST F.xi'!C31+'COUNCIL OVERHEAD COST F.xi'!C31+'PMD OVERHEAD COST F.xi'!C31+'AGRIC OVERHEAD COST F.xi'!C31+'FINANCE OVERHEAD COST F.xi'!C31+'WORKS OVERHEAD COST F.xi'!C31+'ESD OVERHEAD COST F.xi'!C31+'PHC OVERHEAD COST F.xi'!C31+'WATSAN OVERHEAD COST F.xi'!C31+'TRADITIONAL OVERHEAD COST F.xi'!C31</f>
        <v>0</v>
      </c>
      <c r="D49" s="10">
        <f>'CHAIR OVERHEAD COST F.xi'!D31+'SLT OVERHEAD COST F.xi'!D31+'COUNCIL OVERHEAD COST F.xi'!D31+'PMD OVERHEAD COST F.xi'!D31+'AGRIC OVERHEAD COST F.xi'!D31+'FINANCE OVERHEAD COST F.xi'!D31+'WORKS OVERHEAD COST F.xi'!D31+'ESD OVERHEAD COST F.xi'!D31+'PHC OVERHEAD COST F.xi'!D31+'WATSAN OVERHEAD COST F.xi'!D31+'TRADITIONAL OVERHEAD COST F.xi'!D31</f>
        <v>0</v>
      </c>
      <c r="E49" s="10">
        <f>'CHAIR OVERHEAD COST F.xi'!E31+'SLT OVERHEAD COST F.xi'!E31+'COUNCIL OVERHEAD COST F.xi'!E31+'PMD OVERHEAD COST F.xi'!E31+'AGRIC OVERHEAD COST F.xi'!E31+'FINANCE OVERHEAD COST F.xi'!E31+'WORKS OVERHEAD COST F.xi'!E31+'ESD OVERHEAD COST F.xi'!E31+'PHC OVERHEAD COST F.xi'!E31+'WATSAN OVERHEAD COST F.xi'!E31+'TRADITIONAL OVERHEAD COST F.xi'!E31</f>
        <v>0</v>
      </c>
    </row>
    <row r="50" spans="1:5" x14ac:dyDescent="0.25">
      <c r="A50" s="6">
        <v>22020310</v>
      </c>
      <c r="B50" s="7" t="s">
        <v>188</v>
      </c>
      <c r="C50" s="10">
        <f>'CHAIR OVERHEAD COST F.xi'!C32+'SLT OVERHEAD COST F.xi'!C32+'COUNCIL OVERHEAD COST F.xi'!C32+'PMD OVERHEAD COST F.xi'!C32+'AGRIC OVERHEAD COST F.xi'!C32+'FINANCE OVERHEAD COST F.xi'!C32+'WORKS OVERHEAD COST F.xi'!C32+'ESD OVERHEAD COST F.xi'!C32+'PHC OVERHEAD COST F.xi'!C32+'WATSAN OVERHEAD COST F.xi'!C32+'TRADITIONAL OVERHEAD COST F.xi'!C32</f>
        <v>0</v>
      </c>
      <c r="D50" s="10">
        <f>'CHAIR OVERHEAD COST F.xi'!D32+'SLT OVERHEAD COST F.xi'!D32+'COUNCIL OVERHEAD COST F.xi'!D32+'PMD OVERHEAD COST F.xi'!D32+'AGRIC OVERHEAD COST F.xi'!D32+'FINANCE OVERHEAD COST F.xi'!D32+'WORKS OVERHEAD COST F.xi'!D32+'ESD OVERHEAD COST F.xi'!D32+'PHC OVERHEAD COST F.xi'!D32+'WATSAN OVERHEAD COST F.xi'!D32+'TRADITIONAL OVERHEAD COST F.xi'!D32</f>
        <v>0</v>
      </c>
      <c r="E50" s="10">
        <f>'CHAIR OVERHEAD COST F.xi'!E32+'SLT OVERHEAD COST F.xi'!E32+'COUNCIL OVERHEAD COST F.xi'!E32+'PMD OVERHEAD COST F.xi'!E32+'AGRIC OVERHEAD COST F.xi'!E32+'FINANCE OVERHEAD COST F.xi'!E32+'WORKS OVERHEAD COST F.xi'!E32+'ESD OVERHEAD COST F.xi'!E32+'PHC OVERHEAD COST F.xi'!E32+'WATSAN OVERHEAD COST F.xi'!E32+'TRADITIONAL OVERHEAD COST F.xi'!E32</f>
        <v>0</v>
      </c>
    </row>
    <row r="51" spans="1:5" x14ac:dyDescent="0.25">
      <c r="A51" s="6">
        <v>22020311</v>
      </c>
      <c r="B51" s="7" t="s">
        <v>189</v>
      </c>
      <c r="C51" s="10">
        <f>'CHAIR OVERHEAD COST F.xi'!C33+'SLT OVERHEAD COST F.xi'!C33+'COUNCIL OVERHEAD COST F.xi'!C33+'PMD OVERHEAD COST F.xi'!C33+'AGRIC OVERHEAD COST F.xi'!C33+'FINANCE OVERHEAD COST F.xi'!C33+'WORKS OVERHEAD COST F.xi'!C33+'ESD OVERHEAD COST F.xi'!C33+'PHC OVERHEAD COST F.xi'!C33+'WATSAN OVERHEAD COST F.xi'!C33+'TRADITIONAL OVERHEAD COST F.xi'!C33</f>
        <v>0</v>
      </c>
      <c r="D51" s="10">
        <f>'CHAIR OVERHEAD COST F.xi'!D33+'SLT OVERHEAD COST F.xi'!D33+'COUNCIL OVERHEAD COST F.xi'!D33+'PMD OVERHEAD COST F.xi'!D33+'AGRIC OVERHEAD COST F.xi'!D33+'FINANCE OVERHEAD COST F.xi'!D33+'WORKS OVERHEAD COST F.xi'!D33+'ESD OVERHEAD COST F.xi'!D33+'PHC OVERHEAD COST F.xi'!D33+'WATSAN OVERHEAD COST F.xi'!D33+'TRADITIONAL OVERHEAD COST F.xi'!D33</f>
        <v>0</v>
      </c>
      <c r="E51" s="10">
        <f>'CHAIR OVERHEAD COST F.xi'!E33+'SLT OVERHEAD COST F.xi'!E33+'COUNCIL OVERHEAD COST F.xi'!E33+'PMD OVERHEAD COST F.xi'!E33+'AGRIC OVERHEAD COST F.xi'!E33+'FINANCE OVERHEAD COST F.xi'!E33+'WORKS OVERHEAD COST F.xi'!E33+'ESD OVERHEAD COST F.xi'!E33+'PHC OVERHEAD COST F.xi'!E33+'WATSAN OVERHEAD COST F.xi'!E33+'TRADITIONAL OVERHEAD COST F.xi'!E33</f>
        <v>0</v>
      </c>
    </row>
    <row r="52" spans="1:5" x14ac:dyDescent="0.25">
      <c r="A52" s="6">
        <v>22020312</v>
      </c>
      <c r="B52" s="7" t="s">
        <v>190</v>
      </c>
      <c r="C52" s="10">
        <f>'CHAIR OVERHEAD COST F.xi'!C34+'SLT OVERHEAD COST F.xi'!C34+'COUNCIL OVERHEAD COST F.xi'!C34+'PMD OVERHEAD COST F.xi'!C34+'AGRIC OVERHEAD COST F.xi'!C34+'FINANCE OVERHEAD COST F.xi'!C34+'WORKS OVERHEAD COST F.xi'!C34+'ESD OVERHEAD COST F.xi'!C34+'PHC OVERHEAD COST F.xi'!C34+'WATSAN OVERHEAD COST F.xi'!C34+'TRADITIONAL OVERHEAD COST F.xi'!C34</f>
        <v>0</v>
      </c>
      <c r="D52" s="10">
        <f>'CHAIR OVERHEAD COST F.xi'!D34+'SLT OVERHEAD COST F.xi'!D34+'COUNCIL OVERHEAD COST F.xi'!D34+'PMD OVERHEAD COST F.xi'!D34+'AGRIC OVERHEAD COST F.xi'!D34+'FINANCE OVERHEAD COST F.xi'!D34+'WORKS OVERHEAD COST F.xi'!D34+'ESD OVERHEAD COST F.xi'!D34+'PHC OVERHEAD COST F.xi'!D34+'WATSAN OVERHEAD COST F.xi'!D34+'TRADITIONAL OVERHEAD COST F.xi'!D34</f>
        <v>0</v>
      </c>
      <c r="E52" s="10">
        <f>'CHAIR OVERHEAD COST F.xi'!E34+'SLT OVERHEAD COST F.xi'!E34+'COUNCIL OVERHEAD COST F.xi'!E34+'PMD OVERHEAD COST F.xi'!E34+'AGRIC OVERHEAD COST F.xi'!E34+'FINANCE OVERHEAD COST F.xi'!E34+'WORKS OVERHEAD COST F.xi'!E34+'ESD OVERHEAD COST F.xi'!E34+'PHC OVERHEAD COST F.xi'!E34+'WATSAN OVERHEAD COST F.xi'!E34+'TRADITIONAL OVERHEAD COST F.xi'!E34</f>
        <v>1000000</v>
      </c>
    </row>
    <row r="53" spans="1:5" x14ac:dyDescent="0.25">
      <c r="A53" s="6">
        <v>22020313</v>
      </c>
      <c r="B53" s="7" t="s">
        <v>191</v>
      </c>
      <c r="C53" s="10">
        <f>'CHAIR OVERHEAD COST F.xi'!C35+'SLT OVERHEAD COST F.xi'!C35+'COUNCIL OVERHEAD COST F.xi'!C35+'PMD OVERHEAD COST F.xi'!C35+'AGRIC OVERHEAD COST F.xi'!C35+'FINANCE OVERHEAD COST F.xi'!C35+'WORKS OVERHEAD COST F.xi'!C35+'ESD OVERHEAD COST F.xi'!C35+'PHC OVERHEAD COST F.xi'!C35+'WATSAN OVERHEAD COST F.xi'!C35+'TRADITIONAL OVERHEAD COST F.xi'!C35</f>
        <v>5000000</v>
      </c>
      <c r="D53" s="10">
        <f>'CHAIR OVERHEAD COST F.xi'!D35+'SLT OVERHEAD COST F.xi'!D35+'COUNCIL OVERHEAD COST F.xi'!D35+'PMD OVERHEAD COST F.xi'!D35+'AGRIC OVERHEAD COST F.xi'!D35+'FINANCE OVERHEAD COST F.xi'!D35+'WORKS OVERHEAD COST F.xi'!D35+'ESD OVERHEAD COST F.xi'!D35+'PHC OVERHEAD COST F.xi'!D35+'WATSAN OVERHEAD COST F.xi'!D35+'TRADITIONAL OVERHEAD COST F.xi'!D35</f>
        <v>0</v>
      </c>
      <c r="E53" s="10">
        <f>'CHAIR OVERHEAD COST F.xi'!E35+'SLT OVERHEAD COST F.xi'!E35+'COUNCIL OVERHEAD COST F.xi'!E35+'PMD OVERHEAD COST F.xi'!E35+'AGRIC OVERHEAD COST F.xi'!E35+'FINANCE OVERHEAD COST F.xi'!E35+'WORKS OVERHEAD COST F.xi'!E35+'ESD OVERHEAD COST F.xi'!E35+'PHC OVERHEAD COST F.xi'!E35+'WATSAN OVERHEAD COST F.xi'!E35+'TRADITIONAL OVERHEAD COST F.xi'!E35</f>
        <v>0</v>
      </c>
    </row>
    <row r="54" spans="1:5" x14ac:dyDescent="0.25">
      <c r="A54" s="4">
        <v>220204</v>
      </c>
      <c r="B54" s="5" t="s">
        <v>192</v>
      </c>
      <c r="C54" s="11">
        <f>SUM(C55:C62)</f>
        <v>150000000</v>
      </c>
      <c r="D54" s="11">
        <f t="shared" ref="D54:E54" si="9">SUM(D55:D62)</f>
        <v>76695805.590000004</v>
      </c>
      <c r="E54" s="11">
        <f t="shared" si="9"/>
        <v>71600000</v>
      </c>
    </row>
    <row r="55" spans="1:5" x14ac:dyDescent="0.25">
      <c r="A55" s="6">
        <v>22020401</v>
      </c>
      <c r="B55" s="7" t="s">
        <v>193</v>
      </c>
      <c r="C55" s="10">
        <f>'CHAIR OVERHEAD COST F.xi'!C37+'SLT OVERHEAD COST F.xi'!C37+'COUNCIL OVERHEAD COST F.xi'!C37+'PMD OVERHEAD COST F.xi'!C37+'AGRIC OVERHEAD COST F.xi'!C37+'FINANCE OVERHEAD COST F.xi'!C37+'WORKS OVERHEAD COST F.xi'!C37+'ESD OVERHEAD COST F.xi'!C37+'PHC OVERHEAD COST F.xi'!C37+'WATSAN OVERHEAD COST F.xi'!C37+'TRADITIONAL OVERHEAD COST F.xi'!C37</f>
        <v>92500000</v>
      </c>
      <c r="D55" s="10">
        <f>'CHAIR OVERHEAD COST F.xi'!D37+'SLT OVERHEAD COST F.xi'!D37+'COUNCIL OVERHEAD COST F.xi'!D37+'PMD OVERHEAD COST F.xi'!D37+'AGRIC OVERHEAD COST F.xi'!D37+'FINANCE OVERHEAD COST F.xi'!D37+'WORKS OVERHEAD COST F.xi'!D37+'ESD OVERHEAD COST F.xi'!D37+'PHC OVERHEAD COST F.xi'!D37+'WATSAN OVERHEAD COST F.xi'!D37+'TRADITIONAL OVERHEAD COST F.xi'!D37</f>
        <v>54061352</v>
      </c>
      <c r="E55" s="10">
        <f>'CHAIR OVERHEAD COST F.xi'!E37+'SLT OVERHEAD COST F.xi'!E37+'COUNCIL OVERHEAD COST F.xi'!E37+'PMD OVERHEAD COST F.xi'!E37+'AGRIC OVERHEAD COST F.xi'!E37+'FINANCE OVERHEAD COST F.xi'!E37+'WORKS OVERHEAD COST F.xi'!E37+'ESD OVERHEAD COST F.xi'!E37+'PHC OVERHEAD COST F.xi'!E37+'WATSAN OVERHEAD COST F.xi'!E37+'TRADITIONAL OVERHEAD COST F.xi'!E37</f>
        <v>44000000</v>
      </c>
    </row>
    <row r="56" spans="1:5" x14ac:dyDescent="0.25">
      <c r="A56" s="6">
        <v>22020402</v>
      </c>
      <c r="B56" s="7" t="s">
        <v>194</v>
      </c>
      <c r="C56" s="10">
        <f>'CHAIR OVERHEAD COST F.xi'!C38+'SLT OVERHEAD COST F.xi'!C38+'COUNCIL OVERHEAD COST F.xi'!C38+'PMD OVERHEAD COST F.xi'!C38+'AGRIC OVERHEAD COST F.xi'!C38+'FINANCE OVERHEAD COST F.xi'!C38+'WORKS OVERHEAD COST F.xi'!C38+'ESD OVERHEAD COST F.xi'!C38+'PHC OVERHEAD COST F.xi'!C38+'WATSAN OVERHEAD COST F.xi'!C38+'TRADITIONAL OVERHEAD COST F.xi'!C38</f>
        <v>27500000</v>
      </c>
      <c r="D56" s="10">
        <f>'CHAIR OVERHEAD COST F.xi'!D38+'SLT OVERHEAD COST F.xi'!D38+'COUNCIL OVERHEAD COST F.xi'!D38+'PMD OVERHEAD COST F.xi'!D38+'AGRIC OVERHEAD COST F.xi'!D38+'FINANCE OVERHEAD COST F.xi'!D38+'WORKS OVERHEAD COST F.xi'!D38+'ESD OVERHEAD COST F.xi'!D38+'PHC OVERHEAD COST F.xi'!D38+'WATSAN OVERHEAD COST F.xi'!D38+'TRADITIONAL OVERHEAD COST F.xi'!D38</f>
        <v>7001470.5899999999</v>
      </c>
      <c r="E56" s="10">
        <f>'CHAIR OVERHEAD COST F.xi'!E38+'SLT OVERHEAD COST F.xi'!E38+'COUNCIL OVERHEAD COST F.xi'!E38+'PMD OVERHEAD COST F.xi'!E38+'AGRIC OVERHEAD COST F.xi'!E38+'FINANCE OVERHEAD COST F.xi'!E38+'WORKS OVERHEAD COST F.xi'!E38+'ESD OVERHEAD COST F.xi'!E38+'PHC OVERHEAD COST F.xi'!E38+'WATSAN OVERHEAD COST F.xi'!E38+'TRADITIONAL OVERHEAD COST F.xi'!E38</f>
        <v>10000000</v>
      </c>
    </row>
    <row r="57" spans="1:5" ht="30" x14ac:dyDescent="0.25">
      <c r="A57" s="6">
        <v>22020403</v>
      </c>
      <c r="B57" s="7" t="s">
        <v>195</v>
      </c>
      <c r="C57" s="10">
        <f>'CHAIR OVERHEAD COST F.xi'!C39+'SLT OVERHEAD COST F.xi'!C39+'COUNCIL OVERHEAD COST F.xi'!C39+'PMD OVERHEAD COST F.xi'!C39+'AGRIC OVERHEAD COST F.xi'!C39+'FINANCE OVERHEAD COST F.xi'!C39+'WORKS OVERHEAD COST F.xi'!C39+'ESD OVERHEAD COST F.xi'!C39+'PHC OVERHEAD COST F.xi'!C39+'WATSAN OVERHEAD COST F.xi'!C39+'TRADITIONAL OVERHEAD COST F.xi'!C39</f>
        <v>1000000</v>
      </c>
      <c r="D57" s="10">
        <f>'CHAIR OVERHEAD COST F.xi'!D39+'SLT OVERHEAD COST F.xi'!D39+'COUNCIL OVERHEAD COST F.xi'!D39+'PMD OVERHEAD COST F.xi'!D39+'AGRIC OVERHEAD COST F.xi'!D39+'FINANCE OVERHEAD COST F.xi'!D39+'WORKS OVERHEAD COST F.xi'!D39+'ESD OVERHEAD COST F.xi'!D39+'PHC OVERHEAD COST F.xi'!D39+'WATSAN OVERHEAD COST F.xi'!D39+'TRADITIONAL OVERHEAD COST F.xi'!D39</f>
        <v>300000</v>
      </c>
      <c r="E57" s="10">
        <f>'CHAIR OVERHEAD COST F.xi'!E39+'SLT OVERHEAD COST F.xi'!E39+'COUNCIL OVERHEAD COST F.xi'!E39+'PMD OVERHEAD COST F.xi'!E39+'AGRIC OVERHEAD COST F.xi'!E39+'FINANCE OVERHEAD COST F.xi'!E39+'WORKS OVERHEAD COST F.xi'!E39+'ESD OVERHEAD COST F.xi'!E39+'PHC OVERHEAD COST F.xi'!E39+'WATSAN OVERHEAD COST F.xi'!E39+'TRADITIONAL OVERHEAD COST F.xi'!E39</f>
        <v>0</v>
      </c>
    </row>
    <row r="58" spans="1:5" x14ac:dyDescent="0.25">
      <c r="A58" s="6">
        <v>22020404</v>
      </c>
      <c r="B58" s="7" t="s">
        <v>196</v>
      </c>
      <c r="C58" s="10">
        <f>'CHAIR OVERHEAD COST F.xi'!C40+'SLT OVERHEAD COST F.xi'!C40+'COUNCIL OVERHEAD COST F.xi'!C40+'PMD OVERHEAD COST F.xi'!C40+'AGRIC OVERHEAD COST F.xi'!C40+'FINANCE OVERHEAD COST F.xi'!C40+'WORKS OVERHEAD COST F.xi'!C40+'ESD OVERHEAD COST F.xi'!C40+'PHC OVERHEAD COST F.xi'!C40+'WATSAN OVERHEAD COST F.xi'!C40+'TRADITIONAL OVERHEAD COST F.xi'!C40</f>
        <v>0</v>
      </c>
      <c r="D58" s="10">
        <f>'CHAIR OVERHEAD COST F.xi'!D40+'SLT OVERHEAD COST F.xi'!D40+'COUNCIL OVERHEAD COST F.xi'!D40+'PMD OVERHEAD COST F.xi'!D40+'AGRIC OVERHEAD COST F.xi'!D40+'FINANCE OVERHEAD COST F.xi'!D40+'WORKS OVERHEAD COST F.xi'!D40+'ESD OVERHEAD COST F.xi'!D40+'PHC OVERHEAD COST F.xi'!D40+'WATSAN OVERHEAD COST F.xi'!D40+'TRADITIONAL OVERHEAD COST F.xi'!D40</f>
        <v>0</v>
      </c>
      <c r="E58" s="10">
        <f>'CHAIR OVERHEAD COST F.xi'!E40+'SLT OVERHEAD COST F.xi'!E40+'COUNCIL OVERHEAD COST F.xi'!E40+'PMD OVERHEAD COST F.xi'!E40+'AGRIC OVERHEAD COST F.xi'!E40+'FINANCE OVERHEAD COST F.xi'!E40+'WORKS OVERHEAD COST F.xi'!E40+'ESD OVERHEAD COST F.xi'!E40+'PHC OVERHEAD COST F.xi'!E40+'WATSAN OVERHEAD COST F.xi'!E40+'TRADITIONAL OVERHEAD COST F.xi'!E40</f>
        <v>0</v>
      </c>
    </row>
    <row r="59" spans="1:5" x14ac:dyDescent="0.25">
      <c r="A59" s="6">
        <v>22020405</v>
      </c>
      <c r="B59" s="7" t="s">
        <v>197</v>
      </c>
      <c r="C59" s="10">
        <f>'CHAIR OVERHEAD COST F.xi'!C41+'SLT OVERHEAD COST F.xi'!C41+'COUNCIL OVERHEAD COST F.xi'!C41+'PMD OVERHEAD COST F.xi'!C41+'AGRIC OVERHEAD COST F.xi'!C41+'FINANCE OVERHEAD COST F.xi'!C41+'WORKS OVERHEAD COST F.xi'!C41+'ESD OVERHEAD COST F.xi'!C41+'PHC OVERHEAD COST F.xi'!C41+'WATSAN OVERHEAD COST F.xi'!C41+'TRADITIONAL OVERHEAD COST F.xi'!C41</f>
        <v>28000000</v>
      </c>
      <c r="D59" s="10">
        <f>'CHAIR OVERHEAD COST F.xi'!D41+'SLT OVERHEAD COST F.xi'!D41+'COUNCIL OVERHEAD COST F.xi'!D41+'PMD OVERHEAD COST F.xi'!D41+'AGRIC OVERHEAD COST F.xi'!D41+'FINANCE OVERHEAD COST F.xi'!D41+'WORKS OVERHEAD COST F.xi'!D41+'ESD OVERHEAD COST F.xi'!D41+'PHC OVERHEAD COST F.xi'!D41+'WATSAN OVERHEAD COST F.xi'!D41+'TRADITIONAL OVERHEAD COST F.xi'!D41</f>
        <v>15132983</v>
      </c>
      <c r="E59" s="10">
        <f>'CHAIR OVERHEAD COST F.xi'!E41+'SLT OVERHEAD COST F.xi'!E41+'COUNCIL OVERHEAD COST F.xi'!E41+'PMD OVERHEAD COST F.xi'!E41+'AGRIC OVERHEAD COST F.xi'!E41+'FINANCE OVERHEAD COST F.xi'!E41+'WORKS OVERHEAD COST F.xi'!E41+'ESD OVERHEAD COST F.xi'!E41+'PHC OVERHEAD COST F.xi'!E41+'WATSAN OVERHEAD COST F.xi'!E41+'TRADITIONAL OVERHEAD COST F.xi'!E41</f>
        <v>16800000</v>
      </c>
    </row>
    <row r="60" spans="1:5" x14ac:dyDescent="0.25">
      <c r="A60" s="6">
        <v>22020406</v>
      </c>
      <c r="B60" s="7" t="s">
        <v>198</v>
      </c>
      <c r="C60" s="10">
        <f>'CHAIR OVERHEAD COST F.xi'!C42+'SLT OVERHEAD COST F.xi'!C42+'COUNCIL OVERHEAD COST F.xi'!C42+'PMD OVERHEAD COST F.xi'!C42+'AGRIC OVERHEAD COST F.xi'!C42+'FINANCE OVERHEAD COST F.xi'!C42+'WORKS OVERHEAD COST F.xi'!C42+'ESD OVERHEAD COST F.xi'!C42+'PHC OVERHEAD COST F.xi'!C42+'WATSAN OVERHEAD COST F.xi'!C42+'TRADITIONAL OVERHEAD COST F.xi'!C42</f>
        <v>1000000</v>
      </c>
      <c r="D60" s="10">
        <f>'CHAIR OVERHEAD COST F.xi'!D42+'SLT OVERHEAD COST F.xi'!D42+'COUNCIL OVERHEAD COST F.xi'!D42+'PMD OVERHEAD COST F.xi'!D42+'AGRIC OVERHEAD COST F.xi'!D42+'FINANCE OVERHEAD COST F.xi'!D42+'WORKS OVERHEAD COST F.xi'!D42+'ESD OVERHEAD COST F.xi'!D42+'PHC OVERHEAD COST F.xi'!D42+'WATSAN OVERHEAD COST F.xi'!D42+'TRADITIONAL OVERHEAD COST F.xi'!D42</f>
        <v>200000</v>
      </c>
      <c r="E60" s="10">
        <f>'CHAIR OVERHEAD COST F.xi'!E42+'SLT OVERHEAD COST F.xi'!E42+'COUNCIL OVERHEAD COST F.xi'!E42+'PMD OVERHEAD COST F.xi'!E42+'AGRIC OVERHEAD COST F.xi'!E42+'FINANCE OVERHEAD COST F.xi'!E42+'WORKS OVERHEAD COST F.xi'!E42+'ESD OVERHEAD COST F.xi'!E42+'PHC OVERHEAD COST F.xi'!E42+'WATSAN OVERHEAD COST F.xi'!E42+'TRADITIONAL OVERHEAD COST F.xi'!E42</f>
        <v>800000</v>
      </c>
    </row>
    <row r="61" spans="1:5" x14ac:dyDescent="0.25">
      <c r="A61" s="6">
        <v>22020410</v>
      </c>
      <c r="B61" s="7" t="s">
        <v>199</v>
      </c>
      <c r="C61" s="10">
        <f>'CHAIR OVERHEAD COST F.xi'!C43+'SLT OVERHEAD COST F.xi'!C43+'COUNCIL OVERHEAD COST F.xi'!C43+'PMD OVERHEAD COST F.xi'!C43+'AGRIC OVERHEAD COST F.xi'!C43+'FINANCE OVERHEAD COST F.xi'!C43+'WORKS OVERHEAD COST F.xi'!C43+'ESD OVERHEAD COST F.xi'!C43+'PHC OVERHEAD COST F.xi'!C43+'WATSAN OVERHEAD COST F.xi'!C43+'TRADITIONAL OVERHEAD COST F.xi'!C43</f>
        <v>0</v>
      </c>
      <c r="D61" s="10">
        <f>'CHAIR OVERHEAD COST F.xi'!D43+'SLT OVERHEAD COST F.xi'!D43+'COUNCIL OVERHEAD COST F.xi'!D43+'PMD OVERHEAD COST F.xi'!D43+'AGRIC OVERHEAD COST F.xi'!D43+'FINANCE OVERHEAD COST F.xi'!D43+'WORKS OVERHEAD COST F.xi'!D43+'ESD OVERHEAD COST F.xi'!D43+'PHC OVERHEAD COST F.xi'!D43+'WATSAN OVERHEAD COST F.xi'!D43+'TRADITIONAL OVERHEAD COST F.xi'!D43</f>
        <v>0</v>
      </c>
      <c r="E61" s="10">
        <f>'CHAIR OVERHEAD COST F.xi'!E43+'SLT OVERHEAD COST F.xi'!E43+'COUNCIL OVERHEAD COST F.xi'!E43+'PMD OVERHEAD COST F.xi'!E43+'AGRIC OVERHEAD COST F.xi'!E43+'FINANCE OVERHEAD COST F.xi'!E43+'WORKS OVERHEAD COST F.xi'!E43+'ESD OVERHEAD COST F.xi'!E43+'PHC OVERHEAD COST F.xi'!E43+'WATSAN OVERHEAD COST F.xi'!E43+'TRADITIONAL OVERHEAD COST F.xi'!E43</f>
        <v>0</v>
      </c>
    </row>
    <row r="62" spans="1:5" x14ac:dyDescent="0.25">
      <c r="A62" s="6">
        <v>22020411</v>
      </c>
      <c r="B62" s="7" t="s">
        <v>200</v>
      </c>
      <c r="C62" s="10">
        <f>'CHAIR OVERHEAD COST F.xi'!C44+'SLT OVERHEAD COST F.xi'!C44+'COUNCIL OVERHEAD COST F.xi'!C44+'PMD OVERHEAD COST F.xi'!C44+'AGRIC OVERHEAD COST F.xi'!C44+'FINANCE OVERHEAD COST F.xi'!C44+'WORKS OVERHEAD COST F.xi'!C44+'ESD OVERHEAD COST F.xi'!C44+'PHC OVERHEAD COST F.xi'!C44+'WATSAN OVERHEAD COST F.xi'!C44+'TRADITIONAL OVERHEAD COST F.xi'!C44</f>
        <v>0</v>
      </c>
      <c r="D62" s="10">
        <f>'CHAIR OVERHEAD COST F.xi'!D44+'SLT OVERHEAD COST F.xi'!D44+'COUNCIL OVERHEAD COST F.xi'!D44+'PMD OVERHEAD COST F.xi'!D44+'AGRIC OVERHEAD COST F.xi'!D44+'FINANCE OVERHEAD COST F.xi'!D44+'WORKS OVERHEAD COST F.xi'!D44+'ESD OVERHEAD COST F.xi'!D44+'PHC OVERHEAD COST F.xi'!D44+'WATSAN OVERHEAD COST F.xi'!D44+'TRADITIONAL OVERHEAD COST F.xi'!D44</f>
        <v>0</v>
      </c>
      <c r="E62" s="10">
        <f>'CHAIR OVERHEAD COST F.xi'!E44+'SLT OVERHEAD COST F.xi'!E44+'COUNCIL OVERHEAD COST F.xi'!E44+'PMD OVERHEAD COST F.xi'!E44+'AGRIC OVERHEAD COST F.xi'!E44+'FINANCE OVERHEAD COST F.xi'!E44+'WORKS OVERHEAD COST F.xi'!E44+'ESD OVERHEAD COST F.xi'!E44+'PHC OVERHEAD COST F.xi'!E44+'WATSAN OVERHEAD COST F.xi'!E44+'TRADITIONAL OVERHEAD COST F.xi'!E44</f>
        <v>0</v>
      </c>
    </row>
    <row r="63" spans="1:5" x14ac:dyDescent="0.25">
      <c r="A63" s="4">
        <v>220205</v>
      </c>
      <c r="B63" s="5" t="s">
        <v>201</v>
      </c>
      <c r="C63" s="11">
        <f>SUM(C64:C65)</f>
        <v>102000000</v>
      </c>
      <c r="D63" s="11">
        <f>SUM(D64:D65)</f>
        <v>65369000</v>
      </c>
      <c r="E63" s="11">
        <f>SUM(E64:E65)</f>
        <v>38152223.340000004</v>
      </c>
    </row>
    <row r="64" spans="1:5" x14ac:dyDescent="0.25">
      <c r="A64" s="6">
        <v>22020501</v>
      </c>
      <c r="B64" s="7" t="s">
        <v>202</v>
      </c>
      <c r="C64" s="10">
        <f>'CHAIR OVERHEAD COST F.xi'!C46+'SLT OVERHEAD COST F.xi'!C46+'COUNCIL OVERHEAD COST F.xi'!C46+'PMD OVERHEAD COST F.xi'!C46+'AGRIC OVERHEAD COST F.xi'!C46+'FINANCE OVERHEAD COST F.xi'!C46+'WORKS OVERHEAD COST F.xi'!C46+'ESD OVERHEAD COST F.xi'!C46+'PHC OVERHEAD COST F.xi'!C46+'WATSAN OVERHEAD COST F.xi'!C46+'TRADITIONAL OVERHEAD COST F.xi'!C46</f>
        <v>102000000</v>
      </c>
      <c r="D64" s="10">
        <f>'CHAIR OVERHEAD COST F.xi'!D46+'SLT OVERHEAD COST F.xi'!D46+'COUNCIL OVERHEAD COST F.xi'!D46+'PMD OVERHEAD COST F.xi'!D46+'AGRIC OVERHEAD COST F.xi'!D46+'FINANCE OVERHEAD COST F.xi'!D46+'WORKS OVERHEAD COST F.xi'!D46+'ESD OVERHEAD COST F.xi'!D46+'PHC OVERHEAD COST F.xi'!D46+'WATSAN OVERHEAD COST F.xi'!D46+'TRADITIONAL OVERHEAD COST F.xi'!D46</f>
        <v>65369000</v>
      </c>
      <c r="E64" s="10">
        <f>'CHAIR OVERHEAD COST F.xi'!E46+'SLT OVERHEAD COST F.xi'!E46+'COUNCIL OVERHEAD COST F.xi'!E46+'PMD OVERHEAD COST F.xi'!E46+'AGRIC OVERHEAD COST F.xi'!E46+'FINANCE OVERHEAD COST F.xi'!E46+'WORKS OVERHEAD COST F.xi'!E46+'ESD OVERHEAD COST F.xi'!E46+'PHC OVERHEAD COST F.xi'!E46+'WATSAN OVERHEAD COST F.xi'!E46+'TRADITIONAL OVERHEAD COST F.xi'!E46</f>
        <v>38152223.340000004</v>
      </c>
    </row>
    <row r="65" spans="1:5" x14ac:dyDescent="0.25">
      <c r="A65" s="6">
        <v>22020502</v>
      </c>
      <c r="B65" s="7" t="s">
        <v>203</v>
      </c>
      <c r="C65" s="10">
        <f>'CHAIR OVERHEAD COST F.xi'!C47+'SLT OVERHEAD COST F.xi'!C47+'COUNCIL OVERHEAD COST F.xi'!C47+'PMD OVERHEAD COST F.xi'!C47+'AGRIC OVERHEAD COST F.xi'!C47+'FINANCE OVERHEAD COST F.xi'!C47+'WORKS OVERHEAD COST F.xi'!C47+'ESD OVERHEAD COST F.xi'!C47+'PHC OVERHEAD COST F.xi'!C47+'WATSAN OVERHEAD COST F.xi'!C47+'TRADITIONAL OVERHEAD COST F.xi'!C47</f>
        <v>0</v>
      </c>
      <c r="D65" s="10">
        <f>'CHAIR OVERHEAD COST F.xi'!D47+'SLT OVERHEAD COST F.xi'!D47+'COUNCIL OVERHEAD COST F.xi'!D47+'PMD OVERHEAD COST F.xi'!D47+'AGRIC OVERHEAD COST F.xi'!D47+'FINANCE OVERHEAD COST F.xi'!D47+'WORKS OVERHEAD COST F.xi'!D47+'ESD OVERHEAD COST F.xi'!D47+'PHC OVERHEAD COST F.xi'!D47+'WATSAN OVERHEAD COST F.xi'!D47+'TRADITIONAL OVERHEAD COST F.xi'!D47</f>
        <v>0</v>
      </c>
      <c r="E65" s="10">
        <f>'CHAIR OVERHEAD COST F.xi'!E47+'SLT OVERHEAD COST F.xi'!E47+'COUNCIL OVERHEAD COST F.xi'!E47+'PMD OVERHEAD COST F.xi'!E47+'AGRIC OVERHEAD COST F.xi'!E47+'FINANCE OVERHEAD COST F.xi'!E47+'WORKS OVERHEAD COST F.xi'!E47+'ESD OVERHEAD COST F.xi'!E47+'PHC OVERHEAD COST F.xi'!E47+'WATSAN OVERHEAD COST F.xi'!E47+'TRADITIONAL OVERHEAD COST F.xi'!E47</f>
        <v>0</v>
      </c>
    </row>
    <row r="66" spans="1:5" x14ac:dyDescent="0.25">
      <c r="A66" s="4">
        <v>220206</v>
      </c>
      <c r="B66" s="5" t="s">
        <v>204</v>
      </c>
      <c r="C66" s="11">
        <f>SUM(C67:C71)</f>
        <v>305000000</v>
      </c>
      <c r="D66" s="11">
        <f t="shared" ref="D66:E66" si="10">SUM(D67:D71)</f>
        <v>264000000</v>
      </c>
      <c r="E66" s="11">
        <f t="shared" si="10"/>
        <v>151000000</v>
      </c>
    </row>
    <row r="67" spans="1:5" x14ac:dyDescent="0.25">
      <c r="A67" s="6">
        <v>22020601</v>
      </c>
      <c r="B67" s="7" t="s">
        <v>205</v>
      </c>
      <c r="C67" s="10">
        <f>'CHAIR OVERHEAD COST F.xi'!C49+'SLT OVERHEAD COST F.xi'!C49+'COUNCIL OVERHEAD COST F.xi'!C49+'PMD OVERHEAD COST F.xi'!C49+'AGRIC OVERHEAD COST F.xi'!C49+'FINANCE OVERHEAD COST F.xi'!C49+'WORKS OVERHEAD COST F.xi'!C49+'ESD OVERHEAD COST F.xi'!C49+'PHC OVERHEAD COST F.xi'!C49+'WATSAN OVERHEAD COST F.xi'!C49+'TRADITIONAL OVERHEAD COST F.xi'!C49</f>
        <v>280000000</v>
      </c>
      <c r="D67" s="10">
        <f>'CHAIR OVERHEAD COST F.xi'!D49+'SLT OVERHEAD COST F.xi'!D49+'COUNCIL OVERHEAD COST F.xi'!D49+'PMD OVERHEAD COST F.xi'!D49+'AGRIC OVERHEAD COST F.xi'!D49+'FINANCE OVERHEAD COST F.xi'!D49+'WORKS OVERHEAD COST F.xi'!D49+'ESD OVERHEAD COST F.xi'!D49+'PHC OVERHEAD COST F.xi'!D49+'WATSAN OVERHEAD COST F.xi'!D49+'TRADITIONAL OVERHEAD COST F.xi'!D49</f>
        <v>255000000</v>
      </c>
      <c r="E67" s="10">
        <f>'CHAIR OVERHEAD COST F.xi'!E49+'SLT OVERHEAD COST F.xi'!E49+'COUNCIL OVERHEAD COST F.xi'!E49+'PMD OVERHEAD COST F.xi'!E49+'AGRIC OVERHEAD COST F.xi'!E49+'FINANCE OVERHEAD COST F.xi'!E49+'WORKS OVERHEAD COST F.xi'!E49+'ESD OVERHEAD COST F.xi'!E49+'PHC OVERHEAD COST F.xi'!E49+'WATSAN OVERHEAD COST F.xi'!E49+'TRADITIONAL OVERHEAD COST F.xi'!E49</f>
        <v>140000000</v>
      </c>
    </row>
    <row r="68" spans="1:5" x14ac:dyDescent="0.25">
      <c r="A68" s="6">
        <v>22020602</v>
      </c>
      <c r="B68" s="7" t="s">
        <v>535</v>
      </c>
      <c r="C68" s="10">
        <f>'CHAIR OVERHEAD COST F.xi'!C50+'SLT OVERHEAD COST F.xi'!C50+'COUNCIL OVERHEAD COST F.xi'!C50+'PMD OVERHEAD COST F.xi'!C50+'AGRIC OVERHEAD COST F.xi'!C50+'FINANCE OVERHEAD COST F.xi'!C50+'WORKS OVERHEAD COST F.xi'!C50+'ESD OVERHEAD COST F.xi'!C50+'PHC OVERHEAD COST F.xi'!C50+'WATSAN OVERHEAD COST F.xi'!C50+'TRADITIONAL OVERHEAD COST F.xi'!C50</f>
        <v>0</v>
      </c>
      <c r="D68" s="10">
        <f>'CHAIR OVERHEAD COST F.xi'!D50+'SLT OVERHEAD COST F.xi'!D50+'COUNCIL OVERHEAD COST F.xi'!D50+'PMD OVERHEAD COST F.xi'!D50+'AGRIC OVERHEAD COST F.xi'!D50+'FINANCE OVERHEAD COST F.xi'!D50+'WORKS OVERHEAD COST F.xi'!D50+'ESD OVERHEAD COST F.xi'!D50+'PHC OVERHEAD COST F.xi'!D50+'WATSAN OVERHEAD COST F.xi'!D50+'TRADITIONAL OVERHEAD COST F.xi'!D50</f>
        <v>0</v>
      </c>
      <c r="E68" s="10">
        <f>'CHAIR OVERHEAD COST F.xi'!E50+'SLT OVERHEAD COST F.xi'!E50+'COUNCIL OVERHEAD COST F.xi'!E50+'PMD OVERHEAD COST F.xi'!E50+'AGRIC OVERHEAD COST F.xi'!E50+'FINANCE OVERHEAD COST F.xi'!E50+'WORKS OVERHEAD COST F.xi'!E50+'ESD OVERHEAD COST F.xi'!E50+'PHC OVERHEAD COST F.xi'!E50+'WATSAN OVERHEAD COST F.xi'!E50+'TRADITIONAL OVERHEAD COST F.xi'!E50</f>
        <v>0</v>
      </c>
    </row>
    <row r="69" spans="1:5" x14ac:dyDescent="0.25">
      <c r="A69" s="6">
        <v>22020603</v>
      </c>
      <c r="B69" s="7" t="s">
        <v>206</v>
      </c>
      <c r="C69" s="10">
        <f>'CHAIR OVERHEAD COST F.xi'!C51+'SLT OVERHEAD COST F.xi'!C51+'COUNCIL OVERHEAD COST F.xi'!C51+'PMD OVERHEAD COST F.xi'!C51+'AGRIC OVERHEAD COST F.xi'!C51+'FINANCE OVERHEAD COST F.xi'!C51+'WORKS OVERHEAD COST F.xi'!C51+'ESD OVERHEAD COST F.xi'!C51+'PHC OVERHEAD COST F.xi'!C51+'WATSAN OVERHEAD COST F.xi'!C51+'TRADITIONAL OVERHEAD COST F.xi'!C51</f>
        <v>0</v>
      </c>
      <c r="D69" s="10">
        <f>'CHAIR OVERHEAD COST F.xi'!D51+'SLT OVERHEAD COST F.xi'!D51+'COUNCIL OVERHEAD COST F.xi'!D51+'PMD OVERHEAD COST F.xi'!D51+'AGRIC OVERHEAD COST F.xi'!D51+'FINANCE OVERHEAD COST F.xi'!D51+'WORKS OVERHEAD COST F.xi'!D51+'ESD OVERHEAD COST F.xi'!D51+'PHC OVERHEAD COST F.xi'!D51+'WATSAN OVERHEAD COST F.xi'!D51+'TRADITIONAL OVERHEAD COST F.xi'!D51</f>
        <v>0</v>
      </c>
      <c r="E69" s="10">
        <f>'CHAIR OVERHEAD COST F.xi'!E51+'SLT OVERHEAD COST F.xi'!E51+'COUNCIL OVERHEAD COST F.xi'!E51+'PMD OVERHEAD COST F.xi'!E51+'AGRIC OVERHEAD COST F.xi'!E51+'FINANCE OVERHEAD COST F.xi'!E51+'WORKS OVERHEAD COST F.xi'!E51+'ESD OVERHEAD COST F.xi'!E51+'PHC OVERHEAD COST F.xi'!E51+'WATSAN OVERHEAD COST F.xi'!E51+'TRADITIONAL OVERHEAD COST F.xi'!E51</f>
        <v>0</v>
      </c>
    </row>
    <row r="70" spans="1:5" x14ac:dyDescent="0.25">
      <c r="A70" s="6">
        <v>22020604</v>
      </c>
      <c r="B70" s="7" t="s">
        <v>207</v>
      </c>
      <c r="C70" s="10">
        <f>'CHAIR OVERHEAD COST F.xi'!C52+'SLT OVERHEAD COST F.xi'!C52+'COUNCIL OVERHEAD COST F.xi'!C52+'PMD OVERHEAD COST F.xi'!C52+'AGRIC OVERHEAD COST F.xi'!C52+'FINANCE OVERHEAD COST F.xi'!C52+'WORKS OVERHEAD COST F.xi'!C52+'ESD OVERHEAD COST F.xi'!C52+'PHC OVERHEAD COST F.xi'!C52+'WATSAN OVERHEAD COST F.xi'!C52+'TRADITIONAL OVERHEAD COST F.xi'!C52</f>
        <v>6000000</v>
      </c>
      <c r="D70" s="10">
        <f>'CHAIR OVERHEAD COST F.xi'!D52+'SLT OVERHEAD COST F.xi'!D52+'COUNCIL OVERHEAD COST F.xi'!D52+'PMD OVERHEAD COST F.xi'!D52+'AGRIC OVERHEAD COST F.xi'!D52+'FINANCE OVERHEAD COST F.xi'!D52+'WORKS OVERHEAD COST F.xi'!D52+'ESD OVERHEAD COST F.xi'!D52+'PHC OVERHEAD COST F.xi'!D52+'WATSAN OVERHEAD COST F.xi'!D52+'TRADITIONAL OVERHEAD COST F.xi'!D52</f>
        <v>6000000</v>
      </c>
      <c r="E70" s="10">
        <f>'CHAIR OVERHEAD COST F.xi'!E52+'SLT OVERHEAD COST F.xi'!E52+'COUNCIL OVERHEAD COST F.xi'!E52+'PMD OVERHEAD COST F.xi'!E52+'AGRIC OVERHEAD COST F.xi'!E52+'FINANCE OVERHEAD COST F.xi'!E52+'WORKS OVERHEAD COST F.xi'!E52+'ESD OVERHEAD COST F.xi'!E52+'PHC OVERHEAD COST F.xi'!E52+'WATSAN OVERHEAD COST F.xi'!E52+'TRADITIONAL OVERHEAD COST F.xi'!E52</f>
        <v>6000000</v>
      </c>
    </row>
    <row r="71" spans="1:5" x14ac:dyDescent="0.25">
      <c r="A71" s="6">
        <v>22020605</v>
      </c>
      <c r="B71" s="7" t="s">
        <v>208</v>
      </c>
      <c r="C71" s="10">
        <f>'CHAIR OVERHEAD COST F.xi'!C53+'SLT OVERHEAD COST F.xi'!C53+'COUNCIL OVERHEAD COST F.xi'!C53+'PMD OVERHEAD COST F.xi'!C53+'AGRIC OVERHEAD COST F.xi'!C53+'FINANCE OVERHEAD COST F.xi'!C53+'WORKS OVERHEAD COST F.xi'!C53+'ESD OVERHEAD COST F.xi'!C53+'PHC OVERHEAD COST F.xi'!C53+'WATSAN OVERHEAD COST F.xi'!C53+'TRADITIONAL OVERHEAD COST F.xi'!C53</f>
        <v>19000000</v>
      </c>
      <c r="D71" s="10">
        <f>'CHAIR OVERHEAD COST F.xi'!D53+'SLT OVERHEAD COST F.xi'!D53+'COUNCIL OVERHEAD COST F.xi'!D53+'PMD OVERHEAD COST F.xi'!D53+'AGRIC OVERHEAD COST F.xi'!D53+'FINANCE OVERHEAD COST F.xi'!D53+'WORKS OVERHEAD COST F.xi'!D53+'ESD OVERHEAD COST F.xi'!D53+'PHC OVERHEAD COST F.xi'!D53+'WATSAN OVERHEAD COST F.xi'!D53+'TRADITIONAL OVERHEAD COST F.xi'!D53</f>
        <v>3000000</v>
      </c>
      <c r="E71" s="10">
        <f>'CHAIR OVERHEAD COST F.xi'!E53+'SLT OVERHEAD COST F.xi'!E53+'COUNCIL OVERHEAD COST F.xi'!E53+'PMD OVERHEAD COST F.xi'!E53+'AGRIC OVERHEAD COST F.xi'!E53+'FINANCE OVERHEAD COST F.xi'!E53+'WORKS OVERHEAD COST F.xi'!E53+'ESD OVERHEAD COST F.xi'!E53+'PHC OVERHEAD COST F.xi'!E53+'WATSAN OVERHEAD COST F.xi'!E53+'TRADITIONAL OVERHEAD COST F.xi'!E53</f>
        <v>5000000</v>
      </c>
    </row>
    <row r="72" spans="1:5" ht="30" x14ac:dyDescent="0.25">
      <c r="A72" s="4">
        <v>220207</v>
      </c>
      <c r="B72" s="5" t="s">
        <v>209</v>
      </c>
      <c r="C72" s="11">
        <f>SUM(C73:C80)</f>
        <v>5700000</v>
      </c>
      <c r="D72" s="11">
        <f t="shared" ref="D72:E72" si="11">SUM(D73:D80)</f>
        <v>1100000</v>
      </c>
      <c r="E72" s="11">
        <f t="shared" si="11"/>
        <v>4000000</v>
      </c>
    </row>
    <row r="73" spans="1:5" x14ac:dyDescent="0.25">
      <c r="A73" s="6">
        <v>22020701</v>
      </c>
      <c r="B73" s="7" t="s">
        <v>210</v>
      </c>
      <c r="C73" s="10">
        <f>'CHAIR OVERHEAD COST F.xi'!C55+'SLT OVERHEAD COST F.xi'!C55+'COUNCIL OVERHEAD COST F.xi'!C55+'PMD OVERHEAD COST F.xi'!C55+'AGRIC OVERHEAD COST F.xi'!C55+'FINANCE OVERHEAD COST F.xi'!C55+'WORKS OVERHEAD COST F.xi'!C55+'ESD OVERHEAD COST F.xi'!C55+'PHC OVERHEAD COST F.xi'!C55+'WATSAN OVERHEAD COST F.xi'!C55+'TRADITIONAL OVERHEAD COST F.xi'!C55</f>
        <v>0</v>
      </c>
      <c r="D73" s="10">
        <f>'CHAIR OVERHEAD COST F.xi'!D55+'SLT OVERHEAD COST F.xi'!D55+'COUNCIL OVERHEAD COST F.xi'!D55+'PMD OVERHEAD COST F.xi'!D55+'AGRIC OVERHEAD COST F.xi'!D55+'FINANCE OVERHEAD COST F.xi'!D55+'WORKS OVERHEAD COST F.xi'!D55+'ESD OVERHEAD COST F.xi'!D55+'PHC OVERHEAD COST F.xi'!D55+'WATSAN OVERHEAD COST F.xi'!D55+'TRADITIONAL OVERHEAD COST F.xi'!D55</f>
        <v>0</v>
      </c>
      <c r="E73" s="10">
        <f>'CHAIR OVERHEAD COST F.xi'!E55+'SLT OVERHEAD COST F.xi'!E55+'COUNCIL OVERHEAD COST F.xi'!E55+'PMD OVERHEAD COST F.xi'!E55+'AGRIC OVERHEAD COST F.xi'!E55+'FINANCE OVERHEAD COST F.xi'!E55+'WORKS OVERHEAD COST F.xi'!E55+'ESD OVERHEAD COST F.xi'!E55+'PHC OVERHEAD COST F.xi'!E55+'WATSAN OVERHEAD COST F.xi'!E55+'TRADITIONAL OVERHEAD COST F.xi'!E55</f>
        <v>0</v>
      </c>
    </row>
    <row r="74" spans="1:5" x14ac:dyDescent="0.25">
      <c r="A74" s="6">
        <v>22020702</v>
      </c>
      <c r="B74" s="7" t="s">
        <v>211</v>
      </c>
      <c r="C74" s="10">
        <f>'CHAIR OVERHEAD COST F.xi'!C56+'SLT OVERHEAD COST F.xi'!C56+'COUNCIL OVERHEAD COST F.xi'!C56+'PMD OVERHEAD COST F.xi'!C56+'AGRIC OVERHEAD COST F.xi'!C56+'FINANCE OVERHEAD COST F.xi'!C56+'WORKS OVERHEAD COST F.xi'!C56+'ESD OVERHEAD COST F.xi'!C56+'PHC OVERHEAD COST F.xi'!C56+'WATSAN OVERHEAD COST F.xi'!C56+'TRADITIONAL OVERHEAD COST F.xi'!C56</f>
        <v>0</v>
      </c>
      <c r="D74" s="10">
        <f>'CHAIR OVERHEAD COST F.xi'!D56+'SLT OVERHEAD COST F.xi'!D56+'COUNCIL OVERHEAD COST F.xi'!D56+'PMD OVERHEAD COST F.xi'!D56+'AGRIC OVERHEAD COST F.xi'!D56+'FINANCE OVERHEAD COST F.xi'!D56+'WORKS OVERHEAD COST F.xi'!D56+'ESD OVERHEAD COST F.xi'!D56+'PHC OVERHEAD COST F.xi'!D56+'WATSAN OVERHEAD COST F.xi'!D56+'TRADITIONAL OVERHEAD COST F.xi'!D56</f>
        <v>0</v>
      </c>
      <c r="E74" s="10">
        <f>'CHAIR OVERHEAD COST F.xi'!E56+'SLT OVERHEAD COST F.xi'!E56+'COUNCIL OVERHEAD COST F.xi'!E56+'PMD OVERHEAD COST F.xi'!E56+'AGRIC OVERHEAD COST F.xi'!E56+'FINANCE OVERHEAD COST F.xi'!E56+'WORKS OVERHEAD COST F.xi'!E56+'ESD OVERHEAD COST F.xi'!E56+'PHC OVERHEAD COST F.xi'!E56+'WATSAN OVERHEAD COST F.xi'!E56+'TRADITIONAL OVERHEAD COST F.xi'!E56</f>
        <v>0</v>
      </c>
    </row>
    <row r="75" spans="1:5" x14ac:dyDescent="0.25">
      <c r="A75" s="6">
        <v>22020703</v>
      </c>
      <c r="B75" s="7" t="s">
        <v>212</v>
      </c>
      <c r="C75" s="10">
        <f>'CHAIR OVERHEAD COST F.xi'!C57+'SLT OVERHEAD COST F.xi'!C57+'COUNCIL OVERHEAD COST F.xi'!C57+'PMD OVERHEAD COST F.xi'!C57+'AGRIC OVERHEAD COST F.xi'!C57+'FINANCE OVERHEAD COST F.xi'!C57+'WORKS OVERHEAD COST F.xi'!C57+'ESD OVERHEAD COST F.xi'!C57+'PHC OVERHEAD COST F.xi'!C57+'WATSAN OVERHEAD COST F.xi'!C57+'TRADITIONAL OVERHEAD COST F.xi'!C57</f>
        <v>2200000</v>
      </c>
      <c r="D75" s="10">
        <f>'CHAIR OVERHEAD COST F.xi'!D57+'SLT OVERHEAD COST F.xi'!D57+'COUNCIL OVERHEAD COST F.xi'!D57+'PMD OVERHEAD COST F.xi'!D57+'AGRIC OVERHEAD COST F.xi'!D57+'FINANCE OVERHEAD COST F.xi'!D57+'WORKS OVERHEAD COST F.xi'!D57+'ESD OVERHEAD COST F.xi'!D57+'PHC OVERHEAD COST F.xi'!D57+'WATSAN OVERHEAD COST F.xi'!D57+'TRADITIONAL OVERHEAD COST F.xi'!D57</f>
        <v>0</v>
      </c>
      <c r="E75" s="10">
        <f>'CHAIR OVERHEAD COST F.xi'!E57+'SLT OVERHEAD COST F.xi'!E57+'COUNCIL OVERHEAD COST F.xi'!E57+'PMD OVERHEAD COST F.xi'!E57+'AGRIC OVERHEAD COST F.xi'!E57+'FINANCE OVERHEAD COST F.xi'!E57+'WORKS OVERHEAD COST F.xi'!E57+'ESD OVERHEAD COST F.xi'!E57+'PHC OVERHEAD COST F.xi'!E57+'WATSAN OVERHEAD COST F.xi'!E57+'TRADITIONAL OVERHEAD COST F.xi'!E57</f>
        <v>1000000</v>
      </c>
    </row>
    <row r="76" spans="1:5" x14ac:dyDescent="0.25">
      <c r="A76" s="6">
        <v>22020707</v>
      </c>
      <c r="B76" s="7" t="s">
        <v>213</v>
      </c>
      <c r="C76" s="10">
        <f>'CHAIR OVERHEAD COST F.xi'!C58+'SLT OVERHEAD COST F.xi'!C58+'COUNCIL OVERHEAD COST F.xi'!C58+'PMD OVERHEAD COST F.xi'!C58+'AGRIC OVERHEAD COST F.xi'!C58+'FINANCE OVERHEAD COST F.xi'!C58+'WORKS OVERHEAD COST F.xi'!C58+'ESD OVERHEAD COST F.xi'!C58+'PHC OVERHEAD COST F.xi'!C58+'WATSAN OVERHEAD COST F.xi'!C58+'TRADITIONAL OVERHEAD COST F.xi'!C58</f>
        <v>0</v>
      </c>
      <c r="D76" s="10">
        <f>'CHAIR OVERHEAD COST F.xi'!D58+'SLT OVERHEAD COST F.xi'!D58+'COUNCIL OVERHEAD COST F.xi'!D58+'PMD OVERHEAD COST F.xi'!D58+'AGRIC OVERHEAD COST F.xi'!D58+'FINANCE OVERHEAD COST F.xi'!D58+'WORKS OVERHEAD COST F.xi'!D58+'ESD OVERHEAD COST F.xi'!D58+'PHC OVERHEAD COST F.xi'!D58+'WATSAN OVERHEAD COST F.xi'!D58+'TRADITIONAL OVERHEAD COST F.xi'!D58</f>
        <v>0</v>
      </c>
      <c r="E76" s="10">
        <f>'CHAIR OVERHEAD COST F.xi'!E58+'SLT OVERHEAD COST F.xi'!E58+'COUNCIL OVERHEAD COST F.xi'!E58+'PMD OVERHEAD COST F.xi'!E58+'AGRIC OVERHEAD COST F.xi'!E58+'FINANCE OVERHEAD COST F.xi'!E58+'WORKS OVERHEAD COST F.xi'!E58+'ESD OVERHEAD COST F.xi'!E58+'PHC OVERHEAD COST F.xi'!E58+'WATSAN OVERHEAD COST F.xi'!E58+'TRADITIONAL OVERHEAD COST F.xi'!E58</f>
        <v>0</v>
      </c>
    </row>
    <row r="77" spans="1:5" x14ac:dyDescent="0.25">
      <c r="A77" s="6">
        <v>22020708</v>
      </c>
      <c r="B77" s="7" t="s">
        <v>214</v>
      </c>
      <c r="C77" s="10">
        <f>'CHAIR OVERHEAD COST F.xi'!C59+'SLT OVERHEAD COST F.xi'!C59+'COUNCIL OVERHEAD COST F.xi'!C59+'PMD OVERHEAD COST F.xi'!C59+'AGRIC OVERHEAD COST F.xi'!C59+'FINANCE OVERHEAD COST F.xi'!C59+'WORKS OVERHEAD COST F.xi'!C59+'ESD OVERHEAD COST F.xi'!C59+'PHC OVERHEAD COST F.xi'!C59+'WATSAN OVERHEAD COST F.xi'!C59+'TRADITIONAL OVERHEAD COST F.xi'!C59</f>
        <v>3500000</v>
      </c>
      <c r="D77" s="10">
        <f>'CHAIR OVERHEAD COST F.xi'!D59+'SLT OVERHEAD COST F.xi'!D59+'COUNCIL OVERHEAD COST F.xi'!D59+'PMD OVERHEAD COST F.xi'!D59+'AGRIC OVERHEAD COST F.xi'!D59+'FINANCE OVERHEAD COST F.xi'!D59+'WORKS OVERHEAD COST F.xi'!D59+'ESD OVERHEAD COST F.xi'!D59+'PHC OVERHEAD COST F.xi'!D59+'WATSAN OVERHEAD COST F.xi'!D59+'TRADITIONAL OVERHEAD COST F.xi'!D59</f>
        <v>1100000</v>
      </c>
      <c r="E77" s="10">
        <f>'CHAIR OVERHEAD COST F.xi'!E59+'SLT OVERHEAD COST F.xi'!E59+'COUNCIL OVERHEAD COST F.xi'!E59+'PMD OVERHEAD COST F.xi'!E59+'AGRIC OVERHEAD COST F.xi'!E59+'FINANCE OVERHEAD COST F.xi'!E59+'WORKS OVERHEAD COST F.xi'!E59+'ESD OVERHEAD COST F.xi'!E59+'PHC OVERHEAD COST F.xi'!E59+'WATSAN OVERHEAD COST F.xi'!E59+'TRADITIONAL OVERHEAD COST F.xi'!E59</f>
        <v>3000000</v>
      </c>
    </row>
    <row r="78" spans="1:5" x14ac:dyDescent="0.25">
      <c r="A78" s="6">
        <v>22020709</v>
      </c>
      <c r="B78" s="7" t="s">
        <v>538</v>
      </c>
      <c r="C78" s="10">
        <f>'CHAIR OVERHEAD COST F.xi'!C60+'SLT OVERHEAD COST F.xi'!C60+'COUNCIL OVERHEAD COST F.xi'!C60+'PMD OVERHEAD COST F.xi'!C60+'AGRIC OVERHEAD COST F.xi'!C60+'FINANCE OVERHEAD COST F.xi'!C60+'WORKS OVERHEAD COST F.xi'!C60+'ESD OVERHEAD COST F.xi'!C60+'PHC OVERHEAD COST F.xi'!C60+'WATSAN OVERHEAD COST F.xi'!C60+'TRADITIONAL OVERHEAD COST F.xi'!C60</f>
        <v>0</v>
      </c>
      <c r="D78" s="10">
        <f>'CHAIR OVERHEAD COST F.xi'!D60+'SLT OVERHEAD COST F.xi'!D60+'COUNCIL OVERHEAD COST F.xi'!D60+'PMD OVERHEAD COST F.xi'!D60+'AGRIC OVERHEAD COST F.xi'!D60+'FINANCE OVERHEAD COST F.xi'!D60+'WORKS OVERHEAD COST F.xi'!D60+'ESD OVERHEAD COST F.xi'!D60+'PHC OVERHEAD COST F.xi'!D60+'WATSAN OVERHEAD COST F.xi'!D60+'TRADITIONAL OVERHEAD COST F.xi'!D60</f>
        <v>0</v>
      </c>
      <c r="E78" s="10">
        <f>'CHAIR OVERHEAD COST F.xi'!E60+'SLT OVERHEAD COST F.xi'!E60+'COUNCIL OVERHEAD COST F.xi'!E60+'PMD OVERHEAD COST F.xi'!E60+'AGRIC OVERHEAD COST F.xi'!E60+'FINANCE OVERHEAD COST F.xi'!E60+'WORKS OVERHEAD COST F.xi'!E60+'ESD OVERHEAD COST F.xi'!E60+'PHC OVERHEAD COST F.xi'!E60+'WATSAN OVERHEAD COST F.xi'!E60+'TRADITIONAL OVERHEAD COST F.xi'!E60</f>
        <v>0</v>
      </c>
    </row>
    <row r="79" spans="1:5" x14ac:dyDescent="0.25">
      <c r="A79" s="6">
        <v>22020711</v>
      </c>
      <c r="B79" s="7" t="s">
        <v>539</v>
      </c>
      <c r="C79" s="10">
        <f>'CHAIR OVERHEAD COST F.xi'!C61+'SLT OVERHEAD COST F.xi'!C61+'COUNCIL OVERHEAD COST F.xi'!C61+'PMD OVERHEAD COST F.xi'!C61+'AGRIC OVERHEAD COST F.xi'!C61+'FINANCE OVERHEAD COST F.xi'!C61+'WORKS OVERHEAD COST F.xi'!C61+'ESD OVERHEAD COST F.xi'!C61+'PHC OVERHEAD COST F.xi'!C61+'WATSAN OVERHEAD COST F.xi'!C61+'TRADITIONAL OVERHEAD COST F.xi'!C61</f>
        <v>0</v>
      </c>
      <c r="D79" s="10">
        <f>'CHAIR OVERHEAD COST F.xi'!D61+'SLT OVERHEAD COST F.xi'!D61+'COUNCIL OVERHEAD COST F.xi'!D61+'PMD OVERHEAD COST F.xi'!D61+'AGRIC OVERHEAD COST F.xi'!D61+'FINANCE OVERHEAD COST F.xi'!D61+'WORKS OVERHEAD COST F.xi'!D61+'ESD OVERHEAD COST F.xi'!D61+'PHC OVERHEAD COST F.xi'!D61+'WATSAN OVERHEAD COST F.xi'!D61+'TRADITIONAL OVERHEAD COST F.xi'!D61</f>
        <v>0</v>
      </c>
      <c r="E79" s="10">
        <f>'CHAIR OVERHEAD COST F.xi'!E61+'SLT OVERHEAD COST F.xi'!E61+'COUNCIL OVERHEAD COST F.xi'!E61+'PMD OVERHEAD COST F.xi'!E61+'AGRIC OVERHEAD COST F.xi'!E61+'FINANCE OVERHEAD COST F.xi'!E61+'WORKS OVERHEAD COST F.xi'!E61+'ESD OVERHEAD COST F.xi'!E61+'PHC OVERHEAD COST F.xi'!E61+'WATSAN OVERHEAD COST F.xi'!E61+'TRADITIONAL OVERHEAD COST F.xi'!E61</f>
        <v>0</v>
      </c>
    </row>
    <row r="80" spans="1:5" x14ac:dyDescent="0.25">
      <c r="A80" s="6">
        <v>22020712</v>
      </c>
      <c r="B80" s="7" t="s">
        <v>540</v>
      </c>
      <c r="C80" s="10">
        <f>'CHAIR OVERHEAD COST F.xi'!C62+'SLT OVERHEAD COST F.xi'!C62+'COUNCIL OVERHEAD COST F.xi'!C62+'PMD OVERHEAD COST F.xi'!C62+'AGRIC OVERHEAD COST F.xi'!C62+'FINANCE OVERHEAD COST F.xi'!C62+'WORKS OVERHEAD COST F.xi'!C62+'ESD OVERHEAD COST F.xi'!C62+'PHC OVERHEAD COST F.xi'!C62+'WATSAN OVERHEAD COST F.xi'!C62+'TRADITIONAL OVERHEAD COST F.xi'!C62</f>
        <v>0</v>
      </c>
      <c r="D80" s="10">
        <f>'CHAIR OVERHEAD COST F.xi'!D62+'SLT OVERHEAD COST F.xi'!D62+'COUNCIL OVERHEAD COST F.xi'!D62+'PMD OVERHEAD COST F.xi'!D62+'AGRIC OVERHEAD COST F.xi'!D62+'FINANCE OVERHEAD COST F.xi'!D62+'WORKS OVERHEAD COST F.xi'!D62+'ESD OVERHEAD COST F.xi'!D62+'PHC OVERHEAD COST F.xi'!D62+'WATSAN OVERHEAD COST F.xi'!D62+'TRADITIONAL OVERHEAD COST F.xi'!D62</f>
        <v>0</v>
      </c>
      <c r="E80" s="10">
        <f>'CHAIR OVERHEAD COST F.xi'!E62+'SLT OVERHEAD COST F.xi'!E62+'COUNCIL OVERHEAD COST F.xi'!E62+'PMD OVERHEAD COST F.xi'!E62+'AGRIC OVERHEAD COST F.xi'!E62+'FINANCE OVERHEAD COST F.xi'!E62+'WORKS OVERHEAD COST F.xi'!E62+'ESD OVERHEAD COST F.xi'!E62+'PHC OVERHEAD COST F.xi'!E62+'WATSAN OVERHEAD COST F.xi'!E62+'TRADITIONAL OVERHEAD COST F.xi'!E62</f>
        <v>0</v>
      </c>
    </row>
    <row r="81" spans="1:5" x14ac:dyDescent="0.25">
      <c r="A81" s="4">
        <v>220208</v>
      </c>
      <c r="B81" s="5" t="s">
        <v>215</v>
      </c>
      <c r="C81" s="11">
        <f>SUM(C82:C84)</f>
        <v>50000000</v>
      </c>
      <c r="D81" s="11">
        <f t="shared" ref="D81:E81" si="12">SUM(D82:D84)</f>
        <v>1375000</v>
      </c>
      <c r="E81" s="11">
        <f t="shared" si="12"/>
        <v>18500000</v>
      </c>
    </row>
    <row r="82" spans="1:5" x14ac:dyDescent="0.25">
      <c r="A82" s="6">
        <v>22020801</v>
      </c>
      <c r="B82" s="7" t="s">
        <v>216</v>
      </c>
      <c r="C82" s="10">
        <f>'CHAIR OVERHEAD COST F.xi'!C64+'SLT OVERHEAD COST F.xi'!C64+'COUNCIL OVERHEAD COST F.xi'!C64+'PMD OVERHEAD COST F.xi'!C64+'AGRIC OVERHEAD COST F.xi'!C64+'FINANCE OVERHEAD COST F.xi'!C64+'WORKS OVERHEAD COST F.xi'!C64+'ESD OVERHEAD COST F.xi'!C64+'PHC OVERHEAD COST F.xi'!C64+'WATSAN OVERHEAD COST F.xi'!C64+'TRADITIONAL OVERHEAD COST F.xi'!C64</f>
        <v>7000000</v>
      </c>
      <c r="D82" s="10">
        <f>'CHAIR OVERHEAD COST F.xi'!D64+'SLT OVERHEAD COST F.xi'!D64+'COUNCIL OVERHEAD COST F.xi'!D64+'PMD OVERHEAD COST F.xi'!D64+'AGRIC OVERHEAD COST F.xi'!D64+'FINANCE OVERHEAD COST F.xi'!D64+'WORKS OVERHEAD COST F.xi'!D64+'ESD OVERHEAD COST F.xi'!D64+'PHC OVERHEAD COST F.xi'!D64+'WATSAN OVERHEAD COST F.xi'!D64+'TRADITIONAL OVERHEAD COST F.xi'!D64</f>
        <v>400000</v>
      </c>
      <c r="E82" s="10">
        <f>'CHAIR OVERHEAD COST F.xi'!E64+'SLT OVERHEAD COST F.xi'!E64+'COUNCIL OVERHEAD COST F.xi'!E64+'PMD OVERHEAD COST F.xi'!E64+'AGRIC OVERHEAD COST F.xi'!E64+'FINANCE OVERHEAD COST F.xi'!E64+'WORKS OVERHEAD COST F.xi'!E64+'ESD OVERHEAD COST F.xi'!E64+'PHC OVERHEAD COST F.xi'!E64+'WATSAN OVERHEAD COST F.xi'!E64+'TRADITIONAL OVERHEAD COST F.xi'!E64</f>
        <v>6000000</v>
      </c>
    </row>
    <row r="83" spans="1:5" x14ac:dyDescent="0.25">
      <c r="A83" s="6">
        <v>22020802</v>
      </c>
      <c r="B83" s="7" t="s">
        <v>217</v>
      </c>
      <c r="C83" s="10">
        <f>'CHAIR OVERHEAD COST F.xi'!C65+'SLT OVERHEAD COST F.xi'!C65+'COUNCIL OVERHEAD COST F.xi'!C65+'PMD OVERHEAD COST F.xi'!C65+'AGRIC OVERHEAD COST F.xi'!C65+'FINANCE OVERHEAD COST F.xi'!C65+'WORKS OVERHEAD COST F.xi'!C65+'ESD OVERHEAD COST F.xi'!C65+'PHC OVERHEAD COST F.xi'!C65+'WATSAN OVERHEAD COST F.xi'!C65+'TRADITIONAL OVERHEAD COST F.xi'!C65</f>
        <v>3000000</v>
      </c>
      <c r="D83" s="10">
        <f>'CHAIR OVERHEAD COST F.xi'!D65+'SLT OVERHEAD COST F.xi'!D65+'COUNCIL OVERHEAD COST F.xi'!D65+'PMD OVERHEAD COST F.xi'!D65+'AGRIC OVERHEAD COST F.xi'!D65+'FINANCE OVERHEAD COST F.xi'!D65+'WORKS OVERHEAD COST F.xi'!D65+'ESD OVERHEAD COST F.xi'!D65+'PHC OVERHEAD COST F.xi'!D65+'WATSAN OVERHEAD COST F.xi'!D65+'TRADITIONAL OVERHEAD COST F.xi'!D65</f>
        <v>975000</v>
      </c>
      <c r="E83" s="10">
        <f>'CHAIR OVERHEAD COST F.xi'!E65+'SLT OVERHEAD COST F.xi'!E65+'COUNCIL OVERHEAD COST F.xi'!E65+'PMD OVERHEAD COST F.xi'!E65+'AGRIC OVERHEAD COST F.xi'!E65+'FINANCE OVERHEAD COST F.xi'!E65+'WORKS OVERHEAD COST F.xi'!E65+'ESD OVERHEAD COST F.xi'!E65+'PHC OVERHEAD COST F.xi'!E65+'WATSAN OVERHEAD COST F.xi'!E65+'TRADITIONAL OVERHEAD COST F.xi'!E65</f>
        <v>2500000</v>
      </c>
    </row>
    <row r="84" spans="1:5" x14ac:dyDescent="0.25">
      <c r="A84" s="6">
        <v>22020803</v>
      </c>
      <c r="B84" s="7" t="s">
        <v>218</v>
      </c>
      <c r="C84" s="10">
        <f>'CHAIR OVERHEAD COST F.xi'!C66+'SLT OVERHEAD COST F.xi'!C66+'COUNCIL OVERHEAD COST F.xi'!C66+'PMD OVERHEAD COST F.xi'!C66+'AGRIC OVERHEAD COST F.xi'!C66+'FINANCE OVERHEAD COST F.xi'!C66+'WORKS OVERHEAD COST F.xi'!C66+'ESD OVERHEAD COST F.xi'!C66+'PHC OVERHEAD COST F.xi'!C66+'WATSAN OVERHEAD COST F.xi'!C66+'TRADITIONAL OVERHEAD COST F.xi'!C66</f>
        <v>40000000</v>
      </c>
      <c r="D84" s="10">
        <f>'CHAIR OVERHEAD COST F.xi'!D66+'SLT OVERHEAD COST F.xi'!D66+'COUNCIL OVERHEAD COST F.xi'!D66+'PMD OVERHEAD COST F.xi'!D66+'AGRIC OVERHEAD COST F.xi'!D66+'FINANCE OVERHEAD COST F.xi'!D66+'WORKS OVERHEAD COST F.xi'!D66+'ESD OVERHEAD COST F.xi'!D66+'PHC OVERHEAD COST F.xi'!D66+'WATSAN OVERHEAD COST F.xi'!D66+'TRADITIONAL OVERHEAD COST F.xi'!D66</f>
        <v>0</v>
      </c>
      <c r="E84" s="10">
        <f>'CHAIR OVERHEAD COST F.xi'!E66+'SLT OVERHEAD COST F.xi'!E66+'COUNCIL OVERHEAD COST F.xi'!E66+'PMD OVERHEAD COST F.xi'!E66+'AGRIC OVERHEAD COST F.xi'!E66+'FINANCE OVERHEAD COST F.xi'!E66+'WORKS OVERHEAD COST F.xi'!E66+'ESD OVERHEAD COST F.xi'!E66+'PHC OVERHEAD COST F.xi'!E66+'WATSAN OVERHEAD COST F.xi'!E66+'TRADITIONAL OVERHEAD COST F.xi'!E66</f>
        <v>10000000</v>
      </c>
    </row>
    <row r="85" spans="1:5" x14ac:dyDescent="0.25">
      <c r="A85" s="4">
        <v>220209</v>
      </c>
      <c r="B85" s="5" t="s">
        <v>219</v>
      </c>
      <c r="C85" s="11">
        <f>SUM(C86:C87)</f>
        <v>1000000</v>
      </c>
      <c r="D85" s="11">
        <f t="shared" ref="D85:E85" si="13">SUM(D86:D87)</f>
        <v>66793.279999999999</v>
      </c>
      <c r="E85" s="11">
        <f t="shared" si="13"/>
        <v>1000000</v>
      </c>
    </row>
    <row r="86" spans="1:5" x14ac:dyDescent="0.25">
      <c r="A86" s="6">
        <v>22020901</v>
      </c>
      <c r="B86" s="7" t="s">
        <v>536</v>
      </c>
      <c r="C86" s="10">
        <f>'CHAIR OVERHEAD COST F.xi'!C68+'SLT OVERHEAD COST F.xi'!C68+'COUNCIL OVERHEAD COST F.xi'!C68+'PMD OVERHEAD COST F.xi'!C68+'AGRIC OVERHEAD COST F.xi'!C68+'FINANCE OVERHEAD COST F.xi'!C68+'WORKS OVERHEAD COST F.xi'!C68+'ESD OVERHEAD COST F.xi'!C68+'PHC OVERHEAD COST F.xi'!C68+'WATSAN OVERHEAD COST F.xi'!C68+'TRADITIONAL OVERHEAD COST F.xi'!C68</f>
        <v>1000000</v>
      </c>
      <c r="D86" s="10">
        <f>'CHAIR OVERHEAD COST F.xi'!D68+'SLT OVERHEAD COST F.xi'!D68+'COUNCIL OVERHEAD COST F.xi'!D68+'PMD OVERHEAD COST F.xi'!D68+'AGRIC OVERHEAD COST F.xi'!D68+'FINANCE OVERHEAD COST F.xi'!D68+'WORKS OVERHEAD COST F.xi'!D68+'ESD OVERHEAD COST F.xi'!D68+'PHC OVERHEAD COST F.xi'!D68+'WATSAN OVERHEAD COST F.xi'!D68+'TRADITIONAL OVERHEAD COST F.xi'!D68</f>
        <v>66793.279999999999</v>
      </c>
      <c r="E86" s="10">
        <f>'CHAIR OVERHEAD COST F.xi'!E68+'SLT OVERHEAD COST F.xi'!E68+'COUNCIL OVERHEAD COST F.xi'!E68+'PMD OVERHEAD COST F.xi'!E68+'AGRIC OVERHEAD COST F.xi'!E68+'FINANCE OVERHEAD COST F.xi'!E68+'WORKS OVERHEAD COST F.xi'!E68+'ESD OVERHEAD COST F.xi'!E68+'PHC OVERHEAD COST F.xi'!E68+'WATSAN OVERHEAD COST F.xi'!E68+'TRADITIONAL OVERHEAD COST F.xi'!E68</f>
        <v>1000000</v>
      </c>
    </row>
    <row r="87" spans="1:5" x14ac:dyDescent="0.25">
      <c r="A87" s="6">
        <v>22020902</v>
      </c>
      <c r="B87" s="7" t="s">
        <v>220</v>
      </c>
      <c r="C87" s="10">
        <f>'CHAIR OVERHEAD COST F.xi'!C69+'SLT OVERHEAD COST F.xi'!C69+'COUNCIL OVERHEAD COST F.xi'!C69+'PMD OVERHEAD COST F.xi'!C69+'AGRIC OVERHEAD COST F.xi'!C69+'FINANCE OVERHEAD COST F.xi'!C69+'WORKS OVERHEAD COST F.xi'!C69+'ESD OVERHEAD COST F.xi'!C69+'PHC OVERHEAD COST F.xi'!C69+'WATSAN OVERHEAD COST F.xi'!C69+'TRADITIONAL OVERHEAD COST F.xi'!C69</f>
        <v>0</v>
      </c>
      <c r="D87" s="10">
        <f>'CHAIR OVERHEAD COST F.xi'!D69+'SLT OVERHEAD COST F.xi'!D69+'COUNCIL OVERHEAD COST F.xi'!D69+'PMD OVERHEAD COST F.xi'!D69+'AGRIC OVERHEAD COST F.xi'!D69+'FINANCE OVERHEAD COST F.xi'!D69+'WORKS OVERHEAD COST F.xi'!D69+'ESD OVERHEAD COST F.xi'!D69+'PHC OVERHEAD COST F.xi'!D69+'WATSAN OVERHEAD COST F.xi'!D69+'TRADITIONAL OVERHEAD COST F.xi'!D69</f>
        <v>0</v>
      </c>
      <c r="E87" s="10">
        <f>'CHAIR OVERHEAD COST F.xi'!E69+'SLT OVERHEAD COST F.xi'!E69+'COUNCIL OVERHEAD COST F.xi'!E69+'PMD OVERHEAD COST F.xi'!E69+'AGRIC OVERHEAD COST F.xi'!E69+'FINANCE OVERHEAD COST F.xi'!E69+'WORKS OVERHEAD COST F.xi'!E69+'ESD OVERHEAD COST F.xi'!E69+'PHC OVERHEAD COST F.xi'!E69+'WATSAN OVERHEAD COST F.xi'!E69+'TRADITIONAL OVERHEAD COST F.xi'!E69</f>
        <v>0</v>
      </c>
    </row>
    <row r="88" spans="1:5" x14ac:dyDescent="0.25">
      <c r="A88" s="4">
        <v>220210</v>
      </c>
      <c r="B88" s="5" t="s">
        <v>221</v>
      </c>
      <c r="C88" s="11">
        <f>SUM(C89:C102)</f>
        <v>1318308836.21</v>
      </c>
      <c r="D88" s="11">
        <f t="shared" ref="D88:E88" si="14">SUM(D89:D102)</f>
        <v>396621528.02999997</v>
      </c>
      <c r="E88" s="11">
        <f t="shared" si="14"/>
        <v>494050000</v>
      </c>
    </row>
    <row r="89" spans="1:5" x14ac:dyDescent="0.25">
      <c r="A89" s="6">
        <v>22021001</v>
      </c>
      <c r="B89" s="7" t="s">
        <v>222</v>
      </c>
      <c r="C89" s="10">
        <f>'CHAIR OVERHEAD COST F.xi'!C71+'SLT OVERHEAD COST F.xi'!C71+'COUNCIL OVERHEAD COST F.xi'!C71+'PMD OVERHEAD COST F.xi'!C71+'AGRIC OVERHEAD COST F.xi'!C71+'FINANCE OVERHEAD COST F.xi'!C71+'WORKS OVERHEAD COST F.xi'!C71+'ESD OVERHEAD COST F.xi'!C71+'PHC OVERHEAD COST F.xi'!C71+'WATSAN OVERHEAD COST F.xi'!C71+'TRADITIONAL OVERHEAD COST F.xi'!C71</f>
        <v>35000000</v>
      </c>
      <c r="D89" s="10">
        <f>'CHAIR OVERHEAD COST F.xi'!D71+'SLT OVERHEAD COST F.xi'!D71+'COUNCIL OVERHEAD COST F.xi'!D71+'PMD OVERHEAD COST F.xi'!D71+'AGRIC OVERHEAD COST F.xi'!D71+'FINANCE OVERHEAD COST F.xi'!D71+'WORKS OVERHEAD COST F.xi'!D71+'ESD OVERHEAD COST F.xi'!D71+'PHC OVERHEAD COST F.xi'!D71+'WATSAN OVERHEAD COST F.xi'!D71+'TRADITIONAL OVERHEAD COST F.xi'!D71</f>
        <v>22568000</v>
      </c>
      <c r="E89" s="10">
        <f>'CHAIR OVERHEAD COST F.xi'!E71+'SLT OVERHEAD COST F.xi'!E71+'COUNCIL OVERHEAD COST F.xi'!E71+'PMD OVERHEAD COST F.xi'!E71+'AGRIC OVERHEAD COST F.xi'!E71+'FINANCE OVERHEAD COST F.xi'!E71+'WORKS OVERHEAD COST F.xi'!E71+'ESD OVERHEAD COST F.xi'!E71+'PHC OVERHEAD COST F.xi'!E71+'WATSAN OVERHEAD COST F.xi'!E71+'TRADITIONAL OVERHEAD COST F.xi'!E71</f>
        <v>36750000</v>
      </c>
    </row>
    <row r="90" spans="1:5" x14ac:dyDescent="0.25">
      <c r="A90" s="6">
        <v>22021002</v>
      </c>
      <c r="B90" s="7" t="s">
        <v>223</v>
      </c>
      <c r="C90" s="10">
        <f>'CHAIR OVERHEAD COST F.xi'!C72+'SLT OVERHEAD COST F.xi'!C72+'COUNCIL OVERHEAD COST F.xi'!C72+'PMD OVERHEAD COST F.xi'!C72+'AGRIC OVERHEAD COST F.xi'!C72+'FINANCE OVERHEAD COST F.xi'!C72+'WORKS OVERHEAD COST F.xi'!C72+'ESD OVERHEAD COST F.xi'!C72+'PHC OVERHEAD COST F.xi'!C72+'WATSAN OVERHEAD COST F.xi'!C72+'TRADITIONAL OVERHEAD COST F.xi'!C72</f>
        <v>29500000</v>
      </c>
      <c r="D90" s="10">
        <f>'CHAIR OVERHEAD COST F.xi'!D72+'SLT OVERHEAD COST F.xi'!D72+'COUNCIL OVERHEAD COST F.xi'!D72+'PMD OVERHEAD COST F.xi'!D72+'AGRIC OVERHEAD COST F.xi'!D72+'FINANCE OVERHEAD COST F.xi'!D72+'WORKS OVERHEAD COST F.xi'!D72+'ESD OVERHEAD COST F.xi'!D72+'PHC OVERHEAD COST F.xi'!D72+'WATSAN OVERHEAD COST F.xi'!D72+'TRADITIONAL OVERHEAD COST F.xi'!D72</f>
        <v>17870000</v>
      </c>
      <c r="E90" s="10">
        <f>'CHAIR OVERHEAD COST F.xi'!E72+'SLT OVERHEAD COST F.xi'!E72+'COUNCIL OVERHEAD COST F.xi'!E72+'PMD OVERHEAD COST F.xi'!E72+'AGRIC OVERHEAD COST F.xi'!E72+'FINANCE OVERHEAD COST F.xi'!E72+'WORKS OVERHEAD COST F.xi'!E72+'ESD OVERHEAD COST F.xi'!E72+'PHC OVERHEAD COST F.xi'!E72+'WATSAN OVERHEAD COST F.xi'!E72+'TRADITIONAL OVERHEAD COST F.xi'!E72</f>
        <v>34000000</v>
      </c>
    </row>
    <row r="91" spans="1:5" x14ac:dyDescent="0.25">
      <c r="A91" s="6">
        <v>22021003</v>
      </c>
      <c r="B91" s="7" t="s">
        <v>224</v>
      </c>
      <c r="C91" s="10">
        <f>'CHAIR OVERHEAD COST F.xi'!C73+'SLT OVERHEAD COST F.xi'!C73+'COUNCIL OVERHEAD COST F.xi'!C73+'PMD OVERHEAD COST F.xi'!C73+'AGRIC OVERHEAD COST F.xi'!C73+'FINANCE OVERHEAD COST F.xi'!C73+'WORKS OVERHEAD COST F.xi'!C73+'ESD OVERHEAD COST F.xi'!C73+'PHC OVERHEAD COST F.xi'!C73+'WATSAN OVERHEAD COST F.xi'!C73+'TRADITIONAL OVERHEAD COST F.xi'!C73</f>
        <v>0</v>
      </c>
      <c r="D91" s="10">
        <f>'CHAIR OVERHEAD COST F.xi'!D73+'SLT OVERHEAD COST F.xi'!D73+'COUNCIL OVERHEAD COST F.xi'!D73+'PMD OVERHEAD COST F.xi'!D73+'AGRIC OVERHEAD COST F.xi'!D73+'FINANCE OVERHEAD COST F.xi'!D73+'WORKS OVERHEAD COST F.xi'!D73+'ESD OVERHEAD COST F.xi'!D73+'PHC OVERHEAD COST F.xi'!D73+'WATSAN OVERHEAD COST F.xi'!D73+'TRADITIONAL OVERHEAD COST F.xi'!D73</f>
        <v>0</v>
      </c>
      <c r="E91" s="10">
        <f>'CHAIR OVERHEAD COST F.xi'!E73+'SLT OVERHEAD COST F.xi'!E73+'COUNCIL OVERHEAD COST F.xi'!E73+'PMD OVERHEAD COST F.xi'!E73+'AGRIC OVERHEAD COST F.xi'!E73+'FINANCE OVERHEAD COST F.xi'!E73+'WORKS OVERHEAD COST F.xi'!E73+'ESD OVERHEAD COST F.xi'!E73+'PHC OVERHEAD COST F.xi'!E73+'WATSAN OVERHEAD COST F.xi'!E73+'TRADITIONAL OVERHEAD COST F.xi'!E73</f>
        <v>10000000</v>
      </c>
    </row>
    <row r="92" spans="1:5" x14ac:dyDescent="0.25">
      <c r="A92" s="6">
        <v>22021004</v>
      </c>
      <c r="B92" s="7" t="s">
        <v>225</v>
      </c>
      <c r="C92" s="10">
        <f>'CHAIR OVERHEAD COST F.xi'!C74+'SLT OVERHEAD COST F.xi'!C74+'COUNCIL OVERHEAD COST F.xi'!C74+'PMD OVERHEAD COST F.xi'!C74+'AGRIC OVERHEAD COST F.xi'!C74+'FINANCE OVERHEAD COST F.xi'!C74+'WORKS OVERHEAD COST F.xi'!C74+'ESD OVERHEAD COST F.xi'!C74+'PHC OVERHEAD COST F.xi'!C74+'WATSAN OVERHEAD COST F.xi'!C74+'TRADITIONAL OVERHEAD COST F.xi'!C74</f>
        <v>15500000</v>
      </c>
      <c r="D92" s="10">
        <f>'CHAIR OVERHEAD COST F.xi'!D74+'SLT OVERHEAD COST F.xi'!D74+'COUNCIL OVERHEAD COST F.xi'!D74+'PMD OVERHEAD COST F.xi'!D74+'AGRIC OVERHEAD COST F.xi'!D74+'FINANCE OVERHEAD COST F.xi'!D74+'WORKS OVERHEAD COST F.xi'!D74+'ESD OVERHEAD COST F.xi'!D74+'PHC OVERHEAD COST F.xi'!D74+'WATSAN OVERHEAD COST F.xi'!D74+'TRADITIONAL OVERHEAD COST F.xi'!D74</f>
        <v>230000</v>
      </c>
      <c r="E92" s="10">
        <f>'CHAIR OVERHEAD COST F.xi'!E74+'SLT OVERHEAD COST F.xi'!E74+'COUNCIL OVERHEAD COST F.xi'!E74+'PMD OVERHEAD COST F.xi'!E74+'AGRIC OVERHEAD COST F.xi'!E74+'FINANCE OVERHEAD COST F.xi'!E74+'WORKS OVERHEAD COST F.xi'!E74+'ESD OVERHEAD COST F.xi'!E74+'PHC OVERHEAD COST F.xi'!E74+'WATSAN OVERHEAD COST F.xi'!E74+'TRADITIONAL OVERHEAD COST F.xi'!E74</f>
        <v>3000000</v>
      </c>
    </row>
    <row r="93" spans="1:5" x14ac:dyDescent="0.25">
      <c r="A93" s="6">
        <v>22021006</v>
      </c>
      <c r="B93" s="7" t="s">
        <v>226</v>
      </c>
      <c r="C93" s="10">
        <f>'CHAIR OVERHEAD COST F.xi'!C75+'SLT OVERHEAD COST F.xi'!C75+'COUNCIL OVERHEAD COST F.xi'!C75+'PMD OVERHEAD COST F.xi'!C75+'AGRIC OVERHEAD COST F.xi'!C75+'FINANCE OVERHEAD COST F.xi'!C75+'WORKS OVERHEAD COST F.xi'!C75+'ESD OVERHEAD COST F.xi'!C75+'PHC OVERHEAD COST F.xi'!C75+'WATSAN OVERHEAD COST F.xi'!C75+'TRADITIONAL OVERHEAD COST F.xi'!C75</f>
        <v>0</v>
      </c>
      <c r="D93" s="10">
        <f>'CHAIR OVERHEAD COST F.xi'!D75+'SLT OVERHEAD COST F.xi'!D75+'COUNCIL OVERHEAD COST F.xi'!D75+'PMD OVERHEAD COST F.xi'!D75+'AGRIC OVERHEAD COST F.xi'!D75+'FINANCE OVERHEAD COST F.xi'!D75+'WORKS OVERHEAD COST F.xi'!D75+'ESD OVERHEAD COST F.xi'!D75+'PHC OVERHEAD COST F.xi'!D75+'WATSAN OVERHEAD COST F.xi'!D75+'TRADITIONAL OVERHEAD COST F.xi'!D75</f>
        <v>0</v>
      </c>
      <c r="E93" s="10">
        <f>'CHAIR OVERHEAD COST F.xi'!E75+'SLT OVERHEAD COST F.xi'!E75+'COUNCIL OVERHEAD COST F.xi'!E75+'PMD OVERHEAD COST F.xi'!E75+'AGRIC OVERHEAD COST F.xi'!E75+'FINANCE OVERHEAD COST F.xi'!E75+'WORKS OVERHEAD COST F.xi'!E75+'ESD OVERHEAD COST F.xi'!E75+'PHC OVERHEAD COST F.xi'!E75+'WATSAN OVERHEAD COST F.xi'!E75+'TRADITIONAL OVERHEAD COST F.xi'!E75</f>
        <v>58000000</v>
      </c>
    </row>
    <row r="94" spans="1:5" x14ac:dyDescent="0.25">
      <c r="A94" s="6">
        <v>22021007</v>
      </c>
      <c r="B94" s="7" t="s">
        <v>227</v>
      </c>
      <c r="C94" s="10">
        <f>'CHAIR OVERHEAD COST F.xi'!C76+'SLT OVERHEAD COST F.xi'!C76+'COUNCIL OVERHEAD COST F.xi'!C76+'PMD OVERHEAD COST F.xi'!C76+'AGRIC OVERHEAD COST F.xi'!C76+'FINANCE OVERHEAD COST F.xi'!C76+'WORKS OVERHEAD COST F.xi'!C76+'ESD OVERHEAD COST F.xi'!C76+'PHC OVERHEAD COST F.xi'!C76+'WATSAN OVERHEAD COST F.xi'!C76+'TRADITIONAL OVERHEAD COST F.xi'!C76</f>
        <v>462000000</v>
      </c>
      <c r="D94" s="10">
        <f>'CHAIR OVERHEAD COST F.xi'!D76+'SLT OVERHEAD COST F.xi'!D76+'COUNCIL OVERHEAD COST F.xi'!D76+'PMD OVERHEAD COST F.xi'!D76+'AGRIC OVERHEAD COST F.xi'!D76+'FINANCE OVERHEAD COST F.xi'!D76+'WORKS OVERHEAD COST F.xi'!D76+'ESD OVERHEAD COST F.xi'!D76+'PHC OVERHEAD COST F.xi'!D76+'WATSAN OVERHEAD COST F.xi'!D76+'TRADITIONAL OVERHEAD COST F.xi'!D76</f>
        <v>86238832.359999999</v>
      </c>
      <c r="E94" s="10">
        <f>'CHAIR OVERHEAD COST F.xi'!E76+'SLT OVERHEAD COST F.xi'!E76+'COUNCIL OVERHEAD COST F.xi'!E76+'PMD OVERHEAD COST F.xi'!E76+'AGRIC OVERHEAD COST F.xi'!E76+'FINANCE OVERHEAD COST F.xi'!E76+'WORKS OVERHEAD COST F.xi'!E76+'ESD OVERHEAD COST F.xi'!E76+'PHC OVERHEAD COST F.xi'!E76+'WATSAN OVERHEAD COST F.xi'!E76+'TRADITIONAL OVERHEAD COST F.xi'!E76</f>
        <v>116300000</v>
      </c>
    </row>
    <row r="95" spans="1:5" x14ac:dyDescent="0.25">
      <c r="A95" s="6">
        <v>22021008</v>
      </c>
      <c r="B95" s="7" t="s">
        <v>228</v>
      </c>
      <c r="C95" s="10">
        <f>'CHAIR OVERHEAD COST F.xi'!C77+'SLT OVERHEAD COST F.xi'!C77+'COUNCIL OVERHEAD COST F.xi'!C77+'PMD OVERHEAD COST F.xi'!C77+'AGRIC OVERHEAD COST F.xi'!C77+'FINANCE OVERHEAD COST F.xi'!C77+'WORKS OVERHEAD COST F.xi'!C77+'ESD OVERHEAD COST F.xi'!C77+'PHC OVERHEAD COST F.xi'!C77+'WATSAN OVERHEAD COST F.xi'!C77+'TRADITIONAL OVERHEAD COST F.xi'!C77</f>
        <v>0</v>
      </c>
      <c r="D95" s="10">
        <f>'CHAIR OVERHEAD COST F.xi'!D77+'SLT OVERHEAD COST F.xi'!D77+'COUNCIL OVERHEAD COST F.xi'!D77+'PMD OVERHEAD COST F.xi'!D77+'AGRIC OVERHEAD COST F.xi'!D77+'FINANCE OVERHEAD COST F.xi'!D77+'WORKS OVERHEAD COST F.xi'!D77+'ESD OVERHEAD COST F.xi'!D77+'PHC OVERHEAD COST F.xi'!D77+'WATSAN OVERHEAD COST F.xi'!D77+'TRADITIONAL OVERHEAD COST F.xi'!D77</f>
        <v>0</v>
      </c>
      <c r="E95" s="10">
        <f>'CHAIR OVERHEAD COST F.xi'!E77+'SLT OVERHEAD COST F.xi'!E77+'COUNCIL OVERHEAD COST F.xi'!E77+'PMD OVERHEAD COST F.xi'!E77+'AGRIC OVERHEAD COST F.xi'!E77+'FINANCE OVERHEAD COST F.xi'!E77+'WORKS OVERHEAD COST F.xi'!E77+'ESD OVERHEAD COST F.xi'!E77+'PHC OVERHEAD COST F.xi'!E77+'WATSAN OVERHEAD COST F.xi'!E77+'TRADITIONAL OVERHEAD COST F.xi'!E77</f>
        <v>0</v>
      </c>
    </row>
    <row r="96" spans="1:5" x14ac:dyDescent="0.25">
      <c r="A96" s="6">
        <v>22021009</v>
      </c>
      <c r="B96" s="7" t="s">
        <v>229</v>
      </c>
      <c r="C96" s="10">
        <f>'CHAIR OVERHEAD COST F.xi'!C78+'SLT OVERHEAD COST F.xi'!C78+'COUNCIL OVERHEAD COST F.xi'!C78+'PMD OVERHEAD COST F.xi'!C78+'AGRIC OVERHEAD COST F.xi'!C78+'FINANCE OVERHEAD COST F.xi'!C78+'WORKS OVERHEAD COST F.xi'!C78+'ESD OVERHEAD COST F.xi'!C78+'PHC OVERHEAD COST F.xi'!C78+'WATSAN OVERHEAD COST F.xi'!C78+'TRADITIONAL OVERHEAD COST F.xi'!C78</f>
        <v>0</v>
      </c>
      <c r="D96" s="10">
        <f>'CHAIR OVERHEAD COST F.xi'!D78+'SLT OVERHEAD COST F.xi'!D78+'COUNCIL OVERHEAD COST F.xi'!D78+'PMD OVERHEAD COST F.xi'!D78+'AGRIC OVERHEAD COST F.xi'!D78+'FINANCE OVERHEAD COST F.xi'!D78+'WORKS OVERHEAD COST F.xi'!D78+'ESD OVERHEAD COST F.xi'!D78+'PHC OVERHEAD COST F.xi'!D78+'WATSAN OVERHEAD COST F.xi'!D78+'TRADITIONAL OVERHEAD COST F.xi'!D78</f>
        <v>0</v>
      </c>
      <c r="E96" s="10">
        <f>'CHAIR OVERHEAD COST F.xi'!E78+'SLT OVERHEAD COST F.xi'!E78+'COUNCIL OVERHEAD COST F.xi'!E78+'PMD OVERHEAD COST F.xi'!E78+'AGRIC OVERHEAD COST F.xi'!E78+'FINANCE OVERHEAD COST F.xi'!E78+'WORKS OVERHEAD COST F.xi'!E78+'ESD OVERHEAD COST F.xi'!E78+'PHC OVERHEAD COST F.xi'!E78+'WATSAN OVERHEAD COST F.xi'!E78+'TRADITIONAL OVERHEAD COST F.xi'!E78</f>
        <v>5000000</v>
      </c>
    </row>
    <row r="97" spans="1:5" x14ac:dyDescent="0.25">
      <c r="A97" s="6">
        <v>22021010</v>
      </c>
      <c r="B97" s="7" t="s">
        <v>230</v>
      </c>
      <c r="C97" s="10">
        <f>'CHAIR OVERHEAD COST F.xi'!C79+'SLT OVERHEAD COST F.xi'!C79+'COUNCIL OVERHEAD COST F.xi'!C79+'PMD OVERHEAD COST F.xi'!C79+'AGRIC OVERHEAD COST F.xi'!C79+'FINANCE OVERHEAD COST F.xi'!C79+'WORKS OVERHEAD COST F.xi'!C79+'ESD OVERHEAD COST F.xi'!C79+'PHC OVERHEAD COST F.xi'!C79+'WATSAN OVERHEAD COST F.xi'!C79+'TRADITIONAL OVERHEAD COST F.xi'!C79</f>
        <v>0</v>
      </c>
      <c r="D97" s="10">
        <f>'CHAIR OVERHEAD COST F.xi'!D79+'SLT OVERHEAD COST F.xi'!D79+'COUNCIL OVERHEAD COST F.xi'!D79+'PMD OVERHEAD COST F.xi'!D79+'AGRIC OVERHEAD COST F.xi'!D79+'FINANCE OVERHEAD COST F.xi'!D79+'WORKS OVERHEAD COST F.xi'!D79+'ESD OVERHEAD COST F.xi'!D79+'PHC OVERHEAD COST F.xi'!D79+'WATSAN OVERHEAD COST F.xi'!D79+'TRADITIONAL OVERHEAD COST F.xi'!D79</f>
        <v>0</v>
      </c>
      <c r="E97" s="10">
        <f>'CHAIR OVERHEAD COST F.xi'!E79+'SLT OVERHEAD COST F.xi'!E79+'COUNCIL OVERHEAD COST F.xi'!E79+'PMD OVERHEAD COST F.xi'!E79+'AGRIC OVERHEAD COST F.xi'!E79+'FINANCE OVERHEAD COST F.xi'!E79+'WORKS OVERHEAD COST F.xi'!E79+'ESD OVERHEAD COST F.xi'!E79+'PHC OVERHEAD COST F.xi'!E79+'WATSAN OVERHEAD COST F.xi'!E79+'TRADITIONAL OVERHEAD COST F.xi'!E79</f>
        <v>0</v>
      </c>
    </row>
    <row r="98" spans="1:5" x14ac:dyDescent="0.25">
      <c r="A98" s="6">
        <v>22021014</v>
      </c>
      <c r="B98" s="7" t="s">
        <v>231</v>
      </c>
      <c r="C98" s="10">
        <f>'CHAIR OVERHEAD COST F.xi'!C80+'SLT OVERHEAD COST F.xi'!C80+'COUNCIL OVERHEAD COST F.xi'!C80+'PMD OVERHEAD COST F.xi'!C80+'AGRIC OVERHEAD COST F.xi'!C80+'FINANCE OVERHEAD COST F.xi'!C80+'WORKS OVERHEAD COST F.xi'!C80+'ESD OVERHEAD COST F.xi'!C80+'PHC OVERHEAD COST F.xi'!C80+'WATSAN OVERHEAD COST F.xi'!C80+'TRADITIONAL OVERHEAD COST F.xi'!C80</f>
        <v>7000000</v>
      </c>
      <c r="D98" s="10">
        <f>'CHAIR OVERHEAD COST F.xi'!D80+'SLT OVERHEAD COST F.xi'!D80+'COUNCIL OVERHEAD COST F.xi'!D80+'PMD OVERHEAD COST F.xi'!D80+'AGRIC OVERHEAD COST F.xi'!D80+'FINANCE OVERHEAD COST F.xi'!D80+'WORKS OVERHEAD COST F.xi'!D80+'ESD OVERHEAD COST F.xi'!D80+'PHC OVERHEAD COST F.xi'!D80+'WATSAN OVERHEAD COST F.xi'!D80+'TRADITIONAL OVERHEAD COST F.xi'!D80</f>
        <v>3250000</v>
      </c>
      <c r="E98" s="10">
        <f>'CHAIR OVERHEAD COST F.xi'!E80+'SLT OVERHEAD COST F.xi'!E80+'COUNCIL OVERHEAD COST F.xi'!E80+'PMD OVERHEAD COST F.xi'!E80+'AGRIC OVERHEAD COST F.xi'!E80+'FINANCE OVERHEAD COST F.xi'!E80+'WORKS OVERHEAD COST F.xi'!E80+'ESD OVERHEAD COST F.xi'!E80+'PHC OVERHEAD COST F.xi'!E80+'WATSAN OVERHEAD COST F.xi'!E80+'TRADITIONAL OVERHEAD COST F.xi'!E80</f>
        <v>4000000</v>
      </c>
    </row>
    <row r="99" spans="1:5" x14ac:dyDescent="0.25">
      <c r="A99" s="6">
        <v>22021020</v>
      </c>
      <c r="B99" s="7" t="s">
        <v>232</v>
      </c>
      <c r="C99" s="10">
        <f>'CHAIR OVERHEAD COST F.xi'!C81+'SLT OVERHEAD COST F.xi'!C81+'COUNCIL OVERHEAD COST F.xi'!C81+'PMD OVERHEAD COST F.xi'!C81+'AGRIC OVERHEAD COST F.xi'!C81+'FINANCE OVERHEAD COST F.xi'!C81+'WORKS OVERHEAD COST F.xi'!C81+'ESD OVERHEAD COST F.xi'!C81+'PHC OVERHEAD COST F.xi'!C81+'WATSAN OVERHEAD COST F.xi'!C81+'TRADITIONAL OVERHEAD COST F.xi'!C81</f>
        <v>264308836.21000001</v>
      </c>
      <c r="D99" s="10">
        <f>'CHAIR OVERHEAD COST F.xi'!D81+'SLT OVERHEAD COST F.xi'!D81+'COUNCIL OVERHEAD COST F.xi'!D81+'PMD OVERHEAD COST F.xi'!D81+'AGRIC OVERHEAD COST F.xi'!D81+'FINANCE OVERHEAD COST F.xi'!D81+'WORKS OVERHEAD COST F.xi'!D81+'ESD OVERHEAD COST F.xi'!D81+'PHC OVERHEAD COST F.xi'!D81+'WATSAN OVERHEAD COST F.xi'!D81+'TRADITIONAL OVERHEAD COST F.xi'!D81</f>
        <v>87000000</v>
      </c>
      <c r="E99" s="10">
        <f>'CHAIR OVERHEAD COST F.xi'!E81+'SLT OVERHEAD COST F.xi'!E81+'COUNCIL OVERHEAD COST F.xi'!E81+'PMD OVERHEAD COST F.xi'!E81+'AGRIC OVERHEAD COST F.xi'!E81+'FINANCE OVERHEAD COST F.xi'!E81+'WORKS OVERHEAD COST F.xi'!E81+'ESD OVERHEAD COST F.xi'!E81+'PHC OVERHEAD COST F.xi'!E81+'WATSAN OVERHEAD COST F.xi'!E81+'TRADITIONAL OVERHEAD COST F.xi'!E81</f>
        <v>15000000</v>
      </c>
    </row>
    <row r="100" spans="1:5" x14ac:dyDescent="0.25">
      <c r="A100" s="6">
        <v>22021050</v>
      </c>
      <c r="B100" s="7" t="s">
        <v>541</v>
      </c>
      <c r="C100" s="10">
        <f>'CHAIR OVERHEAD COST F.xi'!C82+'SLT OVERHEAD COST F.xi'!C82+'COUNCIL OVERHEAD COST F.xi'!C82+'PMD OVERHEAD COST F.xi'!C82+'AGRIC OVERHEAD COST F.xi'!C82+'FINANCE OVERHEAD COST F.xi'!C82+'WORKS OVERHEAD COST F.xi'!C82+'ESD OVERHEAD COST F.xi'!C82+'PHC OVERHEAD COST F.xi'!C82+'WATSAN OVERHEAD COST F.xi'!C82+'TRADITIONAL OVERHEAD COST F.xi'!C82</f>
        <v>0</v>
      </c>
      <c r="D100" s="10">
        <f>'CHAIR OVERHEAD COST F.xi'!D82+'SLT OVERHEAD COST F.xi'!D82+'COUNCIL OVERHEAD COST F.xi'!D82+'PMD OVERHEAD COST F.xi'!D82+'AGRIC OVERHEAD COST F.xi'!D82+'FINANCE OVERHEAD COST F.xi'!D82+'WORKS OVERHEAD COST F.xi'!D82+'ESD OVERHEAD COST F.xi'!D82+'PHC OVERHEAD COST F.xi'!D82+'WATSAN OVERHEAD COST F.xi'!D82+'TRADITIONAL OVERHEAD COST F.xi'!D82</f>
        <v>0</v>
      </c>
      <c r="E100" s="10">
        <f>'CHAIR OVERHEAD COST F.xi'!E82+'SLT OVERHEAD COST F.xi'!E82+'COUNCIL OVERHEAD COST F.xi'!E82+'PMD OVERHEAD COST F.xi'!E82+'AGRIC OVERHEAD COST F.xi'!E82+'FINANCE OVERHEAD COST F.xi'!E82+'WORKS OVERHEAD COST F.xi'!E82+'ESD OVERHEAD COST F.xi'!E82+'PHC OVERHEAD COST F.xi'!E82+'WATSAN OVERHEAD COST F.xi'!E82+'TRADITIONAL OVERHEAD COST F.xi'!E82</f>
        <v>0</v>
      </c>
    </row>
    <row r="101" spans="1:5" x14ac:dyDescent="0.25">
      <c r="A101" s="6">
        <v>220210</v>
      </c>
      <c r="B101" s="7" t="s">
        <v>711</v>
      </c>
      <c r="C101" s="10">
        <f>'CHAIR OVERHEAD COST F.xi'!C82+'SLT OVERHEAD COST F.xi'!C82+'COUNCIL OVERHEAD COST F.xi'!C82+'PMD OVERHEAD COST F.xi'!C82+'AGRIC OVERHEAD COST F.xi'!C82+'FINANCE OVERHEAD COST F.xi'!C83+'WORKS OVERHEAD COST F.xi'!C82+'ESD OVERHEAD COST F.xi'!C82+'PHC OVERHEAD COST F.xi'!C82+'WATSAN OVERHEAD COST F.xi'!C82+'TRADITIONAL OVERHEAD COST F.xi'!C82</f>
        <v>500000000</v>
      </c>
      <c r="D101" s="10">
        <f>'CHAIR OVERHEAD COST F.xi'!D82+'SLT OVERHEAD COST F.xi'!D82+'COUNCIL OVERHEAD COST F.xi'!D82+'PMD OVERHEAD COST F.xi'!D82+'AGRIC OVERHEAD COST F.xi'!D82+'FINANCE OVERHEAD COST F.xi'!D83+'WORKS OVERHEAD COST F.xi'!D82+'ESD OVERHEAD COST F.xi'!D82+'PHC OVERHEAD COST F.xi'!D82+'WATSAN OVERHEAD COST F.xi'!D82+'TRADITIONAL OVERHEAD COST F.xi'!D82</f>
        <v>179464695.66999999</v>
      </c>
      <c r="E101" s="10">
        <f>'CHAIR OVERHEAD COST F.xi'!E82+'SLT OVERHEAD COST F.xi'!E82+'COUNCIL OVERHEAD COST F.xi'!E82+'PMD OVERHEAD COST F.xi'!E82+'AGRIC OVERHEAD COST F.xi'!E82+'FINANCE OVERHEAD COST F.xi'!E83+'WORKS OVERHEAD COST F.xi'!E82+'ESD OVERHEAD COST F.xi'!E82+'PHC OVERHEAD COST F.xi'!E82+'WATSAN OVERHEAD COST F.xi'!E82+'TRADITIONAL OVERHEAD COST F.xi'!E82</f>
        <v>200000000</v>
      </c>
    </row>
    <row r="102" spans="1:5" x14ac:dyDescent="0.25">
      <c r="A102" s="6">
        <v>22021052</v>
      </c>
      <c r="B102" s="7" t="s">
        <v>233</v>
      </c>
      <c r="C102" s="10">
        <f>'CHAIR OVERHEAD COST F.xi'!C83+'SLT OVERHEAD COST F.xi'!C83+'COUNCIL OVERHEAD COST F.xi'!C83+'PMD OVERHEAD COST F.xi'!C83+'AGRIC OVERHEAD COST F.xi'!C83+'FINANCE OVERHEAD COST F.xi'!C84+'WORKS OVERHEAD COST F.xi'!C83+'ESD OVERHEAD COST F.xi'!C83+'PHC OVERHEAD COST F.xi'!C83+'WATSAN OVERHEAD COST F.xi'!C83+'TRADITIONAL OVERHEAD COST F.xi'!C83</f>
        <v>5000000</v>
      </c>
      <c r="D102" s="10">
        <f>'CHAIR OVERHEAD COST F.xi'!D83+'SLT OVERHEAD COST F.xi'!D83+'COUNCIL OVERHEAD COST F.xi'!D83+'PMD OVERHEAD COST F.xi'!D83+'AGRIC OVERHEAD COST F.xi'!D83+'FINANCE OVERHEAD COST F.xi'!D84+'WORKS OVERHEAD COST F.xi'!D83+'ESD OVERHEAD COST F.xi'!D83+'PHC OVERHEAD COST F.xi'!D83+'WATSAN OVERHEAD COST F.xi'!D83+'TRADITIONAL OVERHEAD COST F.xi'!D83</f>
        <v>0</v>
      </c>
      <c r="E102" s="10">
        <f>'CHAIR OVERHEAD COST F.xi'!E83+'SLT OVERHEAD COST F.xi'!E83+'COUNCIL OVERHEAD COST F.xi'!E83+'PMD OVERHEAD COST F.xi'!E83+'AGRIC OVERHEAD COST F.xi'!E83+'FINANCE OVERHEAD COST F.xi'!E84+'WORKS OVERHEAD COST F.xi'!E83+'ESD OVERHEAD COST F.xi'!E83+'PHC OVERHEAD COST F.xi'!E83+'WATSAN OVERHEAD COST F.xi'!E83+'TRADITIONAL OVERHEAD COST F.xi'!E83</f>
        <v>12000000</v>
      </c>
    </row>
    <row r="103" spans="1:5" x14ac:dyDescent="0.25">
      <c r="A103" s="4">
        <v>2204</v>
      </c>
      <c r="B103" s="5" t="s">
        <v>234</v>
      </c>
      <c r="C103" s="11">
        <f>C104</f>
        <v>311596724.56</v>
      </c>
      <c r="D103" s="11">
        <f t="shared" ref="D103:E103" si="15">D104</f>
        <v>232553622.36000001</v>
      </c>
      <c r="E103" s="11">
        <f t="shared" si="15"/>
        <v>330594759.41000003</v>
      </c>
    </row>
    <row r="104" spans="1:5" x14ac:dyDescent="0.25">
      <c r="A104" s="4">
        <v>220401</v>
      </c>
      <c r="B104" s="5" t="s">
        <v>235</v>
      </c>
      <c r="C104" s="11">
        <f>SUM(C105:C106)</f>
        <v>311596724.56</v>
      </c>
      <c r="D104" s="11">
        <f t="shared" ref="D104:E104" si="16">SUM(D105:D106)</f>
        <v>232553622.36000001</v>
      </c>
      <c r="E104" s="11">
        <f t="shared" si="16"/>
        <v>330594759.41000003</v>
      </c>
    </row>
    <row r="105" spans="1:5" x14ac:dyDescent="0.25">
      <c r="A105" s="6">
        <v>22040105</v>
      </c>
      <c r="B105" s="7" t="s">
        <v>236</v>
      </c>
      <c r="C105" s="10">
        <f>'CHAIR OVERHEAD COST F.xi'!C86+'SLT OVERHEAD COST F.xi'!C86+'COUNCIL OVERHEAD COST F.xi'!C86+'PMD OVERHEAD COST F.xi'!C86+'AGRIC OVERHEAD COST F.xi'!C86+'FINANCE OVERHEAD COST F.xi'!C87+'WORKS OVERHEAD COST F.xi'!C86+'ESD OVERHEAD COST F.xi'!C86+'PHC OVERHEAD COST F.xi'!C86+'WATSAN OVERHEAD COST F.xi'!C86+'TRADITIONAL OVERHEAD COST F.xi'!C86</f>
        <v>311596724.56</v>
      </c>
      <c r="D105" s="10">
        <f>'CHAIR OVERHEAD COST F.xi'!D86+'SLT OVERHEAD COST F.xi'!D86+'COUNCIL OVERHEAD COST F.xi'!D86+'PMD OVERHEAD COST F.xi'!D86+'AGRIC OVERHEAD COST F.xi'!D86+'FINANCE OVERHEAD COST F.xi'!D87+'WORKS OVERHEAD COST F.xi'!D86+'ESD OVERHEAD COST F.xi'!D86+'PHC OVERHEAD COST F.xi'!D86+'WATSAN OVERHEAD COST F.xi'!D86+'TRADITIONAL OVERHEAD COST F.xi'!D86</f>
        <v>232553622.36000001</v>
      </c>
      <c r="E105" s="10">
        <f>'CHAIR OVERHEAD COST F.xi'!E86+'SLT OVERHEAD COST F.xi'!E86+'COUNCIL OVERHEAD COST F.xi'!E86+'PMD OVERHEAD COST F.xi'!E86+'AGRIC OVERHEAD COST F.xi'!E86+'FINANCE OVERHEAD COST F.xi'!E87+'WORKS OVERHEAD COST F.xi'!E86+'ESD OVERHEAD COST F.xi'!E86+'PHC OVERHEAD COST F.xi'!E86+'WATSAN OVERHEAD COST F.xi'!E86+'TRADITIONAL OVERHEAD COST F.xi'!E86</f>
        <v>330594759.41000003</v>
      </c>
    </row>
    <row r="106" spans="1:5" x14ac:dyDescent="0.25">
      <c r="A106" s="6">
        <v>22040109</v>
      </c>
      <c r="B106" s="7" t="s">
        <v>237</v>
      </c>
      <c r="C106" s="10">
        <f>'CHAIR OVERHEAD COST F.xi'!C87+'SLT OVERHEAD COST F.xi'!C87+'COUNCIL OVERHEAD COST F.xi'!C87+'PMD OVERHEAD COST F.xi'!C87+'AGRIC OVERHEAD COST F.xi'!C87+'WORKS OVERHEAD COST F.xi'!C87+'ESD OVERHEAD COST F.xi'!C87+'PHC OVERHEAD COST F.xi'!C87+'WATSAN OVERHEAD COST F.xi'!C87+'TRADITIONAL OVERHEAD COST F.xi'!C87+'FINANCE OVERHEAD COST F.xi'!C88</f>
        <v>0</v>
      </c>
      <c r="D106" s="10">
        <f>'CHAIR OVERHEAD COST F.xi'!D87+'SLT OVERHEAD COST F.xi'!D87+'COUNCIL OVERHEAD COST F.xi'!D87+'PMD OVERHEAD COST F.xi'!D87+'AGRIC OVERHEAD COST F.xi'!D87+'WORKS OVERHEAD COST F.xi'!D87+'ESD OVERHEAD COST F.xi'!D87+'PHC OVERHEAD COST F.xi'!D87+'WATSAN OVERHEAD COST F.xi'!D87+'TRADITIONAL OVERHEAD COST F.xi'!D87+'FINANCE OVERHEAD COST F.xi'!D88</f>
        <v>0</v>
      </c>
      <c r="E106" s="10">
        <f>'CHAIR OVERHEAD COST F.xi'!E87+'SLT OVERHEAD COST F.xi'!E87+'COUNCIL OVERHEAD COST F.xi'!E87+'PMD OVERHEAD COST F.xi'!E87+'AGRIC OVERHEAD COST F.xi'!E87+'WORKS OVERHEAD COST F.xi'!E87+'ESD OVERHEAD COST F.xi'!E87+'PHC OVERHEAD COST F.xi'!E87+'WATSAN OVERHEAD COST F.xi'!E87+'TRADITIONAL OVERHEAD COST F.xi'!E87+'FINANCE OVERHEAD COST F.xi'!E88</f>
        <v>0</v>
      </c>
    </row>
    <row r="107" spans="1:5" x14ac:dyDescent="0.25">
      <c r="A107" s="4">
        <v>2205</v>
      </c>
      <c r="B107" s="5" t="s">
        <v>542</v>
      </c>
      <c r="C107" s="12">
        <f>C108</f>
        <v>51700000</v>
      </c>
      <c r="D107" s="12">
        <f t="shared" ref="D107:E107" si="17">D108</f>
        <v>51565824.060000002</v>
      </c>
      <c r="E107" s="12">
        <f t="shared" si="17"/>
        <v>52000000</v>
      </c>
    </row>
    <row r="108" spans="1:5" x14ac:dyDescent="0.25">
      <c r="A108" s="4">
        <v>220501</v>
      </c>
      <c r="B108" s="5" t="s">
        <v>543</v>
      </c>
      <c r="C108" s="12">
        <f>SUM(C109:C111)</f>
        <v>51700000</v>
      </c>
      <c r="D108" s="12">
        <f t="shared" ref="D108:E108" si="18">SUM(D109:D111)</f>
        <v>51565824.060000002</v>
      </c>
      <c r="E108" s="12">
        <f t="shared" si="18"/>
        <v>52000000</v>
      </c>
    </row>
    <row r="109" spans="1:5" x14ac:dyDescent="0.25">
      <c r="A109" s="6">
        <v>22050105</v>
      </c>
      <c r="B109" s="7" t="s">
        <v>544</v>
      </c>
      <c r="C109" s="10">
        <f>'CHAIR OVERHEAD COST F.xi'!C90+'SLT OVERHEAD COST F.xi'!C90+'COUNCIL OVERHEAD COST F.xi'!C90+'PMD OVERHEAD COST F.xi'!C90+'AGRIC OVERHEAD COST F.xi'!C90+'FINANCE OVERHEAD COST F.xi'!C91+'WORKS OVERHEAD COST F.xi'!C90+'ESD OVERHEAD COST F.xi'!C90+'PHC OVERHEAD COST F.xi'!C90+'WATSAN OVERHEAD COST F.xi'!C90+'TRADITIONAL OVERHEAD COST F.xi'!C90</f>
        <v>0</v>
      </c>
      <c r="D109" s="10">
        <f>'CHAIR OVERHEAD COST F.xi'!D90+'SLT OVERHEAD COST F.xi'!D90+'COUNCIL OVERHEAD COST F.xi'!D90+'PMD OVERHEAD COST F.xi'!D90+'AGRIC OVERHEAD COST F.xi'!D90+'FINANCE OVERHEAD COST F.xi'!D91+'WORKS OVERHEAD COST F.xi'!D90+'ESD OVERHEAD COST F.xi'!D90+'PHC OVERHEAD COST F.xi'!D90+'WATSAN OVERHEAD COST F.xi'!D90+'TRADITIONAL OVERHEAD COST F.xi'!D90</f>
        <v>0</v>
      </c>
      <c r="E109" s="10">
        <f>'CHAIR OVERHEAD COST F.xi'!E90+'SLT OVERHEAD COST F.xi'!E90+'COUNCIL OVERHEAD COST F.xi'!E90+'PMD OVERHEAD COST F.xi'!E90+'AGRIC OVERHEAD COST F.xi'!E90+'FINANCE OVERHEAD COST F.xi'!E91+'WORKS OVERHEAD COST F.xi'!E90+'ESD OVERHEAD COST F.xi'!E90+'PHC OVERHEAD COST F.xi'!E90+'WATSAN OVERHEAD COST F.xi'!E90+'TRADITIONAL OVERHEAD COST F.xi'!E90</f>
        <v>2000000</v>
      </c>
    </row>
    <row r="110" spans="1:5" x14ac:dyDescent="0.25">
      <c r="A110" s="6">
        <v>22050108</v>
      </c>
      <c r="B110" s="7" t="s">
        <v>545</v>
      </c>
      <c r="C110" s="10">
        <f>'CHAIR OVERHEAD COST F.xi'!C91+'SLT OVERHEAD COST F.xi'!C91+'COUNCIL OVERHEAD COST F.xi'!C91+'PMD OVERHEAD COST F.xi'!C91+'AGRIC OVERHEAD COST F.xi'!C91+'FINANCE OVERHEAD COST F.xi'!C92+'WORKS OVERHEAD COST F.xi'!C91+'ESD OVERHEAD COST F.xi'!C91+'PHC OVERHEAD COST F.xi'!C91+'WATSAN OVERHEAD COST F.xi'!C91+'TRADITIONAL OVERHEAD COST F.xi'!C91</f>
        <v>51700000</v>
      </c>
      <c r="D110" s="10">
        <f>'CHAIR OVERHEAD COST F.xi'!D91+'SLT OVERHEAD COST F.xi'!D91+'COUNCIL OVERHEAD COST F.xi'!D91+'PMD OVERHEAD COST F.xi'!D91+'AGRIC OVERHEAD COST F.xi'!D91+'FINANCE OVERHEAD COST F.xi'!D92+'WORKS OVERHEAD COST F.xi'!D91+'ESD OVERHEAD COST F.xi'!D91+'PHC OVERHEAD COST F.xi'!D91+'WATSAN OVERHEAD COST F.xi'!D91+'TRADITIONAL OVERHEAD COST F.xi'!D91</f>
        <v>51565824.060000002</v>
      </c>
      <c r="E110" s="10">
        <f>'CHAIR OVERHEAD COST F.xi'!E91+'SLT OVERHEAD COST F.xi'!E91+'COUNCIL OVERHEAD COST F.xi'!E91+'PMD OVERHEAD COST F.xi'!E91+'AGRIC OVERHEAD COST F.xi'!E91+'FINANCE OVERHEAD COST F.xi'!E92+'WORKS OVERHEAD COST F.xi'!E91+'ESD OVERHEAD COST F.xi'!E91+'PHC OVERHEAD COST F.xi'!E91+'WATSAN OVERHEAD COST F.xi'!E91+'TRADITIONAL OVERHEAD COST F.xi'!E91</f>
        <v>50000000</v>
      </c>
    </row>
    <row r="111" spans="1:5" x14ac:dyDescent="0.25">
      <c r="A111" s="6">
        <v>22050110</v>
      </c>
      <c r="B111" s="7" t="s">
        <v>546</v>
      </c>
      <c r="C111" s="10">
        <f>'CHAIR OVERHEAD COST F.xi'!C92+'SLT OVERHEAD COST F.xi'!C92+'COUNCIL OVERHEAD COST F.xi'!C92+'PMD OVERHEAD COST F.xi'!C92+'AGRIC OVERHEAD COST F.xi'!C92+'FINANCE OVERHEAD COST F.xi'!C93+'WORKS OVERHEAD COST F.xi'!C92+'ESD OVERHEAD COST F.xi'!C92+'PHC OVERHEAD COST F.xi'!C92+'WATSAN OVERHEAD COST F.xi'!C92+'TRADITIONAL OVERHEAD COST F.xi'!C92</f>
        <v>0</v>
      </c>
      <c r="D111" s="10">
        <f>'CHAIR OVERHEAD COST F.xi'!D92+'SLT OVERHEAD COST F.xi'!D92+'COUNCIL OVERHEAD COST F.xi'!D92+'PMD OVERHEAD COST F.xi'!D92+'AGRIC OVERHEAD COST F.xi'!D92+'FINANCE OVERHEAD COST F.xi'!D93+'WORKS OVERHEAD COST F.xi'!D92+'ESD OVERHEAD COST F.xi'!D92+'PHC OVERHEAD COST F.xi'!D92+'WATSAN OVERHEAD COST F.xi'!D92+'TRADITIONAL OVERHEAD COST F.xi'!D92</f>
        <v>0</v>
      </c>
      <c r="E111" s="10">
        <f>'CHAIR OVERHEAD COST F.xi'!E92+'SLT OVERHEAD COST F.xi'!E92+'COUNCIL OVERHEAD COST F.xi'!E92+'PMD OVERHEAD COST F.xi'!E92+'AGRIC OVERHEAD COST F.xi'!E92+'FINANCE OVERHEAD COST F.xi'!E93+'WORKS OVERHEAD COST F.xi'!E92+'ESD OVERHEAD COST F.xi'!E92+'PHC OVERHEAD COST F.xi'!E92+'WATSAN OVERHEAD COST F.xi'!E92+'TRADITIONAL OVERHEAD COST F.xi'!E92</f>
        <v>0</v>
      </c>
    </row>
    <row r="112" spans="1:5" x14ac:dyDescent="0.25">
      <c r="A112" s="4">
        <v>2206</v>
      </c>
      <c r="B112" s="5" t="s">
        <v>534</v>
      </c>
      <c r="C112" s="12">
        <f>C113+C115</f>
        <v>613000000</v>
      </c>
      <c r="D112" s="12">
        <f t="shared" ref="D112:E112" si="19">D113+D115</f>
        <v>586853055.46000004</v>
      </c>
      <c r="E112" s="12">
        <f t="shared" si="19"/>
        <v>230000000</v>
      </c>
    </row>
    <row r="113" spans="1:5" x14ac:dyDescent="0.25">
      <c r="A113" s="4">
        <v>220603</v>
      </c>
      <c r="B113" s="5" t="s">
        <v>547</v>
      </c>
      <c r="C113" s="12">
        <f>C114</f>
        <v>0</v>
      </c>
      <c r="D113" s="12">
        <f t="shared" ref="D113:E113" si="20">D114</f>
        <v>0</v>
      </c>
      <c r="E113" s="12">
        <f t="shared" si="20"/>
        <v>0</v>
      </c>
    </row>
    <row r="114" spans="1:5" ht="30" x14ac:dyDescent="0.25">
      <c r="A114" s="6">
        <v>22060301</v>
      </c>
      <c r="B114" s="7" t="s">
        <v>548</v>
      </c>
      <c r="C114" s="10">
        <f>'CHAIR OVERHEAD COST F.xi'!C95+'SLT OVERHEAD COST F.xi'!C95+'COUNCIL OVERHEAD COST F.xi'!C95+'PMD OVERHEAD COST F.xi'!C95+'AGRIC OVERHEAD COST F.xi'!C95+'FINANCE OVERHEAD COST F.xi'!C96+'WORKS OVERHEAD COST F.xi'!C95+'ESD OVERHEAD COST F.xi'!C95+'PHC OVERHEAD COST F.xi'!C95+'WATSAN OVERHEAD COST F.xi'!C95+'TRADITIONAL OVERHEAD COST F.xi'!C95</f>
        <v>0</v>
      </c>
      <c r="D114" s="10">
        <f>'CHAIR OVERHEAD COST F.xi'!D95+'SLT OVERHEAD COST F.xi'!D95+'COUNCIL OVERHEAD COST F.xi'!D95+'PMD OVERHEAD COST F.xi'!D95+'AGRIC OVERHEAD COST F.xi'!D95+'FINANCE OVERHEAD COST F.xi'!D96+'WORKS OVERHEAD COST F.xi'!D95+'ESD OVERHEAD COST F.xi'!D95+'PHC OVERHEAD COST F.xi'!D95+'WATSAN OVERHEAD COST F.xi'!D95+'TRADITIONAL OVERHEAD COST F.xi'!D95</f>
        <v>0</v>
      </c>
      <c r="E114" s="10">
        <f>'CHAIR OVERHEAD COST F.xi'!E95+'SLT OVERHEAD COST F.xi'!E95+'COUNCIL OVERHEAD COST F.xi'!E95+'PMD OVERHEAD COST F.xi'!E95+'AGRIC OVERHEAD COST F.xi'!E95+'FINANCE OVERHEAD COST F.xi'!E96+'WORKS OVERHEAD COST F.xi'!E95+'ESD OVERHEAD COST F.xi'!E95+'PHC OVERHEAD COST F.xi'!E95+'WATSAN OVERHEAD COST F.xi'!E95+'TRADITIONAL OVERHEAD COST F.xi'!E95</f>
        <v>0</v>
      </c>
    </row>
    <row r="115" spans="1:5" x14ac:dyDescent="0.25">
      <c r="A115" s="4">
        <v>220604</v>
      </c>
      <c r="B115" s="5" t="s">
        <v>549</v>
      </c>
      <c r="C115" s="12">
        <f>SUM(C116:C117)</f>
        <v>613000000</v>
      </c>
      <c r="D115" s="12">
        <f t="shared" ref="D115:E115" si="21">SUM(D116:D117)</f>
        <v>586853055.46000004</v>
      </c>
      <c r="E115" s="12">
        <f t="shared" si="21"/>
        <v>230000000</v>
      </c>
    </row>
    <row r="116" spans="1:5" ht="30" x14ac:dyDescent="0.25">
      <c r="A116" s="6">
        <v>22060401</v>
      </c>
      <c r="B116" s="7" t="s">
        <v>550</v>
      </c>
      <c r="C116" s="10">
        <f>'CHAIR OVERHEAD COST F.xi'!C97+'SLT OVERHEAD COST F.xi'!C97+'COUNCIL OVERHEAD COST F.xi'!C97+'PMD OVERHEAD COST F.xi'!C97+'AGRIC OVERHEAD COST F.xi'!C97+'FINANCE OVERHEAD COST F.xi'!C98+'WORKS OVERHEAD COST F.xi'!C97+'ESD OVERHEAD COST F.xi'!C97+'PHC OVERHEAD COST F.xi'!C97+'WATSAN OVERHEAD COST F.xi'!C97+'TRADITIONAL OVERHEAD COST F.xi'!C97</f>
        <v>613000000</v>
      </c>
      <c r="D116" s="10">
        <f>'CHAIR OVERHEAD COST F.xi'!D97+'SLT OVERHEAD COST F.xi'!D97+'COUNCIL OVERHEAD COST F.xi'!D97+'PMD OVERHEAD COST F.xi'!D97+'AGRIC OVERHEAD COST F.xi'!D97+'FINANCE OVERHEAD COST F.xi'!D98+'WORKS OVERHEAD COST F.xi'!D97+'ESD OVERHEAD COST F.xi'!D97+'PHC OVERHEAD COST F.xi'!D97+'WATSAN OVERHEAD COST F.xi'!D97+'TRADITIONAL OVERHEAD COST F.xi'!D97</f>
        <v>586853055.46000004</v>
      </c>
      <c r="E116" s="10">
        <f>'CHAIR OVERHEAD COST F.xi'!E97+'SLT OVERHEAD COST F.xi'!E97+'COUNCIL OVERHEAD COST F.xi'!E97+'PMD OVERHEAD COST F.xi'!E97+'AGRIC OVERHEAD COST F.xi'!E97+'FINANCE OVERHEAD COST F.xi'!E98+'WORKS OVERHEAD COST F.xi'!E97+'ESD OVERHEAD COST F.xi'!E97+'PHC OVERHEAD COST F.xi'!E97+'WATSAN OVERHEAD COST F.xi'!E97+'TRADITIONAL OVERHEAD COST F.xi'!E97</f>
        <v>230000000</v>
      </c>
    </row>
    <row r="117" spans="1:5" hidden="1" x14ac:dyDescent="0.25">
      <c r="A117" s="6"/>
      <c r="B117" s="7"/>
      <c r="C117" s="10"/>
      <c r="D117" s="10"/>
      <c r="E117" s="10"/>
    </row>
    <row r="118" spans="1:5" x14ac:dyDescent="0.25">
      <c r="A118" s="4">
        <v>3</v>
      </c>
      <c r="B118" s="5" t="s">
        <v>238</v>
      </c>
      <c r="C118" s="11">
        <f>C119+C161+C171</f>
        <v>3838643537.1100001</v>
      </c>
      <c r="D118" s="11">
        <f t="shared" ref="D118:E118" si="22">D119+D161+D171</f>
        <v>1614494373.26</v>
      </c>
      <c r="E118" s="11">
        <f t="shared" si="22"/>
        <v>4990493815.2399998</v>
      </c>
    </row>
    <row r="119" spans="1:5" x14ac:dyDescent="0.25">
      <c r="A119" s="4">
        <v>32</v>
      </c>
      <c r="B119" s="5" t="s">
        <v>239</v>
      </c>
      <c r="C119" s="11">
        <f>C120</f>
        <v>3838643537.1100001</v>
      </c>
      <c r="D119" s="11">
        <f t="shared" ref="D119:E119" si="23">D120</f>
        <v>1614494373.26</v>
      </c>
      <c r="E119" s="11">
        <f t="shared" si="23"/>
        <v>4990493815.2399998</v>
      </c>
    </row>
    <row r="120" spans="1:5" ht="30" x14ac:dyDescent="0.25">
      <c r="A120" s="4">
        <v>3201</v>
      </c>
      <c r="B120" s="5" t="s">
        <v>240</v>
      </c>
      <c r="C120" s="11">
        <f>C121+C125+C138+C141+C143+C147+C151+C156</f>
        <v>3838643537.1100001</v>
      </c>
      <c r="D120" s="11">
        <f t="shared" ref="D120:E120" si="24">D121+D125+D138+D141+D143+D147+D151+D156</f>
        <v>1614494373.26</v>
      </c>
      <c r="E120" s="11">
        <f t="shared" si="24"/>
        <v>4990493815.2399998</v>
      </c>
    </row>
    <row r="121" spans="1:5" x14ac:dyDescent="0.25">
      <c r="A121" s="4">
        <v>320101</v>
      </c>
      <c r="B121" s="5" t="s">
        <v>241</v>
      </c>
      <c r="C121" s="11">
        <f>'SUMMARY OF CAPITAL EXP F.viii'!C5</f>
        <v>1007000000</v>
      </c>
      <c r="D121" s="11">
        <f>'SUMMARY OF CAPITAL EXP F.viii'!D5</f>
        <v>596175706.01999998</v>
      </c>
      <c r="E121" s="11">
        <f>'SUMMARY OF CAPITAL EXP F.viii'!E5</f>
        <v>973500000</v>
      </c>
    </row>
    <row r="122" spans="1:5" hidden="1" x14ac:dyDescent="0.25">
      <c r="A122" s="6">
        <v>32010101</v>
      </c>
      <c r="B122" s="7" t="s">
        <v>242</v>
      </c>
      <c r="C122" s="10"/>
      <c r="D122" s="10"/>
      <c r="E122" s="10"/>
    </row>
    <row r="123" spans="1:5" hidden="1" x14ac:dyDescent="0.25">
      <c r="A123" s="6">
        <v>32010102</v>
      </c>
      <c r="B123" s="7" t="s">
        <v>243</v>
      </c>
      <c r="C123" s="10"/>
      <c r="D123" s="10"/>
      <c r="E123" s="10"/>
    </row>
    <row r="124" spans="1:5" hidden="1" x14ac:dyDescent="0.25">
      <c r="A124" s="6">
        <v>32010104</v>
      </c>
      <c r="B124" s="7" t="s">
        <v>244</v>
      </c>
      <c r="C124" s="10"/>
      <c r="D124" s="10"/>
      <c r="E124" s="10"/>
    </row>
    <row r="125" spans="1:5" x14ac:dyDescent="0.25">
      <c r="A125" s="4">
        <v>320102</v>
      </c>
      <c r="B125" s="5" t="s">
        <v>245</v>
      </c>
      <c r="C125" s="11">
        <f>'SUMMARY OF CAPITAL EXP F.viii'!C6</f>
        <v>1765758730.1100001</v>
      </c>
      <c r="D125" s="11">
        <f>'SUMMARY OF CAPITAL EXP F.viii'!D6</f>
        <v>358278221.91000003</v>
      </c>
      <c r="E125" s="11">
        <f>'SUMMARY OF CAPITAL EXP F.viii'!E6</f>
        <v>3254993815.2399998</v>
      </c>
    </row>
    <row r="126" spans="1:5" hidden="1" x14ac:dyDescent="0.25">
      <c r="A126" s="6">
        <v>32010202</v>
      </c>
      <c r="B126" s="7" t="s">
        <v>246</v>
      </c>
      <c r="C126" s="10"/>
      <c r="D126" s="10"/>
      <c r="E126" s="10"/>
    </row>
    <row r="127" spans="1:5" hidden="1" x14ac:dyDescent="0.25">
      <c r="A127" s="6">
        <v>32010205</v>
      </c>
      <c r="B127" s="7" t="s">
        <v>247</v>
      </c>
      <c r="C127" s="10"/>
      <c r="D127" s="10"/>
      <c r="E127" s="10"/>
    </row>
    <row r="128" spans="1:5" hidden="1" x14ac:dyDescent="0.25">
      <c r="A128" s="6">
        <v>32010206</v>
      </c>
      <c r="B128" s="7" t="s">
        <v>248</v>
      </c>
      <c r="C128" s="10"/>
      <c r="D128" s="10"/>
      <c r="E128" s="10"/>
    </row>
    <row r="129" spans="1:5" hidden="1" x14ac:dyDescent="0.25">
      <c r="A129" s="6">
        <v>32010207</v>
      </c>
      <c r="B129" s="7" t="s">
        <v>249</v>
      </c>
      <c r="C129" s="10"/>
      <c r="D129" s="10"/>
      <c r="E129" s="10"/>
    </row>
    <row r="130" spans="1:5" hidden="1" x14ac:dyDescent="0.25">
      <c r="A130" s="6">
        <v>32010208</v>
      </c>
      <c r="B130" s="7" t="s">
        <v>250</v>
      </c>
      <c r="C130" s="10"/>
      <c r="D130" s="10"/>
      <c r="E130" s="10"/>
    </row>
    <row r="131" spans="1:5" hidden="1" x14ac:dyDescent="0.25">
      <c r="A131" s="6">
        <v>32010209</v>
      </c>
      <c r="B131" s="7" t="s">
        <v>251</v>
      </c>
      <c r="C131" s="10"/>
      <c r="D131" s="10"/>
      <c r="E131" s="10"/>
    </row>
    <row r="132" spans="1:5" hidden="1" x14ac:dyDescent="0.25">
      <c r="A132" s="6">
        <v>32010210</v>
      </c>
      <c r="B132" s="7" t="s">
        <v>252</v>
      </c>
      <c r="C132" s="10"/>
      <c r="D132" s="10"/>
      <c r="E132" s="10"/>
    </row>
    <row r="133" spans="1:5" ht="30" hidden="1" x14ac:dyDescent="0.25">
      <c r="A133" s="6">
        <v>32010211</v>
      </c>
      <c r="B133" s="7" t="s">
        <v>253</v>
      </c>
      <c r="C133" s="10"/>
      <c r="D133" s="10"/>
      <c r="E133" s="10"/>
    </row>
    <row r="134" spans="1:5" hidden="1" x14ac:dyDescent="0.25">
      <c r="A134" s="6">
        <v>32010212</v>
      </c>
      <c r="B134" s="7" t="s">
        <v>254</v>
      </c>
      <c r="C134" s="10"/>
      <c r="D134" s="10"/>
      <c r="E134" s="10"/>
    </row>
    <row r="135" spans="1:5" hidden="1" x14ac:dyDescent="0.25">
      <c r="A135" s="6">
        <v>32010213</v>
      </c>
      <c r="B135" s="7" t="s">
        <v>255</v>
      </c>
      <c r="C135" s="10"/>
      <c r="D135" s="10"/>
      <c r="E135" s="10"/>
    </row>
    <row r="136" spans="1:5" hidden="1" x14ac:dyDescent="0.25">
      <c r="A136" s="6">
        <v>32010214</v>
      </c>
      <c r="B136" s="7" t="s">
        <v>256</v>
      </c>
      <c r="C136" s="10"/>
      <c r="D136" s="10"/>
      <c r="E136" s="10"/>
    </row>
    <row r="137" spans="1:5" hidden="1" x14ac:dyDescent="0.25">
      <c r="A137" s="6">
        <v>32010215</v>
      </c>
      <c r="B137" s="7" t="s">
        <v>257</v>
      </c>
      <c r="C137" s="10"/>
      <c r="D137" s="10"/>
      <c r="E137" s="10"/>
    </row>
    <row r="138" spans="1:5" x14ac:dyDescent="0.25">
      <c r="A138" s="4">
        <v>320103</v>
      </c>
      <c r="B138" s="5" t="s">
        <v>258</v>
      </c>
      <c r="C138" s="11">
        <f>'SUMMARY OF CAPITAL EXP F.viii'!C7</f>
        <v>15000000</v>
      </c>
      <c r="D138" s="11">
        <f>'SUMMARY OF CAPITAL EXP F.viii'!D7</f>
        <v>11820485</v>
      </c>
      <c r="E138" s="11">
        <f>'SUMMARY OF CAPITAL EXP F.viii'!E7</f>
        <v>0</v>
      </c>
    </row>
    <row r="139" spans="1:5" hidden="1" x14ac:dyDescent="0.25">
      <c r="A139" s="6">
        <v>32010304</v>
      </c>
      <c r="B139" s="7" t="s">
        <v>259</v>
      </c>
      <c r="C139" s="10"/>
      <c r="D139" s="10"/>
      <c r="E139" s="10"/>
    </row>
    <row r="140" spans="1:5" hidden="1" x14ac:dyDescent="0.25">
      <c r="A140" s="6">
        <v>32010305</v>
      </c>
      <c r="B140" s="7" t="s">
        <v>260</v>
      </c>
      <c r="C140" s="10"/>
      <c r="D140" s="10"/>
      <c r="E140" s="10"/>
    </row>
    <row r="141" spans="1:5" x14ac:dyDescent="0.25">
      <c r="A141" s="4">
        <v>320104</v>
      </c>
      <c r="B141" s="5" t="s">
        <v>261</v>
      </c>
      <c r="C141" s="11">
        <f>'SUMMARY OF CAPITAL EXP F.viii'!C8</f>
        <v>397000000</v>
      </c>
      <c r="D141" s="11">
        <f>'SUMMARY OF CAPITAL EXP F.viii'!D8</f>
        <v>177997167</v>
      </c>
      <c r="E141" s="11">
        <f>'SUMMARY OF CAPITAL EXP F.viii'!E8</f>
        <v>300000000</v>
      </c>
    </row>
    <row r="142" spans="1:5" hidden="1" x14ac:dyDescent="0.25">
      <c r="A142" s="6">
        <v>32010405</v>
      </c>
      <c r="B142" s="7" t="s">
        <v>262</v>
      </c>
      <c r="C142" s="10"/>
      <c r="D142" s="10"/>
      <c r="E142" s="10"/>
    </row>
    <row r="143" spans="1:5" x14ac:dyDescent="0.25">
      <c r="A143" s="4">
        <v>320105</v>
      </c>
      <c r="B143" s="5" t="s">
        <v>263</v>
      </c>
      <c r="C143" s="11">
        <f>'SUMMARY OF CAPITAL EXP F.viii'!C9</f>
        <v>0</v>
      </c>
      <c r="D143" s="11">
        <f>'SUMMARY OF CAPITAL EXP F.viii'!D9</f>
        <v>0</v>
      </c>
      <c r="E143" s="11">
        <f>'SUMMARY OF CAPITAL EXP F.viii'!E9</f>
        <v>0</v>
      </c>
    </row>
    <row r="144" spans="1:5" hidden="1" x14ac:dyDescent="0.25">
      <c r="A144" s="6">
        <v>32010501</v>
      </c>
      <c r="B144" s="7" t="s">
        <v>264</v>
      </c>
      <c r="C144" s="10"/>
      <c r="D144" s="10"/>
      <c r="E144" s="10"/>
    </row>
    <row r="145" spans="1:5" hidden="1" x14ac:dyDescent="0.25">
      <c r="A145" s="6">
        <v>32010502</v>
      </c>
      <c r="B145" s="7" t="s">
        <v>265</v>
      </c>
      <c r="C145" s="10"/>
      <c r="D145" s="10"/>
      <c r="E145" s="10"/>
    </row>
    <row r="146" spans="1:5" hidden="1" x14ac:dyDescent="0.25">
      <c r="A146" s="6">
        <v>32010555</v>
      </c>
      <c r="B146" s="7" t="s">
        <v>266</v>
      </c>
      <c r="C146" s="10"/>
      <c r="D146" s="10"/>
      <c r="E146" s="10"/>
    </row>
    <row r="147" spans="1:5" x14ac:dyDescent="0.25">
      <c r="A147" s="4">
        <v>320106</v>
      </c>
      <c r="B147" s="5" t="s">
        <v>267</v>
      </c>
      <c r="C147" s="11">
        <f>'SUMMARY OF CAPITAL EXP F.viii'!C10</f>
        <v>0</v>
      </c>
      <c r="D147" s="11">
        <f>'SUMMARY OF CAPITAL EXP F.viii'!D10</f>
        <v>0</v>
      </c>
      <c r="E147" s="11">
        <f>'SUMMARY OF CAPITAL EXP F.viii'!E10</f>
        <v>30000000</v>
      </c>
    </row>
    <row r="148" spans="1:5" hidden="1" x14ac:dyDescent="0.25">
      <c r="A148" s="6">
        <v>32010601</v>
      </c>
      <c r="B148" s="7" t="s">
        <v>268</v>
      </c>
      <c r="C148" s="10"/>
      <c r="D148" s="10"/>
      <c r="E148" s="10"/>
    </row>
    <row r="149" spans="1:5" hidden="1" x14ac:dyDescent="0.25">
      <c r="A149" s="6">
        <v>32010602</v>
      </c>
      <c r="B149" s="7" t="s">
        <v>269</v>
      </c>
      <c r="C149" s="10"/>
      <c r="D149" s="10"/>
      <c r="E149" s="10"/>
    </row>
    <row r="150" spans="1:5" hidden="1" x14ac:dyDescent="0.25">
      <c r="A150" s="6">
        <v>32010603</v>
      </c>
      <c r="B150" s="7" t="s">
        <v>270</v>
      </c>
      <c r="C150" s="10"/>
      <c r="D150" s="10"/>
      <c r="E150" s="10"/>
    </row>
    <row r="151" spans="1:5" x14ac:dyDescent="0.25">
      <c r="A151" s="4">
        <v>320109</v>
      </c>
      <c r="B151" s="5" t="s">
        <v>271</v>
      </c>
      <c r="C151" s="11">
        <f>'SUMMARY OF CAPITAL EXP F.viii'!C11</f>
        <v>653884807</v>
      </c>
      <c r="D151" s="11">
        <f>'SUMMARY OF CAPITAL EXP F.viii'!D11</f>
        <v>470222793.32999998</v>
      </c>
      <c r="E151" s="11">
        <f>'SUMMARY OF CAPITAL EXP F.viii'!E11</f>
        <v>232000000</v>
      </c>
    </row>
    <row r="152" spans="1:5" hidden="1" x14ac:dyDescent="0.25">
      <c r="A152" s="6">
        <v>32010903</v>
      </c>
      <c r="B152" s="7" t="s">
        <v>272</v>
      </c>
      <c r="C152" s="10"/>
      <c r="D152" s="10"/>
      <c r="E152" s="10"/>
    </row>
    <row r="153" spans="1:5" hidden="1" x14ac:dyDescent="0.25">
      <c r="A153" s="6">
        <v>32010904</v>
      </c>
      <c r="B153" s="7" t="s">
        <v>273</v>
      </c>
      <c r="C153" s="10"/>
      <c r="D153" s="10"/>
      <c r="E153" s="10"/>
    </row>
    <row r="154" spans="1:5" hidden="1" x14ac:dyDescent="0.25">
      <c r="A154" s="6">
        <v>32010935</v>
      </c>
      <c r="B154" s="7" t="s">
        <v>274</v>
      </c>
      <c r="C154" s="10"/>
      <c r="D154" s="10"/>
      <c r="E154" s="10"/>
    </row>
    <row r="155" spans="1:5" hidden="1" x14ac:dyDescent="0.25">
      <c r="A155" s="6">
        <v>32010936</v>
      </c>
      <c r="B155" s="7" t="s">
        <v>275</v>
      </c>
      <c r="C155" s="10"/>
      <c r="D155" s="10"/>
      <c r="E155" s="10"/>
    </row>
    <row r="156" spans="1:5" x14ac:dyDescent="0.25">
      <c r="A156" s="4">
        <v>3202</v>
      </c>
      <c r="B156" s="5" t="s">
        <v>276</v>
      </c>
      <c r="C156" s="11">
        <f>C157</f>
        <v>0</v>
      </c>
      <c r="D156" s="11">
        <f t="shared" ref="D156:E156" si="25">D157</f>
        <v>0</v>
      </c>
      <c r="E156" s="11">
        <f t="shared" si="25"/>
        <v>200000000</v>
      </c>
    </row>
    <row r="157" spans="1:5" x14ac:dyDescent="0.25">
      <c r="A157" s="4">
        <v>320201</v>
      </c>
      <c r="B157" s="5" t="s">
        <v>277</v>
      </c>
      <c r="C157" s="11">
        <f>'SUMMARY OF CAPITAL EXP F.viii'!C12</f>
        <v>0</v>
      </c>
      <c r="D157" s="11">
        <f>'SUMMARY OF CAPITAL EXP F.viii'!D12</f>
        <v>0</v>
      </c>
      <c r="E157" s="11">
        <f>'SUMMARY OF CAPITAL EXP F.viii'!E12</f>
        <v>200000000</v>
      </c>
    </row>
    <row r="158" spans="1:5" ht="30" hidden="1" x14ac:dyDescent="0.25">
      <c r="A158" s="6">
        <v>32020101</v>
      </c>
      <c r="B158" s="7" t="s">
        <v>278</v>
      </c>
      <c r="C158" s="10"/>
      <c r="D158" s="10"/>
      <c r="E158" s="10"/>
    </row>
    <row r="159" spans="1:5" ht="30" hidden="1" x14ac:dyDescent="0.25">
      <c r="A159" s="6">
        <v>32020102</v>
      </c>
      <c r="B159" s="7" t="s">
        <v>279</v>
      </c>
      <c r="C159" s="10"/>
      <c r="D159" s="10"/>
      <c r="E159" s="10"/>
    </row>
    <row r="160" spans="1:5" ht="30" hidden="1" x14ac:dyDescent="0.25">
      <c r="A160" s="6">
        <v>32020104</v>
      </c>
      <c r="B160" s="7" t="s">
        <v>280</v>
      </c>
      <c r="C160" s="10"/>
      <c r="D160" s="10"/>
      <c r="E160" s="10"/>
    </row>
    <row r="161" spans="1:5" x14ac:dyDescent="0.25">
      <c r="A161" s="4">
        <v>3203</v>
      </c>
      <c r="B161" s="5" t="s">
        <v>281</v>
      </c>
      <c r="C161" s="11">
        <f>C162</f>
        <v>0</v>
      </c>
      <c r="D161" s="11">
        <f t="shared" ref="D161:E161" si="26">D162</f>
        <v>0</v>
      </c>
      <c r="E161" s="11">
        <f t="shared" si="26"/>
        <v>0</v>
      </c>
    </row>
    <row r="162" spans="1:5" x14ac:dyDescent="0.25">
      <c r="A162" s="4">
        <v>320301</v>
      </c>
      <c r="B162" s="5" t="s">
        <v>281</v>
      </c>
      <c r="C162" s="11">
        <f>'SUMMARY OF CAPITAL EXP F.viii'!C13</f>
        <v>0</v>
      </c>
      <c r="D162" s="11">
        <f>'SUMMARY OF CAPITAL EXP F.viii'!D13</f>
        <v>0</v>
      </c>
      <c r="E162" s="11">
        <f>'SUMMARY OF CAPITAL EXP F.viii'!E13</f>
        <v>0</v>
      </c>
    </row>
    <row r="163" spans="1:5" hidden="1" x14ac:dyDescent="0.25">
      <c r="A163" s="6">
        <v>32030101</v>
      </c>
      <c r="B163" s="7" t="s">
        <v>282</v>
      </c>
      <c r="C163" s="10"/>
      <c r="D163" s="10"/>
      <c r="E163" s="10"/>
    </row>
    <row r="164" spans="1:5" hidden="1" x14ac:dyDescent="0.25">
      <c r="A164" s="6">
        <v>32030102</v>
      </c>
      <c r="B164" s="7" t="s">
        <v>283</v>
      </c>
      <c r="C164" s="10"/>
      <c r="D164" s="10"/>
      <c r="E164" s="10"/>
    </row>
    <row r="165" spans="1:5" hidden="1" x14ac:dyDescent="0.25">
      <c r="A165" s="6">
        <v>32030104</v>
      </c>
      <c r="B165" s="7" t="s">
        <v>284</v>
      </c>
      <c r="C165" s="10"/>
      <c r="D165" s="10"/>
      <c r="E165" s="10"/>
    </row>
    <row r="166" spans="1:5" hidden="1" x14ac:dyDescent="0.25">
      <c r="A166" s="6">
        <v>32030105</v>
      </c>
      <c r="B166" s="7" t="s">
        <v>285</v>
      </c>
      <c r="C166" s="10"/>
      <c r="D166" s="10"/>
      <c r="E166" s="10"/>
    </row>
    <row r="167" spans="1:5" hidden="1" x14ac:dyDescent="0.25">
      <c r="A167" s="6">
        <v>32030109</v>
      </c>
      <c r="B167" s="7" t="s">
        <v>286</v>
      </c>
      <c r="C167" s="10"/>
      <c r="D167" s="10"/>
      <c r="E167" s="10"/>
    </row>
    <row r="168" spans="1:5" hidden="1" x14ac:dyDescent="0.25">
      <c r="A168" s="6">
        <v>32030110</v>
      </c>
      <c r="B168" s="7" t="s">
        <v>287</v>
      </c>
      <c r="C168" s="10"/>
      <c r="D168" s="10"/>
      <c r="E168" s="10"/>
    </row>
    <row r="169" spans="1:5" hidden="1" x14ac:dyDescent="0.25">
      <c r="A169" s="6">
        <v>32030150</v>
      </c>
      <c r="B169" s="7" t="s">
        <v>288</v>
      </c>
      <c r="C169" s="10"/>
      <c r="D169" s="10"/>
      <c r="E169" s="10"/>
    </row>
    <row r="170" spans="1:5" hidden="1" x14ac:dyDescent="0.25">
      <c r="A170" s="6">
        <v>32030151</v>
      </c>
      <c r="B170" s="7" t="s">
        <v>289</v>
      </c>
      <c r="C170" s="10"/>
      <c r="D170" s="10"/>
      <c r="E170" s="10"/>
    </row>
    <row r="171" spans="1:5" x14ac:dyDescent="0.25">
      <c r="A171" s="4">
        <v>32011000</v>
      </c>
      <c r="B171" s="5" t="s">
        <v>551</v>
      </c>
      <c r="C171" s="11">
        <f>'SUMMARY OF CAPITAL EXP F.viii'!C14</f>
        <v>0</v>
      </c>
      <c r="D171" s="11">
        <f>'SUMMARY OF CAPITAL EXP F.viii'!D14</f>
        <v>0</v>
      </c>
      <c r="E171" s="11">
        <f>'SUMMARY OF CAPITAL EXP F.viii'!E14</f>
        <v>0</v>
      </c>
    </row>
    <row r="172" spans="1:5" hidden="1" x14ac:dyDescent="0.25">
      <c r="A172" s="5"/>
      <c r="B172" s="5"/>
      <c r="C172" s="10"/>
      <c r="D172" s="10"/>
      <c r="E172" s="10"/>
    </row>
    <row r="173" spans="1:5" hidden="1" x14ac:dyDescent="0.25">
      <c r="A173" s="5"/>
      <c r="B173" s="5"/>
      <c r="C173" s="10"/>
      <c r="D173" s="10"/>
      <c r="E173" s="10"/>
    </row>
    <row r="174" spans="1:5" hidden="1" x14ac:dyDescent="0.25"/>
    <row r="175" spans="1:5" hidden="1" x14ac:dyDescent="0.25"/>
    <row r="176" spans="1:5"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dMlnCSFgjx7294ltdfXJL6sXgOUFdvBfAKRoPAeK4KTBr7UKdOsOI2Le2eFEIAWlrtZLPIxSMtgOxakZauRxDg==" saltValue="uVJG2US1PqwTSYC0b4ieWA=="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77" firstPageNumber="7" orientation="landscape" useFirstPageNumber="1" r:id="rId1"/>
  <headerFooter>
    <oddFooter>Page &amp;P</oddFooter>
  </headerFooter>
  <rowBreaks count="2" manualBreakCount="2">
    <brk id="39" max="16383" man="1"/>
    <brk id="11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G300"/>
  <sheetViews>
    <sheetView view="pageBreakPreview" zoomScale="90" zoomScaleNormal="100" zoomScaleSheetLayoutView="90" workbookViewId="0">
      <selection sqref="A1:G1"/>
    </sheetView>
  </sheetViews>
  <sheetFormatPr defaultColWidth="8.88671875" defaultRowHeight="15" x14ac:dyDescent="0.25"/>
  <cols>
    <col min="1" max="1" width="17.88671875" style="1" customWidth="1"/>
    <col min="2" max="2" width="29.33203125" style="1" customWidth="1"/>
    <col min="3" max="5" width="29.6640625" style="1" bestFit="1" customWidth="1"/>
    <col min="6" max="6" width="28" style="1" bestFit="1" customWidth="1"/>
    <col min="7" max="7" width="29.6640625" style="1" bestFit="1" customWidth="1"/>
    <col min="8" max="16384" width="8.88671875" style="1"/>
  </cols>
  <sheetData>
    <row r="1" spans="1:7" x14ac:dyDescent="0.25">
      <c r="A1" s="81" t="s">
        <v>476</v>
      </c>
      <c r="B1" s="81"/>
      <c r="C1" s="81"/>
      <c r="D1" s="81"/>
      <c r="E1" s="81"/>
      <c r="F1" s="81"/>
      <c r="G1" s="81"/>
    </row>
    <row r="2" spans="1:7" x14ac:dyDescent="0.25">
      <c r="A2" s="82" t="s">
        <v>716</v>
      </c>
      <c r="B2" s="82"/>
      <c r="C2" s="82"/>
      <c r="D2" s="82"/>
      <c r="E2" s="82"/>
      <c r="F2" s="82"/>
      <c r="G2" s="82"/>
    </row>
    <row r="3" spans="1:7" x14ac:dyDescent="0.25">
      <c r="A3" s="49"/>
      <c r="B3" s="49"/>
      <c r="C3" s="49"/>
      <c r="D3" s="49"/>
      <c r="E3" s="49"/>
      <c r="F3" s="49"/>
      <c r="G3" s="49"/>
    </row>
    <row r="4" spans="1:7" ht="52.2" x14ac:dyDescent="0.25">
      <c r="A4" s="54" t="s">
        <v>463</v>
      </c>
      <c r="B4" s="54" t="s">
        <v>464</v>
      </c>
      <c r="C4" s="55" t="s">
        <v>471</v>
      </c>
      <c r="D4" s="55" t="s">
        <v>472</v>
      </c>
      <c r="E4" s="55" t="s">
        <v>473</v>
      </c>
      <c r="F4" s="55" t="s">
        <v>474</v>
      </c>
      <c r="G4" s="55" t="s">
        <v>475</v>
      </c>
    </row>
    <row r="5" spans="1:7" ht="17.399999999999999" x14ac:dyDescent="0.25">
      <c r="A5" s="26" t="s">
        <v>528</v>
      </c>
      <c r="B5" s="17" t="s">
        <v>465</v>
      </c>
      <c r="C5" s="33">
        <f>'CHAIR PERSONNEL COST F.x'!E7+'SLT PERSONNEL COST F.x'!E7+'COUNCIL PERSONNEL COST F.x'!E7+'PMD PERSONNEL COST F.x'!E7</f>
        <v>117773135.91999999</v>
      </c>
      <c r="D5" s="33">
        <f>'CHAIR OVERHEAD COST F.xi'!E7+'SLT OVERHEAD COST F.xi'!E7+'COUNCIL OVERHEAD COST F.xi'!E7+'PMD OVERHEAD COST F.xi'!E7</f>
        <v>360902223.34000003</v>
      </c>
      <c r="E5" s="33">
        <f>C5+D5</f>
        <v>478675359.25999999</v>
      </c>
      <c r="F5" s="33">
        <f>'PMD CAPITAL EXP F.xii'!F6</f>
        <v>754500000</v>
      </c>
      <c r="G5" s="33">
        <f>E5+F5</f>
        <v>1233175359.26</v>
      </c>
    </row>
    <row r="6" spans="1:7" ht="17.399999999999999" x14ac:dyDescent="0.25">
      <c r="A6" s="26" t="s">
        <v>529</v>
      </c>
      <c r="B6" s="17" t="s">
        <v>466</v>
      </c>
      <c r="C6" s="34">
        <f>'AGRIC PERSONNEL COST F.x'!E7+'FINANCE PERSONNEL COST F.x'!E7+'WORKS PERSONNEL COST F.x'!E7</f>
        <v>858869771.59000003</v>
      </c>
      <c r="D6" s="34">
        <f>'AGRIC OVERHEAD COST F.xi'!E7+'FINANCE OVERHEAD COST F.xi'!E7+'WORKS OVERHEAD COST F.xi'!E7</f>
        <v>640494759.41000009</v>
      </c>
      <c r="E6" s="34">
        <f t="shared" ref="E6:E9" si="0">C6+D6</f>
        <v>1499364531</v>
      </c>
      <c r="F6" s="34">
        <f>'AGRIC CAPITAL EXP F.xii'!F6+'FINANCE CAPITAL EXP F.xii'!F6+'WORKS CAPITAL EXP F.xii'!F6</f>
        <v>3497993815.2399998</v>
      </c>
      <c r="G6" s="33">
        <f t="shared" ref="G6:G9" si="1">E6+F6</f>
        <v>4997358346.2399998</v>
      </c>
    </row>
    <row r="7" spans="1:7" ht="17.399999999999999" x14ac:dyDescent="0.25">
      <c r="A7" s="26" t="s">
        <v>530</v>
      </c>
      <c r="B7" s="17" t="s">
        <v>467</v>
      </c>
      <c r="C7" s="34">
        <v>0</v>
      </c>
      <c r="D7" s="34">
        <v>0</v>
      </c>
      <c r="E7" s="34">
        <f t="shared" si="0"/>
        <v>0</v>
      </c>
      <c r="F7" s="34">
        <v>0</v>
      </c>
      <c r="G7" s="33">
        <f t="shared" si="1"/>
        <v>0</v>
      </c>
    </row>
    <row r="8" spans="1:7" ht="17.399999999999999" x14ac:dyDescent="0.25">
      <c r="A8" s="26" t="s">
        <v>531</v>
      </c>
      <c r="B8" s="17" t="s">
        <v>468</v>
      </c>
      <c r="C8" s="34">
        <v>0</v>
      </c>
      <c r="D8" s="34">
        <v>0</v>
      </c>
      <c r="E8" s="34">
        <f t="shared" si="0"/>
        <v>0</v>
      </c>
      <c r="F8" s="34">
        <v>0</v>
      </c>
      <c r="G8" s="33">
        <f t="shared" si="1"/>
        <v>0</v>
      </c>
    </row>
    <row r="9" spans="1:7" ht="17.399999999999999" x14ac:dyDescent="0.25">
      <c r="A9" s="26" t="s">
        <v>532</v>
      </c>
      <c r="B9" s="17" t="s">
        <v>469</v>
      </c>
      <c r="C9" s="34">
        <f>'ESD PERSONNEL COST F.x'!E7+'PHC PERSONNEL COST F.x'!E7+'WATSAN PERSONNEL COST F.x'!E7+'TRADITIONAL PERSONNEL COST F.x'!E7</f>
        <v>401954981.58999997</v>
      </c>
      <c r="D9" s="34">
        <f>'ESD OVERHEAD COST F.xi'!E7+'PHC OVERHEAD COST F.xi'!E7+'WATSAN OVERHEAD COST F.xi'!E7+'TRADITIONAL OVERHEAD COST F.xi'!E7</f>
        <v>555800000</v>
      </c>
      <c r="E9" s="34">
        <f t="shared" si="0"/>
        <v>957754981.58999991</v>
      </c>
      <c r="F9" s="34">
        <f>'ESD CAPITAL EXP F.xii'!F6+'PHC CAPITAL EXP F.xii'!F6+'WATSAN CAPITAL EXP F.xii'!F6</f>
        <v>738000000</v>
      </c>
      <c r="G9" s="33">
        <f t="shared" si="1"/>
        <v>1695754981.5899999</v>
      </c>
    </row>
    <row r="10" spans="1:7" ht="17.399999999999999" hidden="1" x14ac:dyDescent="0.25">
      <c r="A10" s="19" t="s">
        <v>341</v>
      </c>
      <c r="B10" s="18" t="s">
        <v>341</v>
      </c>
      <c r="C10" s="34" t="s">
        <v>341</v>
      </c>
      <c r="D10" s="34" t="s">
        <v>341</v>
      </c>
      <c r="E10" s="34" t="s">
        <v>341</v>
      </c>
      <c r="F10" s="34" t="s">
        <v>341</v>
      </c>
      <c r="G10" s="34" t="s">
        <v>341</v>
      </c>
    </row>
    <row r="11" spans="1:7" ht="17.399999999999999" hidden="1" x14ac:dyDescent="0.25">
      <c r="A11" s="19" t="s">
        <v>341</v>
      </c>
      <c r="B11" s="18" t="s">
        <v>341</v>
      </c>
      <c r="C11" s="34" t="s">
        <v>341</v>
      </c>
      <c r="D11" s="34" t="s">
        <v>341</v>
      </c>
      <c r="E11" s="34" t="s">
        <v>341</v>
      </c>
      <c r="F11" s="34" t="s">
        <v>341</v>
      </c>
      <c r="G11" s="34" t="s">
        <v>341</v>
      </c>
    </row>
    <row r="12" spans="1:7" ht="17.399999999999999" hidden="1" x14ac:dyDescent="0.25">
      <c r="A12" s="19" t="s">
        <v>341</v>
      </c>
      <c r="B12" s="18" t="s">
        <v>341</v>
      </c>
      <c r="C12" s="34" t="s">
        <v>341</v>
      </c>
      <c r="D12" s="34" t="s">
        <v>341</v>
      </c>
      <c r="E12" s="34" t="s">
        <v>341</v>
      </c>
      <c r="F12" s="34" t="s">
        <v>341</v>
      </c>
      <c r="G12" s="34" t="s">
        <v>341</v>
      </c>
    </row>
    <row r="13" spans="1:7" ht="17.399999999999999" hidden="1" x14ac:dyDescent="0.25">
      <c r="A13" s="19" t="s">
        <v>341</v>
      </c>
      <c r="B13" s="18" t="s">
        <v>341</v>
      </c>
      <c r="C13" s="34" t="s">
        <v>341</v>
      </c>
      <c r="D13" s="34" t="s">
        <v>341</v>
      </c>
      <c r="E13" s="34" t="s">
        <v>341</v>
      </c>
      <c r="F13" s="34" t="s">
        <v>341</v>
      </c>
      <c r="G13" s="34" t="s">
        <v>341</v>
      </c>
    </row>
    <row r="14" spans="1:7" ht="17.399999999999999" hidden="1" x14ac:dyDescent="0.25">
      <c r="A14" s="19" t="s">
        <v>341</v>
      </c>
      <c r="B14" s="18" t="s">
        <v>341</v>
      </c>
      <c r="C14" s="34" t="s">
        <v>341</v>
      </c>
      <c r="D14" s="34" t="s">
        <v>341</v>
      </c>
      <c r="E14" s="34" t="s">
        <v>341</v>
      </c>
      <c r="F14" s="34" t="s">
        <v>341</v>
      </c>
      <c r="G14" s="34" t="s">
        <v>341</v>
      </c>
    </row>
    <row r="15" spans="1:7" ht="17.399999999999999" hidden="1" x14ac:dyDescent="0.25">
      <c r="A15" s="19" t="s">
        <v>341</v>
      </c>
      <c r="B15" s="18" t="s">
        <v>341</v>
      </c>
      <c r="C15" s="34" t="s">
        <v>341</v>
      </c>
      <c r="D15" s="34" t="s">
        <v>341</v>
      </c>
      <c r="E15" s="34" t="s">
        <v>341</v>
      </c>
      <c r="F15" s="34" t="s">
        <v>341</v>
      </c>
      <c r="G15" s="34" t="s">
        <v>341</v>
      </c>
    </row>
    <row r="16" spans="1:7" ht="17.399999999999999" hidden="1" x14ac:dyDescent="0.25">
      <c r="A16" s="19" t="s">
        <v>341</v>
      </c>
      <c r="B16" s="18" t="s">
        <v>341</v>
      </c>
      <c r="C16" s="34" t="s">
        <v>341</v>
      </c>
      <c r="D16" s="34" t="s">
        <v>341</v>
      </c>
      <c r="E16" s="34" t="s">
        <v>341</v>
      </c>
      <c r="F16" s="34" t="s">
        <v>341</v>
      </c>
      <c r="G16" s="34" t="s">
        <v>341</v>
      </c>
    </row>
    <row r="17" spans="1:7" ht="17.399999999999999" hidden="1" x14ac:dyDescent="0.25">
      <c r="A17" s="19" t="s">
        <v>341</v>
      </c>
      <c r="B17" s="18" t="s">
        <v>341</v>
      </c>
      <c r="C17" s="34" t="s">
        <v>341</v>
      </c>
      <c r="D17" s="34" t="s">
        <v>341</v>
      </c>
      <c r="E17" s="34" t="s">
        <v>341</v>
      </c>
      <c r="F17" s="34" t="s">
        <v>341</v>
      </c>
      <c r="G17" s="34" t="s">
        <v>341</v>
      </c>
    </row>
    <row r="18" spans="1:7" ht="17.399999999999999" hidden="1" x14ac:dyDescent="0.25">
      <c r="A18" s="19" t="s">
        <v>341</v>
      </c>
      <c r="B18" s="18" t="s">
        <v>341</v>
      </c>
      <c r="C18" s="34" t="s">
        <v>341</v>
      </c>
      <c r="D18" s="34" t="s">
        <v>341</v>
      </c>
      <c r="E18" s="34" t="s">
        <v>341</v>
      </c>
      <c r="F18" s="34" t="s">
        <v>341</v>
      </c>
      <c r="G18" s="34" t="s">
        <v>341</v>
      </c>
    </row>
    <row r="19" spans="1:7" ht="17.399999999999999" hidden="1" x14ac:dyDescent="0.25">
      <c r="A19" s="19" t="s">
        <v>341</v>
      </c>
      <c r="B19" s="18" t="s">
        <v>341</v>
      </c>
      <c r="C19" s="34" t="s">
        <v>341</v>
      </c>
      <c r="D19" s="34" t="s">
        <v>341</v>
      </c>
      <c r="E19" s="34" t="s">
        <v>341</v>
      </c>
      <c r="F19" s="34" t="s">
        <v>341</v>
      </c>
      <c r="G19" s="34" t="s">
        <v>341</v>
      </c>
    </row>
    <row r="20" spans="1:7" ht="17.399999999999999" hidden="1" x14ac:dyDescent="0.25">
      <c r="A20" s="19" t="s">
        <v>341</v>
      </c>
      <c r="B20" s="18" t="s">
        <v>341</v>
      </c>
      <c r="C20" s="34" t="s">
        <v>341</v>
      </c>
      <c r="D20" s="34" t="s">
        <v>341</v>
      </c>
      <c r="E20" s="34" t="s">
        <v>341</v>
      </c>
      <c r="F20" s="34" t="s">
        <v>341</v>
      </c>
      <c r="G20" s="34" t="s">
        <v>341</v>
      </c>
    </row>
    <row r="21" spans="1:7" ht="17.399999999999999" hidden="1" x14ac:dyDescent="0.25">
      <c r="A21" s="19" t="s">
        <v>341</v>
      </c>
      <c r="B21" s="18" t="s">
        <v>341</v>
      </c>
      <c r="C21" s="34" t="s">
        <v>341</v>
      </c>
      <c r="D21" s="34" t="s">
        <v>341</v>
      </c>
      <c r="E21" s="34" t="s">
        <v>341</v>
      </c>
      <c r="F21" s="34" t="s">
        <v>341</v>
      </c>
      <c r="G21" s="34" t="s">
        <v>341</v>
      </c>
    </row>
    <row r="22" spans="1:7" ht="17.399999999999999" x14ac:dyDescent="0.25">
      <c r="A22" s="19" t="s">
        <v>341</v>
      </c>
      <c r="B22" s="18" t="s">
        <v>341</v>
      </c>
      <c r="C22" s="34" t="s">
        <v>341</v>
      </c>
      <c r="D22" s="34" t="s">
        <v>341</v>
      </c>
      <c r="E22" s="34" t="s">
        <v>341</v>
      </c>
      <c r="F22" s="34" t="s">
        <v>341</v>
      </c>
      <c r="G22" s="34" t="s">
        <v>341</v>
      </c>
    </row>
    <row r="23" spans="1:7" ht="17.399999999999999" x14ac:dyDescent="0.25">
      <c r="A23" s="19" t="s">
        <v>341</v>
      </c>
      <c r="B23" s="18" t="s">
        <v>470</v>
      </c>
      <c r="C23" s="34">
        <f>SUM(C5:C22)</f>
        <v>1378597889.0999999</v>
      </c>
      <c r="D23" s="34">
        <f t="shared" ref="D23:G23" si="2">SUM(D5:D22)</f>
        <v>1557196982.75</v>
      </c>
      <c r="E23" s="34">
        <f t="shared" si="2"/>
        <v>2935794871.8499999</v>
      </c>
      <c r="F23" s="34">
        <f t="shared" si="2"/>
        <v>4990493815.2399998</v>
      </c>
      <c r="G23" s="34">
        <f t="shared" si="2"/>
        <v>7926288687.0900002</v>
      </c>
    </row>
    <row r="24" spans="1:7" hidden="1" x14ac:dyDescent="0.25"/>
    <row r="25" spans="1:7" hidden="1" x14ac:dyDescent="0.25"/>
    <row r="26" spans="1:7" hidden="1" x14ac:dyDescent="0.25"/>
    <row r="27" spans="1:7" hidden="1" x14ac:dyDescent="0.25"/>
    <row r="28" spans="1:7" hidden="1" x14ac:dyDescent="0.25"/>
    <row r="29" spans="1:7" hidden="1" x14ac:dyDescent="0.25"/>
    <row r="30" spans="1:7" hidden="1" x14ac:dyDescent="0.25"/>
    <row r="31" spans="1:7" hidden="1" x14ac:dyDescent="0.25"/>
    <row r="32" spans="1:7"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C6wMIHG0qXyFUShYBEfTdeekBrPqAMLaRMC0Et1lzphEiyOoq4qHywqWFwYHkVVp2bgiTwYT9KZiMTRO6sLROQ==" saltValue="Cnym7TJU/GwsiXhf8AG6+w==" spinCount="100000" sheet="1" objects="1" scenarios="1" formatColumns="0" formatRows="0" selectLockedCells="1"/>
  <mergeCells count="2">
    <mergeCell ref="A1:G1"/>
    <mergeCell ref="A2:G2"/>
  </mergeCells>
  <pageMargins left="0.51181102362204722" right="0.51181102362204722" top="0.74803149606299213" bottom="0.74803149606299213" header="0.31496062992125984" footer="0.31496062992125984"/>
  <pageSetup scale="65" orientation="landscape" r:id="rId1"/>
  <headerFooter>
    <oddFooter>&amp;CPage 12</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300"/>
  <sheetViews>
    <sheetView view="pageBreakPreview" zoomScale="90" zoomScaleNormal="130" zoomScaleSheetLayoutView="90" workbookViewId="0">
      <selection activeCell="A2" sqref="A2:E2"/>
    </sheetView>
  </sheetViews>
  <sheetFormatPr defaultColWidth="8.88671875" defaultRowHeight="15" x14ac:dyDescent="0.25"/>
  <cols>
    <col min="1" max="1" width="16" style="1" customWidth="1"/>
    <col min="2" max="2" width="52" style="1" bestFit="1" customWidth="1"/>
    <col min="3" max="5" width="25.88671875" style="1" bestFit="1" customWidth="1"/>
    <col min="6" max="16384" width="8.88671875" style="1"/>
  </cols>
  <sheetData>
    <row r="1" spans="1:5" x14ac:dyDescent="0.25">
      <c r="A1" s="81" t="s">
        <v>477</v>
      </c>
      <c r="B1" s="81"/>
      <c r="C1" s="81"/>
      <c r="D1" s="81"/>
      <c r="E1" s="81"/>
    </row>
    <row r="2" spans="1:5" ht="39.6" customHeight="1" x14ac:dyDescent="0.25">
      <c r="A2" s="83" t="s">
        <v>717</v>
      </c>
      <c r="B2" s="83"/>
      <c r="C2" s="83"/>
      <c r="D2" s="83"/>
      <c r="E2" s="83"/>
    </row>
    <row r="3" spans="1:5" x14ac:dyDescent="0.25">
      <c r="A3" s="49"/>
      <c r="B3" s="49"/>
      <c r="C3" s="49"/>
      <c r="D3" s="49"/>
      <c r="E3" s="49"/>
    </row>
    <row r="4" spans="1:5" ht="45" x14ac:dyDescent="0.25">
      <c r="A4" s="46" t="s">
        <v>0</v>
      </c>
      <c r="B4" s="47" t="s">
        <v>478</v>
      </c>
      <c r="C4" s="50" t="s">
        <v>593</v>
      </c>
      <c r="D4" s="50" t="s">
        <v>594</v>
      </c>
      <c r="E4" s="50" t="s">
        <v>595</v>
      </c>
    </row>
    <row r="5" spans="1:5" x14ac:dyDescent="0.25">
      <c r="A5" s="25" t="s">
        <v>514</v>
      </c>
      <c r="B5" s="21" t="s">
        <v>479</v>
      </c>
      <c r="C5" s="11">
        <f>'CHAIR PERSONNEL COST F.x'!C7+'CHAIR OVERHEAD COST F.xi'!C7</f>
        <v>370437542</v>
      </c>
      <c r="D5" s="11">
        <f>'CHAIR PERSONNEL COST F.x'!D7+'CHAIR OVERHEAD COST F.xi'!D7</f>
        <v>334986403.88</v>
      </c>
      <c r="E5" s="11">
        <f>'CHAIR PERSONNEL COST F.x'!E7+'CHAIR OVERHEAD COST F.xi'!E7</f>
        <v>237227283.28</v>
      </c>
    </row>
    <row r="6" spans="1:5" x14ac:dyDescent="0.25">
      <c r="A6" s="25" t="s">
        <v>515</v>
      </c>
      <c r="B6" s="21" t="s">
        <v>480</v>
      </c>
      <c r="C6" s="11">
        <f>'SLT PERSONNEL COST F.x'!C7+'SLT OVERHEAD COST F.xi'!C7</f>
        <v>96151360</v>
      </c>
      <c r="D6" s="11">
        <f>'SLT PERSONNEL COST F.x'!D7+'SLT OVERHEAD COST F.xi'!D7</f>
        <v>72899103.640000001</v>
      </c>
      <c r="E6" s="11">
        <f>'SLT PERSONNEL COST F.x'!E7+'SLT OVERHEAD COST F.xi'!E7</f>
        <v>28769999.759999998</v>
      </c>
    </row>
    <row r="7" spans="1:5" x14ac:dyDescent="0.25">
      <c r="A7" s="25" t="s">
        <v>516</v>
      </c>
      <c r="B7" s="21" t="s">
        <v>481</v>
      </c>
      <c r="C7" s="11">
        <f>'COUNCIL PERSONNEL COST F.x'!C7+'COUNCIL OVERHEAD COST F.xi'!C7</f>
        <v>111412753</v>
      </c>
      <c r="D7" s="11">
        <f>'COUNCIL PERSONNEL COST F.x'!D7+'COUNCIL OVERHEAD COST F.xi'!D7</f>
        <v>92116707.760000005</v>
      </c>
      <c r="E7" s="11">
        <f>'COUNCIL PERSONNEL COST F.x'!E7+'COUNCIL OVERHEAD COST F.xi'!E7</f>
        <v>55866839.840000004</v>
      </c>
    </row>
    <row r="8" spans="1:5" x14ac:dyDescent="0.25">
      <c r="A8" s="25" t="s">
        <v>517</v>
      </c>
      <c r="B8" s="21" t="s">
        <v>666</v>
      </c>
      <c r="C8" s="11">
        <f>'PMD PERSONNEL COST F.x'!C7+'PMD OVERHEAD COST F.xi'!C7</f>
        <v>346518085</v>
      </c>
      <c r="D8" s="11">
        <f>'PMD PERSONNEL COST F.x'!D7+'PMD OVERHEAD COST F.xi'!D7</f>
        <v>282246372</v>
      </c>
      <c r="E8" s="11">
        <f>'PMD PERSONNEL COST F.x'!E7+'PMD OVERHEAD COST F.xi'!E7</f>
        <v>156811236.38</v>
      </c>
    </row>
    <row r="9" spans="1:5" x14ac:dyDescent="0.25">
      <c r="A9" s="25" t="s">
        <v>518</v>
      </c>
      <c r="B9" s="21" t="s">
        <v>482</v>
      </c>
      <c r="C9" s="11">
        <f>'AGRIC PERSONNEL COST F.x'!C7+'AGRIC OVERHEAD COST F.xi'!C7</f>
        <v>148528716.28</v>
      </c>
      <c r="D9" s="11">
        <f>'AGRIC PERSONNEL COST F.x'!D7+'AGRIC OVERHEAD COST F.xi'!D7</f>
        <v>73874651.799999997</v>
      </c>
      <c r="E9" s="11">
        <f>'AGRIC PERSONNEL COST F.x'!E7+'AGRIC OVERHEAD COST F.xi'!E7</f>
        <v>72746791.280000001</v>
      </c>
    </row>
    <row r="10" spans="1:5" x14ac:dyDescent="0.25">
      <c r="A10" s="25" t="s">
        <v>519</v>
      </c>
      <c r="B10" s="21" t="s">
        <v>483</v>
      </c>
      <c r="C10" s="11">
        <f>'FINANCE PERSONNEL COST F.x'!C7+'FINANCE OVERHEAD COST F.xi'!C7</f>
        <v>1876942570.47</v>
      </c>
      <c r="D10" s="11">
        <f>'FINANCE PERSONNEL COST F.x'!D7+'FINANCE OVERHEAD COST F.xi'!D7</f>
        <v>1223928165.1900001</v>
      </c>
      <c r="E10" s="11">
        <f>'FINANCE PERSONNEL COST F.x'!E7+'FINANCE OVERHEAD COST F.xi'!E7</f>
        <v>1357991103.3700001</v>
      </c>
    </row>
    <row r="11" spans="1:5" x14ac:dyDescent="0.25">
      <c r="A11" s="25" t="s">
        <v>520</v>
      </c>
      <c r="B11" s="21" t="s">
        <v>484</v>
      </c>
      <c r="C11" s="11">
        <f>'WORKS PERSONNEL COST F.x'!C7+'WORKS OVERHEAD COST F.xi'!C7</f>
        <v>84580454.879999995</v>
      </c>
      <c r="D11" s="11">
        <f>'WORKS PERSONNEL COST F.x'!D7+'WORKS OVERHEAD COST F.xi'!D7</f>
        <v>72813974.039999992</v>
      </c>
      <c r="E11" s="11">
        <f>'WORKS PERSONNEL COST F.x'!E7+'WORKS OVERHEAD COST F.xi'!E7</f>
        <v>68626636.349999994</v>
      </c>
    </row>
    <row r="12" spans="1:5" x14ac:dyDescent="0.25">
      <c r="A12" s="25" t="s">
        <v>521</v>
      </c>
      <c r="B12" s="21" t="s">
        <v>485</v>
      </c>
      <c r="C12" s="11">
        <f>'ESD PERSONNEL COST F.x'!C7+'ESD OVERHEAD COST F.xi'!C7</f>
        <v>1379612993.99</v>
      </c>
      <c r="D12" s="11">
        <f>'ESD PERSONNEL COST F.x'!D7+'ESD OVERHEAD COST F.xi'!D7</f>
        <v>1322235776.1400001</v>
      </c>
      <c r="E12" s="11">
        <f>'ESD PERSONNEL COST F.x'!E7+'ESD OVERHEAD COST F.xi'!E7</f>
        <v>596312134.93000007</v>
      </c>
    </row>
    <row r="13" spans="1:5" x14ac:dyDescent="0.25">
      <c r="A13" s="25" t="s">
        <v>522</v>
      </c>
      <c r="B13" s="21" t="s">
        <v>677</v>
      </c>
      <c r="C13" s="11">
        <f>'PHC PERSONNEL COST F.x'!C7+'PHC OVERHEAD COST F.xi'!C7</f>
        <v>611484560</v>
      </c>
      <c r="D13" s="11">
        <f>'PHC PERSONNEL COST F.x'!D7+'PHC OVERHEAD COST F.xi'!D7</f>
        <v>185208877.88</v>
      </c>
      <c r="E13" s="11">
        <f>'PHC PERSONNEL COST F.x'!E7+'PHC OVERHEAD COST F.xi'!E7</f>
        <v>168901589.32999998</v>
      </c>
    </row>
    <row r="14" spans="1:5" x14ac:dyDescent="0.25">
      <c r="A14" s="25" t="s">
        <v>523</v>
      </c>
      <c r="B14" s="21" t="s">
        <v>486</v>
      </c>
      <c r="C14" s="11">
        <f>'WATSAN PERSONNEL COST F.x'!C7+'WATSAN OVERHEAD COST F.xi'!C7</f>
        <v>189960854</v>
      </c>
      <c r="D14" s="11">
        <f>'WATSAN PERSONNEL COST F.x'!D7+'WATSAN OVERHEAD COST F.xi'!D7</f>
        <v>77956641.840000004</v>
      </c>
      <c r="E14" s="11">
        <f>'WATSAN PERSONNEL COST F.x'!E7+'WATSAN OVERHEAD COST F.xi'!E7</f>
        <v>85184971.329999998</v>
      </c>
    </row>
    <row r="15" spans="1:5" x14ac:dyDescent="0.25">
      <c r="A15" s="25" t="s">
        <v>524</v>
      </c>
      <c r="B15" s="21" t="s">
        <v>487</v>
      </c>
      <c r="C15" s="11">
        <f>'TRADITIONAL PERSONNEL COST F.x'!C7+'TRADITIONAL OVERHEAD COST F.xi'!C7</f>
        <v>38190603.590000004</v>
      </c>
      <c r="D15" s="11">
        <f>'TRADITIONAL PERSONNEL COST F.x'!D7+'TRADITIONAL OVERHEAD COST F.xi'!D7</f>
        <v>21859439</v>
      </c>
      <c r="E15" s="11">
        <f>'TRADITIONAL PERSONNEL COST F.x'!E7+'TRADITIONAL OVERHEAD COST F.xi'!E7</f>
        <v>107356286</v>
      </c>
    </row>
    <row r="16" spans="1:5" hidden="1" x14ac:dyDescent="0.25">
      <c r="A16" s="6"/>
      <c r="B16" s="7"/>
      <c r="C16" s="11"/>
      <c r="D16" s="11"/>
      <c r="E16" s="11"/>
    </row>
    <row r="17" spans="1:5" hidden="1" x14ac:dyDescent="0.25">
      <c r="A17" s="6"/>
      <c r="B17" s="7"/>
      <c r="C17" s="11"/>
      <c r="D17" s="11"/>
      <c r="E17" s="11"/>
    </row>
    <row r="18" spans="1:5" hidden="1" x14ac:dyDescent="0.25">
      <c r="A18" s="6"/>
      <c r="B18" s="7"/>
      <c r="C18" s="10"/>
      <c r="D18" s="10"/>
      <c r="E18" s="10"/>
    </row>
    <row r="19" spans="1:5" hidden="1" x14ac:dyDescent="0.25">
      <c r="A19" s="6"/>
      <c r="B19" s="7"/>
      <c r="C19" s="10"/>
      <c r="D19" s="10"/>
      <c r="E19" s="10"/>
    </row>
    <row r="20" spans="1:5" hidden="1" x14ac:dyDescent="0.25">
      <c r="A20" s="4"/>
      <c r="B20" s="5"/>
      <c r="C20" s="11"/>
      <c r="D20" s="11"/>
      <c r="E20" s="11"/>
    </row>
    <row r="21" spans="1:5" hidden="1" x14ac:dyDescent="0.25">
      <c r="A21" s="6"/>
      <c r="B21" s="7"/>
      <c r="C21" s="10"/>
      <c r="D21" s="10"/>
      <c r="E21" s="10"/>
    </row>
    <row r="22" spans="1:5" hidden="1" x14ac:dyDescent="0.25">
      <c r="A22" s="4"/>
      <c r="B22" s="5"/>
      <c r="C22" s="11"/>
      <c r="D22" s="11"/>
      <c r="E22" s="11"/>
    </row>
    <row r="23" spans="1:5" hidden="1" x14ac:dyDescent="0.25">
      <c r="A23" s="4"/>
      <c r="B23" s="5"/>
      <c r="C23" s="11"/>
      <c r="D23" s="11"/>
      <c r="E23" s="11"/>
    </row>
    <row r="24" spans="1:5" hidden="1" x14ac:dyDescent="0.25">
      <c r="A24" s="6"/>
      <c r="B24" s="7"/>
      <c r="C24" s="10"/>
      <c r="D24" s="10"/>
      <c r="E24" s="10"/>
    </row>
    <row r="25" spans="1:5" hidden="1" x14ac:dyDescent="0.25">
      <c r="A25" s="6"/>
      <c r="B25" s="7"/>
      <c r="C25" s="10"/>
      <c r="D25" s="10"/>
      <c r="E25" s="10"/>
    </row>
    <row r="26" spans="1:5" hidden="1" x14ac:dyDescent="0.25">
      <c r="A26" s="6"/>
      <c r="B26" s="7"/>
      <c r="C26" s="10"/>
      <c r="D26" s="10"/>
      <c r="E26" s="10"/>
    </row>
    <row r="27" spans="1:5" x14ac:dyDescent="0.25">
      <c r="A27" s="6"/>
      <c r="B27" s="7"/>
      <c r="C27" s="10"/>
      <c r="D27" s="10"/>
      <c r="E27" s="10"/>
    </row>
    <row r="28" spans="1:5" x14ac:dyDescent="0.25">
      <c r="A28" s="4"/>
      <c r="B28" s="5" t="s">
        <v>470</v>
      </c>
      <c r="C28" s="11">
        <f>SUM(C5:C27)</f>
        <v>5253820493.21</v>
      </c>
      <c r="D28" s="11">
        <f t="shared" ref="D28:E28" si="0">SUM(D5:D27)</f>
        <v>3760126113.1700001</v>
      </c>
      <c r="E28" s="11">
        <f t="shared" si="0"/>
        <v>2935794871.8499999</v>
      </c>
    </row>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2aWpDZYeSitUlcyciML3vs539UAQUgxi0QY2HUnRudJxqCr65Di6FltITC95p0Wmqff+AB8iVViKf2tkkZyXMA==" saltValue="gkFZMvKRuhXrGDQExlnU2w=="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85" orientation="landscape" r:id="rId1"/>
  <headerFooter>
    <oddFooter>&amp;CPage 13</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E300"/>
  <sheetViews>
    <sheetView view="pageBreakPreview" topLeftCell="A13" zoomScale="90" zoomScaleNormal="130" zoomScaleSheetLayoutView="90" workbookViewId="0">
      <selection sqref="A1:E1"/>
    </sheetView>
  </sheetViews>
  <sheetFormatPr defaultColWidth="8.88671875" defaultRowHeight="15" x14ac:dyDescent="0.25"/>
  <cols>
    <col min="1" max="1" width="15" style="1" customWidth="1"/>
    <col min="2" max="2" width="52" style="1" bestFit="1" customWidth="1"/>
    <col min="3" max="5" width="25.88671875" style="1" bestFit="1" customWidth="1"/>
    <col min="6" max="16384" width="8.88671875" style="1"/>
  </cols>
  <sheetData>
    <row r="1" spans="1:5" x14ac:dyDescent="0.25">
      <c r="A1" s="81" t="s">
        <v>488</v>
      </c>
      <c r="B1" s="81"/>
      <c r="C1" s="81"/>
      <c r="D1" s="81"/>
      <c r="E1" s="81"/>
    </row>
    <row r="2" spans="1:5" ht="28.2" customHeight="1" x14ac:dyDescent="0.25">
      <c r="A2" s="82" t="s">
        <v>718</v>
      </c>
      <c r="B2" s="82"/>
      <c r="C2" s="82"/>
      <c r="D2" s="82"/>
      <c r="E2" s="82"/>
    </row>
    <row r="3" spans="1:5" x14ac:dyDescent="0.25">
      <c r="A3" s="49"/>
      <c r="B3" s="49"/>
      <c r="C3" s="49"/>
      <c r="D3" s="49"/>
      <c r="E3" s="49"/>
    </row>
    <row r="4" spans="1:5" ht="45" x14ac:dyDescent="0.25">
      <c r="A4" s="46" t="s">
        <v>0</v>
      </c>
      <c r="B4" s="47" t="s">
        <v>489</v>
      </c>
      <c r="C4" s="50" t="s">
        <v>593</v>
      </c>
      <c r="D4" s="50" t="s">
        <v>594</v>
      </c>
      <c r="E4" s="50" t="s">
        <v>595</v>
      </c>
    </row>
    <row r="5" spans="1:5" x14ac:dyDescent="0.25">
      <c r="A5" s="5"/>
      <c r="B5" s="23" t="s">
        <v>307</v>
      </c>
      <c r="C5" s="30">
        <f>C6+C11</f>
        <v>5253820493.21</v>
      </c>
      <c r="D5" s="30">
        <f t="shared" ref="D5:E5" si="0">D6+D11</f>
        <v>3760126113.1700001</v>
      </c>
      <c r="E5" s="30">
        <f t="shared" si="0"/>
        <v>2935794871.8499999</v>
      </c>
    </row>
    <row r="6" spans="1:5" x14ac:dyDescent="0.25">
      <c r="A6" s="24">
        <v>21</v>
      </c>
      <c r="B6" s="23" t="s">
        <v>461</v>
      </c>
      <c r="C6" s="31">
        <f>SUM(C7:C10)</f>
        <v>2093014932.4399998</v>
      </c>
      <c r="D6" s="31">
        <f t="shared" ref="D6:E6" si="1">SUM(D7:D10)</f>
        <v>1980688394.97</v>
      </c>
      <c r="E6" s="31">
        <f t="shared" si="1"/>
        <v>1378597889.0999999</v>
      </c>
    </row>
    <row r="7" spans="1:5" x14ac:dyDescent="0.25">
      <c r="A7" s="22">
        <v>21010100</v>
      </c>
      <c r="B7" s="21" t="s">
        <v>490</v>
      </c>
      <c r="C7" s="32">
        <f>'CHAIR PERSONNEL COST F.x'!C9+'SLT PERSONNEL COST F.x'!C9+'COUNCIL PERSONNEL COST F.x'!C9+'PMD PERSONNEL COST F.x'!C9+'AGRIC PERSONNEL COST F.x'!C9+'FINANCE PERSONNEL COST F.x'!C9+'WORKS PERSONNEL COST F.x'!C9+'ESD PERSONNEL COST F.x'!C9+'PHC PERSONNEL COST F.x'!C9+'WATSAN PERSONNEL COST F.x'!C9+'TRADITIONAL PERSONNEL COST F.x'!C9</f>
        <v>1238207200.9799998</v>
      </c>
      <c r="D7" s="32">
        <f>'CHAIR PERSONNEL COST F.x'!D9+'SLT PERSONNEL COST F.x'!D9+'COUNCIL PERSONNEL COST F.x'!D9+'PMD PERSONNEL COST F.x'!D9+'AGRIC PERSONNEL COST F.x'!D9+'FINANCE PERSONNEL COST F.x'!D9+'WORKS PERSONNEL COST F.x'!D9+'ESD PERSONNEL COST F.x'!D9+'PHC PERSONNEL COST F.x'!D9+'WATSAN PERSONNEL COST F.x'!D9+'TRADITIONAL PERSONNEL COST F.x'!D9</f>
        <v>1126303391.55</v>
      </c>
      <c r="E7" s="32">
        <f>'CHAIR PERSONNEL COST F.x'!E9+'SLT PERSONNEL COST F.x'!E9+'COUNCIL PERSONNEL COST F.x'!E9+'PMD PERSONNEL COST F.x'!E9+'AGRIC PERSONNEL COST F.x'!E9+'FINANCE PERSONNEL COST F.x'!E9+'WORKS PERSONNEL COST F.x'!E9+'ESD PERSONNEL COST F.x'!E9+'PHC PERSONNEL COST F.x'!E9+'WATSAN PERSONNEL COST F.x'!E9+'TRADITIONAL PERSONNEL COST F.x'!E9</f>
        <v>565475116.10000002</v>
      </c>
    </row>
    <row r="8" spans="1:5" x14ac:dyDescent="0.25">
      <c r="A8" s="22">
        <v>21020100</v>
      </c>
      <c r="B8" s="21" t="s">
        <v>491</v>
      </c>
      <c r="C8" s="32">
        <f>'CHAIR PERSONNEL COST F.x'!C14+'SLT PERSONNEL COST F.x'!C14+'COUNCIL PERSONNEL COST F.x'!C14+'PMD PERSONNEL COST F.x'!C14+'AGRIC PERSONNEL COST F.x'!C14+'FINANCE PERSONNEL COST F.x'!C14+'WORKS PERSONNEL COST F.x'!C14+'ESD PERSONNEL COST F.x'!C15+'PHC PERSONNEL COST F.x'!C14+'WATSAN PERSONNEL COST F.x'!C14+'TRADITIONAL PERSONNEL COST F.x'!C14</f>
        <v>128763760</v>
      </c>
      <c r="D8" s="32">
        <f>'CHAIR PERSONNEL COST F.x'!D14+'SLT PERSONNEL COST F.x'!D14+'COUNCIL PERSONNEL COST F.x'!D14+'PMD PERSONNEL COST F.x'!D14+'AGRIC PERSONNEL COST F.x'!D14+'FINANCE PERSONNEL COST F.x'!D14+'WORKS PERSONNEL COST F.x'!D14+'ESD PERSONNEL COST F.x'!D15+'PHC PERSONNEL COST F.x'!D14+'WATSAN PERSONNEL COST F.x'!D14+'TRADITIONAL PERSONNEL COST F.x'!D14</f>
        <v>128341031.96000001</v>
      </c>
      <c r="E8" s="32">
        <f>'CHAIR PERSONNEL COST F.x'!E14+'SLT PERSONNEL COST F.x'!E14+'COUNCIL PERSONNEL COST F.x'!E14+'PMD PERSONNEL COST F.x'!E14+'AGRIC PERSONNEL COST F.x'!E14+'FINANCE PERSONNEL COST F.x'!E14+'WORKS PERSONNEL COST F.x'!E14+'ESD PERSONNEL COST F.x'!E15+'PHC PERSONNEL COST F.x'!E14+'WATSAN PERSONNEL COST F.x'!E14+'TRADITIONAL PERSONNEL COST F.x'!E14</f>
        <v>74000000</v>
      </c>
    </row>
    <row r="9" spans="1:5" x14ac:dyDescent="0.25">
      <c r="A9" s="22">
        <v>21020200</v>
      </c>
      <c r="B9" s="21" t="s">
        <v>492</v>
      </c>
      <c r="C9" s="32">
        <f>'CHAIR PERSONNEL COST F.x'!C18+'SLT PERSONNEL COST F.x'!C18+'COUNCIL PERSONNEL COST F.x'!C18+'PMD PERSONNEL COST F.x'!C18+'AGRIC PERSONNEL COST F.x'!C18+'FINANCE PERSONNEL COST F.x'!C18+'WORKS PERSONNEL COST F.x'!C18+'ESD PERSONNEL COST F.x'!C19+'PHC PERSONNEL COST F.x'!C18+'WATSAN PERSONNEL COST F.x'!C18+'TRADITIONAL PERSONNEL COST F.x'!C18</f>
        <v>0</v>
      </c>
      <c r="D9" s="32">
        <f>'CHAIR PERSONNEL COST F.x'!D18+'SLT PERSONNEL COST F.x'!D18+'COUNCIL PERSONNEL COST F.x'!D18+'PMD PERSONNEL COST F.x'!D18+'AGRIC PERSONNEL COST F.x'!D18+'FINANCE PERSONNEL COST F.x'!D18+'WORKS PERSONNEL COST F.x'!D18+'ESD PERSONNEL COST F.x'!D19+'PHC PERSONNEL COST F.x'!D18+'WATSAN PERSONNEL COST F.x'!D18+'TRADITIONAL PERSONNEL COST F.x'!D18</f>
        <v>0</v>
      </c>
      <c r="E9" s="32">
        <f>'CHAIR PERSONNEL COST F.x'!E18+'SLT PERSONNEL COST F.x'!E18+'COUNCIL PERSONNEL COST F.x'!E18+'PMD PERSONNEL COST F.x'!E18+'AGRIC PERSONNEL COST F.x'!E18+'FINANCE PERSONNEL COST F.x'!E18+'WORKS PERSONNEL COST F.x'!E18+'ESD PERSONNEL COST F.x'!E19+'PHC PERSONNEL COST F.x'!E18+'WATSAN PERSONNEL COST F.x'!E18+'TRADITIONAL PERSONNEL COST F.x'!E18</f>
        <v>0</v>
      </c>
    </row>
    <row r="10" spans="1:5" x14ac:dyDescent="0.25">
      <c r="A10" s="22">
        <v>21030100</v>
      </c>
      <c r="B10" s="21" t="s">
        <v>493</v>
      </c>
      <c r="C10" s="32">
        <f>'CHAIR PERSONNEL COST F.x'!C20+'SLT PERSONNEL COST F.x'!C20+'COUNCIL PERSONNEL COST F.x'!C20+'PMD PERSONNEL COST F.x'!C20+'AGRIC PERSONNEL COST F.x'!C20+'FINANCE PERSONNEL COST F.x'!C20+'WORKS PERSONNEL COST F.x'!C20+'ESD PERSONNEL COST F.x'!C21+'PHC PERSONNEL COST F.x'!C20+'WATSAN PERSONNEL COST F.x'!C20+'TRADITIONAL PERSONNEL COST F.x'!C20</f>
        <v>726043971.46000004</v>
      </c>
      <c r="D10" s="32">
        <f>'CHAIR PERSONNEL COST F.x'!D20+'SLT PERSONNEL COST F.x'!D20+'COUNCIL PERSONNEL COST F.x'!D20+'PMD PERSONNEL COST F.x'!D20+'AGRIC PERSONNEL COST F.x'!D20+'FINANCE PERSONNEL COST F.x'!D20+'WORKS PERSONNEL COST F.x'!D20+'ESD PERSONNEL COST F.x'!D21+'PHC PERSONNEL COST F.x'!D20+'WATSAN PERSONNEL COST F.x'!D20+'TRADITIONAL PERSONNEL COST F.x'!D20</f>
        <v>726043971.46000004</v>
      </c>
      <c r="E10" s="32">
        <f>'CHAIR PERSONNEL COST F.x'!E20+'SLT PERSONNEL COST F.x'!E20+'COUNCIL PERSONNEL COST F.x'!E20+'PMD PERSONNEL COST F.x'!E20+'AGRIC PERSONNEL COST F.x'!E20+'FINANCE PERSONNEL COST F.x'!E20+'WORKS PERSONNEL COST F.x'!E20+'ESD PERSONNEL COST F.x'!E21+'PHC PERSONNEL COST F.x'!E20+'WATSAN PERSONNEL COST F.x'!E20+'TRADITIONAL PERSONNEL COST F.x'!E20</f>
        <v>739122773</v>
      </c>
    </row>
    <row r="11" spans="1:5" x14ac:dyDescent="0.25">
      <c r="A11" s="24">
        <v>22</v>
      </c>
      <c r="B11" s="23" t="s">
        <v>494</v>
      </c>
      <c r="C11" s="31">
        <f>SUM(C12:C24)</f>
        <v>3160805560.77</v>
      </c>
      <c r="D11" s="31">
        <f t="shared" ref="D11:E11" si="2">SUM(D12:D24)</f>
        <v>1779437718.1999998</v>
      </c>
      <c r="E11" s="31">
        <f t="shared" si="2"/>
        <v>1557196982.75</v>
      </c>
    </row>
    <row r="12" spans="1:5" x14ac:dyDescent="0.25">
      <c r="A12" s="22">
        <v>22020100</v>
      </c>
      <c r="B12" s="21" t="s">
        <v>495</v>
      </c>
      <c r="C12" s="32">
        <f>'CHAIR OVERHEAD COST F.xi'!C9+'SLT OVERHEAD COST F.xi'!C9+'COUNCIL OVERHEAD COST F.xi'!C9+'PMD OVERHEAD COST F.xi'!C9+'AGRIC OVERHEAD COST F.xi'!C9+'FINANCE OVERHEAD COST F.xi'!C9+'WORKS OVERHEAD COST F.xi'!C9+'ESD OVERHEAD COST F.xi'!C9+'PHC OVERHEAD COST F.xi'!C9+'WATSAN OVERHEAD COST F.xi'!C9+'TRADITIONAL OVERHEAD COST F.xi'!C9</f>
        <v>69500000</v>
      </c>
      <c r="D12" s="32">
        <f>'CHAIR OVERHEAD COST F.xi'!D9+'SLT OVERHEAD COST F.xi'!D9+'COUNCIL OVERHEAD COST F.xi'!D9+'PMD OVERHEAD COST F.xi'!D9+'AGRIC OVERHEAD COST F.xi'!D9+'FINANCE OVERHEAD COST F.xi'!D9+'WORKS OVERHEAD COST F.xi'!D9+'ESD OVERHEAD COST F.xi'!D9+'PHC OVERHEAD COST F.xi'!D9+'WATSAN OVERHEAD COST F.xi'!D9+'TRADITIONAL OVERHEAD COST F.xi'!D9</f>
        <v>46341106.18</v>
      </c>
      <c r="E12" s="32">
        <f>'CHAIR OVERHEAD COST F.xi'!E9+'SLT OVERHEAD COST F.xi'!E9+'COUNCIL OVERHEAD COST F.xi'!E9+'PMD OVERHEAD COST F.xi'!E9+'AGRIC OVERHEAD COST F.xi'!E9+'FINANCE OVERHEAD COST F.xi'!E9+'WORKS OVERHEAD COST F.xi'!E9+'ESD OVERHEAD COST F.xi'!E9+'PHC OVERHEAD COST F.xi'!E9+'WATSAN OVERHEAD COST F.xi'!E9+'TRADITIONAL OVERHEAD COST F.xi'!E9</f>
        <v>75950000</v>
      </c>
    </row>
    <row r="13" spans="1:5" x14ac:dyDescent="0.25">
      <c r="A13" s="22">
        <v>22020200</v>
      </c>
      <c r="B13" s="21" t="s">
        <v>496</v>
      </c>
      <c r="C13" s="32">
        <f>'CHAIR OVERHEAD COST F.xi'!C14+'SLT OVERHEAD COST F.xi'!C14+'COUNCIL OVERHEAD COST F.xi'!C14+'PMD OVERHEAD COST F.xi'!C14+'AGRIC OVERHEAD COST F.xi'!C14+'FINANCE OVERHEAD COST F.xi'!C14+'WORKS OVERHEAD COST F.xi'!C14+'ESD OVERHEAD COST F.xi'!C14+'PHC OVERHEAD COST F.xi'!C14+'WATSAN OVERHEAD COST F.xi'!C14+'TRADITIONAL OVERHEAD COST F.xi'!C14</f>
        <v>2000000</v>
      </c>
      <c r="D13" s="32">
        <f>'CHAIR OVERHEAD COST F.xi'!D14+'SLT OVERHEAD COST F.xi'!D14+'COUNCIL OVERHEAD COST F.xi'!D14+'PMD OVERHEAD COST F.xi'!D14+'AGRIC OVERHEAD COST F.xi'!D14+'FINANCE OVERHEAD COST F.xi'!D14+'WORKS OVERHEAD COST F.xi'!D14+'ESD OVERHEAD COST F.xi'!D14+'PHC OVERHEAD COST F.xi'!D14+'WATSAN OVERHEAD COST F.xi'!D14+'TRADITIONAL OVERHEAD COST F.xi'!D14</f>
        <v>1170000</v>
      </c>
      <c r="E13" s="32">
        <f>'CHAIR OVERHEAD COST F.xi'!E14+'SLT OVERHEAD COST F.xi'!E14+'COUNCIL OVERHEAD COST F.xi'!E14+'PMD OVERHEAD COST F.xi'!E14+'AGRIC OVERHEAD COST F.xi'!E14+'FINANCE OVERHEAD COST F.xi'!E14+'WORKS OVERHEAD COST F.xi'!E14+'ESD OVERHEAD COST F.xi'!E14+'PHC OVERHEAD COST F.xi'!E14+'WATSAN OVERHEAD COST F.xi'!E14+'TRADITIONAL OVERHEAD COST F.xi'!E14</f>
        <v>1600000</v>
      </c>
    </row>
    <row r="14" spans="1:5" x14ac:dyDescent="0.25">
      <c r="A14" s="22">
        <v>22020300</v>
      </c>
      <c r="B14" s="21" t="s">
        <v>497</v>
      </c>
      <c r="C14" s="32">
        <f>'CHAIR OVERHEAD COST F.xi'!C22+'SLT OVERHEAD COST F.xi'!C22+'COUNCIL OVERHEAD COST F.xi'!C22+'PMD OVERHEAD COST F.xi'!C22+'AGRIC OVERHEAD COST F.xi'!C22+'FINANCE OVERHEAD COST F.xi'!C22+'WORKS OVERHEAD COST F.xi'!C22+'ESD OVERHEAD COST F.xi'!C22+'PHC OVERHEAD COST F.xi'!C22+'WATSAN OVERHEAD COST F.xi'!C22+'TRADITIONAL OVERHEAD COST F.xi'!C22</f>
        <v>181000000</v>
      </c>
      <c r="D14" s="32">
        <f>'CHAIR OVERHEAD COST F.xi'!D22+'SLT OVERHEAD COST F.xi'!D22+'COUNCIL OVERHEAD COST F.xi'!D22+'PMD OVERHEAD COST F.xi'!D22+'AGRIC OVERHEAD COST F.xi'!D22+'FINANCE OVERHEAD COST F.xi'!D22+'WORKS OVERHEAD COST F.xi'!D22+'ESD OVERHEAD COST F.xi'!D22+'PHC OVERHEAD COST F.xi'!D22+'WATSAN OVERHEAD COST F.xi'!D22+'TRADITIONAL OVERHEAD COST F.xi'!D22</f>
        <v>55725983.239999995</v>
      </c>
      <c r="E14" s="32">
        <f>'CHAIR OVERHEAD COST F.xi'!E22+'SLT OVERHEAD COST F.xi'!E22+'COUNCIL OVERHEAD COST F.xi'!E22+'PMD OVERHEAD COST F.xi'!E22+'AGRIC OVERHEAD COST F.xi'!E22+'FINANCE OVERHEAD COST F.xi'!E22+'WORKS OVERHEAD COST F.xi'!E22+'ESD OVERHEAD COST F.xi'!E22+'PHC OVERHEAD COST F.xi'!E22+'WATSAN OVERHEAD COST F.xi'!E22+'TRADITIONAL OVERHEAD COST F.xi'!E22</f>
        <v>88750000</v>
      </c>
    </row>
    <row r="15" spans="1:5" x14ac:dyDescent="0.25">
      <c r="A15" s="22">
        <v>22020400</v>
      </c>
      <c r="B15" s="21" t="s">
        <v>498</v>
      </c>
      <c r="C15" s="32">
        <f>'CHAIR OVERHEAD COST F.xi'!C36+'SLT OVERHEAD COST F.xi'!C36+'COUNCIL OVERHEAD COST F.xi'!C36+'PMD OVERHEAD COST F.xi'!C36+'AGRIC OVERHEAD COST F.xi'!C36+'FINANCE OVERHEAD COST F.xi'!C36+'WORKS OVERHEAD COST F.xi'!C36+'ESD OVERHEAD COST F.xi'!C36+'PHC OVERHEAD COST F.xi'!C36+'WATSAN OVERHEAD COST F.xi'!C36+'TRADITIONAL OVERHEAD COST F.xi'!C36</f>
        <v>150000000</v>
      </c>
      <c r="D15" s="32">
        <f>'CHAIR OVERHEAD COST F.xi'!D36+'SLT OVERHEAD COST F.xi'!D36+'COUNCIL OVERHEAD COST F.xi'!D36+'PMD OVERHEAD COST F.xi'!D36+'AGRIC OVERHEAD COST F.xi'!D36+'FINANCE OVERHEAD COST F.xi'!D36+'WORKS OVERHEAD COST F.xi'!D36+'ESD OVERHEAD COST F.xi'!D36+'PHC OVERHEAD COST F.xi'!D36+'WATSAN OVERHEAD COST F.xi'!D36+'TRADITIONAL OVERHEAD COST F.xi'!D36</f>
        <v>76695805.590000004</v>
      </c>
      <c r="E15" s="32">
        <f>'CHAIR OVERHEAD COST F.xi'!E36+'SLT OVERHEAD COST F.xi'!E36+'COUNCIL OVERHEAD COST F.xi'!E36+'PMD OVERHEAD COST F.xi'!E36+'AGRIC OVERHEAD COST F.xi'!E36+'FINANCE OVERHEAD COST F.xi'!E36+'WORKS OVERHEAD COST F.xi'!E36+'ESD OVERHEAD COST F.xi'!E36+'PHC OVERHEAD COST F.xi'!E36+'WATSAN OVERHEAD COST F.xi'!E36+'TRADITIONAL OVERHEAD COST F.xi'!E36</f>
        <v>71600000</v>
      </c>
    </row>
    <row r="16" spans="1:5" x14ac:dyDescent="0.25">
      <c r="A16" s="22">
        <v>22020500</v>
      </c>
      <c r="B16" s="21" t="s">
        <v>499</v>
      </c>
      <c r="C16" s="32">
        <f>'CHAIR OVERHEAD COST F.xi'!C45+'SLT OVERHEAD COST F.xi'!C45+'COUNCIL OVERHEAD COST F.xi'!C45+'PMD OVERHEAD COST F.xi'!C45+'AGRIC OVERHEAD COST F.xi'!C45+'FINANCE OVERHEAD COST F.xi'!C45+'WORKS OVERHEAD COST F.xi'!C45+'ESD OVERHEAD COST F.xi'!C45+'PHC OVERHEAD COST F.xi'!C45+'WATSAN OVERHEAD COST F.xi'!C45+'TRADITIONAL OVERHEAD COST F.xi'!C45</f>
        <v>102000000</v>
      </c>
      <c r="D16" s="32">
        <f>'CHAIR OVERHEAD COST F.xi'!D45+'SLT OVERHEAD COST F.xi'!D45+'COUNCIL OVERHEAD COST F.xi'!D45+'PMD OVERHEAD COST F.xi'!D45+'AGRIC OVERHEAD COST F.xi'!D45+'FINANCE OVERHEAD COST F.xi'!D45+'WORKS OVERHEAD COST F.xi'!D45+'ESD OVERHEAD COST F.xi'!D45+'PHC OVERHEAD COST F.xi'!D45+'WATSAN OVERHEAD COST F.xi'!D45+'TRADITIONAL OVERHEAD COST F.xi'!D45</f>
        <v>65369000</v>
      </c>
      <c r="E16" s="32">
        <f>'CHAIR OVERHEAD COST F.xi'!E45+'SLT OVERHEAD COST F.xi'!E45+'COUNCIL OVERHEAD COST F.xi'!E45+'PMD OVERHEAD COST F.xi'!E45+'AGRIC OVERHEAD COST F.xi'!E45+'FINANCE OVERHEAD COST F.xi'!E45+'WORKS OVERHEAD COST F.xi'!E45+'ESD OVERHEAD COST F.xi'!E45+'PHC OVERHEAD COST F.xi'!E45+'WATSAN OVERHEAD COST F.xi'!E45+'TRADITIONAL OVERHEAD COST F.xi'!E45</f>
        <v>38152223.340000004</v>
      </c>
    </row>
    <row r="17" spans="1:5" x14ac:dyDescent="0.25">
      <c r="A17" s="22">
        <v>22020600</v>
      </c>
      <c r="B17" s="21" t="s">
        <v>500</v>
      </c>
      <c r="C17" s="32">
        <f>'CHAIR OVERHEAD COST F.xi'!C48+'SLT OVERHEAD COST F.xi'!C48+'COUNCIL OVERHEAD COST F.xi'!C48+'PMD OVERHEAD COST F.xi'!C48+'AGRIC OVERHEAD COST F.xi'!C48+'FINANCE OVERHEAD COST F.xi'!C48+'WORKS OVERHEAD COST F.xi'!C48+'ESD OVERHEAD COST F.xi'!C48+'PHC OVERHEAD COST F.xi'!C48+'WATSAN OVERHEAD COST F.xi'!C48+'TRADITIONAL OVERHEAD COST F.xi'!C48</f>
        <v>305000000</v>
      </c>
      <c r="D17" s="32">
        <f>'CHAIR OVERHEAD COST F.xi'!D48+'SLT OVERHEAD COST F.xi'!D48+'COUNCIL OVERHEAD COST F.xi'!D48+'PMD OVERHEAD COST F.xi'!D48+'AGRIC OVERHEAD COST F.xi'!D48+'FINANCE OVERHEAD COST F.xi'!D48+'WORKS OVERHEAD COST F.xi'!D48+'ESD OVERHEAD COST F.xi'!D48+'PHC OVERHEAD COST F.xi'!D48+'WATSAN OVERHEAD COST F.xi'!D48+'TRADITIONAL OVERHEAD COST F.xi'!D48</f>
        <v>264000000</v>
      </c>
      <c r="E17" s="32">
        <f>'CHAIR OVERHEAD COST F.xi'!E48+'SLT OVERHEAD COST F.xi'!E48+'COUNCIL OVERHEAD COST F.xi'!E48+'PMD OVERHEAD COST F.xi'!E48+'AGRIC OVERHEAD COST F.xi'!E48+'FINANCE OVERHEAD COST F.xi'!E48+'WORKS OVERHEAD COST F.xi'!E48+'ESD OVERHEAD COST F.xi'!E48+'PHC OVERHEAD COST F.xi'!E48+'WATSAN OVERHEAD COST F.xi'!E48+'TRADITIONAL OVERHEAD COST F.xi'!E48</f>
        <v>151000000</v>
      </c>
    </row>
    <row r="18" spans="1:5" x14ac:dyDescent="0.25">
      <c r="A18" s="22">
        <v>22020700</v>
      </c>
      <c r="B18" s="21" t="s">
        <v>501</v>
      </c>
      <c r="C18" s="32">
        <f>'CHAIR OVERHEAD COST F.xi'!C54+'SLT OVERHEAD COST F.xi'!C54+'COUNCIL OVERHEAD COST F.xi'!C54+'PMD OVERHEAD COST F.xi'!C54+'AGRIC OVERHEAD COST F.xi'!C54+'FINANCE OVERHEAD COST F.xi'!C54+'WORKS OVERHEAD COST F.xi'!C54+'ESD OVERHEAD COST F.xi'!C54+'PHC OVERHEAD COST F.xi'!C54+'WATSAN OVERHEAD COST F.xi'!C54+'TRADITIONAL OVERHEAD COST F.xi'!C54</f>
        <v>5700000</v>
      </c>
      <c r="D18" s="32">
        <f>'CHAIR OVERHEAD COST F.xi'!D54+'SLT OVERHEAD COST F.xi'!D54+'COUNCIL OVERHEAD COST F.xi'!D54+'PMD OVERHEAD COST F.xi'!D54+'AGRIC OVERHEAD COST F.xi'!D54+'FINANCE OVERHEAD COST F.xi'!D54+'WORKS OVERHEAD COST F.xi'!D54+'ESD OVERHEAD COST F.xi'!D54+'PHC OVERHEAD COST F.xi'!D54+'WATSAN OVERHEAD COST F.xi'!D54+'TRADITIONAL OVERHEAD COST F.xi'!D54</f>
        <v>1100000</v>
      </c>
      <c r="E18" s="32">
        <f>'CHAIR OVERHEAD COST F.xi'!E54+'SLT OVERHEAD COST F.xi'!E54+'COUNCIL OVERHEAD COST F.xi'!E54+'PMD OVERHEAD COST F.xi'!E54+'AGRIC OVERHEAD COST F.xi'!E54+'FINANCE OVERHEAD COST F.xi'!E54+'WORKS OVERHEAD COST F.xi'!E54+'ESD OVERHEAD COST F.xi'!E54+'PHC OVERHEAD COST F.xi'!E54+'WATSAN OVERHEAD COST F.xi'!E54+'TRADITIONAL OVERHEAD COST F.xi'!E54</f>
        <v>4000000</v>
      </c>
    </row>
    <row r="19" spans="1:5" x14ac:dyDescent="0.25">
      <c r="A19" s="22">
        <v>22020800</v>
      </c>
      <c r="B19" s="21" t="s">
        <v>502</v>
      </c>
      <c r="C19" s="32">
        <f>'CHAIR OVERHEAD COST F.xi'!C63+'SLT OVERHEAD COST F.xi'!C63+'COUNCIL OVERHEAD COST F.xi'!C63+'PMD OVERHEAD COST F.xi'!C63+'AGRIC OVERHEAD COST F.xi'!C63+'FINANCE OVERHEAD COST F.xi'!C63+'WORKS OVERHEAD COST F.xi'!C63+'ESD OVERHEAD COST F.xi'!C63+'PHC OVERHEAD COST F.xi'!C63+'WATSAN OVERHEAD COST F.xi'!C63+'TRADITIONAL OVERHEAD COST F.xi'!C63</f>
        <v>50000000</v>
      </c>
      <c r="D19" s="32">
        <f>'CHAIR OVERHEAD COST F.xi'!D63+'SLT OVERHEAD COST F.xi'!D63+'COUNCIL OVERHEAD COST F.xi'!D63+'PMD OVERHEAD COST F.xi'!D63+'AGRIC OVERHEAD COST F.xi'!D63+'FINANCE OVERHEAD COST F.xi'!D63+'WORKS OVERHEAD COST F.xi'!D63+'ESD OVERHEAD COST F.xi'!D63+'PHC OVERHEAD COST F.xi'!D63+'WATSAN OVERHEAD COST F.xi'!D63+'TRADITIONAL OVERHEAD COST F.xi'!D63</f>
        <v>1375000</v>
      </c>
      <c r="E19" s="32">
        <f>'CHAIR OVERHEAD COST F.xi'!E63+'SLT OVERHEAD COST F.xi'!E63+'COUNCIL OVERHEAD COST F.xi'!E63+'PMD OVERHEAD COST F.xi'!E63+'AGRIC OVERHEAD COST F.xi'!E63+'FINANCE OVERHEAD COST F.xi'!E63+'WORKS OVERHEAD COST F.xi'!E63+'ESD OVERHEAD COST F.xi'!E63+'PHC OVERHEAD COST F.xi'!E63+'WATSAN OVERHEAD COST F.xi'!E63+'TRADITIONAL OVERHEAD COST F.xi'!E63</f>
        <v>18500000</v>
      </c>
    </row>
    <row r="20" spans="1:5" x14ac:dyDescent="0.25">
      <c r="A20" s="22">
        <v>22020900</v>
      </c>
      <c r="B20" s="21" t="s">
        <v>503</v>
      </c>
      <c r="C20" s="32">
        <f>'CHAIR OVERHEAD COST F.xi'!C67+'SLT OVERHEAD COST F.xi'!C67+'COUNCIL OVERHEAD COST F.xi'!C67+'PMD OVERHEAD COST F.xi'!C67+'AGRIC OVERHEAD COST F.xi'!C67+'FINANCE OVERHEAD COST F.xi'!C67+'WORKS OVERHEAD COST F.xi'!C67+'ESD OVERHEAD COST F.xi'!C67+'PHC OVERHEAD COST F.xi'!C67+'WATSAN OVERHEAD COST F.xi'!C67+'TRADITIONAL OVERHEAD COST F.xi'!C67</f>
        <v>1000000</v>
      </c>
      <c r="D20" s="32">
        <f>'CHAIR OVERHEAD COST F.xi'!D67+'SLT OVERHEAD COST F.xi'!D67+'COUNCIL OVERHEAD COST F.xi'!D67+'PMD OVERHEAD COST F.xi'!D67+'AGRIC OVERHEAD COST F.xi'!D67+'FINANCE OVERHEAD COST F.xi'!D67+'WORKS OVERHEAD COST F.xi'!D67+'ESD OVERHEAD COST F.xi'!D67+'PHC OVERHEAD COST F.xi'!D67+'WATSAN OVERHEAD COST F.xi'!D67+'TRADITIONAL OVERHEAD COST F.xi'!D67</f>
        <v>66793.279999999999</v>
      </c>
      <c r="E20" s="32">
        <f>'CHAIR OVERHEAD COST F.xi'!E67+'SLT OVERHEAD COST F.xi'!E67+'COUNCIL OVERHEAD COST F.xi'!E67+'PMD OVERHEAD COST F.xi'!E67+'AGRIC OVERHEAD COST F.xi'!E67+'FINANCE OVERHEAD COST F.xi'!E67+'WORKS OVERHEAD COST F.xi'!E67+'ESD OVERHEAD COST F.xi'!E67+'PHC OVERHEAD COST F.xi'!E67+'WATSAN OVERHEAD COST F.xi'!E67+'TRADITIONAL OVERHEAD COST F.xi'!E67</f>
        <v>1000000</v>
      </c>
    </row>
    <row r="21" spans="1:5" x14ac:dyDescent="0.25">
      <c r="A21" s="22">
        <v>22021000</v>
      </c>
      <c r="B21" s="21" t="s">
        <v>504</v>
      </c>
      <c r="C21" s="32">
        <f>'CHAIR OVERHEAD COST F.xi'!C70+'SLT OVERHEAD COST F.xi'!C70+'COUNCIL OVERHEAD COST F.xi'!C70+'PMD OVERHEAD COST F.xi'!C70+'AGRIC OVERHEAD COST F.xi'!C70+'FINANCE OVERHEAD COST F.xi'!C70+'WORKS OVERHEAD COST F.xi'!C70+'ESD OVERHEAD COST F.xi'!C70+'PHC OVERHEAD COST F.xi'!C70+'WATSAN OVERHEAD COST F.xi'!C70+'TRADITIONAL OVERHEAD COST F.xi'!C70</f>
        <v>1318308836.21</v>
      </c>
      <c r="D21" s="32">
        <f>'CHAIR OVERHEAD COST F.xi'!D70+'SLT OVERHEAD COST F.xi'!D70+'COUNCIL OVERHEAD COST F.xi'!D70+'PMD OVERHEAD COST F.xi'!D70+'AGRIC OVERHEAD COST F.xi'!D70+'FINANCE OVERHEAD COST F.xi'!D70+'WORKS OVERHEAD COST F.xi'!D70+'ESD OVERHEAD COST F.xi'!D70+'PHC OVERHEAD COST F.xi'!D70+'WATSAN OVERHEAD COST F.xi'!D70+'TRADITIONAL OVERHEAD COST F.xi'!D70</f>
        <v>396621528.02999997</v>
      </c>
      <c r="E21" s="32">
        <f>'CHAIR OVERHEAD COST F.xi'!E70+'SLT OVERHEAD COST F.xi'!E70+'COUNCIL OVERHEAD COST F.xi'!E70+'PMD OVERHEAD COST F.xi'!E70+'AGRIC OVERHEAD COST F.xi'!E70+'FINANCE OVERHEAD COST F.xi'!E70+'WORKS OVERHEAD COST F.xi'!E70+'ESD OVERHEAD COST F.xi'!E70+'PHC OVERHEAD COST F.xi'!E70+'WATSAN OVERHEAD COST F.xi'!E70+'TRADITIONAL OVERHEAD COST F.xi'!E70</f>
        <v>494050000</v>
      </c>
    </row>
    <row r="22" spans="1:5" x14ac:dyDescent="0.25">
      <c r="A22" s="22">
        <v>22040000</v>
      </c>
      <c r="B22" s="21" t="s">
        <v>505</v>
      </c>
      <c r="C22" s="32">
        <f>'CHAIR OVERHEAD COST F.xi'!C84+'SLT OVERHEAD COST F.xi'!C84+'COUNCIL OVERHEAD COST F.xi'!C84+'PMD OVERHEAD COST F.xi'!C84+'AGRIC OVERHEAD COST F.xi'!C84+'FINANCE OVERHEAD COST F.xi'!C85+'WORKS OVERHEAD COST F.xi'!C84+'ESD OVERHEAD COST F.xi'!C84+'PHC OVERHEAD COST F.xi'!C84+'WATSAN OVERHEAD COST F.xi'!C84+'TRADITIONAL OVERHEAD COST F.xi'!C84</f>
        <v>311596724.56</v>
      </c>
      <c r="D22" s="32">
        <f>'CHAIR OVERHEAD COST F.xi'!D84+'SLT OVERHEAD COST F.xi'!D84+'COUNCIL OVERHEAD COST F.xi'!D84+'PMD OVERHEAD COST F.xi'!D84+'AGRIC OVERHEAD COST F.xi'!D84+'FINANCE OVERHEAD COST F.xi'!D85+'WORKS OVERHEAD COST F.xi'!D84+'ESD OVERHEAD COST F.xi'!D84+'PHC OVERHEAD COST F.xi'!D84+'WATSAN OVERHEAD COST F.xi'!D84+'TRADITIONAL OVERHEAD COST F.xi'!D84</f>
        <v>232553622.36000001</v>
      </c>
      <c r="E22" s="32">
        <f>'CHAIR OVERHEAD COST F.xi'!E84+'SLT OVERHEAD COST F.xi'!E84+'COUNCIL OVERHEAD COST F.xi'!E84+'PMD OVERHEAD COST F.xi'!E84+'AGRIC OVERHEAD COST F.xi'!E84+'FINANCE OVERHEAD COST F.xi'!E85+'WORKS OVERHEAD COST F.xi'!E84+'ESD OVERHEAD COST F.xi'!E84+'PHC OVERHEAD COST F.xi'!E84+'WATSAN OVERHEAD COST F.xi'!E84+'TRADITIONAL OVERHEAD COST F.xi'!E84</f>
        <v>330594759.41000003</v>
      </c>
    </row>
    <row r="23" spans="1:5" x14ac:dyDescent="0.25">
      <c r="A23" s="35">
        <v>22050000</v>
      </c>
      <c r="B23" s="27" t="s">
        <v>533</v>
      </c>
      <c r="C23" s="36">
        <f>'CHAIR OVERHEAD COST F.xi'!C88+'SLT OVERHEAD COST F.xi'!C88+'COUNCIL OVERHEAD COST F.xi'!C88+'PMD OVERHEAD COST F.xi'!C88+'AGRIC OVERHEAD COST F.xi'!C88+'FINANCE OVERHEAD COST F.xi'!C89+'WORKS OVERHEAD COST F.xi'!C88+'ESD OVERHEAD COST F.xi'!C88+'PHC OVERHEAD COST F.xi'!C88+'WATSAN OVERHEAD COST F.xi'!C88+'TRADITIONAL OVERHEAD COST F.xi'!C88</f>
        <v>51700000</v>
      </c>
      <c r="D23" s="36">
        <f>'CHAIR OVERHEAD COST F.xi'!D88+'SLT OVERHEAD COST F.xi'!D88+'COUNCIL OVERHEAD COST F.xi'!D88+'PMD OVERHEAD COST F.xi'!D88+'AGRIC OVERHEAD COST F.xi'!D88+'FINANCE OVERHEAD COST F.xi'!D89+'WORKS OVERHEAD COST F.xi'!D88+'ESD OVERHEAD COST F.xi'!D88+'PHC OVERHEAD COST F.xi'!D88+'WATSAN OVERHEAD COST F.xi'!D88+'TRADITIONAL OVERHEAD COST F.xi'!D88</f>
        <v>51565824.060000002</v>
      </c>
      <c r="E23" s="36">
        <f>'CHAIR OVERHEAD COST F.xi'!E88+'SLT OVERHEAD COST F.xi'!E88+'COUNCIL OVERHEAD COST F.xi'!E88+'PMD OVERHEAD COST F.xi'!E88+'AGRIC OVERHEAD COST F.xi'!E88+'FINANCE OVERHEAD COST F.xi'!E89+'WORKS OVERHEAD COST F.xi'!E88+'ESD OVERHEAD COST F.xi'!E88+'PHC OVERHEAD COST F.xi'!E88+'WATSAN OVERHEAD COST F.xi'!E88+'TRADITIONAL OVERHEAD COST F.xi'!E88</f>
        <v>52000000</v>
      </c>
    </row>
    <row r="24" spans="1:5" x14ac:dyDescent="0.25">
      <c r="A24" s="35">
        <v>22060000</v>
      </c>
      <c r="B24" s="27" t="s">
        <v>534</v>
      </c>
      <c r="C24" s="36">
        <f>'CHAIR OVERHEAD COST F.xi'!C93+'SLT OVERHEAD COST F.xi'!C93+'COUNCIL OVERHEAD COST F.xi'!C93+'PMD OVERHEAD COST F.xi'!C93+'AGRIC OVERHEAD COST F.xi'!C93+'FINANCE OVERHEAD COST F.xi'!C94+'WORKS OVERHEAD COST F.xi'!C93+'ESD OVERHEAD COST F.xi'!C93+'PHC OVERHEAD COST F.xi'!C93+'WATSAN OVERHEAD COST F.xi'!C93+'TRADITIONAL OVERHEAD COST F.xi'!C93</f>
        <v>613000000</v>
      </c>
      <c r="D24" s="36">
        <f>'CHAIR OVERHEAD COST F.xi'!D93+'SLT OVERHEAD COST F.xi'!D93+'COUNCIL OVERHEAD COST F.xi'!D93+'PMD OVERHEAD COST F.xi'!D93+'AGRIC OVERHEAD COST F.xi'!D93+'FINANCE OVERHEAD COST F.xi'!D94+'WORKS OVERHEAD COST F.xi'!D93+'ESD OVERHEAD COST F.xi'!D93+'PHC OVERHEAD COST F.xi'!D93+'WATSAN OVERHEAD COST F.xi'!D93+'TRADITIONAL OVERHEAD COST F.xi'!D93</f>
        <v>586853055.46000004</v>
      </c>
      <c r="E24" s="36">
        <f>'CHAIR OVERHEAD COST F.xi'!E93+'SLT OVERHEAD COST F.xi'!E93+'COUNCIL OVERHEAD COST F.xi'!E93+'PMD OVERHEAD COST F.xi'!E93+'AGRIC OVERHEAD COST F.xi'!E93+'FINANCE OVERHEAD COST F.xi'!E94+'WORKS OVERHEAD COST F.xi'!E93+'ESD OVERHEAD COST F.xi'!E93+'PHC OVERHEAD COST F.xi'!E93+'WATSAN OVERHEAD COST F.xi'!E93+'TRADITIONAL OVERHEAD COST F.xi'!E93</f>
        <v>230000000</v>
      </c>
    </row>
    <row r="25" spans="1:5" hidden="1" x14ac:dyDescent="0.25">
      <c r="A25" s="24" t="s">
        <v>341</v>
      </c>
      <c r="B25" s="23" t="s">
        <v>341</v>
      </c>
      <c r="C25" s="32" t="s">
        <v>341</v>
      </c>
      <c r="D25" s="32" t="s">
        <v>341</v>
      </c>
      <c r="E25" s="32" t="s">
        <v>341</v>
      </c>
    </row>
    <row r="26" spans="1:5" x14ac:dyDescent="0.25">
      <c r="A26" s="24" t="s">
        <v>341</v>
      </c>
      <c r="B26" s="23" t="s">
        <v>341</v>
      </c>
      <c r="C26" s="32" t="s">
        <v>341</v>
      </c>
      <c r="D26" s="32" t="s">
        <v>341</v>
      </c>
      <c r="E26" s="32" t="s">
        <v>341</v>
      </c>
    </row>
    <row r="27" spans="1:5" x14ac:dyDescent="0.25">
      <c r="A27" s="22" t="s">
        <v>341</v>
      </c>
      <c r="B27" s="23" t="s">
        <v>470</v>
      </c>
      <c r="C27" s="31">
        <f>C5</f>
        <v>5253820493.21</v>
      </c>
      <c r="D27" s="31">
        <f t="shared" ref="D27:E27" si="3">D5</f>
        <v>3760126113.1700001</v>
      </c>
      <c r="E27" s="31">
        <f t="shared" si="3"/>
        <v>2935794871.8499999</v>
      </c>
    </row>
    <row r="28" spans="1:5" hidden="1" x14ac:dyDescent="0.25">
      <c r="A28" s="4"/>
      <c r="B28" s="5"/>
      <c r="C28" s="11"/>
      <c r="D28" s="11"/>
      <c r="E28" s="11"/>
    </row>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T6DTfiJgSeknV1vZ4xiawcGzcPJ73XugmWa/PypNWSfjBtp/0AO/IpAPOqVxpaTfsaMTfKjFo+3PvvJzHdncrw==" saltValue="h34SG+XXRnVd51rX+N0VSA=="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85" orientation="landscape" r:id="rId1"/>
  <headerFooter>
    <oddFooter>&amp;CPage 14</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00"/>
  <sheetViews>
    <sheetView view="pageBreakPreview" topLeftCell="A3" zoomScale="90" zoomScaleNormal="140" zoomScaleSheetLayoutView="90" workbookViewId="0">
      <selection activeCell="A2" sqref="A2:E2"/>
    </sheetView>
  </sheetViews>
  <sheetFormatPr defaultColWidth="8.88671875" defaultRowHeight="15" x14ac:dyDescent="0.25"/>
  <cols>
    <col min="1" max="1" width="15" style="1" customWidth="1"/>
    <col min="2" max="2" width="52" style="1" bestFit="1" customWidth="1"/>
    <col min="3" max="5" width="24.33203125" style="1" bestFit="1" customWidth="1"/>
    <col min="6" max="16384" width="8.88671875" style="1"/>
  </cols>
  <sheetData>
    <row r="1" spans="1:5" x14ac:dyDescent="0.25">
      <c r="A1" s="81" t="s">
        <v>488</v>
      </c>
      <c r="B1" s="81"/>
      <c r="C1" s="81"/>
      <c r="D1" s="81"/>
      <c r="E1" s="81"/>
    </row>
    <row r="2" spans="1:5" ht="36.6" customHeight="1" x14ac:dyDescent="0.25">
      <c r="A2" s="83" t="s">
        <v>719</v>
      </c>
      <c r="B2" s="83"/>
      <c r="C2" s="83"/>
      <c r="D2" s="83"/>
      <c r="E2" s="83"/>
    </row>
    <row r="3" spans="1:5" x14ac:dyDescent="0.25">
      <c r="A3" s="49"/>
      <c r="B3" s="49"/>
      <c r="C3" s="49"/>
      <c r="D3" s="49"/>
      <c r="E3" s="49"/>
    </row>
    <row r="4" spans="1:5" ht="45" x14ac:dyDescent="0.25">
      <c r="A4" s="46" t="s">
        <v>0</v>
      </c>
      <c r="B4" s="47" t="s">
        <v>489</v>
      </c>
      <c r="C4" s="50" t="s">
        <v>593</v>
      </c>
      <c r="D4" s="50" t="s">
        <v>594</v>
      </c>
      <c r="E4" s="50" t="s">
        <v>595</v>
      </c>
    </row>
    <row r="5" spans="1:5" x14ac:dyDescent="0.25">
      <c r="A5" s="20">
        <v>32010100</v>
      </c>
      <c r="B5" s="21" t="s">
        <v>506</v>
      </c>
      <c r="C5" s="28">
        <f>'PMD CAPITAL EXP F.xii'!D7+'AGRIC CAPITAL EXP F.xii'!D7+'FINANCE CAPITAL EXP F.xii'!D7+'WORKS CAPITAL EXP F.xii'!D7+'ESD CAPITAL EXP F.xii'!D7+'PHC CAPITAL EXP F.xii'!D7+'WATSAN CAPITAL EXP F.xii'!D7</f>
        <v>1007000000</v>
      </c>
      <c r="D5" s="28">
        <f>'PMD CAPITAL EXP F.xii'!E7+'AGRIC CAPITAL EXP F.xii'!E7+'FINANCE CAPITAL EXP F.xii'!E7+'WORKS CAPITAL EXP F.xii'!E7+'ESD CAPITAL EXP F.xii'!E7+'PHC CAPITAL EXP F.xii'!E7+'WATSAN CAPITAL EXP F.xii'!E7</f>
        <v>596175706.01999998</v>
      </c>
      <c r="E5" s="28">
        <f>'PMD CAPITAL EXP F.xii'!F7+'AGRIC CAPITAL EXP F.xii'!F7+'FINANCE CAPITAL EXP F.xii'!F7+'WORKS CAPITAL EXP F.xii'!F7+'ESD CAPITAL EXP F.xii'!F7+'PHC CAPITAL EXP F.xii'!F7+'WATSAN CAPITAL EXP F.xii'!F7</f>
        <v>973500000</v>
      </c>
    </row>
    <row r="6" spans="1:5" x14ac:dyDescent="0.25">
      <c r="A6" s="20">
        <v>32010200</v>
      </c>
      <c r="B6" s="21" t="s">
        <v>597</v>
      </c>
      <c r="C6" s="28">
        <f>'PMD CAPITAL EXP F.xii'!D18+'AGRIC CAPITAL EXP F.xii'!D17+'FINANCE CAPITAL EXP F.xii'!D11+'WORKS CAPITAL EXP F.xii'!D17+'ESD CAPITAL EXP F.xii'!D20+'PHC CAPITAL EXP F.xii'!D18+'WATSAN CAPITAL EXP F.xii'!D17</f>
        <v>1765758730.1100001</v>
      </c>
      <c r="D6" s="28">
        <f>'PMD CAPITAL EXP F.xii'!E18+'AGRIC CAPITAL EXP F.xii'!E17+'FINANCE CAPITAL EXP F.xii'!E11+'WORKS CAPITAL EXP F.xii'!E17+'ESD CAPITAL EXP F.xii'!E20+'PHC CAPITAL EXP F.xii'!E18+'WATSAN CAPITAL EXP F.xii'!E17</f>
        <v>358278221.91000003</v>
      </c>
      <c r="E6" s="28">
        <f>'PMD CAPITAL EXP F.xii'!F18+'AGRIC CAPITAL EXP F.xii'!F17+'FINANCE CAPITAL EXP F.xii'!F11+'WORKS CAPITAL EXP F.xii'!F17+'ESD CAPITAL EXP F.xii'!F20+'PHC CAPITAL EXP F.xii'!F18+'WATSAN CAPITAL EXP F.xii'!F17</f>
        <v>3254993815.2399998</v>
      </c>
    </row>
    <row r="7" spans="1:5" x14ac:dyDescent="0.25">
      <c r="A7" s="20">
        <v>32010300</v>
      </c>
      <c r="B7" s="21" t="s">
        <v>507</v>
      </c>
      <c r="C7" s="28">
        <f>'PMD CAPITAL EXP F.xii'!D29+'AGRIC CAPITAL EXP F.xii'!D25+'FINANCE CAPITAL EXP F.xii'!D16+'WORKS CAPITAL EXP F.xii'!D39+'ESD CAPITAL EXP F.xii'!D31+'PHC CAPITAL EXP F.xii'!D29+'WATSAN CAPITAL EXP F.xii'!D31</f>
        <v>15000000</v>
      </c>
      <c r="D7" s="28">
        <f>'PMD CAPITAL EXP F.xii'!E29+'AGRIC CAPITAL EXP F.xii'!E25+'FINANCE CAPITAL EXP F.xii'!E16+'WORKS CAPITAL EXP F.xii'!E39+'ESD CAPITAL EXP F.xii'!E31+'PHC CAPITAL EXP F.xii'!E29+'WATSAN CAPITAL EXP F.xii'!E31</f>
        <v>11820485</v>
      </c>
      <c r="E7" s="28">
        <f>'PMD CAPITAL EXP F.xii'!F29+'AGRIC CAPITAL EXP F.xii'!F25+'FINANCE CAPITAL EXP F.xii'!F16+'WORKS CAPITAL EXP F.xii'!F39+'ESD CAPITAL EXP F.xii'!F31+'PHC CAPITAL EXP F.xii'!F29+'WATSAN CAPITAL EXP F.xii'!F31</f>
        <v>0</v>
      </c>
    </row>
    <row r="8" spans="1:5" x14ac:dyDescent="0.25">
      <c r="A8" s="20">
        <v>32010400</v>
      </c>
      <c r="B8" s="21" t="s">
        <v>508</v>
      </c>
      <c r="C8" s="28">
        <f>'PMD CAPITAL EXP F.xii'!D35+'AGRIC CAPITAL EXP F.xii'!D31+'FINANCE CAPITAL EXP F.xii'!D22+'WORKS CAPITAL EXP F.xii'!D45+'ESD CAPITAL EXP F.xii'!D37+'PHC CAPITAL EXP F.xii'!D35+'WATSAN CAPITAL EXP F.xii'!D37</f>
        <v>397000000</v>
      </c>
      <c r="D8" s="28">
        <f>'PMD CAPITAL EXP F.xii'!E35+'AGRIC CAPITAL EXP F.xii'!E31+'FINANCE CAPITAL EXP F.xii'!E22+'WORKS CAPITAL EXP F.xii'!E45+'ESD CAPITAL EXP F.xii'!E37+'PHC CAPITAL EXP F.xii'!E35+'WATSAN CAPITAL EXP F.xii'!E37</f>
        <v>177997167</v>
      </c>
      <c r="E8" s="28">
        <f>'PMD CAPITAL EXP F.xii'!F35+'AGRIC CAPITAL EXP F.xii'!F31+'FINANCE CAPITAL EXP F.xii'!F22+'WORKS CAPITAL EXP F.xii'!F45+'ESD CAPITAL EXP F.xii'!F37+'PHC CAPITAL EXP F.xii'!F35+'WATSAN CAPITAL EXP F.xii'!F37</f>
        <v>300000000</v>
      </c>
    </row>
    <row r="9" spans="1:5" x14ac:dyDescent="0.25">
      <c r="A9" s="20">
        <v>32010500</v>
      </c>
      <c r="B9" s="21" t="s">
        <v>509</v>
      </c>
      <c r="C9" s="28">
        <f>'PMD CAPITAL EXP F.xii'!D43+'AGRIC CAPITAL EXP F.xii'!D37+'FINANCE CAPITAL EXP F.xii'!D28+'WORKS CAPITAL EXP F.xii'!D51+'ESD CAPITAL EXP F.xii'!D43+'PHC CAPITAL EXP F.xii'!D41+'WATSAN CAPITAL EXP F.xii'!D43</f>
        <v>0</v>
      </c>
      <c r="D9" s="28">
        <f>'PMD CAPITAL EXP F.xii'!E43+'AGRIC CAPITAL EXP F.xii'!E37+'FINANCE CAPITAL EXP F.xii'!E28+'WORKS CAPITAL EXP F.xii'!E51+'ESD CAPITAL EXP F.xii'!E43+'PHC CAPITAL EXP F.xii'!E41+'WATSAN CAPITAL EXP F.xii'!E43</f>
        <v>0</v>
      </c>
      <c r="E9" s="28">
        <f>'PMD CAPITAL EXP F.xii'!F43+'AGRIC CAPITAL EXP F.xii'!F37+'FINANCE CAPITAL EXP F.xii'!F28+'WORKS CAPITAL EXP F.xii'!F51+'ESD CAPITAL EXP F.xii'!F43+'PHC CAPITAL EXP F.xii'!F41+'WATSAN CAPITAL EXP F.xii'!F43</f>
        <v>0</v>
      </c>
    </row>
    <row r="10" spans="1:5" x14ac:dyDescent="0.25">
      <c r="A10" s="20">
        <v>32010600</v>
      </c>
      <c r="B10" s="21" t="s">
        <v>510</v>
      </c>
      <c r="C10" s="28">
        <f>'PMD CAPITAL EXP F.xii'!D52+'AGRIC CAPITAL EXP F.xii'!D45+'FINANCE CAPITAL EXP F.xii'!D37+'WORKS CAPITAL EXP F.xii'!D60+'ESD CAPITAL EXP F.xii'!D52+'PHC CAPITAL EXP F.xii'!D50+'WATSAN CAPITAL EXP F.xii'!D52</f>
        <v>0</v>
      </c>
      <c r="D10" s="28">
        <f>'PMD CAPITAL EXP F.xii'!E52+'AGRIC CAPITAL EXP F.xii'!E45+'FINANCE CAPITAL EXP F.xii'!E37+'WORKS CAPITAL EXP F.xii'!E60+'ESD CAPITAL EXP F.xii'!E52+'PHC CAPITAL EXP F.xii'!E50+'WATSAN CAPITAL EXP F.xii'!E52</f>
        <v>0</v>
      </c>
      <c r="E10" s="28">
        <f>'PMD CAPITAL EXP F.xii'!F52+'AGRIC CAPITAL EXP F.xii'!F45+'FINANCE CAPITAL EXP F.xii'!F37+'WORKS CAPITAL EXP F.xii'!F60+'ESD CAPITAL EXP F.xii'!F52+'PHC CAPITAL EXP F.xii'!F50+'WATSAN CAPITAL EXP F.xii'!F52</f>
        <v>30000000</v>
      </c>
    </row>
    <row r="11" spans="1:5" x14ac:dyDescent="0.25">
      <c r="A11" s="20">
        <v>32010900</v>
      </c>
      <c r="B11" s="21" t="s">
        <v>511</v>
      </c>
      <c r="C11" s="28">
        <f>'PMD CAPITAL EXP F.xii'!D59+'AGRIC CAPITAL EXP F.xii'!D51+'FINANCE CAPITAL EXP F.xii'!D44+'WORKS CAPITAL EXP F.xii'!D67+'ESD CAPITAL EXP F.xii'!D59+'PHC CAPITAL EXP F.xii'!D57+'WATSAN CAPITAL EXP F.xii'!D59</f>
        <v>653884807</v>
      </c>
      <c r="D11" s="28">
        <f>'PMD CAPITAL EXP F.xii'!E59+'AGRIC CAPITAL EXP F.xii'!E51+'FINANCE CAPITAL EXP F.xii'!E44+'WORKS CAPITAL EXP F.xii'!E67+'ESD CAPITAL EXP F.xii'!E59+'PHC CAPITAL EXP F.xii'!E57+'WATSAN CAPITAL EXP F.xii'!E59</f>
        <v>470222793.32999998</v>
      </c>
      <c r="E11" s="28">
        <f>'PMD CAPITAL EXP F.xii'!F59+'AGRIC CAPITAL EXP F.xii'!F51+'FINANCE CAPITAL EXP F.xii'!F44+'WORKS CAPITAL EXP F.xii'!F67+'ESD CAPITAL EXP F.xii'!F59+'PHC CAPITAL EXP F.xii'!F57+'WATSAN CAPITAL EXP F.xii'!F59</f>
        <v>232000000</v>
      </c>
    </row>
    <row r="12" spans="1:5" x14ac:dyDescent="0.25">
      <c r="A12" s="20">
        <v>32020100</v>
      </c>
      <c r="B12" s="21" t="s">
        <v>512</v>
      </c>
      <c r="C12" s="28">
        <f>'PMD CAPITAL EXP F.xii'!D71+'AGRIC CAPITAL EXP F.xii'!D63+'FINANCE CAPITAL EXP F.xii'!D56+'WORKS CAPITAL EXP F.xii'!D79+'ESD CAPITAL EXP F.xii'!D71+'PHC CAPITAL EXP F.xii'!D69+'WATSAN CAPITAL EXP F.xii'!D71</f>
        <v>0</v>
      </c>
      <c r="D12" s="28">
        <f>'PMD CAPITAL EXP F.xii'!E71+'AGRIC CAPITAL EXP F.xii'!E63+'FINANCE CAPITAL EXP F.xii'!E56+'WORKS CAPITAL EXP F.xii'!E79+'ESD CAPITAL EXP F.xii'!E71+'PHC CAPITAL EXP F.xii'!E69+'WATSAN CAPITAL EXP F.xii'!E71</f>
        <v>0</v>
      </c>
      <c r="E12" s="28">
        <f>'PMD CAPITAL EXP F.xii'!F71+'AGRIC CAPITAL EXP F.xii'!F63+'FINANCE CAPITAL EXP F.xii'!F56+'WORKS CAPITAL EXP F.xii'!F79+'ESD CAPITAL EXP F.xii'!F71+'PHC CAPITAL EXP F.xii'!F69+'WATSAN CAPITAL EXP F.xii'!F71</f>
        <v>200000000</v>
      </c>
    </row>
    <row r="13" spans="1:5" x14ac:dyDescent="0.25">
      <c r="A13" s="20">
        <v>32030100</v>
      </c>
      <c r="B13" s="21" t="s">
        <v>462</v>
      </c>
      <c r="C13" s="28">
        <f>'PMD CAPITAL EXP F.xii'!D78+'AGRIC CAPITAL EXP F.xii'!D70+'FINANCE CAPITAL EXP F.xii'!D63+'WORKS CAPITAL EXP F.xii'!D86+'ESD CAPITAL EXP F.xii'!D78+'PHC CAPITAL EXP F.xii'!D76+'WATSAN CAPITAL EXP F.xii'!D78</f>
        <v>0</v>
      </c>
      <c r="D13" s="28">
        <f>'PMD CAPITAL EXP F.xii'!E78+'AGRIC CAPITAL EXP F.xii'!E70+'FINANCE CAPITAL EXP F.xii'!E63+'WORKS CAPITAL EXP F.xii'!E86+'ESD CAPITAL EXP F.xii'!E78+'PHC CAPITAL EXP F.xii'!E76+'WATSAN CAPITAL EXP F.xii'!E78</f>
        <v>0</v>
      </c>
      <c r="E13" s="28">
        <f>'PMD CAPITAL EXP F.xii'!F78+'AGRIC CAPITAL EXP F.xii'!F70+'FINANCE CAPITAL EXP F.xii'!F63+'WORKS CAPITAL EXP F.xii'!F86+'ESD CAPITAL EXP F.xii'!F78+'PHC CAPITAL EXP F.xii'!F76+'WATSAN CAPITAL EXP F.xii'!F78</f>
        <v>0</v>
      </c>
    </row>
    <row r="14" spans="1:5" x14ac:dyDescent="0.25">
      <c r="A14" s="20">
        <v>32011000</v>
      </c>
      <c r="B14" s="21" t="s">
        <v>551</v>
      </c>
      <c r="C14" s="28">
        <f>'PMD CAPITAL EXP F.xii'!D84+'AGRIC CAPITAL EXP F.xii'!D75+'FINANCE CAPITAL EXP F.xii'!D69+'WORKS CAPITAL EXP F.xii'!D92+'ESD CAPITAL EXP F.xii'!D84+'PHC CAPITAL EXP F.xii'!D82+'WATSAN CAPITAL EXP F.xii'!D84</f>
        <v>0</v>
      </c>
      <c r="D14" s="28">
        <f>'PMD CAPITAL EXP F.xii'!E84+'AGRIC CAPITAL EXP F.xii'!E75+'FINANCE CAPITAL EXP F.xii'!E69+'WORKS CAPITAL EXP F.xii'!E92+'ESD CAPITAL EXP F.xii'!E84+'PHC CAPITAL EXP F.xii'!E82+'WATSAN CAPITAL EXP F.xii'!E84</f>
        <v>0</v>
      </c>
      <c r="E14" s="28">
        <f>'PMD CAPITAL EXP F.xii'!F84+'AGRIC CAPITAL EXP F.xii'!F75+'FINANCE CAPITAL EXP F.xii'!F69+'WORKS CAPITAL EXP F.xii'!F92+'ESD CAPITAL EXP F.xii'!F84+'PHC CAPITAL EXP F.xii'!F82+'WATSAN CAPITAL EXP F.xii'!F84</f>
        <v>0</v>
      </c>
    </row>
    <row r="15" spans="1:5" hidden="1" x14ac:dyDescent="0.25">
      <c r="A15" s="21" t="s">
        <v>341</v>
      </c>
      <c r="B15" s="21" t="s">
        <v>341</v>
      </c>
      <c r="C15" s="21"/>
      <c r="D15" s="21"/>
      <c r="E15" s="21"/>
    </row>
    <row r="16" spans="1:5" hidden="1" x14ac:dyDescent="0.25">
      <c r="A16" s="21" t="s">
        <v>341</v>
      </c>
      <c r="B16" s="21" t="s">
        <v>341</v>
      </c>
      <c r="C16" s="21"/>
      <c r="D16" s="21"/>
      <c r="E16" s="21"/>
    </row>
    <row r="17" spans="1:5" hidden="1" x14ac:dyDescent="0.25">
      <c r="A17" s="21" t="s">
        <v>341</v>
      </c>
      <c r="B17" s="21" t="s">
        <v>341</v>
      </c>
      <c r="C17" s="21"/>
      <c r="D17" s="21"/>
      <c r="E17" s="21"/>
    </row>
    <row r="18" spans="1:5" hidden="1" x14ac:dyDescent="0.25">
      <c r="A18" s="21" t="s">
        <v>341</v>
      </c>
      <c r="B18" s="21" t="s">
        <v>341</v>
      </c>
      <c r="C18" s="21"/>
      <c r="D18" s="21"/>
      <c r="E18" s="21"/>
    </row>
    <row r="19" spans="1:5" hidden="1" x14ac:dyDescent="0.25">
      <c r="A19" s="21" t="s">
        <v>341</v>
      </c>
      <c r="B19" s="21" t="s">
        <v>341</v>
      </c>
      <c r="C19" s="21"/>
      <c r="D19" s="21"/>
      <c r="E19" s="21"/>
    </row>
    <row r="20" spans="1:5" hidden="1" x14ac:dyDescent="0.25">
      <c r="A20" s="21" t="s">
        <v>341</v>
      </c>
      <c r="B20" s="21" t="s">
        <v>341</v>
      </c>
      <c r="C20" s="21"/>
      <c r="D20" s="21"/>
      <c r="E20" s="21"/>
    </row>
    <row r="21" spans="1:5" hidden="1" x14ac:dyDescent="0.25">
      <c r="A21" s="21" t="s">
        <v>341</v>
      </c>
      <c r="B21" s="21" t="s">
        <v>341</v>
      </c>
      <c r="C21" s="21"/>
      <c r="D21" s="21"/>
      <c r="E21" s="21"/>
    </row>
    <row r="22" spans="1:5" hidden="1" x14ac:dyDescent="0.25">
      <c r="A22" s="21" t="s">
        <v>341</v>
      </c>
      <c r="B22" s="21" t="s">
        <v>341</v>
      </c>
      <c r="C22" s="21"/>
      <c r="D22" s="21"/>
      <c r="E22" s="21"/>
    </row>
    <row r="23" spans="1:5" hidden="1" x14ac:dyDescent="0.25">
      <c r="A23" s="21" t="s">
        <v>341</v>
      </c>
      <c r="B23" s="21" t="s">
        <v>341</v>
      </c>
      <c r="C23" s="21"/>
      <c r="D23" s="21"/>
      <c r="E23" s="21"/>
    </row>
    <row r="24" spans="1:5" hidden="1" x14ac:dyDescent="0.25">
      <c r="A24" s="21" t="s">
        <v>341</v>
      </c>
      <c r="B24" s="21" t="s">
        <v>341</v>
      </c>
      <c r="C24" s="21"/>
      <c r="D24" s="21"/>
      <c r="E24" s="21"/>
    </row>
    <row r="25" spans="1:5" hidden="1" x14ac:dyDescent="0.25">
      <c r="A25" s="21" t="s">
        <v>341</v>
      </c>
      <c r="B25" s="21" t="s">
        <v>341</v>
      </c>
      <c r="C25" s="21"/>
      <c r="D25" s="21"/>
      <c r="E25" s="21"/>
    </row>
    <row r="26" spans="1:5" hidden="1" x14ac:dyDescent="0.25">
      <c r="A26" s="21" t="s">
        <v>341</v>
      </c>
      <c r="B26" s="21" t="s">
        <v>341</v>
      </c>
      <c r="C26" s="21"/>
      <c r="D26" s="21"/>
      <c r="E26" s="21"/>
    </row>
    <row r="27" spans="1:5" x14ac:dyDescent="0.25">
      <c r="A27" s="21" t="s">
        <v>341</v>
      </c>
      <c r="B27" s="21" t="s">
        <v>341</v>
      </c>
      <c r="C27" s="21"/>
      <c r="D27" s="21"/>
      <c r="E27" s="21"/>
    </row>
    <row r="28" spans="1:5" x14ac:dyDescent="0.25">
      <c r="A28" s="21" t="s">
        <v>341</v>
      </c>
      <c r="B28" s="23" t="s">
        <v>513</v>
      </c>
      <c r="C28" s="29">
        <f>SUM(C5:C27)</f>
        <v>3838643537.1100001</v>
      </c>
      <c r="D28" s="29">
        <f t="shared" ref="D28:E28" si="0">SUM(D5:D27)</f>
        <v>1614494373.26</v>
      </c>
      <c r="E28" s="29">
        <f t="shared" si="0"/>
        <v>4990493815.2399998</v>
      </c>
    </row>
    <row r="29" spans="1:5" hidden="1" x14ac:dyDescent="0.25">
      <c r="A29" s="4"/>
      <c r="B29" s="5"/>
      <c r="C29" s="11"/>
      <c r="D29" s="11"/>
      <c r="E29" s="11"/>
    </row>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Pyk5wg/rB13HVI+/t+wGFbDL46nnANnTfl2jUjXGLJLnTHCnRLfLzrz7zm+xKozZhC6zVPNTJGWepVvbL6WxZw==" saltValue="z3Vab/G7KWajMVJ8On2bVw=="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orientation="landscape" r:id="rId1"/>
  <headerFooter>
    <oddFooter>&amp;CPage 15</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E300"/>
  <sheetViews>
    <sheetView view="pageBreakPreview" zoomScale="90" zoomScaleNormal="140" zoomScaleSheetLayoutView="90" workbookViewId="0">
      <selection activeCell="A2" sqref="A2:E2"/>
    </sheetView>
  </sheetViews>
  <sheetFormatPr defaultColWidth="8.88671875" defaultRowHeight="15" x14ac:dyDescent="0.25"/>
  <cols>
    <col min="1" max="1" width="16" style="1" customWidth="1"/>
    <col min="2" max="2" width="52" style="1" bestFit="1" customWidth="1"/>
    <col min="3" max="5" width="24.33203125" style="1" bestFit="1" customWidth="1"/>
    <col min="6" max="16384" width="8.88671875" style="1"/>
  </cols>
  <sheetData>
    <row r="1" spans="1:5" x14ac:dyDescent="0.25">
      <c r="A1" s="81" t="s">
        <v>525</v>
      </c>
      <c r="B1" s="81"/>
      <c r="C1" s="81"/>
      <c r="D1" s="81"/>
      <c r="E1" s="81"/>
    </row>
    <row r="2" spans="1:5" ht="39.6" customHeight="1" x14ac:dyDescent="0.25">
      <c r="A2" s="83" t="s">
        <v>720</v>
      </c>
      <c r="B2" s="83"/>
      <c r="C2" s="83"/>
      <c r="D2" s="83"/>
      <c r="E2" s="83"/>
    </row>
    <row r="3" spans="1:5" x14ac:dyDescent="0.25">
      <c r="A3" s="49"/>
      <c r="B3" s="49"/>
      <c r="C3" s="49"/>
      <c r="D3" s="49"/>
      <c r="E3" s="49"/>
    </row>
    <row r="4" spans="1:5" ht="45" x14ac:dyDescent="0.25">
      <c r="A4" s="46" t="s">
        <v>0</v>
      </c>
      <c r="B4" s="47" t="s">
        <v>478</v>
      </c>
      <c r="C4" s="50" t="s">
        <v>593</v>
      </c>
      <c r="D4" s="50" t="s">
        <v>594</v>
      </c>
      <c r="E4" s="50" t="s">
        <v>595</v>
      </c>
    </row>
    <row r="5" spans="1:5" x14ac:dyDescent="0.25">
      <c r="A5" s="25" t="s">
        <v>514</v>
      </c>
      <c r="B5" s="27" t="s">
        <v>479</v>
      </c>
      <c r="C5" s="11">
        <v>0</v>
      </c>
      <c r="D5" s="11">
        <v>0</v>
      </c>
      <c r="E5" s="11">
        <v>0</v>
      </c>
    </row>
    <row r="6" spans="1:5" x14ac:dyDescent="0.25">
      <c r="A6" s="25" t="s">
        <v>515</v>
      </c>
      <c r="B6" s="27" t="s">
        <v>480</v>
      </c>
      <c r="C6" s="11">
        <v>0</v>
      </c>
      <c r="D6" s="11">
        <v>0</v>
      </c>
      <c r="E6" s="11">
        <v>0</v>
      </c>
    </row>
    <row r="7" spans="1:5" x14ac:dyDescent="0.25">
      <c r="A7" s="25" t="s">
        <v>516</v>
      </c>
      <c r="B7" s="27" t="s">
        <v>481</v>
      </c>
      <c r="C7" s="11">
        <v>0</v>
      </c>
      <c r="D7" s="11">
        <v>0</v>
      </c>
      <c r="E7" s="11">
        <v>0</v>
      </c>
    </row>
    <row r="8" spans="1:5" x14ac:dyDescent="0.25">
      <c r="A8" s="25" t="s">
        <v>517</v>
      </c>
      <c r="B8" s="21" t="s">
        <v>670</v>
      </c>
      <c r="C8" s="11">
        <f>'PMD CAPITAL EXP F.xii'!D6</f>
        <v>565000000</v>
      </c>
      <c r="D8" s="11">
        <f>'PMD CAPITAL EXP F.xii'!E6</f>
        <v>268895932.25</v>
      </c>
      <c r="E8" s="11">
        <f>'PMD CAPITAL EXP F.xii'!F6</f>
        <v>754500000</v>
      </c>
    </row>
    <row r="9" spans="1:5" x14ac:dyDescent="0.25">
      <c r="A9" s="25" t="s">
        <v>518</v>
      </c>
      <c r="B9" s="21" t="s">
        <v>482</v>
      </c>
      <c r="C9" s="11">
        <f>'AGRIC CAPITAL EXP F.xii'!D6</f>
        <v>742884807</v>
      </c>
      <c r="D9" s="11">
        <f>'AGRIC CAPITAL EXP F.xii'!E6</f>
        <v>475520974.04999995</v>
      </c>
      <c r="E9" s="11">
        <f>'AGRIC CAPITAL EXP F.xii'!F6</f>
        <v>473000000</v>
      </c>
    </row>
    <row r="10" spans="1:5" x14ac:dyDescent="0.25">
      <c r="A10" s="25" t="s">
        <v>519</v>
      </c>
      <c r="B10" s="21" t="s">
        <v>483</v>
      </c>
      <c r="C10" s="11">
        <f>'FINANCE CAPITAL EXP F.xii'!D6</f>
        <v>0</v>
      </c>
      <c r="D10" s="11">
        <f>'FINANCE CAPITAL EXP F.xii'!E6</f>
        <v>0</v>
      </c>
      <c r="E10" s="11">
        <f>'FINANCE CAPITAL EXP F.xii'!F6</f>
        <v>2099193815.2399998</v>
      </c>
    </row>
    <row r="11" spans="1:5" x14ac:dyDescent="0.25">
      <c r="A11" s="25" t="s">
        <v>520</v>
      </c>
      <c r="B11" s="21" t="s">
        <v>484</v>
      </c>
      <c r="C11" s="11">
        <f>'WORKS CAPITAL EXP F.xii'!D6</f>
        <v>1400000000</v>
      </c>
      <c r="D11" s="11">
        <f>'WORKS CAPITAL EXP F.xii'!E6</f>
        <v>161681767.60000002</v>
      </c>
      <c r="E11" s="11">
        <f>'WORKS CAPITAL EXP F.xii'!F6</f>
        <v>925800000</v>
      </c>
    </row>
    <row r="12" spans="1:5" x14ac:dyDescent="0.25">
      <c r="A12" s="25" t="s">
        <v>521</v>
      </c>
      <c r="B12" s="21" t="s">
        <v>485</v>
      </c>
      <c r="C12" s="11">
        <f>'ESD CAPITAL EXP F.xii'!D6</f>
        <v>172000000</v>
      </c>
      <c r="D12" s="11">
        <f>'ESD CAPITAL EXP F.xii'!E6</f>
        <v>129752366.77</v>
      </c>
      <c r="E12" s="11">
        <f>'ESD CAPITAL EXP F.xii'!F6</f>
        <v>318000000</v>
      </c>
    </row>
    <row r="13" spans="1:5" x14ac:dyDescent="0.25">
      <c r="A13" s="25" t="s">
        <v>522</v>
      </c>
      <c r="B13" s="21" t="s">
        <v>677</v>
      </c>
      <c r="C13" s="11">
        <f>'PHC CAPITAL EXP F.xii'!D6</f>
        <v>644000000</v>
      </c>
      <c r="D13" s="11">
        <f>'PHC CAPITAL EXP F.xii'!E6</f>
        <v>404496970</v>
      </c>
      <c r="E13" s="11">
        <f>'PHC CAPITAL EXP F.xii'!F6</f>
        <v>210000000</v>
      </c>
    </row>
    <row r="14" spans="1:5" x14ac:dyDescent="0.25">
      <c r="A14" s="25" t="s">
        <v>523</v>
      </c>
      <c r="B14" s="21" t="s">
        <v>486</v>
      </c>
      <c r="C14" s="11">
        <f>'WATSAN CAPITAL EXP F.xii'!D6</f>
        <v>314758730.11000001</v>
      </c>
      <c r="D14" s="11">
        <f>'WATSAN CAPITAL EXP F.xii'!E6</f>
        <v>174146362.59</v>
      </c>
      <c r="E14" s="11">
        <f>'WATSAN CAPITAL EXP F.xii'!F6</f>
        <v>210000000</v>
      </c>
    </row>
    <row r="15" spans="1:5" x14ac:dyDescent="0.25">
      <c r="A15" s="25" t="s">
        <v>524</v>
      </c>
      <c r="B15" s="27" t="s">
        <v>487</v>
      </c>
      <c r="C15" s="11">
        <v>0</v>
      </c>
      <c r="D15" s="11">
        <v>0</v>
      </c>
      <c r="E15" s="11">
        <v>0</v>
      </c>
    </row>
    <row r="16" spans="1:5" hidden="1" x14ac:dyDescent="0.25">
      <c r="A16" s="6"/>
      <c r="B16" s="7"/>
      <c r="C16" s="11"/>
      <c r="D16" s="11"/>
      <c r="E16" s="11"/>
    </row>
    <row r="17" spans="1:5" hidden="1" x14ac:dyDescent="0.25">
      <c r="A17" s="6"/>
      <c r="B17" s="7"/>
      <c r="C17" s="10"/>
      <c r="D17" s="10"/>
      <c r="E17" s="10"/>
    </row>
    <row r="18" spans="1:5" hidden="1" x14ac:dyDescent="0.25">
      <c r="A18" s="6"/>
      <c r="B18" s="7"/>
      <c r="C18" s="10"/>
      <c r="D18" s="10"/>
      <c r="E18" s="10"/>
    </row>
    <row r="19" spans="1:5" hidden="1" x14ac:dyDescent="0.25">
      <c r="A19" s="6"/>
      <c r="B19" s="7"/>
      <c r="C19" s="10"/>
      <c r="D19" s="10"/>
      <c r="E19" s="10"/>
    </row>
    <row r="20" spans="1:5" hidden="1" x14ac:dyDescent="0.25">
      <c r="A20" s="4"/>
      <c r="B20" s="5"/>
      <c r="C20" s="11"/>
      <c r="D20" s="11"/>
      <c r="E20" s="11"/>
    </row>
    <row r="21" spans="1:5" hidden="1" x14ac:dyDescent="0.25">
      <c r="A21" s="6"/>
      <c r="B21" s="7"/>
      <c r="C21" s="10"/>
      <c r="D21" s="10"/>
      <c r="E21" s="10"/>
    </row>
    <row r="22" spans="1:5" hidden="1" x14ac:dyDescent="0.25">
      <c r="A22" s="4"/>
      <c r="B22" s="5"/>
      <c r="C22" s="11"/>
      <c r="D22" s="11"/>
      <c r="E22" s="11"/>
    </row>
    <row r="23" spans="1:5" hidden="1" x14ac:dyDescent="0.25">
      <c r="A23" s="4"/>
      <c r="B23" s="5"/>
      <c r="C23" s="11"/>
      <c r="D23" s="11"/>
      <c r="E23" s="11"/>
    </row>
    <row r="24" spans="1:5" x14ac:dyDescent="0.25">
      <c r="A24" s="6"/>
      <c r="B24" s="7"/>
      <c r="C24" s="10"/>
      <c r="D24" s="10"/>
      <c r="E24" s="10"/>
    </row>
    <row r="25" spans="1:5" x14ac:dyDescent="0.25">
      <c r="A25" s="4"/>
      <c r="B25" s="5" t="s">
        <v>470</v>
      </c>
      <c r="C25" s="11">
        <f>SUM(C5:C24)</f>
        <v>3838643537.1100001</v>
      </c>
      <c r="D25" s="11">
        <f t="shared" ref="D25:E25" si="0">SUM(D5:D24)</f>
        <v>1614494373.26</v>
      </c>
      <c r="E25" s="11">
        <f t="shared" si="0"/>
        <v>4990493815.2399998</v>
      </c>
    </row>
    <row r="26" spans="1:5" hidden="1" x14ac:dyDescent="0.25">
      <c r="A26" s="4"/>
      <c r="B26" s="5"/>
      <c r="C26" s="11"/>
      <c r="D26" s="11"/>
      <c r="E26" s="11"/>
    </row>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b0m8SZU/Rc8Sbe2SSsBcGrz4TR5VQxzrZh+Rv8kGk5gqI0Z0ONgmGMN1P5mR6Cu/gKTj89RSVZshlqspwAyZwA==" saltValue="nXTDSkhZcEAm5ZfN9HaVpw==" spinCount="100000" sheet="1" objects="1" scenarios="1" formatColumns="0" formatRows="0" selectLockedCells="1"/>
  <mergeCells count="2">
    <mergeCell ref="A1:E1"/>
    <mergeCell ref="A2:E2"/>
  </mergeCells>
  <pageMargins left="0.51181102362204722" right="0.51181102362204722" top="0.74803149606299213" bottom="0.74803149606299213" header="0.31496062992125984" footer="0.31496062992125984"/>
  <pageSetup scale="90" orientation="landscape" r:id="rId1"/>
  <headerFooter>
    <oddFooter>&amp;CPage16</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2:E300"/>
  <sheetViews>
    <sheetView view="pageBreakPreview" topLeftCell="A2" zoomScale="90" zoomScaleNormal="12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721</v>
      </c>
      <c r="B3" s="83"/>
      <c r="C3" s="83"/>
      <c r="D3" s="83"/>
      <c r="E3" s="83"/>
    </row>
    <row r="4" spans="1:5" x14ac:dyDescent="0.25">
      <c r="A4" s="82" t="s">
        <v>667</v>
      </c>
      <c r="B4" s="82"/>
      <c r="C4" s="82"/>
      <c r="D4" s="82"/>
      <c r="E4" s="82"/>
    </row>
    <row r="6" spans="1:5" ht="45" x14ac:dyDescent="0.25">
      <c r="A6" s="58" t="s">
        <v>0</v>
      </c>
      <c r="B6" s="58" t="s">
        <v>1</v>
      </c>
      <c r="C6" s="50" t="s">
        <v>593</v>
      </c>
      <c r="D6" s="50" t="s">
        <v>594</v>
      </c>
      <c r="E6" s="50" t="s">
        <v>595</v>
      </c>
    </row>
    <row r="7" spans="1:5" s="1" customFormat="1" x14ac:dyDescent="0.25">
      <c r="A7" s="3">
        <v>21</v>
      </c>
      <c r="B7" s="3" t="s">
        <v>4</v>
      </c>
      <c r="C7" s="12">
        <f>C8+C13+C20</f>
        <v>17437542</v>
      </c>
      <c r="D7" s="12">
        <f t="shared" ref="D7:E7" si="0">D8+D13+D20</f>
        <v>16486403.880000001</v>
      </c>
      <c r="E7" s="12">
        <f t="shared" si="0"/>
        <v>42227283.280000001</v>
      </c>
    </row>
    <row r="8" spans="1:5" s="1" customFormat="1" x14ac:dyDescent="0.25">
      <c r="A8" s="3">
        <v>2101</v>
      </c>
      <c r="B8" s="3" t="s">
        <v>5</v>
      </c>
      <c r="C8" s="12">
        <f>C9</f>
        <v>6869334</v>
      </c>
      <c r="D8" s="12">
        <f t="shared" ref="D8:E8" si="1">D9</f>
        <v>6340923.9199999999</v>
      </c>
      <c r="E8" s="12">
        <f t="shared" si="1"/>
        <v>4227283.28</v>
      </c>
    </row>
    <row r="9" spans="1:5" s="1" customFormat="1" x14ac:dyDescent="0.25">
      <c r="A9" s="3">
        <v>210101</v>
      </c>
      <c r="B9" s="3" t="s">
        <v>6</v>
      </c>
      <c r="C9" s="12">
        <f>SUM(C10:C12)</f>
        <v>6869334</v>
      </c>
      <c r="D9" s="12">
        <f t="shared" ref="D9:E9" si="2">SUM(D10:D12)</f>
        <v>6340923.9199999999</v>
      </c>
      <c r="E9" s="12">
        <f t="shared" si="2"/>
        <v>4227283.28</v>
      </c>
    </row>
    <row r="10" spans="1:5" x14ac:dyDescent="0.25">
      <c r="A10" s="59">
        <v>21010101</v>
      </c>
      <c r="B10" s="48" t="s">
        <v>5</v>
      </c>
      <c r="C10" s="41">
        <v>6869334</v>
      </c>
      <c r="D10" s="41">
        <v>6340923.9199999999</v>
      </c>
      <c r="E10" s="41">
        <v>4227283.28</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10568208</v>
      </c>
      <c r="D13" s="12">
        <f t="shared" ref="D13:E13" si="3">D14+D18</f>
        <v>10145479.960000001</v>
      </c>
      <c r="E13" s="12">
        <f t="shared" si="3"/>
        <v>38000000</v>
      </c>
    </row>
    <row r="14" spans="1:5" s="1" customFormat="1" x14ac:dyDescent="0.25">
      <c r="A14" s="3">
        <v>210201</v>
      </c>
      <c r="B14" s="3" t="s">
        <v>10</v>
      </c>
      <c r="C14" s="12">
        <f>SUM(C15:C17)</f>
        <v>10568208</v>
      </c>
      <c r="D14" s="12">
        <f t="shared" ref="D14:E14" si="4">SUM(D15:D17)</f>
        <v>10145479.960000001</v>
      </c>
      <c r="E14" s="12">
        <f t="shared" si="4"/>
        <v>38000000</v>
      </c>
    </row>
    <row r="15" spans="1:5" x14ac:dyDescent="0.25">
      <c r="A15" s="59">
        <v>21020104</v>
      </c>
      <c r="B15" s="48" t="s">
        <v>11</v>
      </c>
      <c r="C15" s="41">
        <v>5284104</v>
      </c>
      <c r="D15" s="41">
        <v>5072739.9800000004</v>
      </c>
      <c r="E15" s="41"/>
    </row>
    <row r="16" spans="1:5" x14ac:dyDescent="0.25">
      <c r="A16" s="59">
        <v>21020108</v>
      </c>
      <c r="B16" s="48" t="s">
        <v>12</v>
      </c>
      <c r="C16" s="41">
        <v>5284104</v>
      </c>
      <c r="D16" s="41">
        <v>5072739.9800000004</v>
      </c>
      <c r="E16" s="41"/>
    </row>
    <row r="17" spans="1:5" x14ac:dyDescent="0.25">
      <c r="A17" s="59">
        <v>21020109</v>
      </c>
      <c r="B17" s="48" t="s">
        <v>13</v>
      </c>
      <c r="C17" s="41"/>
      <c r="D17" s="41"/>
      <c r="E17" s="41">
        <v>38000000</v>
      </c>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BKOpGCiCmf93jjYBa6qoi8h3rpl33c5TlYMvrMOzS1iOb7Fo1MqKDDuxJclhCJ6K5gqC2pQiSZ0CbGDUhh9OtA==" saltValue="tH5sj+h8WhwAPoZzlN2q9Q=="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17</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3:E300"/>
  <sheetViews>
    <sheetView view="pageBreakPreview" topLeftCell="A7" zoomScale="90" zoomScaleNormal="12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3" width="25" style="49" bestFit="1" customWidth="1"/>
    <col min="4" max="4" width="25" style="49" customWidth="1"/>
    <col min="5" max="5" width="25" style="49" bestFit="1" customWidth="1"/>
    <col min="6" max="16384" width="8.88671875" style="49"/>
  </cols>
  <sheetData>
    <row r="3" spans="1:5" x14ac:dyDescent="0.25">
      <c r="A3" s="81" t="s">
        <v>527</v>
      </c>
      <c r="B3" s="81"/>
      <c r="C3" s="81"/>
      <c r="D3" s="81"/>
      <c r="E3" s="81"/>
    </row>
    <row r="4" spans="1:5" ht="28.95" customHeight="1" x14ac:dyDescent="0.25">
      <c r="A4" s="83" t="s">
        <v>722</v>
      </c>
      <c r="B4" s="83"/>
      <c r="C4" s="83"/>
      <c r="D4" s="83"/>
      <c r="E4" s="83"/>
    </row>
    <row r="5" spans="1:5" x14ac:dyDescent="0.25">
      <c r="A5" s="82" t="s">
        <v>667</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353000000</v>
      </c>
      <c r="D7" s="12">
        <f t="shared" ref="D7:E7" si="0">D8+D84+D88+D93</f>
        <v>318500000</v>
      </c>
      <c r="E7" s="12">
        <f t="shared" si="0"/>
        <v>195000000</v>
      </c>
    </row>
    <row r="8" spans="1:5" s="1" customFormat="1" x14ac:dyDescent="0.25">
      <c r="A8" s="4">
        <v>2202</v>
      </c>
      <c r="B8" s="5" t="s">
        <v>21</v>
      </c>
      <c r="C8" s="12">
        <f>C9+C14+C22+C36+C45+C48+C54+C63+C67+C70</f>
        <v>353000000</v>
      </c>
      <c r="D8" s="12">
        <f t="shared" ref="D8:E8" si="1">D9+D14+D22+D36+D45+D48+D54+D63+D67+D70</f>
        <v>318500000</v>
      </c>
      <c r="E8" s="12">
        <f t="shared" si="1"/>
        <v>195000000</v>
      </c>
    </row>
    <row r="9" spans="1:5" s="1" customFormat="1" x14ac:dyDescent="0.25">
      <c r="A9" s="4">
        <v>220201</v>
      </c>
      <c r="B9" s="5" t="s">
        <v>22</v>
      </c>
      <c r="C9" s="12">
        <f>SUM(C10:C13)</f>
        <v>15000000</v>
      </c>
      <c r="D9" s="12">
        <f t="shared" ref="D9:E9" si="2">SUM(D10:D13)</f>
        <v>10700000</v>
      </c>
      <c r="E9" s="12">
        <f t="shared" si="2"/>
        <v>23000000</v>
      </c>
    </row>
    <row r="10" spans="1:5" x14ac:dyDescent="0.25">
      <c r="A10" s="43">
        <v>22020101</v>
      </c>
      <c r="B10" s="44" t="s">
        <v>23</v>
      </c>
      <c r="C10" s="41">
        <v>7000000</v>
      </c>
      <c r="D10" s="41">
        <v>5300000</v>
      </c>
      <c r="E10" s="41">
        <v>10500000</v>
      </c>
    </row>
    <row r="11" spans="1:5" x14ac:dyDescent="0.25">
      <c r="A11" s="43">
        <v>22020102</v>
      </c>
      <c r="B11" s="44" t="s">
        <v>24</v>
      </c>
      <c r="C11" s="41">
        <v>8000000</v>
      </c>
      <c r="D11" s="41">
        <v>5400000</v>
      </c>
      <c r="E11" s="41">
        <v>7500000</v>
      </c>
    </row>
    <row r="12" spans="1:5" hidden="1" x14ac:dyDescent="0.25">
      <c r="A12" s="43">
        <v>22020103</v>
      </c>
      <c r="B12" s="44" t="s">
        <v>25</v>
      </c>
      <c r="C12" s="41"/>
      <c r="D12" s="41"/>
      <c r="E12" s="41"/>
    </row>
    <row r="13" spans="1:5" x14ac:dyDescent="0.25">
      <c r="A13" s="43">
        <v>22020104</v>
      </c>
      <c r="B13" s="44" t="s">
        <v>26</v>
      </c>
      <c r="C13" s="41">
        <v>0</v>
      </c>
      <c r="D13" s="41">
        <v>0</v>
      </c>
      <c r="E13" s="41">
        <v>5000000</v>
      </c>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4000000</v>
      </c>
      <c r="D22" s="12">
        <f t="shared" ref="D22:E22" si="3">SUM(D23:D35)</f>
        <v>0</v>
      </c>
      <c r="E22" s="12">
        <f t="shared" si="3"/>
        <v>1500000</v>
      </c>
    </row>
    <row r="23" spans="1:5" x14ac:dyDescent="0.25">
      <c r="A23" s="43">
        <v>22020301</v>
      </c>
      <c r="B23" s="44" t="s">
        <v>36</v>
      </c>
      <c r="C23" s="41">
        <v>4000000</v>
      </c>
      <c r="D23" s="41">
        <v>0</v>
      </c>
      <c r="E23" s="41">
        <v>1500000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19000000</v>
      </c>
      <c r="D36" s="12">
        <f t="shared" ref="D36:E36" si="4">SUM(D37:D44)</f>
        <v>17400000</v>
      </c>
      <c r="E36" s="12">
        <f t="shared" si="4"/>
        <v>6500000</v>
      </c>
    </row>
    <row r="37" spans="1:5" x14ac:dyDescent="0.25">
      <c r="A37" s="43">
        <v>22020401</v>
      </c>
      <c r="B37" s="44" t="s">
        <v>50</v>
      </c>
      <c r="C37" s="41">
        <v>14000000</v>
      </c>
      <c r="D37" s="41">
        <v>13900000</v>
      </c>
      <c r="E37" s="41">
        <v>5000000</v>
      </c>
    </row>
    <row r="38" spans="1:5" x14ac:dyDescent="0.25">
      <c r="A38" s="43">
        <v>22020402</v>
      </c>
      <c r="B38" s="44" t="s">
        <v>51</v>
      </c>
      <c r="C38" s="41">
        <v>5000000</v>
      </c>
      <c r="D38" s="41">
        <v>3500000</v>
      </c>
      <c r="E38" s="41">
        <v>1500000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286000000</v>
      </c>
      <c r="D48" s="12">
        <f t="shared" ref="D48:E48" si="6">SUM(D49:D53)</f>
        <v>261000000</v>
      </c>
      <c r="E48" s="12">
        <f t="shared" si="6"/>
        <v>146000000</v>
      </c>
    </row>
    <row r="49" spans="1:5" x14ac:dyDescent="0.25">
      <c r="A49" s="43">
        <v>22020601</v>
      </c>
      <c r="B49" s="44" t="s">
        <v>62</v>
      </c>
      <c r="C49" s="41">
        <v>280000000</v>
      </c>
      <c r="D49" s="41">
        <v>255000000</v>
      </c>
      <c r="E49" s="41">
        <v>140000000</v>
      </c>
    </row>
    <row r="50" spans="1:5" hidden="1" x14ac:dyDescent="0.25">
      <c r="A50" s="43">
        <v>22020602</v>
      </c>
      <c r="B50" s="44" t="s">
        <v>63</v>
      </c>
      <c r="C50" s="41"/>
      <c r="D50" s="41"/>
      <c r="E50" s="41"/>
    </row>
    <row r="51" spans="1:5" hidden="1" x14ac:dyDescent="0.25">
      <c r="A51" s="43">
        <v>22020603</v>
      </c>
      <c r="B51" s="44" t="s">
        <v>64</v>
      </c>
      <c r="C51" s="41"/>
      <c r="D51" s="41"/>
      <c r="E51" s="41"/>
    </row>
    <row r="52" spans="1:5" x14ac:dyDescent="0.25">
      <c r="A52" s="43">
        <v>22020604</v>
      </c>
      <c r="B52" s="44" t="s">
        <v>65</v>
      </c>
      <c r="C52" s="41">
        <v>6000000</v>
      </c>
      <c r="D52" s="41">
        <v>6000000</v>
      </c>
      <c r="E52" s="41">
        <v>6000000</v>
      </c>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29000000</v>
      </c>
      <c r="D70" s="12">
        <f t="shared" ref="D70:E70" si="10">SUM(D71:D83)</f>
        <v>29400000</v>
      </c>
      <c r="E70" s="12">
        <f t="shared" si="10"/>
        <v>18000000</v>
      </c>
    </row>
    <row r="71" spans="1:5" x14ac:dyDescent="0.25">
      <c r="A71" s="43">
        <v>22021001</v>
      </c>
      <c r="B71" s="44" t="s">
        <v>84</v>
      </c>
      <c r="C71" s="41">
        <v>8000000</v>
      </c>
      <c r="D71" s="41">
        <v>8000000</v>
      </c>
      <c r="E71" s="41">
        <v>5500000</v>
      </c>
    </row>
    <row r="72" spans="1:5" x14ac:dyDescent="0.25">
      <c r="A72" s="43">
        <v>22021002</v>
      </c>
      <c r="B72" s="44" t="s">
        <v>85</v>
      </c>
      <c r="C72" s="41">
        <v>8000000</v>
      </c>
      <c r="D72" s="41">
        <v>7550000</v>
      </c>
      <c r="E72" s="41">
        <v>5500000</v>
      </c>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13000000</v>
      </c>
      <c r="D76" s="41">
        <v>13850000</v>
      </c>
      <c r="E76" s="41">
        <v>7000000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Yo3XzQoteZ/y2mhL+pEh24Ve0jDuWSpqCkT3EBP/r1TrtVcy21yx64cpW5N+ns2+jA9aJPXGV+73CA/WFq3NA==" saltValue="wputxS1BQ6LW1GeGyJ+kdg=="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firstPageNumber="18" orientation="landscape" useFirstPageNumber="1" r:id="rId1"/>
  <headerFooter>
    <oddFooter>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723</v>
      </c>
      <c r="B3" s="83"/>
      <c r="C3" s="83"/>
      <c r="D3" s="83"/>
      <c r="E3" s="83"/>
    </row>
    <row r="4" spans="1:5" x14ac:dyDescent="0.25">
      <c r="A4" s="82" t="s">
        <v>668</v>
      </c>
      <c r="B4" s="82"/>
      <c r="C4" s="82"/>
      <c r="D4" s="82"/>
      <c r="E4" s="82"/>
    </row>
    <row r="6" spans="1:5" ht="45" x14ac:dyDescent="0.25">
      <c r="A6" s="58" t="s">
        <v>0</v>
      </c>
      <c r="B6" s="58" t="s">
        <v>1</v>
      </c>
      <c r="C6" s="50" t="s">
        <v>593</v>
      </c>
      <c r="D6" s="50" t="s">
        <v>594</v>
      </c>
      <c r="E6" s="50" t="s">
        <v>595</v>
      </c>
    </row>
    <row r="7" spans="1:5" s="1" customFormat="1" x14ac:dyDescent="0.25">
      <c r="A7" s="3">
        <v>21</v>
      </c>
      <c r="B7" s="3" t="s">
        <v>4</v>
      </c>
      <c r="C7" s="12">
        <f>C8+C13+C20</f>
        <v>73651360</v>
      </c>
      <c r="D7" s="12">
        <f t="shared" ref="D7:E7" si="0">D8+D13+D20</f>
        <v>63199103.640000001</v>
      </c>
      <c r="E7" s="12">
        <f t="shared" si="0"/>
        <v>14769999.76</v>
      </c>
    </row>
    <row r="8" spans="1:5" s="1" customFormat="1" x14ac:dyDescent="0.25">
      <c r="A8" s="3">
        <v>2101</v>
      </c>
      <c r="B8" s="3" t="s">
        <v>5</v>
      </c>
      <c r="C8" s="12">
        <f>C9</f>
        <v>32607256</v>
      </c>
      <c r="D8" s="12">
        <f t="shared" ref="D8:E8" si="1">D9</f>
        <v>22154999.640000001</v>
      </c>
      <c r="E8" s="12">
        <f t="shared" si="1"/>
        <v>14769999.76</v>
      </c>
    </row>
    <row r="9" spans="1:5" s="1" customFormat="1" x14ac:dyDescent="0.25">
      <c r="A9" s="3">
        <v>210101</v>
      </c>
      <c r="B9" s="3" t="s">
        <v>6</v>
      </c>
      <c r="C9" s="12">
        <f>SUM(C10:C12)</f>
        <v>32607256</v>
      </c>
      <c r="D9" s="12">
        <f t="shared" ref="D9:E9" si="2">SUM(D10:D12)</f>
        <v>22154999.640000001</v>
      </c>
      <c r="E9" s="12">
        <f t="shared" si="2"/>
        <v>14769999.76</v>
      </c>
    </row>
    <row r="10" spans="1:5" hidden="1" x14ac:dyDescent="0.25">
      <c r="A10" s="59">
        <v>21010101</v>
      </c>
      <c r="B10" s="48" t="s">
        <v>5</v>
      </c>
      <c r="C10" s="41"/>
      <c r="D10" s="41"/>
      <c r="E10" s="41"/>
    </row>
    <row r="11" spans="1:5" hidden="1" x14ac:dyDescent="0.25">
      <c r="A11" s="59">
        <v>21010102</v>
      </c>
      <c r="B11" s="48" t="s">
        <v>7</v>
      </c>
      <c r="C11" s="41"/>
      <c r="D11" s="41"/>
      <c r="E11" s="41"/>
    </row>
    <row r="12" spans="1:5" x14ac:dyDescent="0.25">
      <c r="A12" s="59">
        <v>21010103</v>
      </c>
      <c r="B12" s="48" t="s">
        <v>8</v>
      </c>
      <c r="C12" s="41">
        <v>32607256</v>
      </c>
      <c r="D12" s="41">
        <v>22154999.640000001</v>
      </c>
      <c r="E12" s="41">
        <v>14769999.76</v>
      </c>
    </row>
    <row r="13" spans="1:5" s="1" customFormat="1" x14ac:dyDescent="0.25">
      <c r="A13" s="3">
        <v>2102</v>
      </c>
      <c r="B13" s="3" t="s">
        <v>9</v>
      </c>
      <c r="C13" s="12">
        <f>C14+C18</f>
        <v>41044104</v>
      </c>
      <c r="D13" s="12">
        <f t="shared" ref="D13:E13" si="3">D14+D18</f>
        <v>41044104</v>
      </c>
      <c r="E13" s="12">
        <f t="shared" si="3"/>
        <v>0</v>
      </c>
    </row>
    <row r="14" spans="1:5" s="1" customFormat="1" x14ac:dyDescent="0.25">
      <c r="A14" s="3">
        <v>210201</v>
      </c>
      <c r="B14" s="3" t="s">
        <v>10</v>
      </c>
      <c r="C14" s="12">
        <f>SUM(C15:C17)</f>
        <v>41044104</v>
      </c>
      <c r="D14" s="12">
        <f t="shared" ref="D14:E14" si="4">SUM(D15:D17)</f>
        <v>41044104</v>
      </c>
      <c r="E14" s="12">
        <f t="shared" si="4"/>
        <v>0</v>
      </c>
    </row>
    <row r="15" spans="1:5" x14ac:dyDescent="0.25">
      <c r="A15" s="59">
        <v>21020104</v>
      </c>
      <c r="B15" s="48" t="s">
        <v>11</v>
      </c>
      <c r="C15" s="41">
        <v>20522052</v>
      </c>
      <c r="D15" s="41">
        <v>20522052</v>
      </c>
      <c r="E15" s="41"/>
    </row>
    <row r="16" spans="1:5" x14ac:dyDescent="0.25">
      <c r="A16" s="59">
        <v>21020108</v>
      </c>
      <c r="B16" s="48" t="s">
        <v>12</v>
      </c>
      <c r="C16" s="41">
        <v>20522052</v>
      </c>
      <c r="D16" s="41">
        <v>20522052</v>
      </c>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M+a4P1NcjnV94FYfeMsjvUgHLxw985rg7PP6a3KZWe0GlTUHeJ2TQhmGG+3YFbX6G5j1JnQ8q5zf90rtg+cYaA==" saltValue="L1yf6bEOddft9cPxDNwIr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21</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3: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724</v>
      </c>
      <c r="B4" s="83"/>
      <c r="C4" s="83"/>
      <c r="D4" s="83"/>
      <c r="E4" s="83"/>
    </row>
    <row r="5" spans="1:5" x14ac:dyDescent="0.25">
      <c r="A5" s="82" t="s">
        <v>668</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22500000</v>
      </c>
      <c r="D7" s="12">
        <f t="shared" ref="D7:E7" si="0">D8+D84+D88+D93</f>
        <v>9700000</v>
      </c>
      <c r="E7" s="12">
        <f t="shared" si="0"/>
        <v>14000000</v>
      </c>
    </row>
    <row r="8" spans="1:5" s="1" customFormat="1" x14ac:dyDescent="0.25">
      <c r="A8" s="4">
        <v>2202</v>
      </c>
      <c r="B8" s="5" t="s">
        <v>21</v>
      </c>
      <c r="C8" s="12">
        <f>C9+C14+C22+C36+C45+C48+C54+C63+C67+C70</f>
        <v>22500000</v>
      </c>
      <c r="D8" s="12">
        <f t="shared" ref="D8:E8" si="1">D9+D14+D22+D36+D45+D48+D54+D63+D67+D70</f>
        <v>9700000</v>
      </c>
      <c r="E8" s="12">
        <f t="shared" si="1"/>
        <v>14000000</v>
      </c>
    </row>
    <row r="9" spans="1:5" s="1" customFormat="1" x14ac:dyDescent="0.25">
      <c r="A9" s="4">
        <v>220201</v>
      </c>
      <c r="B9" s="5" t="s">
        <v>22</v>
      </c>
      <c r="C9" s="12">
        <f>SUM(C10:C13)</f>
        <v>2500000</v>
      </c>
      <c r="D9" s="12">
        <f t="shared" ref="D9:E9" si="2">SUM(D10:D13)</f>
        <v>2500000</v>
      </c>
      <c r="E9" s="12">
        <f t="shared" si="2"/>
        <v>3000000</v>
      </c>
    </row>
    <row r="10" spans="1:5" hidden="1" x14ac:dyDescent="0.25">
      <c r="A10" s="43">
        <v>22020101</v>
      </c>
      <c r="B10" s="44" t="s">
        <v>23</v>
      </c>
      <c r="C10" s="41"/>
      <c r="D10" s="41"/>
      <c r="E10" s="41"/>
    </row>
    <row r="11" spans="1:5" x14ac:dyDescent="0.25">
      <c r="A11" s="43">
        <v>22020102</v>
      </c>
      <c r="B11" s="44" t="s">
        <v>24</v>
      </c>
      <c r="C11" s="41">
        <v>2500000</v>
      </c>
      <c r="D11" s="41">
        <v>2500000</v>
      </c>
      <c r="E11" s="41">
        <v>3000000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2000000</v>
      </c>
      <c r="D22" s="12">
        <f t="shared" ref="D22:E22" si="3">SUM(D23:D35)</f>
        <v>0</v>
      </c>
      <c r="E22" s="12">
        <f t="shared" si="3"/>
        <v>1000000</v>
      </c>
    </row>
    <row r="23" spans="1:5" x14ac:dyDescent="0.25">
      <c r="A23" s="43">
        <v>22020301</v>
      </c>
      <c r="B23" s="44" t="s">
        <v>36</v>
      </c>
      <c r="C23" s="41">
        <v>2000000</v>
      </c>
      <c r="D23" s="41">
        <v>0</v>
      </c>
      <c r="E23" s="41">
        <v>1000000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8000000</v>
      </c>
      <c r="D36" s="12">
        <f t="shared" ref="D36:E36" si="4">SUM(D37:D44)</f>
        <v>6000000</v>
      </c>
      <c r="E36" s="12">
        <f t="shared" si="4"/>
        <v>3000000</v>
      </c>
    </row>
    <row r="37" spans="1:5" x14ac:dyDescent="0.25">
      <c r="A37" s="43">
        <v>22020401</v>
      </c>
      <c r="B37" s="44" t="s">
        <v>50</v>
      </c>
      <c r="C37" s="41">
        <v>6000000</v>
      </c>
      <c r="D37" s="41">
        <v>6000000</v>
      </c>
      <c r="E37" s="41">
        <v>2000000</v>
      </c>
    </row>
    <row r="38" spans="1:5" x14ac:dyDescent="0.25">
      <c r="A38" s="43">
        <v>22020402</v>
      </c>
      <c r="B38" s="44" t="s">
        <v>51</v>
      </c>
      <c r="C38" s="41">
        <v>2000000</v>
      </c>
      <c r="D38" s="41">
        <v>0</v>
      </c>
      <c r="E38" s="41">
        <v>1000000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10000000</v>
      </c>
      <c r="D70" s="12">
        <f t="shared" ref="D70:E70" si="10">SUM(D71:D83)</f>
        <v>1200000</v>
      </c>
      <c r="E70" s="12">
        <f t="shared" si="10"/>
        <v>7000000</v>
      </c>
    </row>
    <row r="71" spans="1:5" x14ac:dyDescent="0.25">
      <c r="A71" s="43">
        <v>22021001</v>
      </c>
      <c r="B71" s="44" t="s">
        <v>84</v>
      </c>
      <c r="C71" s="41">
        <v>3000000</v>
      </c>
      <c r="D71" s="41">
        <v>1200000</v>
      </c>
      <c r="E71" s="41">
        <v>2000000</v>
      </c>
    </row>
    <row r="72" spans="1:5" x14ac:dyDescent="0.25">
      <c r="A72" s="43">
        <v>22021002</v>
      </c>
      <c r="B72" s="44" t="s">
        <v>85</v>
      </c>
      <c r="C72" s="41">
        <v>2000000</v>
      </c>
      <c r="D72" s="41">
        <v>0</v>
      </c>
      <c r="E72" s="41">
        <v>3000000</v>
      </c>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5000000</v>
      </c>
      <c r="D76" s="41">
        <v>0</v>
      </c>
      <c r="E76" s="41">
        <v>2000000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10c/0GWas1YyyJ8zdXbdE+/CTaK3I+F3vl7eJMnSqvS6QZ/uoUbGXVz1f4figCLWYCJW5CWNGxICDTebeO6eog==" saltValue="MZz7kpVxUt1wyiZnZTwG7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firstPageNumber="22" orientation="landscape" useFirstPageNumber="1"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725</v>
      </c>
      <c r="B3" s="83"/>
      <c r="C3" s="83"/>
      <c r="D3" s="83"/>
      <c r="E3" s="83"/>
    </row>
    <row r="4" spans="1:5" x14ac:dyDescent="0.25">
      <c r="A4" s="82" t="s">
        <v>669</v>
      </c>
      <c r="B4" s="82"/>
      <c r="C4" s="82"/>
      <c r="D4" s="82"/>
      <c r="E4" s="82"/>
    </row>
    <row r="6" spans="1:5" ht="45" x14ac:dyDescent="0.25">
      <c r="A6" s="58" t="s">
        <v>0</v>
      </c>
      <c r="B6" s="58" t="s">
        <v>1</v>
      </c>
      <c r="C6" s="50" t="s">
        <v>593</v>
      </c>
      <c r="D6" s="50" t="s">
        <v>594</v>
      </c>
      <c r="E6" s="50" t="s">
        <v>595</v>
      </c>
    </row>
    <row r="7" spans="1:5" s="1" customFormat="1" x14ac:dyDescent="0.25">
      <c r="A7" s="3">
        <v>21</v>
      </c>
      <c r="B7" s="3" t="s">
        <v>4</v>
      </c>
      <c r="C7" s="12">
        <f>C8+C13+C20</f>
        <v>84412753</v>
      </c>
      <c r="D7" s="12">
        <f t="shared" ref="D7:E7" si="0">D8+D13+D20</f>
        <v>74826707.760000005</v>
      </c>
      <c r="E7" s="12">
        <f t="shared" si="0"/>
        <v>19116839.84</v>
      </c>
    </row>
    <row r="8" spans="1:5" s="1" customFormat="1" x14ac:dyDescent="0.25">
      <c r="A8" s="3">
        <v>2101</v>
      </c>
      <c r="B8" s="3" t="s">
        <v>5</v>
      </c>
      <c r="C8" s="12">
        <f>C9</f>
        <v>38261305</v>
      </c>
      <c r="D8" s="12">
        <f t="shared" ref="D8:E8" si="1">D9</f>
        <v>28675259.760000002</v>
      </c>
      <c r="E8" s="12">
        <f t="shared" si="1"/>
        <v>19116839.84</v>
      </c>
    </row>
    <row r="9" spans="1:5" s="1" customFormat="1" x14ac:dyDescent="0.25">
      <c r="A9" s="3">
        <v>210101</v>
      </c>
      <c r="B9" s="3" t="s">
        <v>6</v>
      </c>
      <c r="C9" s="12">
        <f>SUM(C10:C12)</f>
        <v>38261305</v>
      </c>
      <c r="D9" s="12">
        <f t="shared" ref="D9:E9" si="2">SUM(D10:D12)</f>
        <v>28675259.760000002</v>
      </c>
      <c r="E9" s="12">
        <f t="shared" si="2"/>
        <v>19116839.84</v>
      </c>
    </row>
    <row r="10" spans="1:5" x14ac:dyDescent="0.25">
      <c r="A10" s="59">
        <v>21010101</v>
      </c>
      <c r="B10" s="48" t="s">
        <v>5</v>
      </c>
      <c r="C10" s="41">
        <v>38261305</v>
      </c>
      <c r="D10" s="41">
        <v>28675259.760000002</v>
      </c>
      <c r="E10" s="41">
        <v>19116839.84</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46151448</v>
      </c>
      <c r="D13" s="12">
        <f t="shared" ref="D13:E13" si="3">D14+D18</f>
        <v>46151448</v>
      </c>
      <c r="E13" s="12">
        <f t="shared" si="3"/>
        <v>0</v>
      </c>
    </row>
    <row r="14" spans="1:5" s="1" customFormat="1" x14ac:dyDescent="0.25">
      <c r="A14" s="3">
        <v>210201</v>
      </c>
      <c r="B14" s="3" t="s">
        <v>10</v>
      </c>
      <c r="C14" s="12">
        <f>SUM(C15:C17)</f>
        <v>46151448</v>
      </c>
      <c r="D14" s="12">
        <f t="shared" ref="D14:E14" si="4">SUM(D15:D17)</f>
        <v>46151448</v>
      </c>
      <c r="E14" s="12">
        <f t="shared" si="4"/>
        <v>0</v>
      </c>
    </row>
    <row r="15" spans="1:5" x14ac:dyDescent="0.25">
      <c r="A15" s="59">
        <v>21020104</v>
      </c>
      <c r="B15" s="48" t="s">
        <v>11</v>
      </c>
      <c r="C15" s="41">
        <v>23075724</v>
      </c>
      <c r="D15" s="41">
        <v>23075724</v>
      </c>
      <c r="E15" s="41"/>
    </row>
    <row r="16" spans="1:5" x14ac:dyDescent="0.25">
      <c r="A16" s="59">
        <v>21020108</v>
      </c>
      <c r="B16" s="48" t="s">
        <v>12</v>
      </c>
      <c r="C16" s="41">
        <v>23075724</v>
      </c>
      <c r="D16" s="41">
        <v>23075724</v>
      </c>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halkKIQ3u+N0fTR2D+Hn7nKmsu3/TJwP7nhQu2uwk4sVbEEym2WfMKYbQo1EUjGT/e65Ln+cBpbyuNk/PDoQxg==" saltValue="uI4t7xOmA+1oXbwhk3aYNg=="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25</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A3:E300"/>
  <sheetViews>
    <sheetView view="pageBreakPreview" topLeftCell="A96"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726</v>
      </c>
      <c r="B4" s="83"/>
      <c r="C4" s="83"/>
      <c r="D4" s="83"/>
      <c r="E4" s="83"/>
    </row>
    <row r="5" spans="1:5" x14ac:dyDescent="0.25">
      <c r="A5" s="82" t="s">
        <v>669</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27000000</v>
      </c>
      <c r="D7" s="12">
        <f t="shared" ref="D7:E7" si="0">D8+D84+D88+D93</f>
        <v>17290000</v>
      </c>
      <c r="E7" s="12">
        <f t="shared" si="0"/>
        <v>36750000</v>
      </c>
    </row>
    <row r="8" spans="1:5" s="1" customFormat="1" x14ac:dyDescent="0.25">
      <c r="A8" s="4">
        <v>2202</v>
      </c>
      <c r="B8" s="5" t="s">
        <v>21</v>
      </c>
      <c r="C8" s="12">
        <f>C9+C14+C22+C36+C45+C48+C54+C63+C67+C70</f>
        <v>27000000</v>
      </c>
      <c r="D8" s="12">
        <f t="shared" ref="D8:E8" si="1">D9+D14+D22+D36+D45+D48+D54+D63+D67+D70</f>
        <v>17290000</v>
      </c>
      <c r="E8" s="12">
        <f t="shared" si="1"/>
        <v>36750000</v>
      </c>
    </row>
    <row r="9" spans="1:5" s="1" customFormat="1" x14ac:dyDescent="0.25">
      <c r="A9" s="4">
        <v>220201</v>
      </c>
      <c r="B9" s="5" t="s">
        <v>22</v>
      </c>
      <c r="C9" s="12">
        <f>SUM(C10:C13)</f>
        <v>4000000</v>
      </c>
      <c r="D9" s="12">
        <f t="shared" ref="D9:E9" si="2">SUM(D10:D13)</f>
        <v>1985000</v>
      </c>
      <c r="E9" s="12">
        <f t="shared" si="2"/>
        <v>5250000</v>
      </c>
    </row>
    <row r="10" spans="1:5" hidden="1" x14ac:dyDescent="0.25">
      <c r="A10" s="43">
        <v>22020101</v>
      </c>
      <c r="B10" s="44" t="s">
        <v>23</v>
      </c>
      <c r="C10" s="41"/>
      <c r="D10" s="41"/>
      <c r="E10" s="41"/>
    </row>
    <row r="11" spans="1:5" x14ac:dyDescent="0.25">
      <c r="A11" s="43">
        <v>22020102</v>
      </c>
      <c r="B11" s="44" t="s">
        <v>24</v>
      </c>
      <c r="C11" s="41">
        <v>4000000</v>
      </c>
      <c r="D11" s="41">
        <v>1985000</v>
      </c>
      <c r="E11" s="41">
        <v>5250000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1000000</v>
      </c>
      <c r="D22" s="12">
        <f t="shared" ref="D22:E22" si="3">SUM(D23:D35)</f>
        <v>490000</v>
      </c>
      <c r="E22" s="12">
        <f t="shared" si="3"/>
        <v>1500000</v>
      </c>
    </row>
    <row r="23" spans="1:5" x14ac:dyDescent="0.25">
      <c r="A23" s="43">
        <v>22020301</v>
      </c>
      <c r="B23" s="44" t="s">
        <v>36</v>
      </c>
      <c r="C23" s="41">
        <v>1000000</v>
      </c>
      <c r="D23" s="41">
        <v>490000</v>
      </c>
      <c r="E23" s="41">
        <v>1500000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5500000</v>
      </c>
      <c r="D36" s="12">
        <f t="shared" ref="D36:E36" si="4">SUM(D37:D44)</f>
        <v>2445000</v>
      </c>
      <c r="E36" s="12">
        <f t="shared" si="4"/>
        <v>6000000</v>
      </c>
    </row>
    <row r="37" spans="1:5" x14ac:dyDescent="0.25">
      <c r="A37" s="43">
        <v>22020401</v>
      </c>
      <c r="B37" s="44" t="s">
        <v>50</v>
      </c>
      <c r="C37" s="41">
        <v>3500000</v>
      </c>
      <c r="D37" s="41">
        <v>570000</v>
      </c>
      <c r="E37" s="41">
        <v>4000000</v>
      </c>
    </row>
    <row r="38" spans="1:5" x14ac:dyDescent="0.25">
      <c r="A38" s="43">
        <v>22020402</v>
      </c>
      <c r="B38" s="44" t="s">
        <v>51</v>
      </c>
      <c r="C38" s="41">
        <v>2000000</v>
      </c>
      <c r="D38" s="41">
        <v>1875000</v>
      </c>
      <c r="E38" s="41">
        <v>2000000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16500000</v>
      </c>
      <c r="D70" s="12">
        <f t="shared" ref="D70:E70" si="10">SUM(D71:D83)</f>
        <v>12370000</v>
      </c>
      <c r="E70" s="12">
        <f t="shared" si="10"/>
        <v>24000000</v>
      </c>
    </row>
    <row r="71" spans="1:5" x14ac:dyDescent="0.25">
      <c r="A71" s="43">
        <v>22021001</v>
      </c>
      <c r="B71" s="44" t="s">
        <v>84</v>
      </c>
      <c r="C71" s="41">
        <v>1000000</v>
      </c>
      <c r="D71" s="41">
        <v>1000000</v>
      </c>
      <c r="E71" s="41">
        <v>3500000</v>
      </c>
    </row>
    <row r="72" spans="1:5" x14ac:dyDescent="0.25">
      <c r="A72" s="43">
        <v>22021002</v>
      </c>
      <c r="B72" s="44" t="s">
        <v>85</v>
      </c>
      <c r="C72" s="41">
        <v>7500000</v>
      </c>
      <c r="D72" s="41">
        <v>4120000</v>
      </c>
      <c r="E72" s="41">
        <v>8500000</v>
      </c>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8000000</v>
      </c>
      <c r="D76" s="41">
        <v>7250000</v>
      </c>
      <c r="E76" s="41">
        <v>12000000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hTqk4RV7V6fWIKnOSPjbmOW8NXf1iMeVi6PE53FQJCaPj2EdQ2jLhtd0odlsQdzERgG7RykIovCYJpTp/QHrdg==" saltValue="hisx+oNJY88cTpooAigckg=="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firstPageNumber="26" orientation="landscape" useFirstPageNumber="1"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727</v>
      </c>
      <c r="B3" s="83"/>
      <c r="C3" s="83"/>
      <c r="D3" s="83"/>
      <c r="E3" s="83"/>
    </row>
    <row r="4" spans="1:5" x14ac:dyDescent="0.25">
      <c r="A4" s="82" t="s">
        <v>671</v>
      </c>
      <c r="B4" s="82"/>
      <c r="C4" s="82"/>
      <c r="D4" s="82"/>
      <c r="E4" s="82"/>
    </row>
    <row r="6" spans="1:5" ht="45" x14ac:dyDescent="0.25">
      <c r="A6" s="58" t="s">
        <v>0</v>
      </c>
      <c r="B6" s="58" t="s">
        <v>1</v>
      </c>
      <c r="C6" s="50" t="s">
        <v>593</v>
      </c>
      <c r="D6" s="50" t="s">
        <v>594</v>
      </c>
      <c r="E6" s="50" t="s">
        <v>595</v>
      </c>
    </row>
    <row r="7" spans="1:5" s="1" customFormat="1" x14ac:dyDescent="0.25">
      <c r="A7" s="3">
        <v>21</v>
      </c>
      <c r="B7" s="3" t="s">
        <v>4</v>
      </c>
      <c r="C7" s="12">
        <f>C8+C13+C20</f>
        <v>76818085</v>
      </c>
      <c r="D7" s="12">
        <f t="shared" ref="D7:E7" si="0">D8+D13+D20</f>
        <v>60125887</v>
      </c>
      <c r="E7" s="12">
        <f t="shared" si="0"/>
        <v>41659013.039999999</v>
      </c>
    </row>
    <row r="8" spans="1:5" s="1" customFormat="1" x14ac:dyDescent="0.25">
      <c r="A8" s="3">
        <v>2101</v>
      </c>
      <c r="B8" s="3" t="s">
        <v>5</v>
      </c>
      <c r="C8" s="12">
        <f>C9</f>
        <v>76818085</v>
      </c>
      <c r="D8" s="12">
        <f t="shared" ref="D8:E8" si="1">D9</f>
        <v>60125887</v>
      </c>
      <c r="E8" s="12">
        <f t="shared" si="1"/>
        <v>41659013.039999999</v>
      </c>
    </row>
    <row r="9" spans="1:5" s="1" customFormat="1" x14ac:dyDescent="0.25">
      <c r="A9" s="3">
        <v>210101</v>
      </c>
      <c r="B9" s="3" t="s">
        <v>6</v>
      </c>
      <c r="C9" s="12">
        <f>SUM(C10:C12)</f>
        <v>76818085</v>
      </c>
      <c r="D9" s="12">
        <f t="shared" ref="D9:E9" si="2">SUM(D10:D12)</f>
        <v>60125887</v>
      </c>
      <c r="E9" s="12">
        <f t="shared" si="2"/>
        <v>41659013.039999999</v>
      </c>
    </row>
    <row r="10" spans="1:5" x14ac:dyDescent="0.25">
      <c r="A10" s="59">
        <v>21010101</v>
      </c>
      <c r="B10" s="48" t="s">
        <v>5</v>
      </c>
      <c r="C10" s="41">
        <v>76818085</v>
      </c>
      <c r="D10" s="41">
        <v>60125887</v>
      </c>
      <c r="E10" s="41">
        <v>41659013.039999999</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JDFyP/1uAhQfyj41I9/QTB0P/BJY6BeMVFwYNpGIYiEiaxjWXQ8ZVeDCTGJ/8SIXBbS3k+pk4EzQ5DADL6NVSw==" saltValue="UTkUSTESsd7i3l3E+Rg+I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29</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pageSetUpPr fitToPage="1"/>
  </sheetPr>
  <dimension ref="A3:E300"/>
  <sheetViews>
    <sheetView view="pageBreakPreview" topLeftCell="A8"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728</v>
      </c>
      <c r="B4" s="83"/>
      <c r="C4" s="83"/>
      <c r="D4" s="83"/>
      <c r="E4" s="83"/>
    </row>
    <row r="5" spans="1:5" x14ac:dyDescent="0.25">
      <c r="A5" s="82" t="s">
        <v>671</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269700000</v>
      </c>
      <c r="D7" s="12">
        <f t="shared" ref="D7:E7" si="0">D8+D84+D88+D93</f>
        <v>222120485</v>
      </c>
      <c r="E7" s="12">
        <f t="shared" si="0"/>
        <v>115152223.34</v>
      </c>
    </row>
    <row r="8" spans="1:5" s="1" customFormat="1" x14ac:dyDescent="0.25">
      <c r="A8" s="4">
        <v>2202</v>
      </c>
      <c r="B8" s="5" t="s">
        <v>21</v>
      </c>
      <c r="C8" s="12">
        <f>C9+C14+C22+C36+C45+C48+C54+C63+C67+C70</f>
        <v>269700000</v>
      </c>
      <c r="D8" s="12">
        <f t="shared" ref="D8:E8" si="1">D9+D14+D22+D36+D45+D48+D54+D63+D67+D70</f>
        <v>222120485</v>
      </c>
      <c r="E8" s="12">
        <f t="shared" si="1"/>
        <v>115152223.34</v>
      </c>
    </row>
    <row r="9" spans="1:5" s="1" customFormat="1" x14ac:dyDescent="0.25">
      <c r="A9" s="4">
        <v>220201</v>
      </c>
      <c r="B9" s="5" t="s">
        <v>22</v>
      </c>
      <c r="C9" s="12">
        <f>SUM(C10:C13)</f>
        <v>6500000</v>
      </c>
      <c r="D9" s="12">
        <f t="shared" ref="D9:E9" si="2">SUM(D10:D13)</f>
        <v>5000000</v>
      </c>
      <c r="E9" s="12">
        <f t="shared" si="2"/>
        <v>10000000</v>
      </c>
    </row>
    <row r="10" spans="1:5" hidden="1" x14ac:dyDescent="0.25">
      <c r="A10" s="43">
        <v>22020101</v>
      </c>
      <c r="B10" s="44" t="s">
        <v>23</v>
      </c>
      <c r="C10" s="41"/>
      <c r="D10" s="41"/>
      <c r="E10" s="41"/>
    </row>
    <row r="11" spans="1:5" x14ac:dyDescent="0.25">
      <c r="A11" s="43">
        <v>22020102</v>
      </c>
      <c r="B11" s="44" t="s">
        <v>24</v>
      </c>
      <c r="C11" s="41">
        <v>6500000</v>
      </c>
      <c r="D11" s="41">
        <v>5000000</v>
      </c>
      <c r="E11" s="41">
        <v>10000000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8000000</v>
      </c>
      <c r="D22" s="12">
        <f t="shared" ref="D22:E22" si="3">SUM(D23:D35)</f>
        <v>8000000</v>
      </c>
      <c r="E22" s="12">
        <f t="shared" si="3"/>
        <v>6000000</v>
      </c>
    </row>
    <row r="23" spans="1:5" x14ac:dyDescent="0.25">
      <c r="A23" s="43">
        <v>22020301</v>
      </c>
      <c r="B23" s="44" t="s">
        <v>36</v>
      </c>
      <c r="C23" s="41">
        <v>8000000</v>
      </c>
      <c r="D23" s="41">
        <v>8000000</v>
      </c>
      <c r="E23" s="41">
        <v>6000000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35000000</v>
      </c>
      <c r="D36" s="12">
        <f t="shared" ref="D36:E36" si="4">SUM(D37:D44)</f>
        <v>31120485</v>
      </c>
      <c r="E36" s="12">
        <f t="shared" si="4"/>
        <v>10000000</v>
      </c>
    </row>
    <row r="37" spans="1:5" x14ac:dyDescent="0.25">
      <c r="A37" s="43">
        <v>22020401</v>
      </c>
      <c r="B37" s="44" t="s">
        <v>50</v>
      </c>
      <c r="C37" s="41">
        <v>20000000</v>
      </c>
      <c r="D37" s="41">
        <v>19300000</v>
      </c>
      <c r="E37" s="41">
        <v>10000000</v>
      </c>
    </row>
    <row r="38" spans="1:5" hidden="1" x14ac:dyDescent="0.25">
      <c r="A38" s="43">
        <v>22020402</v>
      </c>
      <c r="B38" s="44" t="s">
        <v>51</v>
      </c>
      <c r="C38" s="41"/>
      <c r="D38" s="41"/>
      <c r="E38" s="41"/>
    </row>
    <row r="39" spans="1:5" hidden="1" x14ac:dyDescent="0.25">
      <c r="A39" s="43">
        <v>22020403</v>
      </c>
      <c r="B39" s="44" t="s">
        <v>52</v>
      </c>
      <c r="C39" s="41"/>
      <c r="D39" s="41"/>
      <c r="E39" s="41"/>
    </row>
    <row r="40" spans="1:5" hidden="1" x14ac:dyDescent="0.25">
      <c r="A40" s="43">
        <v>22020404</v>
      </c>
      <c r="B40" s="44" t="s">
        <v>53</v>
      </c>
      <c r="C40" s="41"/>
      <c r="D40" s="41"/>
      <c r="E40" s="41"/>
    </row>
    <row r="41" spans="1:5" x14ac:dyDescent="0.25">
      <c r="A41" s="43">
        <v>22020405</v>
      </c>
      <c r="B41" s="44" t="s">
        <v>54</v>
      </c>
      <c r="C41" s="41">
        <v>15000000</v>
      </c>
      <c r="D41" s="41">
        <v>11820485</v>
      </c>
      <c r="E41" s="41">
        <v>0</v>
      </c>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100000000</v>
      </c>
      <c r="D45" s="12">
        <f t="shared" ref="D45:E45" si="5">SUM(D46:D47)</f>
        <v>65000000</v>
      </c>
      <c r="E45" s="12">
        <f t="shared" si="5"/>
        <v>33152223.34</v>
      </c>
    </row>
    <row r="46" spans="1:5" x14ac:dyDescent="0.25">
      <c r="A46" s="43">
        <v>22020501</v>
      </c>
      <c r="B46" s="44" t="s">
        <v>59</v>
      </c>
      <c r="C46" s="41">
        <v>100000000</v>
      </c>
      <c r="D46" s="41">
        <v>65000000</v>
      </c>
      <c r="E46" s="41">
        <v>33152223.34</v>
      </c>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2200000</v>
      </c>
      <c r="D54" s="12">
        <f t="shared" ref="D54:E54" si="7">SUM(D55:D62)</f>
        <v>0</v>
      </c>
      <c r="E54" s="12">
        <f t="shared" si="7"/>
        <v>1000000</v>
      </c>
    </row>
    <row r="55" spans="1:5" hidden="1" x14ac:dyDescent="0.25">
      <c r="A55" s="43">
        <v>22020701</v>
      </c>
      <c r="B55" s="44" t="s">
        <v>68</v>
      </c>
      <c r="C55" s="41"/>
      <c r="D55" s="41"/>
      <c r="E55" s="41"/>
    </row>
    <row r="56" spans="1:5" hidden="1" x14ac:dyDescent="0.25">
      <c r="A56" s="43">
        <v>22020702</v>
      </c>
      <c r="B56" s="44" t="s">
        <v>69</v>
      </c>
      <c r="C56" s="41"/>
      <c r="D56" s="41"/>
      <c r="E56" s="41"/>
    </row>
    <row r="57" spans="1:5" x14ac:dyDescent="0.25">
      <c r="A57" s="43">
        <v>22020703</v>
      </c>
      <c r="B57" s="44" t="s">
        <v>70</v>
      </c>
      <c r="C57" s="41">
        <v>2200000</v>
      </c>
      <c r="D57" s="41">
        <v>0</v>
      </c>
      <c r="E57" s="41">
        <v>1000000</v>
      </c>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118000000</v>
      </c>
      <c r="D70" s="12">
        <f t="shared" ref="D70:E70" si="10">SUM(D71:D83)</f>
        <v>113000000</v>
      </c>
      <c r="E70" s="12">
        <f t="shared" si="10"/>
        <v>55000000</v>
      </c>
    </row>
    <row r="71" spans="1:5" x14ac:dyDescent="0.25">
      <c r="A71" s="43">
        <v>22021001</v>
      </c>
      <c r="B71" s="44" t="s">
        <v>84</v>
      </c>
      <c r="C71" s="41">
        <v>8000000</v>
      </c>
      <c r="D71" s="41">
        <v>6000000</v>
      </c>
      <c r="E71" s="41">
        <v>10000000</v>
      </c>
    </row>
    <row r="72" spans="1:5" x14ac:dyDescent="0.25">
      <c r="A72" s="43">
        <v>22021002</v>
      </c>
      <c r="B72" s="44" t="s">
        <v>85</v>
      </c>
      <c r="C72" s="41">
        <v>7000000</v>
      </c>
      <c r="D72" s="41">
        <v>5000000</v>
      </c>
      <c r="E72" s="41">
        <v>10000000</v>
      </c>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15000000</v>
      </c>
      <c r="D76" s="41">
        <v>15000000</v>
      </c>
      <c r="E76" s="41">
        <v>20000000</v>
      </c>
    </row>
    <row r="77" spans="1:5" hidden="1" x14ac:dyDescent="0.25">
      <c r="A77" s="43">
        <v>22021008</v>
      </c>
      <c r="B77" s="44" t="s">
        <v>90</v>
      </c>
      <c r="C77" s="41"/>
      <c r="D77" s="41"/>
      <c r="E77" s="41"/>
    </row>
    <row r="78" spans="1:5" x14ac:dyDescent="0.25">
      <c r="A78" s="43">
        <v>22021009</v>
      </c>
      <c r="B78" s="44" t="s">
        <v>91</v>
      </c>
      <c r="C78" s="41"/>
      <c r="D78" s="41"/>
      <c r="E78" s="41">
        <v>0</v>
      </c>
    </row>
    <row r="79" spans="1:5" hidden="1" x14ac:dyDescent="0.25">
      <c r="A79" s="43">
        <v>22021010</v>
      </c>
      <c r="B79" s="44" t="s">
        <v>92</v>
      </c>
      <c r="C79" s="41"/>
      <c r="D79" s="41"/>
      <c r="E79" s="41"/>
    </row>
    <row r="80" spans="1:5" hidden="1" x14ac:dyDescent="0.25">
      <c r="A80" s="43">
        <v>22021014</v>
      </c>
      <c r="B80" s="44" t="s">
        <v>93</v>
      </c>
      <c r="C80" s="41"/>
      <c r="D80" s="41"/>
      <c r="E80" s="41"/>
    </row>
    <row r="81" spans="1:5" x14ac:dyDescent="0.25">
      <c r="A81" s="43">
        <v>22021020</v>
      </c>
      <c r="B81" s="44" t="s">
        <v>94</v>
      </c>
      <c r="C81" s="41">
        <v>88000000</v>
      </c>
      <c r="D81" s="41">
        <v>87000000</v>
      </c>
      <c r="E81" s="41">
        <v>15000000</v>
      </c>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0/DnTwpk02cTNWpbuFK2xj1bmJlu5LofQ7GURpdq0Eu4nFudwe8oo/Em+xpkeQoyvVlp6uGDOar9atxTNj9jZw==" saltValue="q25c4uIXRyWGp5RC+uC4Lw=="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5" firstPageNumber="30" orientation="landscape" useFirstPageNumber="1" r:id="rId1"/>
  <headerFooter>
    <oddFooter>Page &amp;P</oddFooter>
  </headerFooter>
  <rowBreaks count="2" manualBreakCount="2">
    <brk id="35" max="16383" man="1"/>
    <brk id="69"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pageSetUpPr fitToPage="1"/>
  </sheetPr>
  <dimension ref="A1:F300"/>
  <sheetViews>
    <sheetView view="pageBreakPreview" topLeftCell="A9" zoomScale="80" zoomScaleNormal="110" zoomScaleSheetLayoutView="80" workbookViewId="0">
      <selection activeCell="A15" sqref="A15:XFD15"/>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25">
      <c r="A1" s="81" t="s">
        <v>143</v>
      </c>
      <c r="B1" s="81"/>
      <c r="C1" s="81"/>
      <c r="D1" s="81"/>
      <c r="E1" s="81"/>
    </row>
    <row r="2" spans="1:6" x14ac:dyDescent="0.25">
      <c r="A2" s="82" t="s">
        <v>729</v>
      </c>
      <c r="B2" s="82"/>
      <c r="C2" s="82"/>
      <c r="D2" s="82"/>
      <c r="E2" s="82"/>
    </row>
    <row r="3" spans="1:6" x14ac:dyDescent="0.25">
      <c r="A3" s="82" t="s">
        <v>671</v>
      </c>
      <c r="B3" s="82"/>
      <c r="C3" s="82"/>
      <c r="D3" s="82"/>
      <c r="E3" s="82"/>
    </row>
    <row r="5" spans="1:6" ht="45" x14ac:dyDescent="0.25">
      <c r="A5" s="50" t="s">
        <v>145</v>
      </c>
      <c r="B5" s="50" t="s">
        <v>144</v>
      </c>
      <c r="C5" s="50" t="s">
        <v>112</v>
      </c>
      <c r="D5" s="50" t="s">
        <v>593</v>
      </c>
      <c r="E5" s="50" t="s">
        <v>594</v>
      </c>
      <c r="F5" s="50" t="s">
        <v>595</v>
      </c>
    </row>
    <row r="6" spans="1:6" s="1" customFormat="1" x14ac:dyDescent="0.25">
      <c r="A6" s="8" t="s">
        <v>598</v>
      </c>
      <c r="B6" s="4">
        <v>3</v>
      </c>
      <c r="C6" s="5" t="s">
        <v>113</v>
      </c>
      <c r="D6" s="11">
        <f>D7+D18+D29+D35+D43+D52+D59+D71+D78+D84</f>
        <v>565000000</v>
      </c>
      <c r="E6" s="11">
        <f>E7+E18+E29+E35+E43+E52+E59+E71+E78+E84</f>
        <v>268895932.25</v>
      </c>
      <c r="F6" s="11">
        <f>F7+F18+F29+F35+F43+F52+F59+F71+F78+F84</f>
        <v>754500000</v>
      </c>
    </row>
    <row r="7" spans="1:6" s="1" customFormat="1" x14ac:dyDescent="0.25">
      <c r="A7" s="5"/>
      <c r="B7" s="4">
        <v>32010100</v>
      </c>
      <c r="C7" s="5" t="s">
        <v>114</v>
      </c>
      <c r="D7" s="11">
        <f>SUM(D8:D17)</f>
        <v>160000000</v>
      </c>
      <c r="E7" s="11">
        <f>SUM(E8:E17)</f>
        <v>79078280.25</v>
      </c>
      <c r="F7" s="11">
        <f>SUM(F8:F17)</f>
        <v>394500000</v>
      </c>
    </row>
    <row r="8" spans="1:6" hidden="1" x14ac:dyDescent="0.25">
      <c r="A8" s="42" t="s">
        <v>599</v>
      </c>
      <c r="B8" s="43">
        <v>32010101</v>
      </c>
      <c r="C8" s="44" t="s">
        <v>115</v>
      </c>
      <c r="D8" s="45"/>
      <c r="E8" s="45"/>
      <c r="F8" s="45"/>
    </row>
    <row r="9" spans="1:6" ht="75" x14ac:dyDescent="0.25">
      <c r="A9" s="42" t="s">
        <v>599</v>
      </c>
      <c r="B9" s="43">
        <v>32010101</v>
      </c>
      <c r="C9" s="44" t="s">
        <v>752</v>
      </c>
      <c r="D9" s="45">
        <v>25000000</v>
      </c>
      <c r="E9" s="45">
        <v>0</v>
      </c>
      <c r="F9" s="45">
        <v>48000000</v>
      </c>
    </row>
    <row r="10" spans="1:6" ht="30" x14ac:dyDescent="0.25">
      <c r="A10" s="42" t="s">
        <v>599</v>
      </c>
      <c r="B10" s="43">
        <v>32010101</v>
      </c>
      <c r="C10" s="44" t="s">
        <v>753</v>
      </c>
      <c r="D10" s="45">
        <v>0</v>
      </c>
      <c r="E10" s="45">
        <v>0</v>
      </c>
      <c r="F10" s="45">
        <v>1500000</v>
      </c>
    </row>
    <row r="11" spans="1:6" ht="30" x14ac:dyDescent="0.25">
      <c r="A11" s="42" t="s">
        <v>599</v>
      </c>
      <c r="B11" s="43">
        <v>32010101</v>
      </c>
      <c r="C11" s="44" t="s">
        <v>848</v>
      </c>
      <c r="D11" s="45">
        <v>50000000</v>
      </c>
      <c r="E11" s="45">
        <v>35985680.25</v>
      </c>
      <c r="F11" s="45">
        <v>25000000</v>
      </c>
    </row>
    <row r="12" spans="1:6" ht="30" x14ac:dyDescent="0.25">
      <c r="A12" s="42" t="s">
        <v>599</v>
      </c>
      <c r="B12" s="43">
        <v>32010101</v>
      </c>
      <c r="C12" s="44" t="s">
        <v>847</v>
      </c>
      <c r="D12" s="45">
        <v>0</v>
      </c>
      <c r="E12" s="45">
        <v>0</v>
      </c>
      <c r="F12" s="45">
        <v>40000000</v>
      </c>
    </row>
    <row r="13" spans="1:6" ht="45" x14ac:dyDescent="0.25">
      <c r="A13" s="42" t="s">
        <v>599</v>
      </c>
      <c r="B13" s="43">
        <v>32010101</v>
      </c>
      <c r="C13" s="44" t="s">
        <v>754</v>
      </c>
      <c r="D13" s="45">
        <v>15000000</v>
      </c>
      <c r="E13" s="45">
        <v>0</v>
      </c>
      <c r="F13" s="45">
        <v>50000000</v>
      </c>
    </row>
    <row r="14" spans="1:6" ht="30" x14ac:dyDescent="0.25">
      <c r="A14" s="42" t="s">
        <v>599</v>
      </c>
      <c r="B14" s="43">
        <v>32010101</v>
      </c>
      <c r="C14" s="44" t="s">
        <v>755</v>
      </c>
      <c r="D14" s="45"/>
      <c r="E14" s="45"/>
      <c r="F14" s="45">
        <v>80000000</v>
      </c>
    </row>
    <row r="15" spans="1:6" ht="30" hidden="1" x14ac:dyDescent="0.25">
      <c r="A15" s="42" t="s">
        <v>599</v>
      </c>
      <c r="B15" s="43">
        <v>23030124</v>
      </c>
      <c r="C15" s="44" t="s">
        <v>756</v>
      </c>
      <c r="D15" s="45">
        <v>0</v>
      </c>
      <c r="E15" s="45">
        <v>0</v>
      </c>
      <c r="F15" s="45">
        <v>0</v>
      </c>
    </row>
    <row r="16" spans="1:6" x14ac:dyDescent="0.25">
      <c r="A16" s="42" t="s">
        <v>813</v>
      </c>
      <c r="B16" s="43">
        <v>23030121</v>
      </c>
      <c r="C16" s="44" t="s">
        <v>757</v>
      </c>
      <c r="D16" s="45">
        <v>70000000</v>
      </c>
      <c r="E16" s="45">
        <v>43092600</v>
      </c>
      <c r="F16" s="45">
        <v>0</v>
      </c>
    </row>
    <row r="17" spans="1:6" x14ac:dyDescent="0.25">
      <c r="A17" s="42" t="s">
        <v>813</v>
      </c>
      <c r="B17" s="43">
        <v>23030121</v>
      </c>
      <c r="C17" s="44" t="s">
        <v>757</v>
      </c>
      <c r="D17" s="45">
        <v>0</v>
      </c>
      <c r="E17" s="45">
        <v>0</v>
      </c>
      <c r="F17" s="45">
        <v>150000000</v>
      </c>
    </row>
    <row r="18" spans="1:6" s="1" customFormat="1" x14ac:dyDescent="0.25">
      <c r="A18" s="5"/>
      <c r="B18" s="4">
        <v>32010200</v>
      </c>
      <c r="C18" s="5" t="s">
        <v>116</v>
      </c>
      <c r="D18" s="11">
        <f>SUM(D19:D28)</f>
        <v>0</v>
      </c>
      <c r="E18" s="11">
        <f t="shared" ref="E18:F18" si="0">SUM(E19:E28)</f>
        <v>0</v>
      </c>
      <c r="F18" s="11">
        <f t="shared" si="0"/>
        <v>30000000</v>
      </c>
    </row>
    <row r="19" spans="1:6" hidden="1" x14ac:dyDescent="0.25">
      <c r="A19" s="42" t="s">
        <v>600</v>
      </c>
      <c r="B19" s="43">
        <v>32010202</v>
      </c>
      <c r="C19" s="44" t="s">
        <v>117</v>
      </c>
      <c r="D19" s="45"/>
      <c r="E19" s="45"/>
      <c r="F19" s="45"/>
    </row>
    <row r="20" spans="1:6" ht="30" x14ac:dyDescent="0.25">
      <c r="A20" s="42" t="s">
        <v>620</v>
      </c>
      <c r="B20" s="43">
        <v>32010206</v>
      </c>
      <c r="C20" s="44" t="s">
        <v>758</v>
      </c>
      <c r="D20" s="45">
        <v>0</v>
      </c>
      <c r="E20" s="45">
        <v>0</v>
      </c>
      <c r="F20" s="45">
        <v>30000000</v>
      </c>
    </row>
    <row r="21" spans="1:6" hidden="1" x14ac:dyDescent="0.25">
      <c r="A21" s="46"/>
      <c r="B21" s="47"/>
      <c r="C21" s="46"/>
      <c r="D21" s="45"/>
      <c r="E21" s="45"/>
      <c r="F21" s="45"/>
    </row>
    <row r="22" spans="1:6" hidden="1" x14ac:dyDescent="0.25">
      <c r="A22" s="46"/>
      <c r="B22" s="47"/>
      <c r="C22" s="46"/>
      <c r="D22" s="45"/>
      <c r="E22" s="45"/>
      <c r="F22" s="45"/>
    </row>
    <row r="23" spans="1:6" hidden="1" x14ac:dyDescent="0.25">
      <c r="A23" s="46"/>
      <c r="B23" s="47"/>
      <c r="C23" s="46"/>
      <c r="D23" s="45"/>
      <c r="E23" s="45"/>
      <c r="F23" s="45"/>
    </row>
    <row r="24" spans="1:6" hidden="1" x14ac:dyDescent="0.25">
      <c r="A24" s="46"/>
      <c r="B24" s="47"/>
      <c r="C24" s="46"/>
      <c r="D24" s="45"/>
      <c r="E24" s="45"/>
      <c r="F24" s="45"/>
    </row>
    <row r="25" spans="1:6" hidden="1" x14ac:dyDescent="0.25">
      <c r="A25" s="46"/>
      <c r="B25" s="47"/>
      <c r="C25" s="46"/>
      <c r="D25" s="45"/>
      <c r="E25" s="45"/>
      <c r="F25" s="45"/>
    </row>
    <row r="26" spans="1:6" hidden="1" x14ac:dyDescent="0.25">
      <c r="A26" s="46"/>
      <c r="B26" s="47"/>
      <c r="C26" s="46"/>
      <c r="D26" s="45"/>
      <c r="E26" s="45"/>
      <c r="F26" s="45"/>
    </row>
    <row r="27" spans="1:6" hidden="1" x14ac:dyDescent="0.25">
      <c r="A27" s="46"/>
      <c r="B27" s="47"/>
      <c r="C27" s="46"/>
      <c r="D27" s="45"/>
      <c r="E27" s="45"/>
      <c r="F27" s="45"/>
    </row>
    <row r="28" spans="1:6" hidden="1" x14ac:dyDescent="0.25">
      <c r="A28" s="46"/>
      <c r="B28" s="47"/>
      <c r="C28" s="46"/>
      <c r="D28" s="45"/>
      <c r="E28" s="45"/>
      <c r="F28" s="45"/>
    </row>
    <row r="29" spans="1:6" s="1" customFormat="1" x14ac:dyDescent="0.25">
      <c r="A29" s="5"/>
      <c r="B29" s="4">
        <v>320103</v>
      </c>
      <c r="C29" s="5" t="s">
        <v>118</v>
      </c>
      <c r="D29" s="11">
        <f>SUM(D30:D34)</f>
        <v>15000000</v>
      </c>
      <c r="E29" s="11">
        <f t="shared" ref="E29:F29" si="1">SUM(E30:E34)</f>
        <v>11820485</v>
      </c>
      <c r="F29" s="11">
        <f t="shared" si="1"/>
        <v>0</v>
      </c>
    </row>
    <row r="30" spans="1:6" hidden="1" x14ac:dyDescent="0.25">
      <c r="A30" s="42" t="s">
        <v>599</v>
      </c>
      <c r="B30" s="43">
        <v>32010301</v>
      </c>
      <c r="C30" s="44" t="s">
        <v>119</v>
      </c>
      <c r="D30" s="45"/>
      <c r="E30" s="45"/>
      <c r="F30" s="45"/>
    </row>
    <row r="31" spans="1:6" x14ac:dyDescent="0.25">
      <c r="A31" s="44"/>
      <c r="B31" s="43">
        <v>32010301</v>
      </c>
      <c r="C31" s="44" t="s">
        <v>759</v>
      </c>
      <c r="D31" s="45">
        <v>15000000</v>
      </c>
      <c r="E31" s="45">
        <v>11820485</v>
      </c>
      <c r="F31" s="45">
        <v>0</v>
      </c>
    </row>
    <row r="32" spans="1:6" hidden="1" x14ac:dyDescent="0.25">
      <c r="A32" s="44"/>
      <c r="B32" s="43"/>
      <c r="C32" s="44"/>
      <c r="D32" s="45"/>
      <c r="E32" s="45"/>
      <c r="F32" s="45"/>
    </row>
    <row r="33" spans="1:6" hidden="1" x14ac:dyDescent="0.25">
      <c r="A33" s="44"/>
      <c r="B33" s="43"/>
      <c r="C33" s="44"/>
      <c r="D33" s="45"/>
      <c r="E33" s="45"/>
      <c r="F33" s="45"/>
    </row>
    <row r="34" spans="1:6" hidden="1" x14ac:dyDescent="0.25">
      <c r="A34" s="44"/>
      <c r="B34" s="43"/>
      <c r="C34" s="44"/>
      <c r="D34" s="45"/>
      <c r="E34" s="45"/>
      <c r="F34" s="45"/>
    </row>
    <row r="35" spans="1:6" s="1" customFormat="1" x14ac:dyDescent="0.25">
      <c r="A35" s="5"/>
      <c r="B35" s="4">
        <v>32010400</v>
      </c>
      <c r="C35" s="5" t="s">
        <v>120</v>
      </c>
      <c r="D35" s="11">
        <f>SUM(D36:D42)</f>
        <v>390000000</v>
      </c>
      <c r="E35" s="11">
        <f t="shared" ref="E35:F35" si="2">SUM(E36:E42)</f>
        <v>177997167</v>
      </c>
      <c r="F35" s="11">
        <f t="shared" si="2"/>
        <v>300000000</v>
      </c>
    </row>
    <row r="36" spans="1:6" ht="30" x14ac:dyDescent="0.25">
      <c r="A36" s="42" t="s">
        <v>619</v>
      </c>
      <c r="B36" s="43">
        <v>32010405</v>
      </c>
      <c r="C36" s="44" t="s">
        <v>849</v>
      </c>
      <c r="D36" s="45">
        <v>0</v>
      </c>
      <c r="E36" s="45">
        <v>0</v>
      </c>
      <c r="F36" s="45">
        <v>250000000</v>
      </c>
    </row>
    <row r="37" spans="1:6" ht="30" x14ac:dyDescent="0.25">
      <c r="A37" s="42" t="s">
        <v>619</v>
      </c>
      <c r="B37" s="43">
        <v>32010405</v>
      </c>
      <c r="C37" s="44" t="s">
        <v>852</v>
      </c>
      <c r="D37" s="45">
        <v>370000000</v>
      </c>
      <c r="E37" s="45">
        <v>161797167</v>
      </c>
      <c r="F37" s="45"/>
    </row>
    <row r="38" spans="1:6" hidden="1" x14ac:dyDescent="0.25">
      <c r="A38" s="42" t="s">
        <v>620</v>
      </c>
      <c r="B38" s="43">
        <v>32010406</v>
      </c>
      <c r="C38" s="44" t="s">
        <v>122</v>
      </c>
      <c r="D38" s="45"/>
      <c r="E38" s="45"/>
      <c r="F38" s="45"/>
    </row>
    <row r="39" spans="1:6" ht="30" x14ac:dyDescent="0.25">
      <c r="A39" s="42" t="s">
        <v>621</v>
      </c>
      <c r="B39" s="43">
        <v>32010407</v>
      </c>
      <c r="C39" s="44" t="s">
        <v>850</v>
      </c>
      <c r="D39" s="45">
        <v>20000000</v>
      </c>
      <c r="E39" s="45">
        <v>16200000</v>
      </c>
      <c r="F39" s="45">
        <v>0</v>
      </c>
    </row>
    <row r="40" spans="1:6" x14ac:dyDescent="0.25">
      <c r="A40" s="42" t="s">
        <v>621</v>
      </c>
      <c r="B40" s="43">
        <v>32010407</v>
      </c>
      <c r="C40" s="44" t="s">
        <v>851</v>
      </c>
      <c r="D40" s="45"/>
      <c r="E40" s="45"/>
      <c r="F40" s="45">
        <v>50000000</v>
      </c>
    </row>
    <row r="41" spans="1:6" hidden="1" x14ac:dyDescent="0.25">
      <c r="A41" s="42" t="s">
        <v>622</v>
      </c>
      <c r="B41" s="43">
        <v>32010408</v>
      </c>
      <c r="C41" s="44" t="s">
        <v>124</v>
      </c>
      <c r="D41" s="45"/>
      <c r="E41" s="45"/>
      <c r="F41" s="45"/>
    </row>
    <row r="42" spans="1:6" hidden="1" x14ac:dyDescent="0.25">
      <c r="A42" s="44"/>
      <c r="B42" s="43"/>
      <c r="C42" s="44"/>
      <c r="D42" s="45"/>
      <c r="E42" s="45"/>
      <c r="F42" s="45"/>
    </row>
    <row r="43" spans="1:6" s="1" customFormat="1" x14ac:dyDescent="0.25">
      <c r="A43" s="5"/>
      <c r="B43" s="4">
        <v>320105</v>
      </c>
      <c r="C43" s="5" t="s">
        <v>125</v>
      </c>
      <c r="D43" s="11">
        <f>SUM(D44:D51)</f>
        <v>0</v>
      </c>
      <c r="E43" s="11">
        <f t="shared" ref="E43:F43" si="3">SUM(E44:E51)</f>
        <v>0</v>
      </c>
      <c r="F43" s="11">
        <f t="shared" si="3"/>
        <v>0</v>
      </c>
    </row>
    <row r="44" spans="1:6" hidden="1" x14ac:dyDescent="0.25">
      <c r="A44" s="42" t="s">
        <v>599</v>
      </c>
      <c r="B44" s="43">
        <v>32010501</v>
      </c>
      <c r="C44" s="44" t="s">
        <v>126</v>
      </c>
      <c r="D44" s="45"/>
      <c r="E44" s="45"/>
      <c r="F44" s="45"/>
    </row>
    <row r="45" spans="1:6" hidden="1" x14ac:dyDescent="0.25">
      <c r="A45" s="44"/>
      <c r="B45" s="43"/>
      <c r="C45" s="44"/>
      <c r="D45" s="45"/>
      <c r="E45" s="45"/>
      <c r="F45" s="45"/>
    </row>
    <row r="46" spans="1:6" hidden="1" x14ac:dyDescent="0.25">
      <c r="A46" s="44"/>
      <c r="B46" s="43"/>
      <c r="C46" s="44"/>
      <c r="D46" s="45"/>
      <c r="E46" s="45"/>
      <c r="F46" s="45"/>
    </row>
    <row r="47" spans="1:6" hidden="1" x14ac:dyDescent="0.25">
      <c r="A47" s="44"/>
      <c r="B47" s="43"/>
      <c r="C47" s="44"/>
      <c r="D47" s="45"/>
      <c r="E47" s="45"/>
      <c r="F47" s="45"/>
    </row>
    <row r="48" spans="1:6" hidden="1" x14ac:dyDescent="0.25">
      <c r="A48" s="44"/>
      <c r="B48" s="43"/>
      <c r="C48" s="44"/>
      <c r="D48" s="45"/>
      <c r="E48" s="45"/>
      <c r="F48" s="45"/>
    </row>
    <row r="49" spans="1:6" hidden="1" x14ac:dyDescent="0.25">
      <c r="A49" s="46"/>
      <c r="B49" s="47"/>
      <c r="C49" s="46"/>
      <c r="D49" s="45"/>
      <c r="E49" s="45"/>
      <c r="F49" s="45"/>
    </row>
    <row r="50" spans="1:6" hidden="1" x14ac:dyDescent="0.25">
      <c r="A50" s="46"/>
      <c r="B50" s="47"/>
      <c r="C50" s="46"/>
      <c r="D50" s="45"/>
      <c r="E50" s="45"/>
      <c r="F50" s="45"/>
    </row>
    <row r="51" spans="1:6" hidden="1" x14ac:dyDescent="0.25">
      <c r="A51" s="46"/>
      <c r="B51" s="47"/>
      <c r="C51" s="46"/>
      <c r="D51" s="45"/>
      <c r="E51" s="45"/>
      <c r="F51" s="45"/>
    </row>
    <row r="52" spans="1:6" s="1" customFormat="1" x14ac:dyDescent="0.25">
      <c r="A52" s="5"/>
      <c r="B52" s="4">
        <v>320106</v>
      </c>
      <c r="C52" s="5" t="s">
        <v>127</v>
      </c>
      <c r="D52" s="11">
        <f>SUM(D53:D58)</f>
        <v>0</v>
      </c>
      <c r="E52" s="11">
        <f t="shared" ref="E52:F52" si="4">SUM(E53:E58)</f>
        <v>0</v>
      </c>
      <c r="F52" s="11">
        <f t="shared" si="4"/>
        <v>30000000</v>
      </c>
    </row>
    <row r="53" spans="1:6" x14ac:dyDescent="0.25">
      <c r="A53" s="42" t="s">
        <v>625</v>
      </c>
      <c r="B53" s="43">
        <v>23010112</v>
      </c>
      <c r="C53" s="44" t="s">
        <v>760</v>
      </c>
      <c r="D53" s="45">
        <v>0</v>
      </c>
      <c r="E53" s="45">
        <v>0</v>
      </c>
      <c r="F53" s="45">
        <v>30000000</v>
      </c>
    </row>
    <row r="54" spans="1:6" hidden="1" x14ac:dyDescent="0.25">
      <c r="A54" s="42" t="s">
        <v>600</v>
      </c>
      <c r="B54" s="43">
        <v>32010602</v>
      </c>
      <c r="C54" s="44" t="s">
        <v>129</v>
      </c>
      <c r="D54" s="45"/>
      <c r="E54" s="45"/>
      <c r="F54" s="45"/>
    </row>
    <row r="55" spans="1:6" hidden="1" x14ac:dyDescent="0.25">
      <c r="A55" s="44"/>
      <c r="B55" s="43"/>
      <c r="C55" s="44"/>
      <c r="D55" s="45"/>
      <c r="E55" s="45"/>
      <c r="F55" s="45"/>
    </row>
    <row r="56" spans="1:6" hidden="1" x14ac:dyDescent="0.25">
      <c r="A56" s="44"/>
      <c r="B56" s="43"/>
      <c r="C56" s="44"/>
      <c r="D56" s="45"/>
      <c r="E56" s="45"/>
      <c r="F56" s="45"/>
    </row>
    <row r="57" spans="1:6" hidden="1" x14ac:dyDescent="0.25">
      <c r="A57" s="44"/>
      <c r="B57" s="43"/>
      <c r="C57" s="44"/>
      <c r="D57" s="45"/>
      <c r="E57" s="45"/>
      <c r="F57" s="45"/>
    </row>
    <row r="58" spans="1:6" hidden="1" x14ac:dyDescent="0.25">
      <c r="A58" s="44"/>
      <c r="B58" s="43"/>
      <c r="C58" s="44"/>
      <c r="D58" s="45"/>
      <c r="E58" s="45"/>
      <c r="F58" s="45"/>
    </row>
    <row r="59" spans="1:6" s="1" customFormat="1" x14ac:dyDescent="0.25">
      <c r="A59" s="5"/>
      <c r="B59" s="4">
        <v>320109</v>
      </c>
      <c r="C59" s="5" t="s">
        <v>130</v>
      </c>
      <c r="D59" s="11">
        <f>SUM(D60:D70)</f>
        <v>0</v>
      </c>
      <c r="E59" s="11">
        <f t="shared" ref="E59:F59" si="5">SUM(E60:E70)</f>
        <v>0</v>
      </c>
      <c r="F59" s="11">
        <f t="shared" si="5"/>
        <v>0</v>
      </c>
    </row>
    <row r="60" spans="1:6" hidden="1" x14ac:dyDescent="0.25">
      <c r="A60" s="42" t="s">
        <v>617</v>
      </c>
      <c r="B60" s="43">
        <v>32010903</v>
      </c>
      <c r="C60" s="44" t="s">
        <v>131</v>
      </c>
      <c r="D60" s="45"/>
      <c r="E60" s="45"/>
      <c r="F60" s="45"/>
    </row>
    <row r="61" spans="1:6" hidden="1" x14ac:dyDescent="0.25">
      <c r="A61" s="44"/>
      <c r="B61" s="43"/>
      <c r="C61" s="44"/>
      <c r="D61" s="45"/>
      <c r="E61" s="45"/>
      <c r="F61" s="45"/>
    </row>
    <row r="62" spans="1:6" hidden="1" x14ac:dyDescent="0.25">
      <c r="A62" s="42" t="s">
        <v>618</v>
      </c>
      <c r="B62" s="43">
        <v>32010904</v>
      </c>
      <c r="C62" s="44" t="s">
        <v>132</v>
      </c>
      <c r="D62" s="45"/>
      <c r="E62" s="45"/>
      <c r="F62" s="45"/>
    </row>
    <row r="63" spans="1:6" hidden="1" x14ac:dyDescent="0.25">
      <c r="A63" s="44"/>
      <c r="B63" s="43"/>
      <c r="C63" s="44"/>
      <c r="D63" s="45"/>
      <c r="E63" s="45"/>
      <c r="F63" s="45"/>
    </row>
    <row r="64" spans="1:6" hidden="1" x14ac:dyDescent="0.25">
      <c r="A64" s="42" t="s">
        <v>814</v>
      </c>
      <c r="B64" s="43">
        <v>32010935</v>
      </c>
      <c r="C64" s="44" t="s">
        <v>133</v>
      </c>
      <c r="D64" s="45"/>
      <c r="E64" s="45"/>
      <c r="F64" s="45"/>
    </row>
    <row r="65" spans="1:6" hidden="1" x14ac:dyDescent="0.25">
      <c r="A65" s="44"/>
      <c r="B65" s="43"/>
      <c r="C65" s="44"/>
      <c r="D65" s="45"/>
      <c r="E65" s="45"/>
      <c r="F65" s="45"/>
    </row>
    <row r="66" spans="1:6" hidden="1" x14ac:dyDescent="0.25">
      <c r="A66" s="44"/>
      <c r="B66" s="43"/>
      <c r="C66" s="44"/>
      <c r="D66" s="45"/>
      <c r="E66" s="45"/>
      <c r="F66" s="45"/>
    </row>
    <row r="67" spans="1:6" hidden="1" x14ac:dyDescent="0.25">
      <c r="A67" s="44"/>
      <c r="B67" s="43"/>
      <c r="C67" s="44"/>
      <c r="D67" s="45"/>
      <c r="E67" s="45"/>
      <c r="F67" s="45"/>
    </row>
    <row r="68" spans="1:6" hidden="1" x14ac:dyDescent="0.25">
      <c r="A68" s="42" t="s">
        <v>815</v>
      </c>
      <c r="B68" s="43">
        <v>32010936</v>
      </c>
      <c r="C68" s="44" t="s">
        <v>134</v>
      </c>
      <c r="D68" s="45"/>
      <c r="E68" s="45"/>
      <c r="F68" s="45"/>
    </row>
    <row r="69" spans="1:6" hidden="1" x14ac:dyDescent="0.25">
      <c r="A69" s="44"/>
      <c r="B69" s="43"/>
      <c r="C69" s="44"/>
      <c r="D69" s="45"/>
      <c r="E69" s="45"/>
      <c r="F69" s="45"/>
    </row>
    <row r="70" spans="1:6" hidden="1" x14ac:dyDescent="0.25">
      <c r="A70" s="44"/>
      <c r="B70" s="43"/>
      <c r="C70" s="44"/>
      <c r="D70" s="45"/>
      <c r="E70" s="45"/>
      <c r="F70" s="45"/>
    </row>
    <row r="71" spans="1:6" s="1" customFormat="1" x14ac:dyDescent="0.25">
      <c r="A71" s="5"/>
      <c r="B71" s="4">
        <v>320201</v>
      </c>
      <c r="C71" s="5" t="s">
        <v>146</v>
      </c>
      <c r="D71" s="11">
        <f>SUM(D72:D77)</f>
        <v>0</v>
      </c>
      <c r="E71" s="11">
        <f t="shared" ref="E71:F71" si="6">SUM(E72:E77)</f>
        <v>0</v>
      </c>
      <c r="F71" s="11">
        <f t="shared" si="6"/>
        <v>0</v>
      </c>
    </row>
    <row r="72" spans="1:6" hidden="1" x14ac:dyDescent="0.25">
      <c r="A72" s="42" t="s">
        <v>599</v>
      </c>
      <c r="B72" s="43">
        <v>32020101</v>
      </c>
      <c r="C72" s="44" t="s">
        <v>135</v>
      </c>
      <c r="D72" s="45"/>
      <c r="E72" s="45"/>
      <c r="F72" s="45"/>
    </row>
    <row r="73" spans="1:6" hidden="1" x14ac:dyDescent="0.25">
      <c r="A73" s="44"/>
      <c r="B73" s="43"/>
      <c r="C73" s="44"/>
      <c r="D73" s="45"/>
      <c r="E73" s="45"/>
      <c r="F73" s="45"/>
    </row>
    <row r="74" spans="1:6" hidden="1" x14ac:dyDescent="0.25">
      <c r="A74" s="42" t="s">
        <v>600</v>
      </c>
      <c r="B74" s="43">
        <v>32020102</v>
      </c>
      <c r="C74" s="44" t="s">
        <v>136</v>
      </c>
      <c r="D74" s="45"/>
      <c r="E74" s="45"/>
      <c r="F74" s="45"/>
    </row>
    <row r="75" spans="1:6" hidden="1" x14ac:dyDescent="0.25">
      <c r="A75" s="44"/>
      <c r="B75" s="43"/>
      <c r="C75" s="44"/>
      <c r="D75" s="45"/>
      <c r="E75" s="45"/>
      <c r="F75" s="45"/>
    </row>
    <row r="76" spans="1:6" hidden="1" x14ac:dyDescent="0.25">
      <c r="A76" s="42" t="s">
        <v>618</v>
      </c>
      <c r="B76" s="43">
        <v>32020104</v>
      </c>
      <c r="C76" s="44" t="s">
        <v>137</v>
      </c>
      <c r="D76" s="45"/>
      <c r="E76" s="45"/>
      <c r="F76" s="45"/>
    </row>
    <row r="77" spans="1:6" hidden="1" x14ac:dyDescent="0.25">
      <c r="A77" s="44"/>
      <c r="B77" s="43"/>
      <c r="C77" s="44"/>
      <c r="D77" s="45"/>
      <c r="E77" s="45"/>
      <c r="F77" s="45"/>
    </row>
    <row r="78" spans="1:6" s="1" customFormat="1" x14ac:dyDescent="0.25">
      <c r="A78" s="5"/>
      <c r="B78" s="4">
        <v>320301</v>
      </c>
      <c r="C78" s="5" t="s">
        <v>138</v>
      </c>
      <c r="D78" s="11">
        <f>SUM(D79:D83)</f>
        <v>0</v>
      </c>
      <c r="E78" s="11">
        <f t="shared" ref="E78:F78" si="7">SUM(E79:E83)</f>
        <v>0</v>
      </c>
      <c r="F78" s="11">
        <f t="shared" si="7"/>
        <v>0</v>
      </c>
    </row>
    <row r="79" spans="1:6" hidden="1" x14ac:dyDescent="0.25">
      <c r="A79" s="42" t="s">
        <v>599</v>
      </c>
      <c r="B79" s="43">
        <v>32030101</v>
      </c>
      <c r="C79" s="44" t="s">
        <v>139</v>
      </c>
      <c r="D79" s="45"/>
      <c r="E79" s="45"/>
      <c r="F79" s="45"/>
    </row>
    <row r="80" spans="1:6" hidden="1" x14ac:dyDescent="0.25">
      <c r="A80" s="42" t="s">
        <v>623</v>
      </c>
      <c r="B80" s="43">
        <v>32030109</v>
      </c>
      <c r="C80" s="44" t="s">
        <v>140</v>
      </c>
      <c r="D80" s="45"/>
      <c r="E80" s="45"/>
      <c r="F80" s="45"/>
    </row>
    <row r="81" spans="1:6" hidden="1" x14ac:dyDescent="0.25">
      <c r="A81" s="42" t="s">
        <v>624</v>
      </c>
      <c r="B81" s="43">
        <v>32030110</v>
      </c>
      <c r="C81" s="44" t="s">
        <v>141</v>
      </c>
      <c r="D81" s="45"/>
      <c r="E81" s="45"/>
      <c r="F81" s="45"/>
    </row>
    <row r="82" spans="1:6" hidden="1" x14ac:dyDescent="0.25">
      <c r="A82" s="46"/>
      <c r="B82" s="47"/>
      <c r="C82" s="46"/>
      <c r="D82" s="45"/>
      <c r="E82" s="45"/>
      <c r="F82" s="45"/>
    </row>
    <row r="83" spans="1:6" hidden="1" x14ac:dyDescent="0.25">
      <c r="A83" s="46"/>
      <c r="B83" s="47"/>
      <c r="C83" s="46"/>
      <c r="D83" s="45"/>
      <c r="E83" s="45"/>
      <c r="F83" s="45"/>
    </row>
    <row r="84" spans="1:6" s="1" customFormat="1" x14ac:dyDescent="0.25">
      <c r="A84" s="5"/>
      <c r="B84" s="4">
        <v>32011000</v>
      </c>
      <c r="C84" s="5" t="s">
        <v>142</v>
      </c>
      <c r="D84" s="11">
        <f>SUM(D85:D86)</f>
        <v>0</v>
      </c>
      <c r="E84" s="11">
        <f t="shared" ref="E84:F84" si="8">SUM(E85:E86)</f>
        <v>0</v>
      </c>
      <c r="F84" s="11">
        <f t="shared" si="8"/>
        <v>0</v>
      </c>
    </row>
    <row r="85" spans="1:6" hidden="1" x14ac:dyDescent="0.25">
      <c r="A85" s="42" t="s">
        <v>626</v>
      </c>
      <c r="B85" s="46"/>
      <c r="C85" s="46"/>
      <c r="D85" s="45"/>
      <c r="E85" s="45"/>
      <c r="F85" s="45"/>
    </row>
    <row r="86" spans="1:6" hidden="1" x14ac:dyDescent="0.25">
      <c r="A86" s="46"/>
      <c r="B86" s="46"/>
      <c r="C86" s="46"/>
      <c r="D86" s="45"/>
      <c r="E86" s="45"/>
      <c r="F86" s="45"/>
    </row>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jV7o9OMC67BINpEb54n7WcJBL2f3/Wbmp62PbYnHXQflmcmdgCVCUF6fLNWOQHvMYITV6zUEzDBGwmE5aq9Kug==" saltValue="nPmTn5GTMDlo8t0jBnsT3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70" firstPageNumber="33" orientation="landscape" useFirstPageNumber="1"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dimension ref="A2:E300"/>
  <sheetViews>
    <sheetView view="pageBreakPreview" topLeftCell="A2"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730</v>
      </c>
      <c r="B3" s="83"/>
      <c r="C3" s="83"/>
      <c r="D3" s="83"/>
      <c r="E3" s="83"/>
    </row>
    <row r="4" spans="1:5" x14ac:dyDescent="0.25">
      <c r="A4" s="82" t="s">
        <v>672</v>
      </c>
      <c r="B4" s="82"/>
      <c r="C4" s="82"/>
      <c r="D4" s="82"/>
      <c r="E4" s="82"/>
    </row>
    <row r="6" spans="1:5" ht="45" x14ac:dyDescent="0.25">
      <c r="A6" s="58" t="s">
        <v>0</v>
      </c>
      <c r="B6" s="58" t="s">
        <v>1</v>
      </c>
      <c r="C6" s="50" t="s">
        <v>593</v>
      </c>
      <c r="D6" s="50" t="s">
        <v>594</v>
      </c>
      <c r="E6" s="50" t="s">
        <v>595</v>
      </c>
    </row>
    <row r="7" spans="1:5" s="1" customFormat="1" x14ac:dyDescent="0.25">
      <c r="A7" s="3">
        <v>21</v>
      </c>
      <c r="B7" s="3" t="s">
        <v>4</v>
      </c>
      <c r="C7" s="12">
        <f>C8+C13+C20</f>
        <v>83528716.280000001</v>
      </c>
      <c r="D7" s="12">
        <f t="shared" ref="D7:E7" si="0">D8+D13+D20</f>
        <v>71554663.209999993</v>
      </c>
      <c r="E7" s="12">
        <f t="shared" si="0"/>
        <v>49246791.280000001</v>
      </c>
    </row>
    <row r="8" spans="1:5" s="1" customFormat="1" x14ac:dyDescent="0.25">
      <c r="A8" s="3">
        <v>2101</v>
      </c>
      <c r="B8" s="3" t="s">
        <v>5</v>
      </c>
      <c r="C8" s="12">
        <f>C9</f>
        <v>83528716.280000001</v>
      </c>
      <c r="D8" s="12">
        <f t="shared" ref="D8:E8" si="1">D9</f>
        <v>71554663.209999993</v>
      </c>
      <c r="E8" s="12">
        <f t="shared" si="1"/>
        <v>49246791.280000001</v>
      </c>
    </row>
    <row r="9" spans="1:5" s="1" customFormat="1" x14ac:dyDescent="0.25">
      <c r="A9" s="3">
        <v>210101</v>
      </c>
      <c r="B9" s="3" t="s">
        <v>6</v>
      </c>
      <c r="C9" s="12">
        <f>SUM(C10:C12)</f>
        <v>83528716.280000001</v>
      </c>
      <c r="D9" s="12">
        <f t="shared" ref="D9:E9" si="2">SUM(D10:D12)</f>
        <v>71554663.209999993</v>
      </c>
      <c r="E9" s="12">
        <f t="shared" si="2"/>
        <v>49246791.280000001</v>
      </c>
    </row>
    <row r="10" spans="1:5" x14ac:dyDescent="0.25">
      <c r="A10" s="59">
        <v>21010101</v>
      </c>
      <c r="B10" s="48" t="s">
        <v>5</v>
      </c>
      <c r="C10" s="41">
        <v>83528716.280000001</v>
      </c>
      <c r="D10" s="41">
        <v>71554663.209999993</v>
      </c>
      <c r="E10" s="41">
        <v>49246791.280000001</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EsHCqR38NlJaMPPE+oOSdxE7knNFkFvlywpfmza24fYxHH0NeKCpaGODcvN6TaWJ1RLLtCXdO20zc3PfoCNzhg==" saltValue="bpv0U7O1Z1nIT4Wcwh7dg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36</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pageSetUpPr fitToPage="1"/>
  </sheetPr>
  <dimension ref="A3:E300"/>
  <sheetViews>
    <sheetView view="pageBreakPreview" zoomScale="90" zoomScaleNormal="140" zoomScaleSheetLayoutView="90" workbookViewId="0">
      <selection activeCell="A23" sqref="A23"/>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731</v>
      </c>
      <c r="B4" s="83"/>
      <c r="C4" s="83"/>
      <c r="D4" s="83"/>
      <c r="E4" s="83"/>
    </row>
    <row r="5" spans="1:5" x14ac:dyDescent="0.25">
      <c r="A5" s="82" t="s">
        <v>672</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65000000</v>
      </c>
      <c r="D7" s="12">
        <f t="shared" ref="D7:E7" si="0">D8+D84+D88+D93</f>
        <v>2319988.59</v>
      </c>
      <c r="E7" s="12">
        <f t="shared" si="0"/>
        <v>23500000</v>
      </c>
    </row>
    <row r="8" spans="1:5" s="1" customFormat="1" x14ac:dyDescent="0.25">
      <c r="A8" s="4">
        <v>2202</v>
      </c>
      <c r="B8" s="5" t="s">
        <v>21</v>
      </c>
      <c r="C8" s="12">
        <f>C9+C14+C22+C36+C45+C48+C54+C63+C67+C70</f>
        <v>65000000</v>
      </c>
      <c r="D8" s="12">
        <f t="shared" ref="D8:E8" si="1">D9+D14+D22+D36+D45+D48+D54+D63+D67+D70</f>
        <v>2319988.59</v>
      </c>
      <c r="E8" s="12">
        <f t="shared" si="1"/>
        <v>23500000</v>
      </c>
    </row>
    <row r="9" spans="1:5" s="1" customFormat="1" x14ac:dyDescent="0.25">
      <c r="A9" s="4">
        <v>220201</v>
      </c>
      <c r="B9" s="5" t="s">
        <v>22</v>
      </c>
      <c r="C9" s="12">
        <f>SUM(C10:C13)</f>
        <v>2500000</v>
      </c>
      <c r="D9" s="12">
        <f t="shared" ref="D9:E9" si="2">SUM(D10:D13)</f>
        <v>485018</v>
      </c>
      <c r="E9" s="12">
        <f t="shared" si="2"/>
        <v>2500000</v>
      </c>
    </row>
    <row r="10" spans="1:5" hidden="1" x14ac:dyDescent="0.25">
      <c r="A10" s="43">
        <v>22020101</v>
      </c>
      <c r="B10" s="44" t="s">
        <v>23</v>
      </c>
      <c r="C10" s="41"/>
      <c r="D10" s="41"/>
      <c r="E10" s="41"/>
    </row>
    <row r="11" spans="1:5" x14ac:dyDescent="0.25">
      <c r="A11" s="43">
        <v>22020102</v>
      </c>
      <c r="B11" s="44" t="s">
        <v>24</v>
      </c>
      <c r="C11" s="41">
        <v>2500000</v>
      </c>
      <c r="D11" s="41">
        <v>485018</v>
      </c>
      <c r="E11" s="41">
        <v>2500000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14000000</v>
      </c>
      <c r="D22" s="12">
        <f t="shared" ref="D22:E22" si="3">SUM(D23:D35)</f>
        <v>1544970.5899999999</v>
      </c>
      <c r="E22" s="12">
        <f t="shared" si="3"/>
        <v>6000000</v>
      </c>
    </row>
    <row r="23" spans="1:5" x14ac:dyDescent="0.25">
      <c r="A23" s="43">
        <v>22020301</v>
      </c>
      <c r="B23" s="44" t="s">
        <v>36</v>
      </c>
      <c r="C23" s="41">
        <v>2000000</v>
      </c>
      <c r="D23" s="41">
        <v>720500</v>
      </c>
      <c r="E23" s="41">
        <v>1000000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x14ac:dyDescent="0.25">
      <c r="A29" s="43">
        <v>22020307</v>
      </c>
      <c r="B29" s="44" t="s">
        <v>42</v>
      </c>
      <c r="C29" s="41">
        <v>12000000</v>
      </c>
      <c r="D29" s="41">
        <v>824470.59</v>
      </c>
      <c r="E29" s="41">
        <v>5000000</v>
      </c>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23000000</v>
      </c>
      <c r="D36" s="12">
        <f t="shared" ref="D36:E36" si="4">SUM(D37:D44)</f>
        <v>0</v>
      </c>
      <c r="E36" s="12">
        <f t="shared" si="4"/>
        <v>2000000</v>
      </c>
    </row>
    <row r="37" spans="1:5" x14ac:dyDescent="0.25">
      <c r="A37" s="43">
        <v>22020401</v>
      </c>
      <c r="B37" s="44" t="s">
        <v>50</v>
      </c>
      <c r="C37" s="41">
        <v>23000000</v>
      </c>
      <c r="D37" s="41">
        <v>0</v>
      </c>
      <c r="E37" s="41">
        <v>2000000</v>
      </c>
    </row>
    <row r="38" spans="1:5" hidden="1" x14ac:dyDescent="0.25">
      <c r="A38" s="43">
        <v>22020402</v>
      </c>
      <c r="B38" s="44" t="s">
        <v>51</v>
      </c>
      <c r="C38" s="41"/>
      <c r="D38" s="41"/>
      <c r="E38" s="41"/>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25500000</v>
      </c>
      <c r="D70" s="12">
        <f t="shared" ref="D70:E70" si="10">SUM(D71:D83)</f>
        <v>290000</v>
      </c>
      <c r="E70" s="12">
        <f t="shared" si="10"/>
        <v>13000000</v>
      </c>
    </row>
    <row r="71" spans="1:5" hidden="1" x14ac:dyDescent="0.25">
      <c r="A71" s="43">
        <v>22021001</v>
      </c>
      <c r="B71" s="44" t="s">
        <v>84</v>
      </c>
      <c r="C71" s="41"/>
      <c r="D71" s="41"/>
      <c r="E71" s="41"/>
    </row>
    <row r="72" spans="1:5" hidden="1" x14ac:dyDescent="0.25">
      <c r="A72" s="43">
        <v>22021002</v>
      </c>
      <c r="B72" s="44" t="s">
        <v>85</v>
      </c>
      <c r="C72" s="41"/>
      <c r="D72" s="41"/>
      <c r="E72" s="41"/>
    </row>
    <row r="73" spans="1:5" hidden="1" x14ac:dyDescent="0.25">
      <c r="A73" s="43">
        <v>22021003</v>
      </c>
      <c r="B73" s="44" t="s">
        <v>86</v>
      </c>
      <c r="C73" s="41"/>
      <c r="D73" s="41"/>
      <c r="E73" s="41"/>
    </row>
    <row r="74" spans="1:5" x14ac:dyDescent="0.25">
      <c r="A74" s="43">
        <v>22021004</v>
      </c>
      <c r="B74" s="44" t="s">
        <v>87</v>
      </c>
      <c r="C74" s="41">
        <v>15500000</v>
      </c>
      <c r="D74" s="41">
        <v>230000</v>
      </c>
      <c r="E74" s="41">
        <v>3000000</v>
      </c>
    </row>
    <row r="75" spans="1:5" hidden="1" x14ac:dyDescent="0.25">
      <c r="A75" s="43">
        <v>22021006</v>
      </c>
      <c r="B75" s="44" t="s">
        <v>88</v>
      </c>
      <c r="C75" s="41"/>
      <c r="D75" s="41"/>
      <c r="E75" s="41"/>
    </row>
    <row r="76" spans="1:5" x14ac:dyDescent="0.25">
      <c r="A76" s="43">
        <v>22021007</v>
      </c>
      <c r="B76" s="44" t="s">
        <v>89</v>
      </c>
      <c r="C76" s="41">
        <v>5000000</v>
      </c>
      <c r="D76" s="41">
        <v>60000</v>
      </c>
      <c r="E76" s="41">
        <v>3000000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x14ac:dyDescent="0.25">
      <c r="A83" s="43">
        <v>22021052</v>
      </c>
      <c r="B83" s="44" t="s">
        <v>96</v>
      </c>
      <c r="C83" s="41">
        <v>5000000</v>
      </c>
      <c r="D83" s="41">
        <v>0</v>
      </c>
      <c r="E83" s="41">
        <v>7000000</v>
      </c>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zHruuMN2Z7hxtCD1mHk/x/kA6efMRdW/y3JJwOsrfX9rw8BDKsyb4ZpfzPfEOcE3g/cW0LkvRX6r8NQFUT3v0g==" saltValue="920JZaIR+cbjL3BLeckI/w=="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9" firstPageNumber="37" orientation="landscape" useFirstPageNumber="1" r:id="rId1"/>
  <headerFooter>
    <oddFooter>Page &amp;P</oddFooter>
  </headerFooter>
  <rowBreaks count="2" manualBreakCount="2">
    <brk id="35" max="16383" man="1"/>
    <brk id="69"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dimension ref="A1:F300"/>
  <sheetViews>
    <sheetView view="pageBreakPreview" zoomScale="80" zoomScaleNormal="130" zoomScaleSheetLayoutView="80" workbookViewId="0">
      <selection activeCell="A71" activeCellId="9" sqref="A8:XFD8 A18:XFD18 A26:XFD26 A32:XFD35 A38:XFD38 A46:XFD46 A47:XFD47 A60:XFD60 A64:XFD68 A71:XFD73"/>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25">
      <c r="A1" s="81" t="s">
        <v>143</v>
      </c>
      <c r="B1" s="81"/>
      <c r="C1" s="81"/>
      <c r="D1" s="81"/>
      <c r="E1" s="81"/>
    </row>
    <row r="2" spans="1:6" x14ac:dyDescent="0.25">
      <c r="A2" s="82" t="s">
        <v>732</v>
      </c>
      <c r="B2" s="82"/>
      <c r="C2" s="82"/>
      <c r="D2" s="82"/>
      <c r="E2" s="82"/>
    </row>
    <row r="3" spans="1:6" x14ac:dyDescent="0.25">
      <c r="A3" s="82" t="s">
        <v>672</v>
      </c>
      <c r="B3" s="82"/>
      <c r="C3" s="82"/>
      <c r="D3" s="82"/>
      <c r="E3" s="82"/>
    </row>
    <row r="5" spans="1:6" ht="45" x14ac:dyDescent="0.25">
      <c r="A5" s="50" t="s">
        <v>145</v>
      </c>
      <c r="B5" s="50" t="s">
        <v>144</v>
      </c>
      <c r="C5" s="50" t="s">
        <v>112</v>
      </c>
      <c r="D5" s="50" t="s">
        <v>593</v>
      </c>
      <c r="E5" s="50" t="s">
        <v>594</v>
      </c>
      <c r="F5" s="50" t="s">
        <v>595</v>
      </c>
    </row>
    <row r="6" spans="1:6" s="1" customFormat="1" x14ac:dyDescent="0.25">
      <c r="A6" s="8" t="s">
        <v>601</v>
      </c>
      <c r="B6" s="4">
        <v>3</v>
      </c>
      <c r="C6" s="5" t="s">
        <v>113</v>
      </c>
      <c r="D6" s="11">
        <f>D7+D17+D25+D31+D37+D45+D51+D63+D70+D75</f>
        <v>742884807</v>
      </c>
      <c r="E6" s="11">
        <f>E7+E17+E25+E31+E37+E45+E51+E63+E70+E75</f>
        <v>475520974.04999995</v>
      </c>
      <c r="F6" s="11">
        <f>F7+F17+F25+F31+F37+F45+F51+F63+F70+F75</f>
        <v>473000000</v>
      </c>
    </row>
    <row r="7" spans="1:6" s="1" customFormat="1" x14ac:dyDescent="0.25">
      <c r="A7" s="5"/>
      <c r="B7" s="4">
        <v>32010100</v>
      </c>
      <c r="C7" s="5" t="s">
        <v>114</v>
      </c>
      <c r="D7" s="11">
        <f>SUM(D8:D16)</f>
        <v>84000000</v>
      </c>
      <c r="E7" s="11">
        <f t="shared" ref="E7:F7" si="0">SUM(E8:E16)</f>
        <v>0</v>
      </c>
      <c r="F7" s="11">
        <f t="shared" si="0"/>
        <v>61000000</v>
      </c>
    </row>
    <row r="8" spans="1:6" hidden="1" x14ac:dyDescent="0.25">
      <c r="A8" s="42" t="s">
        <v>816</v>
      </c>
      <c r="B8" s="43">
        <v>32010101</v>
      </c>
      <c r="C8" s="44" t="s">
        <v>115</v>
      </c>
      <c r="D8" s="45"/>
      <c r="E8" s="45"/>
      <c r="F8" s="45"/>
    </row>
    <row r="9" spans="1:6" ht="30" x14ac:dyDescent="0.25">
      <c r="A9" s="42" t="s">
        <v>816</v>
      </c>
      <c r="B9" s="43">
        <v>32010101</v>
      </c>
      <c r="C9" s="44" t="s">
        <v>761</v>
      </c>
      <c r="D9" s="45">
        <v>4000000</v>
      </c>
      <c r="E9" s="45">
        <v>0</v>
      </c>
      <c r="F9" s="45">
        <v>0</v>
      </c>
    </row>
    <row r="10" spans="1:6" ht="30" x14ac:dyDescent="0.25">
      <c r="A10" s="42" t="s">
        <v>816</v>
      </c>
      <c r="B10" s="43">
        <v>32010101</v>
      </c>
      <c r="C10" s="44" t="s">
        <v>762</v>
      </c>
      <c r="D10" s="45">
        <v>31000000</v>
      </c>
      <c r="E10" s="45">
        <v>0</v>
      </c>
      <c r="F10" s="45">
        <v>10000000</v>
      </c>
    </row>
    <row r="11" spans="1:6" ht="30" x14ac:dyDescent="0.25">
      <c r="A11" s="42" t="s">
        <v>816</v>
      </c>
      <c r="B11" s="43">
        <v>32010101</v>
      </c>
      <c r="C11" s="44" t="s">
        <v>763</v>
      </c>
      <c r="D11" s="45">
        <v>0</v>
      </c>
      <c r="E11" s="45">
        <v>0</v>
      </c>
      <c r="F11" s="45">
        <v>15000000</v>
      </c>
    </row>
    <row r="12" spans="1:6" x14ac:dyDescent="0.25">
      <c r="A12" s="42" t="s">
        <v>816</v>
      </c>
      <c r="B12" s="43">
        <v>32010101</v>
      </c>
      <c r="C12" s="44" t="s">
        <v>764</v>
      </c>
      <c r="D12" s="45">
        <v>4000000</v>
      </c>
      <c r="E12" s="45">
        <v>0</v>
      </c>
      <c r="F12" s="45">
        <v>16000000</v>
      </c>
    </row>
    <row r="13" spans="1:6" ht="30" x14ac:dyDescent="0.25">
      <c r="A13" s="42" t="s">
        <v>816</v>
      </c>
      <c r="B13" s="43">
        <v>32010101</v>
      </c>
      <c r="C13" s="44" t="s">
        <v>765</v>
      </c>
      <c r="D13" s="45">
        <v>22000000</v>
      </c>
      <c r="E13" s="45">
        <v>0</v>
      </c>
      <c r="F13" s="45">
        <v>15000000</v>
      </c>
    </row>
    <row r="14" spans="1:6" x14ac:dyDescent="0.25">
      <c r="A14" s="42" t="s">
        <v>816</v>
      </c>
      <c r="B14" s="43">
        <v>32010101</v>
      </c>
      <c r="C14" s="44" t="s">
        <v>766</v>
      </c>
      <c r="D14" s="45">
        <v>12000000</v>
      </c>
      <c r="E14" s="45">
        <v>0</v>
      </c>
      <c r="F14" s="45">
        <v>0</v>
      </c>
    </row>
    <row r="15" spans="1:6" ht="30" x14ac:dyDescent="0.25">
      <c r="A15" s="42" t="s">
        <v>817</v>
      </c>
      <c r="B15" s="43">
        <v>23030121</v>
      </c>
      <c r="C15" s="44" t="s">
        <v>767</v>
      </c>
      <c r="D15" s="45">
        <v>11000000</v>
      </c>
      <c r="E15" s="45">
        <v>0</v>
      </c>
      <c r="F15" s="45">
        <v>5000000</v>
      </c>
    </row>
    <row r="16" spans="1:6" hidden="1" x14ac:dyDescent="0.25">
      <c r="A16" s="44"/>
      <c r="B16" s="43"/>
      <c r="C16" s="44"/>
      <c r="D16" s="45"/>
      <c r="E16" s="45"/>
      <c r="F16" s="45"/>
    </row>
    <row r="17" spans="1:6" s="1" customFormat="1" x14ac:dyDescent="0.25">
      <c r="A17" s="5"/>
      <c r="B17" s="4">
        <v>32010200</v>
      </c>
      <c r="C17" s="5" t="s">
        <v>116</v>
      </c>
      <c r="D17" s="11">
        <f>SUM(D18:D24)</f>
        <v>70000000</v>
      </c>
      <c r="E17" s="11">
        <f>SUM(E18:E24)</f>
        <v>34805091.719999999</v>
      </c>
      <c r="F17" s="11">
        <f>SUM(F18:F24)</f>
        <v>250000000</v>
      </c>
    </row>
    <row r="18" spans="1:6" hidden="1" x14ac:dyDescent="0.25">
      <c r="A18" s="42" t="s">
        <v>818</v>
      </c>
      <c r="B18" s="43">
        <v>32010202</v>
      </c>
      <c r="C18" s="44" t="s">
        <v>117</v>
      </c>
      <c r="D18" s="45"/>
      <c r="E18" s="45"/>
      <c r="F18" s="45"/>
    </row>
    <row r="19" spans="1:6" x14ac:dyDescent="0.25">
      <c r="A19" s="42" t="s">
        <v>819</v>
      </c>
      <c r="B19" s="43">
        <v>32010210</v>
      </c>
      <c r="C19" s="44" t="s">
        <v>855</v>
      </c>
      <c r="D19" s="45">
        <v>0</v>
      </c>
      <c r="E19" s="45">
        <v>0</v>
      </c>
      <c r="F19" s="45">
        <v>150000000</v>
      </c>
    </row>
    <row r="20" spans="1:6" x14ac:dyDescent="0.25">
      <c r="A20" s="42" t="s">
        <v>820</v>
      </c>
      <c r="B20" s="43">
        <v>23030104</v>
      </c>
      <c r="C20" s="44" t="s">
        <v>854</v>
      </c>
      <c r="D20" s="45"/>
      <c r="E20" s="45"/>
      <c r="F20" s="45">
        <v>100000000</v>
      </c>
    </row>
    <row r="21" spans="1:6" ht="30" x14ac:dyDescent="0.25">
      <c r="A21" s="42" t="s">
        <v>820</v>
      </c>
      <c r="B21" s="43">
        <v>23030104</v>
      </c>
      <c r="C21" s="44" t="s">
        <v>863</v>
      </c>
      <c r="D21" s="45">
        <v>70000000</v>
      </c>
      <c r="E21" s="45">
        <v>34805091.719999999</v>
      </c>
      <c r="F21" s="45"/>
    </row>
    <row r="22" spans="1:6" hidden="1" x14ac:dyDescent="0.25">
      <c r="A22" s="46"/>
      <c r="B22" s="47"/>
      <c r="C22" s="46"/>
      <c r="D22" s="45"/>
      <c r="E22" s="45"/>
      <c r="F22" s="45"/>
    </row>
    <row r="23" spans="1:6" hidden="1" x14ac:dyDescent="0.25">
      <c r="A23" s="46"/>
      <c r="B23" s="47"/>
      <c r="C23" s="46"/>
      <c r="D23" s="45"/>
      <c r="E23" s="45"/>
      <c r="F23" s="45"/>
    </row>
    <row r="24" spans="1:6" hidden="1" x14ac:dyDescent="0.25">
      <c r="A24" s="46"/>
      <c r="B24" s="47"/>
      <c r="C24" s="46"/>
      <c r="D24" s="45"/>
      <c r="E24" s="45"/>
      <c r="F24" s="45"/>
    </row>
    <row r="25" spans="1:6" s="1" customFormat="1" x14ac:dyDescent="0.25">
      <c r="A25" s="5"/>
      <c r="B25" s="4">
        <v>320103</v>
      </c>
      <c r="C25" s="5" t="s">
        <v>118</v>
      </c>
      <c r="D25" s="11">
        <f>SUM(D26:D30)</f>
        <v>0</v>
      </c>
      <c r="E25" s="11">
        <f t="shared" ref="E25:F25" si="1">SUM(E26:E30)</f>
        <v>0</v>
      </c>
      <c r="F25" s="11">
        <f t="shared" si="1"/>
        <v>0</v>
      </c>
    </row>
    <row r="26" spans="1:6" hidden="1" x14ac:dyDescent="0.25">
      <c r="A26" s="42" t="s">
        <v>816</v>
      </c>
      <c r="B26" s="43">
        <v>32010301</v>
      </c>
      <c r="C26" s="44" t="s">
        <v>119</v>
      </c>
      <c r="D26" s="45"/>
      <c r="E26" s="45"/>
      <c r="F26" s="45"/>
    </row>
    <row r="27" spans="1:6" hidden="1" x14ac:dyDescent="0.25">
      <c r="A27" s="44"/>
      <c r="B27" s="43"/>
      <c r="C27" s="44"/>
      <c r="D27" s="45"/>
      <c r="E27" s="45"/>
      <c r="F27" s="45"/>
    </row>
    <row r="28" spans="1:6" hidden="1" x14ac:dyDescent="0.25">
      <c r="A28" s="44"/>
      <c r="B28" s="43"/>
      <c r="C28" s="44"/>
      <c r="D28" s="45"/>
      <c r="E28" s="45"/>
      <c r="F28" s="45"/>
    </row>
    <row r="29" spans="1:6" hidden="1" x14ac:dyDescent="0.25">
      <c r="A29" s="44"/>
      <c r="B29" s="43"/>
      <c r="C29" s="44"/>
      <c r="D29" s="45"/>
      <c r="E29" s="45"/>
      <c r="F29" s="45"/>
    </row>
    <row r="30" spans="1:6" hidden="1" x14ac:dyDescent="0.25">
      <c r="A30" s="44"/>
      <c r="B30" s="43"/>
      <c r="C30" s="44"/>
      <c r="D30" s="45"/>
      <c r="E30" s="45"/>
      <c r="F30" s="45"/>
    </row>
    <row r="31" spans="1:6" s="1" customFormat="1" x14ac:dyDescent="0.25">
      <c r="A31" s="5"/>
      <c r="B31" s="4">
        <v>32010400</v>
      </c>
      <c r="C31" s="5" t="s">
        <v>120</v>
      </c>
      <c r="D31" s="11">
        <f>SUM(D32:D36)</f>
        <v>0</v>
      </c>
      <c r="E31" s="11">
        <f t="shared" ref="E31:F31" si="2">SUM(E32:E36)</f>
        <v>0</v>
      </c>
      <c r="F31" s="11">
        <f t="shared" si="2"/>
        <v>0</v>
      </c>
    </row>
    <row r="32" spans="1:6" hidden="1" x14ac:dyDescent="0.25">
      <c r="A32" s="42" t="s">
        <v>821</v>
      </c>
      <c r="B32" s="43">
        <v>32010405</v>
      </c>
      <c r="C32" s="44" t="s">
        <v>121</v>
      </c>
      <c r="D32" s="45"/>
      <c r="E32" s="45"/>
      <c r="F32" s="45"/>
    </row>
    <row r="33" spans="1:6" hidden="1" x14ac:dyDescent="0.25">
      <c r="A33" s="42" t="s">
        <v>822</v>
      </c>
      <c r="B33" s="43">
        <v>32010406</v>
      </c>
      <c r="C33" s="44" t="s">
        <v>122</v>
      </c>
      <c r="D33" s="45"/>
      <c r="E33" s="45"/>
      <c r="F33" s="45"/>
    </row>
    <row r="34" spans="1:6" hidden="1" x14ac:dyDescent="0.25">
      <c r="A34" s="42" t="s">
        <v>823</v>
      </c>
      <c r="B34" s="43">
        <v>32010407</v>
      </c>
      <c r="C34" s="44" t="s">
        <v>123</v>
      </c>
      <c r="D34" s="45"/>
      <c r="E34" s="45"/>
      <c r="F34" s="45"/>
    </row>
    <row r="35" spans="1:6" hidden="1" x14ac:dyDescent="0.25">
      <c r="A35" s="42" t="s">
        <v>824</v>
      </c>
      <c r="B35" s="43">
        <v>32010408</v>
      </c>
      <c r="C35" s="44" t="s">
        <v>124</v>
      </c>
      <c r="D35" s="45"/>
      <c r="E35" s="45"/>
      <c r="F35" s="45"/>
    </row>
    <row r="36" spans="1:6" hidden="1" x14ac:dyDescent="0.25">
      <c r="A36" s="44"/>
      <c r="B36" s="43"/>
      <c r="C36" s="44"/>
      <c r="D36" s="45"/>
      <c r="E36" s="45"/>
      <c r="F36" s="45"/>
    </row>
    <row r="37" spans="1:6" s="1" customFormat="1" x14ac:dyDescent="0.25">
      <c r="A37" s="5"/>
      <c r="B37" s="4">
        <v>320105</v>
      </c>
      <c r="C37" s="5" t="s">
        <v>125</v>
      </c>
      <c r="D37" s="11">
        <f>SUM(D38:D44)</f>
        <v>0</v>
      </c>
      <c r="E37" s="11">
        <f>SUM(E38:E44)</f>
        <v>0</v>
      </c>
      <c r="F37" s="11">
        <f>SUM(F38:F44)</f>
        <v>0</v>
      </c>
    </row>
    <row r="38" spans="1:6" hidden="1" x14ac:dyDescent="0.25">
      <c r="A38" s="42" t="s">
        <v>816</v>
      </c>
      <c r="B38" s="43">
        <v>32010501</v>
      </c>
      <c r="C38" s="44" t="s">
        <v>126</v>
      </c>
      <c r="D38" s="45"/>
      <c r="E38" s="45"/>
      <c r="F38" s="45"/>
    </row>
    <row r="39" spans="1:6" hidden="1" x14ac:dyDescent="0.25">
      <c r="A39" s="44"/>
      <c r="B39" s="43"/>
      <c r="C39" s="44"/>
      <c r="D39" s="45"/>
      <c r="E39" s="45"/>
      <c r="F39" s="45"/>
    </row>
    <row r="40" spans="1:6" hidden="1" x14ac:dyDescent="0.25">
      <c r="A40" s="44"/>
      <c r="B40" s="43"/>
      <c r="C40" s="44"/>
      <c r="D40" s="45"/>
      <c r="E40" s="45"/>
      <c r="F40" s="45"/>
    </row>
    <row r="41" spans="1:6" hidden="1" x14ac:dyDescent="0.25">
      <c r="A41" s="44"/>
      <c r="B41" s="43"/>
      <c r="C41" s="44"/>
      <c r="D41" s="45"/>
      <c r="E41" s="45"/>
      <c r="F41" s="45"/>
    </row>
    <row r="42" spans="1:6" hidden="1" x14ac:dyDescent="0.25">
      <c r="A42" s="46"/>
      <c r="B42" s="47"/>
      <c r="C42" s="46"/>
      <c r="D42" s="45"/>
      <c r="E42" s="45"/>
      <c r="F42" s="45"/>
    </row>
    <row r="43" spans="1:6" hidden="1" x14ac:dyDescent="0.25">
      <c r="A43" s="46"/>
      <c r="B43" s="47"/>
      <c r="C43" s="46"/>
      <c r="D43" s="45"/>
      <c r="E43" s="45"/>
      <c r="F43" s="45"/>
    </row>
    <row r="44" spans="1:6" hidden="1" x14ac:dyDescent="0.25">
      <c r="A44" s="46"/>
      <c r="B44" s="47"/>
      <c r="C44" s="46"/>
      <c r="D44" s="45"/>
      <c r="E44" s="45"/>
      <c r="F44" s="45"/>
    </row>
    <row r="45" spans="1:6" s="1" customFormat="1" x14ac:dyDescent="0.25">
      <c r="A45" s="5"/>
      <c r="B45" s="4">
        <v>320106</v>
      </c>
      <c r="C45" s="5" t="s">
        <v>127</v>
      </c>
      <c r="D45" s="11">
        <f>SUM(D46:D50)</f>
        <v>0</v>
      </c>
      <c r="E45" s="11">
        <f>SUM(E46:E50)</f>
        <v>0</v>
      </c>
      <c r="F45" s="11">
        <f>SUM(F46:F50)</f>
        <v>0</v>
      </c>
    </row>
    <row r="46" spans="1:6" hidden="1" x14ac:dyDescent="0.25">
      <c r="A46" s="42" t="s">
        <v>816</v>
      </c>
      <c r="B46" s="43">
        <v>32010601</v>
      </c>
      <c r="C46" s="44" t="s">
        <v>128</v>
      </c>
      <c r="D46" s="45"/>
      <c r="E46" s="45"/>
      <c r="F46" s="45"/>
    </row>
    <row r="47" spans="1:6" hidden="1" x14ac:dyDescent="0.25">
      <c r="A47" s="42" t="s">
        <v>818</v>
      </c>
      <c r="B47" s="43">
        <v>32010602</v>
      </c>
      <c r="C47" s="44" t="s">
        <v>129</v>
      </c>
      <c r="D47" s="45"/>
      <c r="E47" s="45"/>
      <c r="F47" s="45"/>
    </row>
    <row r="48" spans="1:6" hidden="1" x14ac:dyDescent="0.25">
      <c r="A48" s="44"/>
      <c r="B48" s="43"/>
      <c r="C48" s="44"/>
      <c r="D48" s="45"/>
      <c r="E48" s="45"/>
      <c r="F48" s="45"/>
    </row>
    <row r="49" spans="1:6" hidden="1" x14ac:dyDescent="0.25">
      <c r="A49" s="44"/>
      <c r="B49" s="43"/>
      <c r="C49" s="44"/>
      <c r="D49" s="45"/>
      <c r="E49" s="45"/>
      <c r="F49" s="45"/>
    </row>
    <row r="50" spans="1:6" hidden="1" x14ac:dyDescent="0.25">
      <c r="A50" s="44"/>
      <c r="B50" s="43"/>
      <c r="C50" s="44"/>
      <c r="D50" s="45"/>
      <c r="E50" s="45"/>
      <c r="F50" s="45"/>
    </row>
    <row r="51" spans="1:6" s="1" customFormat="1" x14ac:dyDescent="0.25">
      <c r="A51" s="5"/>
      <c r="B51" s="4">
        <v>320109</v>
      </c>
      <c r="C51" s="5" t="s">
        <v>130</v>
      </c>
      <c r="D51" s="11">
        <f>SUM(D52:D62)</f>
        <v>588884807</v>
      </c>
      <c r="E51" s="11">
        <f>SUM(E52:E62)</f>
        <v>440715882.32999998</v>
      </c>
      <c r="F51" s="11">
        <f>SUM(F52:F62)</f>
        <v>162000000</v>
      </c>
    </row>
    <row r="52" spans="1:6" x14ac:dyDescent="0.25">
      <c r="A52" s="42" t="s">
        <v>820</v>
      </c>
      <c r="B52" s="43">
        <v>32010904</v>
      </c>
      <c r="C52" s="44" t="s">
        <v>768</v>
      </c>
      <c r="D52" s="45">
        <v>12000000</v>
      </c>
      <c r="E52" s="45">
        <v>450000</v>
      </c>
      <c r="F52" s="45">
        <v>5000000</v>
      </c>
    </row>
    <row r="53" spans="1:6" x14ac:dyDescent="0.25">
      <c r="A53" s="42" t="s">
        <v>827</v>
      </c>
      <c r="B53" s="43">
        <v>23010127</v>
      </c>
      <c r="C53" s="44" t="s">
        <v>769</v>
      </c>
      <c r="D53" s="45">
        <v>0</v>
      </c>
      <c r="E53" s="45">
        <v>0</v>
      </c>
      <c r="F53" s="45">
        <v>4000000</v>
      </c>
    </row>
    <row r="54" spans="1:6" x14ac:dyDescent="0.25">
      <c r="A54" s="42" t="s">
        <v>827</v>
      </c>
      <c r="B54" s="43">
        <v>23010127</v>
      </c>
      <c r="C54" s="44" t="s">
        <v>770</v>
      </c>
      <c r="D54" s="45">
        <v>0</v>
      </c>
      <c r="E54" s="45">
        <v>0</v>
      </c>
      <c r="F54" s="45">
        <v>10000000</v>
      </c>
    </row>
    <row r="55" spans="1:6" x14ac:dyDescent="0.25">
      <c r="A55" s="42" t="s">
        <v>827</v>
      </c>
      <c r="B55" s="43">
        <v>23010127</v>
      </c>
      <c r="C55" s="44" t="s">
        <v>771</v>
      </c>
      <c r="D55" s="45">
        <v>130000000</v>
      </c>
      <c r="E55" s="45">
        <v>121784411.75</v>
      </c>
      <c r="F55" s="45">
        <v>0</v>
      </c>
    </row>
    <row r="56" spans="1:6" x14ac:dyDescent="0.25">
      <c r="A56" s="42" t="s">
        <v>827</v>
      </c>
      <c r="B56" s="43">
        <v>23010127</v>
      </c>
      <c r="C56" s="44" t="s">
        <v>772</v>
      </c>
      <c r="D56" s="45">
        <v>3000000</v>
      </c>
      <c r="E56" s="45">
        <v>200000</v>
      </c>
      <c r="F56" s="45">
        <v>2000000</v>
      </c>
    </row>
    <row r="57" spans="1:6" x14ac:dyDescent="0.25">
      <c r="A57" s="42" t="s">
        <v>827</v>
      </c>
      <c r="B57" s="43">
        <v>23010127</v>
      </c>
      <c r="C57" s="44" t="s">
        <v>825</v>
      </c>
      <c r="D57" s="45">
        <v>243884807</v>
      </c>
      <c r="E57" s="45">
        <v>243014411.75999999</v>
      </c>
      <c r="F57" s="45">
        <v>0</v>
      </c>
    </row>
    <row r="58" spans="1:6" x14ac:dyDescent="0.25">
      <c r="A58" s="42" t="s">
        <v>827</v>
      </c>
      <c r="B58" s="43">
        <v>23010127</v>
      </c>
      <c r="C58" s="44" t="s">
        <v>853</v>
      </c>
      <c r="D58" s="41">
        <v>200000000</v>
      </c>
      <c r="E58" s="41">
        <v>75267058.819999993</v>
      </c>
      <c r="F58" s="41">
        <v>141000000</v>
      </c>
    </row>
    <row r="59" spans="1:6" hidden="1" x14ac:dyDescent="0.25">
      <c r="A59" s="44"/>
      <c r="B59" s="43"/>
      <c r="C59" s="44"/>
      <c r="D59" s="45"/>
      <c r="E59" s="45"/>
      <c r="F59" s="45"/>
    </row>
    <row r="60" spans="1:6" hidden="1" x14ac:dyDescent="0.25">
      <c r="A60" s="42" t="s">
        <v>826</v>
      </c>
      <c r="B60" s="43">
        <v>32010936</v>
      </c>
      <c r="C60" s="44" t="s">
        <v>134</v>
      </c>
      <c r="D60" s="45"/>
      <c r="E60" s="45"/>
      <c r="F60" s="45"/>
    </row>
    <row r="61" spans="1:6" hidden="1" x14ac:dyDescent="0.25">
      <c r="A61" s="44"/>
      <c r="B61" s="43"/>
      <c r="C61" s="44"/>
      <c r="D61" s="45"/>
      <c r="E61" s="45"/>
      <c r="F61" s="45"/>
    </row>
    <row r="62" spans="1:6" hidden="1" x14ac:dyDescent="0.25">
      <c r="A62" s="44"/>
      <c r="B62" s="43"/>
      <c r="C62" s="44"/>
      <c r="D62" s="45"/>
      <c r="E62" s="45"/>
      <c r="F62" s="45"/>
    </row>
    <row r="63" spans="1:6" s="1" customFormat="1" x14ac:dyDescent="0.25">
      <c r="A63" s="5"/>
      <c r="B63" s="4">
        <v>320201</v>
      </c>
      <c r="C63" s="5" t="s">
        <v>146</v>
      </c>
      <c r="D63" s="11">
        <f>SUM(D64:D69)</f>
        <v>0</v>
      </c>
      <c r="E63" s="11">
        <f t="shared" ref="E63:F63" si="3">SUM(E64:E69)</f>
        <v>0</v>
      </c>
      <c r="F63" s="11">
        <f t="shared" si="3"/>
        <v>0</v>
      </c>
    </row>
    <row r="64" spans="1:6" hidden="1" x14ac:dyDescent="0.25">
      <c r="A64" s="42" t="s">
        <v>816</v>
      </c>
      <c r="B64" s="43">
        <v>32020101</v>
      </c>
      <c r="C64" s="44" t="s">
        <v>135</v>
      </c>
      <c r="D64" s="45"/>
      <c r="E64" s="45"/>
      <c r="F64" s="45"/>
    </row>
    <row r="65" spans="1:6" hidden="1" x14ac:dyDescent="0.25">
      <c r="A65" s="44"/>
      <c r="B65" s="43"/>
      <c r="C65" s="44"/>
      <c r="D65" s="45"/>
      <c r="E65" s="45"/>
      <c r="F65" s="45"/>
    </row>
    <row r="66" spans="1:6" hidden="1" x14ac:dyDescent="0.25">
      <c r="A66" s="42" t="s">
        <v>818</v>
      </c>
      <c r="B66" s="43">
        <v>32020102</v>
      </c>
      <c r="C66" s="44" t="s">
        <v>136</v>
      </c>
      <c r="D66" s="45"/>
      <c r="E66" s="45"/>
      <c r="F66" s="45"/>
    </row>
    <row r="67" spans="1:6" hidden="1" x14ac:dyDescent="0.25">
      <c r="A67" s="44"/>
      <c r="B67" s="43"/>
      <c r="C67" s="44"/>
      <c r="D67" s="45"/>
      <c r="E67" s="45"/>
      <c r="F67" s="45"/>
    </row>
    <row r="68" spans="1:6" hidden="1" x14ac:dyDescent="0.25">
      <c r="A68" s="42" t="s">
        <v>820</v>
      </c>
      <c r="B68" s="43">
        <v>32020104</v>
      </c>
      <c r="C68" s="44" t="s">
        <v>137</v>
      </c>
      <c r="D68" s="45"/>
      <c r="E68" s="45"/>
      <c r="F68" s="45"/>
    </row>
    <row r="69" spans="1:6" hidden="1" x14ac:dyDescent="0.25">
      <c r="A69" s="44"/>
      <c r="B69" s="43"/>
      <c r="C69" s="44"/>
      <c r="D69" s="45"/>
      <c r="E69" s="45"/>
      <c r="F69" s="45"/>
    </row>
    <row r="70" spans="1:6" s="1" customFormat="1" x14ac:dyDescent="0.25">
      <c r="A70" s="5"/>
      <c r="B70" s="4">
        <v>320301</v>
      </c>
      <c r="C70" s="5" t="s">
        <v>138</v>
      </c>
      <c r="D70" s="11">
        <f>SUM(D71:D74)</f>
        <v>0</v>
      </c>
      <c r="E70" s="11">
        <f>SUM(E71:E74)</f>
        <v>0</v>
      </c>
      <c r="F70" s="11">
        <f>SUM(F71:F74)</f>
        <v>0</v>
      </c>
    </row>
    <row r="71" spans="1:6" hidden="1" x14ac:dyDescent="0.25">
      <c r="A71" s="42" t="s">
        <v>816</v>
      </c>
      <c r="B71" s="43">
        <v>32030101</v>
      </c>
      <c r="C71" s="44" t="s">
        <v>139</v>
      </c>
      <c r="D71" s="45"/>
      <c r="E71" s="45"/>
      <c r="F71" s="45"/>
    </row>
    <row r="72" spans="1:6" hidden="1" x14ac:dyDescent="0.25">
      <c r="A72" s="42" t="s">
        <v>828</v>
      </c>
      <c r="B72" s="43">
        <v>32030109</v>
      </c>
      <c r="C72" s="44" t="s">
        <v>140</v>
      </c>
      <c r="D72" s="45"/>
      <c r="E72" s="45"/>
      <c r="F72" s="45"/>
    </row>
    <row r="73" spans="1:6" hidden="1" x14ac:dyDescent="0.25">
      <c r="A73" s="42" t="s">
        <v>819</v>
      </c>
      <c r="B73" s="43">
        <v>32030110</v>
      </c>
      <c r="C73" s="44" t="s">
        <v>141</v>
      </c>
      <c r="D73" s="45"/>
      <c r="E73" s="45"/>
      <c r="F73" s="45"/>
    </row>
    <row r="74" spans="1:6" hidden="1" x14ac:dyDescent="0.25">
      <c r="A74" s="46"/>
      <c r="B74" s="47"/>
      <c r="C74" s="46"/>
      <c r="D74" s="45"/>
      <c r="E74" s="45"/>
      <c r="F74" s="45"/>
    </row>
    <row r="75" spans="1:6" s="1" customFormat="1" x14ac:dyDescent="0.25">
      <c r="A75" s="5"/>
      <c r="B75" s="4">
        <v>32011000</v>
      </c>
      <c r="C75" s="5" t="s">
        <v>142</v>
      </c>
      <c r="D75" s="11">
        <f>SUM(D76:D77)</f>
        <v>0</v>
      </c>
      <c r="E75" s="11">
        <f>SUM(E76:E77)</f>
        <v>0</v>
      </c>
      <c r="F75" s="11">
        <f>SUM(F76:F77)</f>
        <v>0</v>
      </c>
    </row>
    <row r="76" spans="1:6" hidden="1" x14ac:dyDescent="0.25">
      <c r="A76" s="42"/>
      <c r="B76" s="46"/>
      <c r="C76" s="46"/>
      <c r="D76" s="45"/>
      <c r="E76" s="45"/>
      <c r="F76" s="45"/>
    </row>
    <row r="77" spans="1:6" hidden="1" x14ac:dyDescent="0.25">
      <c r="A77" s="46"/>
      <c r="B77" s="46"/>
      <c r="C77" s="46"/>
      <c r="D77" s="45"/>
      <c r="E77" s="45"/>
      <c r="F77" s="45"/>
    </row>
    <row r="78" spans="1:6" hidden="1" x14ac:dyDescent="0.25"/>
    <row r="79" spans="1:6" hidden="1" x14ac:dyDescent="0.25"/>
    <row r="80" spans="1:6"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n99b/VoRPxYEkyep/C4dslHhWlMWLAsVsYp5ZxRe+rmNkeFX2SuulgPvOwoXDaMKaLdK4QpHAYnlUjA6IIACFg==" saltValue="VOHYaxcHOrndPYwUCwx87g=="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firstPageNumber="40" orientation="landscape" useFirstPageNumber="1"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733</v>
      </c>
      <c r="B3" s="83"/>
      <c r="C3" s="83"/>
      <c r="D3" s="83"/>
      <c r="E3" s="83"/>
    </row>
    <row r="4" spans="1:5" x14ac:dyDescent="0.25">
      <c r="A4" s="82" t="s">
        <v>673</v>
      </c>
      <c r="B4" s="82"/>
      <c r="C4" s="82"/>
      <c r="D4" s="82"/>
      <c r="E4" s="82"/>
    </row>
    <row r="6" spans="1:5" ht="45" x14ac:dyDescent="0.25">
      <c r="A6" s="58" t="s">
        <v>0</v>
      </c>
      <c r="B6" s="58" t="s">
        <v>1</v>
      </c>
      <c r="C6" s="50" t="s">
        <v>593</v>
      </c>
      <c r="D6" s="50" t="s">
        <v>594</v>
      </c>
      <c r="E6" s="50" t="s">
        <v>595</v>
      </c>
    </row>
    <row r="7" spans="1:5" s="1" customFormat="1" x14ac:dyDescent="0.25">
      <c r="A7" s="3">
        <v>21</v>
      </c>
      <c r="B7" s="3" t="s">
        <v>4</v>
      </c>
      <c r="C7" s="39">
        <f>C8+C13+C20</f>
        <v>771037009.70000005</v>
      </c>
      <c r="D7" s="39">
        <f t="shared" ref="D7:E7" si="0">D8+D13+D20</f>
        <v>768475701.88</v>
      </c>
      <c r="E7" s="39">
        <f t="shared" si="0"/>
        <v>766396343.96000004</v>
      </c>
    </row>
    <row r="8" spans="1:5" s="1" customFormat="1" x14ac:dyDescent="0.25">
      <c r="A8" s="3">
        <v>2101</v>
      </c>
      <c r="B8" s="3" t="s">
        <v>5</v>
      </c>
      <c r="C8" s="39">
        <f>C9</f>
        <v>44993038.240000002</v>
      </c>
      <c r="D8" s="39">
        <f t="shared" ref="D8:E8" si="1">D9</f>
        <v>42431730.420000002</v>
      </c>
      <c r="E8" s="39">
        <f t="shared" si="1"/>
        <v>27273570.960000001</v>
      </c>
    </row>
    <row r="9" spans="1:5" s="1" customFormat="1" x14ac:dyDescent="0.25">
      <c r="A9" s="3">
        <v>210101</v>
      </c>
      <c r="B9" s="3" t="s">
        <v>6</v>
      </c>
      <c r="C9" s="39">
        <f>SUM(C10:C12)</f>
        <v>44993038.240000002</v>
      </c>
      <c r="D9" s="39">
        <f t="shared" ref="D9:E9" si="2">SUM(D10:D12)</f>
        <v>42431730.420000002</v>
      </c>
      <c r="E9" s="39">
        <f t="shared" si="2"/>
        <v>27273570.960000001</v>
      </c>
    </row>
    <row r="10" spans="1:5" x14ac:dyDescent="0.25">
      <c r="A10" s="59">
        <v>21010101</v>
      </c>
      <c r="B10" s="48" t="s">
        <v>5</v>
      </c>
      <c r="C10" s="41">
        <v>44993038.240000002</v>
      </c>
      <c r="D10" s="41">
        <v>42431730.420000002</v>
      </c>
      <c r="E10" s="41">
        <v>27273570.960000001</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39">
        <f>C14+C18</f>
        <v>0</v>
      </c>
      <c r="D13" s="39">
        <f t="shared" ref="D13:E13" si="3">D14+D18</f>
        <v>0</v>
      </c>
      <c r="E13" s="39">
        <f t="shared" si="3"/>
        <v>0</v>
      </c>
    </row>
    <row r="14" spans="1:5" s="1" customFormat="1" x14ac:dyDescent="0.25">
      <c r="A14" s="3">
        <v>210201</v>
      </c>
      <c r="B14" s="3" t="s">
        <v>10</v>
      </c>
      <c r="C14" s="39">
        <f>SUM(C15:C17)</f>
        <v>0</v>
      </c>
      <c r="D14" s="39">
        <f t="shared" ref="D14:E14" si="4">SUM(D15:D17)</f>
        <v>0</v>
      </c>
      <c r="E14" s="39">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39">
        <f>SUM(C19)</f>
        <v>0</v>
      </c>
      <c r="D18" s="39">
        <f t="shared" ref="D18:E18" si="5">SUM(D19)</f>
        <v>0</v>
      </c>
      <c r="E18" s="39">
        <f t="shared" si="5"/>
        <v>0</v>
      </c>
    </row>
    <row r="19" spans="1:5" hidden="1" x14ac:dyDescent="0.25">
      <c r="A19" s="59">
        <v>21020207</v>
      </c>
      <c r="B19" s="48" t="s">
        <v>15</v>
      </c>
      <c r="C19" s="41"/>
      <c r="D19" s="41"/>
      <c r="E19" s="41"/>
    </row>
    <row r="20" spans="1:5" s="1" customFormat="1" x14ac:dyDescent="0.25">
      <c r="A20" s="3">
        <v>210301</v>
      </c>
      <c r="B20" s="3" t="s">
        <v>16</v>
      </c>
      <c r="C20" s="39">
        <f>C21+C22+C27</f>
        <v>726043971.46000004</v>
      </c>
      <c r="D20" s="39">
        <f t="shared" ref="D20:E20" si="6">D21+D22+D27</f>
        <v>726043971.46000004</v>
      </c>
      <c r="E20" s="39">
        <f t="shared" si="6"/>
        <v>739122773</v>
      </c>
    </row>
    <row r="21" spans="1:5" x14ac:dyDescent="0.25">
      <c r="A21" s="59">
        <v>21030101</v>
      </c>
      <c r="B21" s="48" t="s">
        <v>17</v>
      </c>
      <c r="C21" s="41">
        <v>200000000</v>
      </c>
      <c r="D21" s="41">
        <v>200000000</v>
      </c>
      <c r="E21" s="41">
        <v>200000000</v>
      </c>
    </row>
    <row r="22" spans="1:5" s="1" customFormat="1" x14ac:dyDescent="0.25">
      <c r="A22" s="56">
        <v>21030102</v>
      </c>
      <c r="B22" s="57" t="s">
        <v>18</v>
      </c>
      <c r="C22" s="40">
        <f>SUM(C23:C26)</f>
        <v>526043971.46000004</v>
      </c>
      <c r="D22" s="40">
        <f t="shared" ref="D22:E22" si="7">SUM(D23:D26)</f>
        <v>526043971.46000004</v>
      </c>
      <c r="E22" s="40">
        <f t="shared" si="7"/>
        <v>531168621.84000003</v>
      </c>
    </row>
    <row r="23" spans="1:5" x14ac:dyDescent="0.25">
      <c r="A23" s="59">
        <v>21030102</v>
      </c>
      <c r="B23" s="48" t="s">
        <v>552</v>
      </c>
      <c r="C23" s="41">
        <v>444858283.91000003</v>
      </c>
      <c r="D23" s="41">
        <v>444858283.91000003</v>
      </c>
      <c r="E23" s="41">
        <v>73460989.950000003</v>
      </c>
    </row>
    <row r="24" spans="1:5" x14ac:dyDescent="0.25">
      <c r="A24" s="59">
        <v>21030102</v>
      </c>
      <c r="B24" s="48" t="s">
        <v>553</v>
      </c>
      <c r="C24" s="41">
        <v>81185687.549999997</v>
      </c>
      <c r="D24" s="41">
        <v>81185687.549999997</v>
      </c>
      <c r="E24" s="41">
        <v>88439537.040000007</v>
      </c>
    </row>
    <row r="25" spans="1:5" x14ac:dyDescent="0.25">
      <c r="A25" s="59">
        <v>21030102</v>
      </c>
      <c r="B25" s="48" t="s">
        <v>554</v>
      </c>
      <c r="C25" s="41"/>
      <c r="D25" s="41"/>
      <c r="E25" s="41">
        <v>369268094.85000002</v>
      </c>
    </row>
    <row r="26" spans="1:5" hidden="1" x14ac:dyDescent="0.25">
      <c r="A26" s="59">
        <v>21030102</v>
      </c>
      <c r="B26" s="48" t="s">
        <v>555</v>
      </c>
      <c r="C26" s="41"/>
      <c r="D26" s="41"/>
      <c r="E26" s="41"/>
    </row>
    <row r="27" spans="1:5" s="1" customFormat="1" x14ac:dyDescent="0.25">
      <c r="A27" s="63">
        <v>21030104</v>
      </c>
      <c r="B27" s="64" t="s">
        <v>19</v>
      </c>
      <c r="C27" s="39">
        <f t="shared" ref="C27:D27" si="8">SUM(C28:C30)</f>
        <v>0</v>
      </c>
      <c r="D27" s="39">
        <f t="shared" si="8"/>
        <v>0</v>
      </c>
      <c r="E27" s="39">
        <f>SUM(E28:E30)</f>
        <v>7954151.1600000001</v>
      </c>
    </row>
    <row r="28" spans="1:5" x14ac:dyDescent="0.25">
      <c r="A28" s="59">
        <v>21030104</v>
      </c>
      <c r="B28" s="48" t="s">
        <v>682</v>
      </c>
      <c r="C28" s="41"/>
      <c r="D28" s="41"/>
      <c r="E28" s="41">
        <v>7954151.1600000001</v>
      </c>
    </row>
    <row r="29" spans="1:5" hidden="1" x14ac:dyDescent="0.25">
      <c r="A29" s="59">
        <v>21030104</v>
      </c>
      <c r="B29" s="48" t="s">
        <v>681</v>
      </c>
      <c r="C29" s="41"/>
      <c r="D29" s="41"/>
      <c r="E29" s="41"/>
    </row>
    <row r="30" spans="1:5" hidden="1" x14ac:dyDescent="0.25">
      <c r="A30" s="59"/>
      <c r="B30" s="48"/>
      <c r="C30" s="41"/>
      <c r="D30" s="41"/>
      <c r="E30" s="41"/>
    </row>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cB7g+ZDR8oij3OX2n5y171X7odsytf+ZLkRvWIOlL2dKpcY1sJcWSddsNT5yGXyN956a7/xhzWBBIxBVtY/sTw==" saltValue="6MOtnQMQQykwyfzJh4SYw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42</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dimension ref="A3:E300"/>
  <sheetViews>
    <sheetView view="pageBreakPreview" topLeftCell="A54" zoomScale="90" zoomScaleNormal="11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734</v>
      </c>
      <c r="B4" s="83"/>
      <c r="C4" s="83"/>
      <c r="D4" s="83"/>
      <c r="E4" s="83"/>
    </row>
    <row r="5" spans="1:5" x14ac:dyDescent="0.25">
      <c r="A5" s="82" t="s">
        <v>673</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C8+C85+C89+C94</f>
        <v>1105905560.77</v>
      </c>
      <c r="D7" s="12">
        <f>D8+D85+D89+D94</f>
        <v>455452463.31</v>
      </c>
      <c r="E7" s="12">
        <f>E8+E85+E89+E94</f>
        <v>591594759.41000009</v>
      </c>
    </row>
    <row r="8" spans="1:5" s="1" customFormat="1" x14ac:dyDescent="0.25">
      <c r="A8" s="4">
        <v>2202</v>
      </c>
      <c r="B8" s="5" t="s">
        <v>21</v>
      </c>
      <c r="C8" s="12">
        <f>C9+C14+C22+C36+C45+C48+C54+C63+C67+C70</f>
        <v>794308836.21000004</v>
      </c>
      <c r="D8" s="12">
        <f t="shared" ref="D8:E8" si="0">D9+D14+D22+D36+D45+D48+D54+D63+D67+D70</f>
        <v>222898840.94999999</v>
      </c>
      <c r="E8" s="12">
        <f t="shared" si="0"/>
        <v>261000000</v>
      </c>
    </row>
    <row r="9" spans="1:5" s="1" customFormat="1" x14ac:dyDescent="0.25">
      <c r="A9" s="4">
        <v>220201</v>
      </c>
      <c r="B9" s="5" t="s">
        <v>22</v>
      </c>
      <c r="C9" s="12">
        <f>SUM(C10:C13)</f>
        <v>20000000</v>
      </c>
      <c r="D9" s="12">
        <f t="shared" ref="D9:E9" si="1">SUM(D10:D13)</f>
        <v>8770000</v>
      </c>
      <c r="E9" s="12">
        <f t="shared" si="1"/>
        <v>10000000</v>
      </c>
    </row>
    <row r="10" spans="1:5" hidden="1" x14ac:dyDescent="0.25">
      <c r="A10" s="43">
        <v>22020101</v>
      </c>
      <c r="B10" s="44" t="s">
        <v>23</v>
      </c>
      <c r="C10" s="41"/>
      <c r="D10" s="41"/>
      <c r="E10" s="41"/>
    </row>
    <row r="11" spans="1:5" x14ac:dyDescent="0.25">
      <c r="A11" s="43">
        <v>22020102</v>
      </c>
      <c r="B11" s="44" t="s">
        <v>24</v>
      </c>
      <c r="C11" s="67">
        <v>20000000</v>
      </c>
      <c r="D11" s="67">
        <v>8770000</v>
      </c>
      <c r="E11" s="67">
        <v>10000000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50000000</v>
      </c>
      <c r="D22" s="12">
        <f t="shared" ref="D22:E22" si="2">SUM(D23:D35)</f>
        <v>14000000</v>
      </c>
      <c r="E22" s="12">
        <f t="shared" si="2"/>
        <v>11000000</v>
      </c>
    </row>
    <row r="23" spans="1:5" x14ac:dyDescent="0.25">
      <c r="A23" s="43">
        <v>22020301</v>
      </c>
      <c r="B23" s="44" t="s">
        <v>36</v>
      </c>
      <c r="C23" s="67">
        <v>35000000</v>
      </c>
      <c r="D23" s="67">
        <v>14000000</v>
      </c>
      <c r="E23" s="67">
        <v>5000000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x14ac:dyDescent="0.25">
      <c r="A28" s="43">
        <v>22020306</v>
      </c>
      <c r="B28" s="44" t="s">
        <v>41</v>
      </c>
      <c r="C28" s="41">
        <v>10000000</v>
      </c>
      <c r="D28" s="41">
        <v>0</v>
      </c>
      <c r="E28" s="41">
        <v>5000000</v>
      </c>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x14ac:dyDescent="0.25">
      <c r="A34" s="43">
        <v>22020312</v>
      </c>
      <c r="B34" s="44" t="s">
        <v>47</v>
      </c>
      <c r="C34" s="41"/>
      <c r="D34" s="41"/>
      <c r="E34" s="41">
        <v>1000000</v>
      </c>
    </row>
    <row r="35" spans="1:5" x14ac:dyDescent="0.25">
      <c r="A35" s="43">
        <v>22020313</v>
      </c>
      <c r="B35" s="44" t="s">
        <v>48</v>
      </c>
      <c r="C35" s="41">
        <v>5000000</v>
      </c>
      <c r="D35" s="41">
        <v>0</v>
      </c>
      <c r="E35" s="41">
        <v>0</v>
      </c>
    </row>
    <row r="36" spans="1:5" s="1" customFormat="1" x14ac:dyDescent="0.25">
      <c r="A36" s="4">
        <v>220204</v>
      </c>
      <c r="B36" s="5" t="s">
        <v>49</v>
      </c>
      <c r="C36" s="12">
        <f>SUM(C37:C44)</f>
        <v>7000000</v>
      </c>
      <c r="D36" s="12">
        <f t="shared" ref="D36:E36" si="3">SUM(D37:D44)</f>
        <v>4842352</v>
      </c>
      <c r="E36" s="12">
        <f t="shared" si="3"/>
        <v>5000000</v>
      </c>
    </row>
    <row r="37" spans="1:5" x14ac:dyDescent="0.25">
      <c r="A37" s="43">
        <v>22020401</v>
      </c>
      <c r="B37" s="44" t="s">
        <v>50</v>
      </c>
      <c r="C37" s="41">
        <v>5000000</v>
      </c>
      <c r="D37" s="41">
        <v>4842352</v>
      </c>
      <c r="E37" s="41">
        <v>3000000</v>
      </c>
    </row>
    <row r="38" spans="1:5" x14ac:dyDescent="0.25">
      <c r="A38" s="43">
        <v>22020402</v>
      </c>
      <c r="B38" s="44" t="s">
        <v>51</v>
      </c>
      <c r="C38" s="41">
        <v>2000000</v>
      </c>
      <c r="D38" s="41">
        <v>0</v>
      </c>
      <c r="E38" s="41">
        <v>2000000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4">SUM(D46:D47)</f>
        <v>0</v>
      </c>
      <c r="E45" s="12">
        <f t="shared" si="4"/>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5">SUM(D49:D53)</f>
        <v>0</v>
      </c>
      <c r="E48" s="12">
        <f t="shared" si="5"/>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6">SUM(D55:D62)</f>
        <v>0</v>
      </c>
      <c r="E54" s="12">
        <f t="shared" si="6"/>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8000000</v>
      </c>
      <c r="D63" s="12">
        <f t="shared" ref="D63:E63" si="7">SUM(D64:D66)</f>
        <v>0</v>
      </c>
      <c r="E63" s="12">
        <f t="shared" si="7"/>
        <v>3000000</v>
      </c>
    </row>
    <row r="64" spans="1:5" x14ac:dyDescent="0.25">
      <c r="A64" s="43">
        <v>22020801</v>
      </c>
      <c r="B64" s="44" t="s">
        <v>77</v>
      </c>
      <c r="C64" s="41">
        <v>6000000</v>
      </c>
      <c r="D64" s="41">
        <v>0</v>
      </c>
      <c r="E64" s="41">
        <v>2000000</v>
      </c>
    </row>
    <row r="65" spans="1:5" x14ac:dyDescent="0.25">
      <c r="A65" s="43">
        <v>22020802</v>
      </c>
      <c r="B65" s="44" t="s">
        <v>78</v>
      </c>
      <c r="C65" s="41">
        <v>2000000</v>
      </c>
      <c r="D65" s="41">
        <v>0</v>
      </c>
      <c r="E65" s="41">
        <v>1000000</v>
      </c>
    </row>
    <row r="66" spans="1:5" hidden="1" x14ac:dyDescent="0.25">
      <c r="A66" s="43">
        <v>22020803</v>
      </c>
      <c r="B66" s="44" t="s">
        <v>79</v>
      </c>
      <c r="C66" s="41"/>
      <c r="D66" s="41"/>
      <c r="E66" s="41"/>
    </row>
    <row r="67" spans="1:5" s="1" customFormat="1" x14ac:dyDescent="0.25">
      <c r="A67" s="4">
        <v>220209</v>
      </c>
      <c r="B67" s="5" t="s">
        <v>80</v>
      </c>
      <c r="C67" s="12">
        <f>SUM(C68:C69)</f>
        <v>1000000</v>
      </c>
      <c r="D67" s="12">
        <f t="shared" ref="D67:E67" si="8">SUM(D68:D69)</f>
        <v>66793.279999999999</v>
      </c>
      <c r="E67" s="12">
        <f t="shared" si="8"/>
        <v>1000000</v>
      </c>
    </row>
    <row r="68" spans="1:5" x14ac:dyDescent="0.25">
      <c r="A68" s="43">
        <v>22020901</v>
      </c>
      <c r="B68" s="44" t="s">
        <v>81</v>
      </c>
      <c r="C68" s="67">
        <v>1000000</v>
      </c>
      <c r="D68" s="67">
        <v>66793.279999999999</v>
      </c>
      <c r="E68" s="67">
        <v>1000000</v>
      </c>
    </row>
    <row r="69" spans="1:5" hidden="1" x14ac:dyDescent="0.25">
      <c r="A69" s="43">
        <v>22020902</v>
      </c>
      <c r="B69" s="44" t="s">
        <v>82</v>
      </c>
      <c r="C69" s="41"/>
      <c r="D69" s="41"/>
      <c r="E69" s="41"/>
    </row>
    <row r="70" spans="1:5" s="1" customFormat="1" x14ac:dyDescent="0.25">
      <c r="A70" s="4">
        <v>220210</v>
      </c>
      <c r="B70" s="5" t="s">
        <v>83</v>
      </c>
      <c r="C70" s="12">
        <f>SUM(C71:C84)</f>
        <v>708308836.21000004</v>
      </c>
      <c r="D70" s="12">
        <f t="shared" ref="D70:E70" si="9">SUM(D71:D84)</f>
        <v>195219695.66999999</v>
      </c>
      <c r="E70" s="12">
        <f t="shared" si="9"/>
        <v>231000000</v>
      </c>
    </row>
    <row r="71" spans="1:5" x14ac:dyDescent="0.25">
      <c r="A71" s="43">
        <v>22021001</v>
      </c>
      <c r="B71" s="44" t="s">
        <v>84</v>
      </c>
      <c r="C71" s="67">
        <v>10000000</v>
      </c>
      <c r="D71" s="67">
        <v>5425000</v>
      </c>
      <c r="E71" s="67">
        <v>10000000</v>
      </c>
    </row>
    <row r="72" spans="1:5" x14ac:dyDescent="0.25">
      <c r="A72" s="43">
        <v>22021002</v>
      </c>
      <c r="B72" s="44" t="s">
        <v>85</v>
      </c>
      <c r="C72" s="67">
        <v>5000000</v>
      </c>
      <c r="D72" s="67">
        <v>1200000</v>
      </c>
      <c r="E72" s="67">
        <v>7000000</v>
      </c>
    </row>
    <row r="73" spans="1:5" x14ac:dyDescent="0.25">
      <c r="A73" s="43">
        <v>22021003</v>
      </c>
      <c r="B73" s="44" t="s">
        <v>86</v>
      </c>
      <c r="C73" s="67">
        <v>0</v>
      </c>
      <c r="D73" s="67"/>
      <c r="E73" s="67"/>
    </row>
    <row r="74" spans="1:5" hidden="1" x14ac:dyDescent="0.25">
      <c r="A74" s="43">
        <v>22021004</v>
      </c>
      <c r="B74" s="44" t="s">
        <v>87</v>
      </c>
      <c r="C74" s="67"/>
      <c r="D74" s="67"/>
      <c r="E74" s="67"/>
    </row>
    <row r="75" spans="1:5" x14ac:dyDescent="0.25">
      <c r="A75" s="43">
        <v>22021006</v>
      </c>
      <c r="B75" s="44" t="s">
        <v>88</v>
      </c>
      <c r="C75" s="67">
        <v>0</v>
      </c>
      <c r="D75" s="67"/>
      <c r="E75" s="67"/>
    </row>
    <row r="76" spans="1:5" x14ac:dyDescent="0.25">
      <c r="A76" s="43">
        <v>22021007</v>
      </c>
      <c r="B76" s="44" t="s">
        <v>89</v>
      </c>
      <c r="C76" s="67">
        <v>10000000</v>
      </c>
      <c r="D76" s="67">
        <v>5880000</v>
      </c>
      <c r="E76" s="67">
        <v>10000000</v>
      </c>
    </row>
    <row r="77" spans="1:5" hidden="1" x14ac:dyDescent="0.25">
      <c r="A77" s="43">
        <v>22021008</v>
      </c>
      <c r="B77" s="44" t="s">
        <v>90</v>
      </c>
      <c r="C77" s="67"/>
      <c r="D77" s="67"/>
      <c r="E77" s="67"/>
    </row>
    <row r="78" spans="1:5" hidden="1" x14ac:dyDescent="0.25">
      <c r="A78" s="43">
        <v>22021009</v>
      </c>
      <c r="B78" s="44" t="s">
        <v>91</v>
      </c>
      <c r="C78" s="67"/>
      <c r="D78" s="67"/>
      <c r="E78" s="67"/>
    </row>
    <row r="79" spans="1:5" hidden="1" x14ac:dyDescent="0.25">
      <c r="A79" s="43">
        <v>22021010</v>
      </c>
      <c r="B79" s="44" t="s">
        <v>92</v>
      </c>
      <c r="C79" s="67"/>
      <c r="D79" s="67"/>
      <c r="E79" s="67"/>
    </row>
    <row r="80" spans="1:5" x14ac:dyDescent="0.25">
      <c r="A80" s="43">
        <v>22021014</v>
      </c>
      <c r="B80" s="44" t="s">
        <v>93</v>
      </c>
      <c r="C80" s="67">
        <v>7000000</v>
      </c>
      <c r="D80" s="67">
        <v>3250000</v>
      </c>
      <c r="E80" s="67">
        <v>4000000</v>
      </c>
    </row>
    <row r="81" spans="1:5" x14ac:dyDescent="0.25">
      <c r="A81" s="43">
        <v>22021020</v>
      </c>
      <c r="B81" s="44" t="s">
        <v>94</v>
      </c>
      <c r="C81" s="67">
        <v>176308836.21000001</v>
      </c>
      <c r="D81" s="67">
        <v>0</v>
      </c>
      <c r="E81" s="67">
        <v>0</v>
      </c>
    </row>
    <row r="82" spans="1:5" hidden="1" x14ac:dyDescent="0.25">
      <c r="A82" s="43">
        <v>22021050</v>
      </c>
      <c r="B82" s="44" t="s">
        <v>95</v>
      </c>
      <c r="C82" s="67"/>
      <c r="D82" s="67"/>
      <c r="E82" s="67"/>
    </row>
    <row r="83" spans="1:5" x14ac:dyDescent="0.25">
      <c r="A83" s="43">
        <v>220210</v>
      </c>
      <c r="B83" s="44" t="s">
        <v>704</v>
      </c>
      <c r="C83" s="67">
        <v>500000000</v>
      </c>
      <c r="D83" s="67">
        <v>179464695.66999999</v>
      </c>
      <c r="E83" s="67">
        <v>200000000</v>
      </c>
    </row>
    <row r="84" spans="1:5" hidden="1" x14ac:dyDescent="0.25">
      <c r="A84" s="43">
        <v>22021052</v>
      </c>
      <c r="B84" s="44" t="s">
        <v>96</v>
      </c>
      <c r="C84" s="41"/>
      <c r="D84" s="41"/>
      <c r="E84" s="41"/>
    </row>
    <row r="85" spans="1:5" s="1" customFormat="1" x14ac:dyDescent="0.25">
      <c r="A85" s="4">
        <v>2204</v>
      </c>
      <c r="B85" s="5" t="s">
        <v>97</v>
      </c>
      <c r="C85" s="12">
        <f>C86</f>
        <v>311596724.56</v>
      </c>
      <c r="D85" s="12">
        <f t="shared" ref="D85:E85" si="10">D86</f>
        <v>232553622.36000001</v>
      </c>
      <c r="E85" s="12">
        <f t="shared" si="10"/>
        <v>330594759.41000003</v>
      </c>
    </row>
    <row r="86" spans="1:5" s="1" customFormat="1" x14ac:dyDescent="0.25">
      <c r="A86" s="4">
        <v>220401</v>
      </c>
      <c r="B86" s="5" t="s">
        <v>98</v>
      </c>
      <c r="C86" s="12">
        <f>C87+C88</f>
        <v>311596724.56</v>
      </c>
      <c r="D86" s="12">
        <f>D87+D88</f>
        <v>232553622.36000001</v>
      </c>
      <c r="E86" s="12">
        <f>E87+E88</f>
        <v>330594759.41000003</v>
      </c>
    </row>
    <row r="87" spans="1:5" s="38" customFormat="1" x14ac:dyDescent="0.25">
      <c r="A87" s="6">
        <v>22040105</v>
      </c>
      <c r="B87" s="7" t="s">
        <v>99</v>
      </c>
      <c r="C87" s="37">
        <f>SUM(C108:C126)</f>
        <v>311596724.56</v>
      </c>
      <c r="D87" s="37">
        <f>SUM(D108:D126)</f>
        <v>232553622.36000001</v>
      </c>
      <c r="E87" s="37">
        <f>SUM(E108:E126)</f>
        <v>330594759.41000003</v>
      </c>
    </row>
    <row r="88" spans="1:5" hidden="1" x14ac:dyDescent="0.25">
      <c r="A88" s="43">
        <v>22040109</v>
      </c>
      <c r="B88" s="44" t="s">
        <v>100</v>
      </c>
      <c r="C88" s="41"/>
      <c r="D88" s="41"/>
      <c r="E88" s="41"/>
    </row>
    <row r="89" spans="1:5" s="1" customFormat="1" x14ac:dyDescent="0.25">
      <c r="A89" s="4">
        <v>2205</v>
      </c>
      <c r="B89" s="5" t="s">
        <v>101</v>
      </c>
      <c r="C89" s="12">
        <f>C90</f>
        <v>0</v>
      </c>
      <c r="D89" s="12">
        <f t="shared" ref="D89:E89" si="11">D90</f>
        <v>0</v>
      </c>
      <c r="E89" s="12">
        <f t="shared" si="11"/>
        <v>0</v>
      </c>
    </row>
    <row r="90" spans="1:5" s="1" customFormat="1" x14ac:dyDescent="0.25">
      <c r="A90" s="4">
        <v>220501</v>
      </c>
      <c r="B90" s="5" t="s">
        <v>102</v>
      </c>
      <c r="C90" s="12">
        <f>SUM(C91:C93)</f>
        <v>0</v>
      </c>
      <c r="D90" s="12">
        <f t="shared" ref="D90:E90" si="12">SUM(D91:D93)</f>
        <v>0</v>
      </c>
      <c r="E90" s="12">
        <f t="shared" si="12"/>
        <v>0</v>
      </c>
    </row>
    <row r="91" spans="1:5" hidden="1" x14ac:dyDescent="0.25">
      <c r="A91" s="43">
        <v>22050105</v>
      </c>
      <c r="B91" s="44" t="s">
        <v>103</v>
      </c>
      <c r="C91" s="41"/>
      <c r="D91" s="41"/>
      <c r="E91" s="41"/>
    </row>
    <row r="92" spans="1:5" hidden="1" x14ac:dyDescent="0.25">
      <c r="A92" s="43">
        <v>22050108</v>
      </c>
      <c r="B92" s="44" t="s">
        <v>104</v>
      </c>
      <c r="C92" s="41"/>
      <c r="D92" s="41"/>
      <c r="E92" s="41"/>
    </row>
    <row r="93" spans="1:5" hidden="1" x14ac:dyDescent="0.25">
      <c r="A93" s="43">
        <v>22050110</v>
      </c>
      <c r="B93" s="44" t="s">
        <v>105</v>
      </c>
      <c r="C93" s="41"/>
      <c r="D93" s="41"/>
      <c r="E93" s="41"/>
    </row>
    <row r="94" spans="1:5" s="1" customFormat="1" x14ac:dyDescent="0.25">
      <c r="A94" s="4">
        <v>2206</v>
      </c>
      <c r="B94" s="5" t="s">
        <v>106</v>
      </c>
      <c r="C94" s="12">
        <f>C95+C97</f>
        <v>0</v>
      </c>
      <c r="D94" s="12">
        <f t="shared" ref="D94:E94" si="13">D95+D97</f>
        <v>0</v>
      </c>
      <c r="E94" s="12">
        <f t="shared" si="13"/>
        <v>0</v>
      </c>
    </row>
    <row r="95" spans="1:5" s="1" customFormat="1" x14ac:dyDescent="0.25">
      <c r="A95" s="4">
        <v>220603</v>
      </c>
      <c r="B95" s="5" t="s">
        <v>107</v>
      </c>
      <c r="C95" s="12">
        <f>C96</f>
        <v>0</v>
      </c>
      <c r="D95" s="12">
        <f t="shared" ref="D95:E95" si="14">D96</f>
        <v>0</v>
      </c>
      <c r="E95" s="12">
        <f t="shared" si="14"/>
        <v>0</v>
      </c>
    </row>
    <row r="96" spans="1:5" hidden="1" x14ac:dyDescent="0.25">
      <c r="A96" s="43">
        <v>22060301</v>
      </c>
      <c r="B96" s="44" t="s">
        <v>108</v>
      </c>
      <c r="C96" s="41"/>
      <c r="D96" s="41"/>
      <c r="E96" s="41"/>
    </row>
    <row r="97" spans="1:5" s="1" customFormat="1" x14ac:dyDescent="0.25">
      <c r="A97" s="4">
        <v>220604</v>
      </c>
      <c r="B97" s="5" t="s">
        <v>109</v>
      </c>
      <c r="C97" s="12">
        <f>SUM(C98:C99)</f>
        <v>0</v>
      </c>
      <c r="D97" s="12">
        <f t="shared" ref="D97:E97" si="15">SUM(D98:D99)</f>
        <v>0</v>
      </c>
      <c r="E97" s="12">
        <f t="shared" si="15"/>
        <v>0</v>
      </c>
    </row>
    <row r="98" spans="1:5" hidden="1" x14ac:dyDescent="0.25">
      <c r="A98" s="43">
        <v>22060401</v>
      </c>
      <c r="B98" s="44" t="s">
        <v>110</v>
      </c>
      <c r="C98" s="41"/>
      <c r="D98" s="41"/>
      <c r="E98" s="41"/>
    </row>
    <row r="99" spans="1:5" hidden="1" x14ac:dyDescent="0.25">
      <c r="A99" s="48"/>
      <c r="B99" s="48"/>
      <c r="C99" s="41"/>
      <c r="D99" s="41"/>
      <c r="E99" s="41"/>
    </row>
    <row r="100" spans="1:5" hidden="1" x14ac:dyDescent="0.25"/>
    <row r="101" spans="1:5" hidden="1" x14ac:dyDescent="0.25"/>
    <row r="102" spans="1:5" hidden="1" x14ac:dyDescent="0.25"/>
    <row r="104" spans="1:5" x14ac:dyDescent="0.25">
      <c r="A104" s="81" t="s">
        <v>702</v>
      </c>
      <c r="B104" s="81"/>
      <c r="C104" s="81"/>
      <c r="D104" s="81"/>
      <c r="E104" s="81"/>
    </row>
    <row r="105" spans="1:5" x14ac:dyDescent="0.25">
      <c r="A105" s="83" t="s">
        <v>735</v>
      </c>
      <c r="B105" s="83"/>
      <c r="C105" s="83"/>
      <c r="D105" s="83"/>
      <c r="E105" s="83"/>
    </row>
    <row r="106" spans="1:5" x14ac:dyDescent="0.25">
      <c r="A106" s="82" t="s">
        <v>673</v>
      </c>
      <c r="B106" s="82"/>
      <c r="C106" s="82"/>
      <c r="D106" s="82"/>
      <c r="E106" s="82"/>
    </row>
    <row r="107" spans="1:5" ht="45" x14ac:dyDescent="0.25">
      <c r="A107" s="58" t="s">
        <v>701</v>
      </c>
      <c r="B107" s="58" t="s">
        <v>1</v>
      </c>
      <c r="C107" s="50" t="s">
        <v>593</v>
      </c>
      <c r="D107" s="50" t="s">
        <v>594</v>
      </c>
      <c r="E107" s="50" t="s">
        <v>595</v>
      </c>
    </row>
    <row r="108" spans="1:5" x14ac:dyDescent="0.25">
      <c r="A108" s="60" t="s">
        <v>683</v>
      </c>
      <c r="B108" s="44" t="s">
        <v>558</v>
      </c>
      <c r="C108" s="67">
        <v>14232078</v>
      </c>
      <c r="D108" s="67">
        <v>14232078</v>
      </c>
      <c r="E108" s="67">
        <v>47505219.079999998</v>
      </c>
    </row>
    <row r="109" spans="1:5" x14ac:dyDescent="0.25">
      <c r="A109" s="60" t="s">
        <v>684</v>
      </c>
      <c r="B109" s="44" t="s">
        <v>559</v>
      </c>
      <c r="C109" s="67">
        <v>6472072.5599999996</v>
      </c>
      <c r="D109" s="67">
        <v>6472072.5599999996</v>
      </c>
      <c r="E109" s="67">
        <v>6472072.5599999996</v>
      </c>
    </row>
    <row r="110" spans="1:5" x14ac:dyDescent="0.25">
      <c r="A110" s="60" t="s">
        <v>685</v>
      </c>
      <c r="B110" s="44" t="s">
        <v>557</v>
      </c>
      <c r="C110" s="67">
        <v>240000</v>
      </c>
      <c r="D110" s="67">
        <v>240000</v>
      </c>
      <c r="E110" s="67">
        <v>120000</v>
      </c>
    </row>
    <row r="111" spans="1:5" x14ac:dyDescent="0.25">
      <c r="A111" s="60" t="s">
        <v>686</v>
      </c>
      <c r="B111" s="44" t="s">
        <v>556</v>
      </c>
      <c r="C111" s="67">
        <v>360000</v>
      </c>
      <c r="D111" s="67">
        <v>360000</v>
      </c>
      <c r="E111" s="67">
        <v>360000</v>
      </c>
    </row>
    <row r="112" spans="1:5" x14ac:dyDescent="0.25">
      <c r="A112" s="60" t="s">
        <v>687</v>
      </c>
      <c r="B112" s="44" t="s">
        <v>588</v>
      </c>
      <c r="C112" s="67">
        <v>747422</v>
      </c>
      <c r="D112" s="67">
        <v>747422</v>
      </c>
      <c r="E112" s="67">
        <v>2375260.96</v>
      </c>
    </row>
    <row r="113" spans="1:5" x14ac:dyDescent="0.25">
      <c r="A113" s="60" t="s">
        <v>688</v>
      </c>
      <c r="B113" s="44" t="s">
        <v>560</v>
      </c>
      <c r="C113" s="67">
        <v>4744226</v>
      </c>
      <c r="D113" s="67">
        <v>4744226</v>
      </c>
      <c r="E113" s="67">
        <v>23752609.539999999</v>
      </c>
    </row>
    <row r="114" spans="1:5" x14ac:dyDescent="0.25">
      <c r="A114" s="60" t="s">
        <v>689</v>
      </c>
      <c r="B114" s="44" t="s">
        <v>561</v>
      </c>
      <c r="C114" s="67">
        <v>200000000</v>
      </c>
      <c r="D114" s="67">
        <v>150000000</v>
      </c>
      <c r="E114" s="67">
        <v>180000000</v>
      </c>
    </row>
    <row r="115" spans="1:5" x14ac:dyDescent="0.25">
      <c r="A115" s="60" t="s">
        <v>690</v>
      </c>
      <c r="B115" s="44" t="s">
        <v>562</v>
      </c>
      <c r="C115" s="67">
        <v>475920</v>
      </c>
      <c r="D115" s="67">
        <v>475920</v>
      </c>
      <c r="E115" s="67">
        <v>475920</v>
      </c>
    </row>
    <row r="116" spans="1:5" x14ac:dyDescent="0.25">
      <c r="A116" s="60" t="s">
        <v>691</v>
      </c>
      <c r="B116" s="44" t="s">
        <v>563</v>
      </c>
      <c r="C116" s="67">
        <v>51700000</v>
      </c>
      <c r="D116" s="67">
        <v>30656897.800000001</v>
      </c>
      <c r="E116" s="67">
        <v>31000000</v>
      </c>
    </row>
    <row r="117" spans="1:5" x14ac:dyDescent="0.25">
      <c r="A117" s="60" t="s">
        <v>692</v>
      </c>
      <c r="B117" s="44" t="s">
        <v>564</v>
      </c>
      <c r="C117" s="67">
        <v>2400000</v>
      </c>
      <c r="D117" s="67">
        <v>2400000</v>
      </c>
      <c r="E117" s="67">
        <v>2400000</v>
      </c>
    </row>
    <row r="118" spans="1:5" x14ac:dyDescent="0.25">
      <c r="A118" s="60" t="s">
        <v>693</v>
      </c>
      <c r="B118" s="44" t="s">
        <v>565</v>
      </c>
      <c r="C118" s="67">
        <v>20000000</v>
      </c>
      <c r="D118" s="67">
        <v>12000000</v>
      </c>
      <c r="E118" s="67">
        <v>15500000</v>
      </c>
    </row>
    <row r="119" spans="1:5" x14ac:dyDescent="0.25">
      <c r="A119" s="60" t="s">
        <v>694</v>
      </c>
      <c r="B119" s="44" t="s">
        <v>566</v>
      </c>
      <c r="C119" s="67">
        <v>703208</v>
      </c>
      <c r="D119" s="67">
        <v>703208</v>
      </c>
      <c r="E119" s="67">
        <v>4750521.91</v>
      </c>
    </row>
    <row r="120" spans="1:5" x14ac:dyDescent="0.25">
      <c r="A120" s="60" t="s">
        <v>695</v>
      </c>
      <c r="B120" s="44" t="s">
        <v>567</v>
      </c>
      <c r="C120" s="67">
        <v>703208</v>
      </c>
      <c r="D120" s="67">
        <v>703208</v>
      </c>
      <c r="E120" s="67">
        <v>7232565.3600000003</v>
      </c>
    </row>
    <row r="121" spans="1:5" x14ac:dyDescent="0.25">
      <c r="A121" s="60" t="s">
        <v>696</v>
      </c>
      <c r="B121" s="71" t="s">
        <v>807</v>
      </c>
      <c r="C121" s="72">
        <v>8363336</v>
      </c>
      <c r="D121" s="72">
        <v>8363336</v>
      </c>
      <c r="E121" s="72">
        <v>8363336</v>
      </c>
    </row>
    <row r="122" spans="1:5" x14ac:dyDescent="0.25">
      <c r="A122" s="60" t="s">
        <v>697</v>
      </c>
      <c r="B122" s="44" t="s">
        <v>589</v>
      </c>
      <c r="C122" s="67">
        <v>240000</v>
      </c>
      <c r="D122" s="67">
        <v>240000</v>
      </c>
      <c r="E122" s="67">
        <v>72000</v>
      </c>
    </row>
    <row r="123" spans="1:5" x14ac:dyDescent="0.25">
      <c r="A123" s="60" t="s">
        <v>698</v>
      </c>
      <c r="B123" s="44" t="s">
        <v>590</v>
      </c>
      <c r="C123" s="67">
        <v>60000</v>
      </c>
      <c r="D123" s="67">
        <v>60000</v>
      </c>
      <c r="E123" s="67">
        <v>60000</v>
      </c>
    </row>
    <row r="124" spans="1:5" x14ac:dyDescent="0.25">
      <c r="A124" s="60" t="s">
        <v>699</v>
      </c>
      <c r="B124" s="44" t="s">
        <v>591</v>
      </c>
      <c r="C124" s="67">
        <v>120000</v>
      </c>
      <c r="D124" s="67">
        <v>120000</v>
      </c>
      <c r="E124" s="67">
        <v>120000</v>
      </c>
    </row>
    <row r="125" spans="1:5" x14ac:dyDescent="0.25">
      <c r="A125" s="60" t="s">
        <v>700</v>
      </c>
      <c r="B125" s="44" t="s">
        <v>592</v>
      </c>
      <c r="C125" s="67">
        <v>35254</v>
      </c>
      <c r="D125" s="67">
        <v>35254</v>
      </c>
      <c r="E125" s="67">
        <v>35254</v>
      </c>
    </row>
    <row r="126" spans="1:5" hidden="1" x14ac:dyDescent="0.25">
      <c r="A126" s="60" t="s">
        <v>700</v>
      </c>
      <c r="B126" s="44"/>
      <c r="C126" s="67"/>
      <c r="D126" s="67"/>
      <c r="E126" s="67"/>
    </row>
    <row r="127" spans="1:5" hidden="1" x14ac:dyDescent="0.25">
      <c r="B127" s="71"/>
      <c r="C127" s="72"/>
      <c r="D127" s="72"/>
      <c r="E127" s="72"/>
    </row>
    <row r="128" spans="1:5"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ipp8iF7mUe3MLrpYyJy9mwDRZ4HIEQ/t76kGArkEka1LQgQSaVgFmNKceyOmfoB8xtkqagUO0vptzeWIo9oBGA==" saltValue="Oczt8WcyJkWJFjT+Gt20yg==" spinCount="100000" sheet="1" objects="1" scenarios="1" formatColumns="0" formatRows="0" selectLockedCells="1"/>
  <mergeCells count="6">
    <mergeCell ref="A106:E106"/>
    <mergeCell ref="A3:E3"/>
    <mergeCell ref="A4:E4"/>
    <mergeCell ref="A5:E5"/>
    <mergeCell ref="A104:E104"/>
    <mergeCell ref="A105:E105"/>
  </mergeCells>
  <pageMargins left="0.51181102362204722" right="0.51181102362204722" top="0.74803149606299213" bottom="0.74803149606299213" header="0.31496062992125984" footer="0.31496062992125984"/>
  <pageSetup scale="71" firstPageNumber="43" orientation="landscape" useFirstPageNumber="1" r:id="rId1"/>
  <headerFooter>
    <oddFooter>Page &amp;P</oddFooter>
  </headerFooter>
  <rowBreaks count="1" manualBreakCount="1">
    <brk id="10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dimension ref="A1:F300"/>
  <sheetViews>
    <sheetView view="pageBreakPreview" topLeftCell="A91" zoomScale="80" zoomScaleNormal="120" zoomScaleSheetLayoutView="80" workbookViewId="0">
      <selection sqref="A1:F1"/>
    </sheetView>
  </sheetViews>
  <sheetFormatPr defaultColWidth="8.88671875" defaultRowHeight="15" x14ac:dyDescent="0.25"/>
  <cols>
    <col min="1" max="1" width="22.33203125" style="49" bestFit="1" customWidth="1"/>
    <col min="2" max="2" width="13.109375" style="49" bestFit="1" customWidth="1"/>
    <col min="3" max="3" width="44.5546875" style="49" bestFit="1" customWidth="1"/>
    <col min="4" max="6" width="25.44140625" style="49" bestFit="1" customWidth="1"/>
    <col min="7" max="16384" width="8.88671875" style="49"/>
  </cols>
  <sheetData>
    <row r="1" spans="1:6" x14ac:dyDescent="0.25">
      <c r="A1" s="81" t="s">
        <v>143</v>
      </c>
      <c r="B1" s="81"/>
      <c r="C1" s="81"/>
      <c r="D1" s="81"/>
      <c r="E1" s="81"/>
      <c r="F1" s="81"/>
    </row>
    <row r="2" spans="1:6" x14ac:dyDescent="0.25">
      <c r="A2" s="82" t="s">
        <v>736</v>
      </c>
      <c r="B2" s="82"/>
      <c r="C2" s="82"/>
      <c r="D2" s="82"/>
      <c r="E2" s="82"/>
      <c r="F2" s="82"/>
    </row>
    <row r="3" spans="1:6" x14ac:dyDescent="0.25">
      <c r="A3" s="82" t="s">
        <v>673</v>
      </c>
      <c r="B3" s="82"/>
      <c r="C3" s="82"/>
      <c r="D3" s="82"/>
      <c r="E3" s="82"/>
      <c r="F3" s="82"/>
    </row>
    <row r="5" spans="1:6" ht="45" x14ac:dyDescent="0.25">
      <c r="A5" s="50" t="s">
        <v>145</v>
      </c>
      <c r="B5" s="50" t="s">
        <v>144</v>
      </c>
      <c r="C5" s="50" t="s">
        <v>112</v>
      </c>
      <c r="D5" s="50" t="s">
        <v>593</v>
      </c>
      <c r="E5" s="50" t="s">
        <v>594</v>
      </c>
      <c r="F5" s="50" t="s">
        <v>595</v>
      </c>
    </row>
    <row r="6" spans="1:6" s="1" customFormat="1" x14ac:dyDescent="0.25">
      <c r="A6" s="8" t="s">
        <v>602</v>
      </c>
      <c r="B6" s="4">
        <v>3</v>
      </c>
      <c r="C6" s="5" t="s">
        <v>113</v>
      </c>
      <c r="D6" s="11">
        <f>D7+D11+D16+D22+D28+D37+D44+D56+D63+D69</f>
        <v>0</v>
      </c>
      <c r="E6" s="11">
        <f>E7+E11+E16+E22+E28+E37+E44+E56+E63+E69</f>
        <v>0</v>
      </c>
      <c r="F6" s="11">
        <f>F7+F11+F16+F22+F28+F37+F44+F56+F63+F69</f>
        <v>2099193815.2399998</v>
      </c>
    </row>
    <row r="7" spans="1:6" s="1" customFormat="1" x14ac:dyDescent="0.25">
      <c r="A7" s="5"/>
      <c r="B7" s="4">
        <v>32010100</v>
      </c>
      <c r="C7" s="5" t="s">
        <v>114</v>
      </c>
      <c r="D7" s="11">
        <f>SUM(D8:D10)</f>
        <v>0</v>
      </c>
      <c r="E7" s="11">
        <f t="shared" ref="E7:F7" si="0">SUM(E8:E10)</f>
        <v>0</v>
      </c>
      <c r="F7" s="11">
        <f t="shared" si="0"/>
        <v>0</v>
      </c>
    </row>
    <row r="8" spans="1:6" x14ac:dyDescent="0.25">
      <c r="A8" s="42" t="s">
        <v>603</v>
      </c>
      <c r="B8" s="43">
        <v>32010101</v>
      </c>
      <c r="C8" s="44" t="s">
        <v>115</v>
      </c>
      <c r="D8" s="45"/>
      <c r="E8" s="45"/>
      <c r="F8" s="45"/>
    </row>
    <row r="9" spans="1:6" x14ac:dyDescent="0.25">
      <c r="A9" s="42"/>
      <c r="B9" s="43"/>
      <c r="C9" s="44" t="s">
        <v>705</v>
      </c>
      <c r="D9" s="45"/>
      <c r="E9" s="45"/>
      <c r="F9" s="45"/>
    </row>
    <row r="10" spans="1:6" hidden="1" x14ac:dyDescent="0.25">
      <c r="A10" s="44"/>
      <c r="B10" s="43"/>
      <c r="C10" s="44"/>
      <c r="D10" s="45"/>
      <c r="E10" s="45"/>
      <c r="F10" s="45"/>
    </row>
    <row r="11" spans="1:6" s="1" customFormat="1" x14ac:dyDescent="0.25">
      <c r="A11" s="5"/>
      <c r="B11" s="4">
        <v>32010200</v>
      </c>
      <c r="C11" s="5" t="s">
        <v>116</v>
      </c>
      <c r="D11" s="11">
        <f>SUM(D12:D14)</f>
        <v>0</v>
      </c>
      <c r="E11" s="11">
        <f t="shared" ref="E11:F11" si="1">SUM(E12:E14)</f>
        <v>0</v>
      </c>
      <c r="F11" s="11">
        <f t="shared" si="1"/>
        <v>1899193815.2399998</v>
      </c>
    </row>
    <row r="12" spans="1:6" x14ac:dyDescent="0.25">
      <c r="A12" s="42" t="s">
        <v>604</v>
      </c>
      <c r="B12" s="43">
        <v>32010202</v>
      </c>
      <c r="C12" s="44" t="s">
        <v>117</v>
      </c>
      <c r="D12" s="45"/>
      <c r="E12" s="45"/>
      <c r="F12" s="45"/>
    </row>
    <row r="13" spans="1:6" x14ac:dyDescent="0.25">
      <c r="A13" s="42" t="s">
        <v>829</v>
      </c>
      <c r="B13" s="43">
        <v>32010220</v>
      </c>
      <c r="C13" s="44" t="s">
        <v>568</v>
      </c>
      <c r="D13" s="45">
        <v>0</v>
      </c>
      <c r="E13" s="45">
        <v>0</v>
      </c>
      <c r="F13" s="68">
        <v>400000000</v>
      </c>
    </row>
    <row r="14" spans="1:6" s="1" customFormat="1" x14ac:dyDescent="0.25">
      <c r="A14" s="65" t="s">
        <v>628</v>
      </c>
      <c r="B14" s="6">
        <v>32010221</v>
      </c>
      <c r="C14" s="7" t="s">
        <v>680</v>
      </c>
      <c r="D14" s="66">
        <f>SUM(D78:D98)</f>
        <v>0</v>
      </c>
      <c r="E14" s="66">
        <f>SUM(E78:E98)</f>
        <v>0</v>
      </c>
      <c r="F14" s="66">
        <f>SUM(F78:F98)</f>
        <v>1499193815.2399998</v>
      </c>
    </row>
    <row r="15" spans="1:6" hidden="1" x14ac:dyDescent="0.25">
      <c r="A15" s="48"/>
      <c r="B15" s="48"/>
      <c r="C15" s="48"/>
      <c r="D15" s="48"/>
      <c r="E15" s="48"/>
      <c r="F15" s="48"/>
    </row>
    <row r="16" spans="1:6" s="1" customFormat="1" x14ac:dyDescent="0.25">
      <c r="A16" s="5"/>
      <c r="B16" s="4">
        <v>320103</v>
      </c>
      <c r="C16" s="5" t="s">
        <v>118</v>
      </c>
      <c r="D16" s="11">
        <f>SUM(D17:D21)</f>
        <v>0</v>
      </c>
      <c r="E16" s="11">
        <f>SUM(E17:E21)</f>
        <v>0</v>
      </c>
      <c r="F16" s="11">
        <f>SUM(F17:F21)</f>
        <v>0</v>
      </c>
    </row>
    <row r="17" spans="1:6" x14ac:dyDescent="0.25">
      <c r="A17" s="42" t="s">
        <v>603</v>
      </c>
      <c r="B17" s="43">
        <v>32010301</v>
      </c>
      <c r="C17" s="44" t="s">
        <v>119</v>
      </c>
      <c r="D17" s="45"/>
      <c r="E17" s="45"/>
      <c r="F17" s="45"/>
    </row>
    <row r="18" spans="1:6" hidden="1" x14ac:dyDescent="0.25">
      <c r="A18" s="44"/>
      <c r="B18" s="43"/>
      <c r="C18" s="44"/>
      <c r="D18" s="45"/>
      <c r="E18" s="45"/>
      <c r="F18" s="45"/>
    </row>
    <row r="19" spans="1:6" hidden="1" x14ac:dyDescent="0.25">
      <c r="A19" s="44"/>
      <c r="B19" s="43"/>
      <c r="C19" s="44"/>
      <c r="D19" s="45"/>
      <c r="E19" s="45"/>
      <c r="F19" s="45"/>
    </row>
    <row r="20" spans="1:6" hidden="1" x14ac:dyDescent="0.25">
      <c r="A20" s="44"/>
      <c r="B20" s="43"/>
      <c r="C20" s="44"/>
      <c r="D20" s="45"/>
      <c r="E20" s="45"/>
      <c r="F20" s="45"/>
    </row>
    <row r="21" spans="1:6" hidden="1" x14ac:dyDescent="0.25">
      <c r="A21" s="44"/>
      <c r="B21" s="43"/>
      <c r="C21" s="44"/>
      <c r="D21" s="45"/>
      <c r="E21" s="45"/>
      <c r="F21" s="45"/>
    </row>
    <row r="22" spans="1:6" s="1" customFormat="1" x14ac:dyDescent="0.25">
      <c r="A22" s="5"/>
      <c r="B22" s="4">
        <v>32010400</v>
      </c>
      <c r="C22" s="5" t="s">
        <v>120</v>
      </c>
      <c r="D22" s="11">
        <f>SUM(D23:D27)</f>
        <v>0</v>
      </c>
      <c r="E22" s="11">
        <f t="shared" ref="E22:F22" si="2">SUM(E23:E27)</f>
        <v>0</v>
      </c>
      <c r="F22" s="11">
        <f t="shared" si="2"/>
        <v>0</v>
      </c>
    </row>
    <row r="23" spans="1:6" x14ac:dyDescent="0.25">
      <c r="A23" s="42" t="s">
        <v>830</v>
      </c>
      <c r="B23" s="43">
        <v>32010405</v>
      </c>
      <c r="C23" s="44" t="s">
        <v>121</v>
      </c>
      <c r="D23" s="45"/>
      <c r="E23" s="45"/>
      <c r="F23" s="45"/>
    </row>
    <row r="24" spans="1:6" x14ac:dyDescent="0.25">
      <c r="A24" s="42" t="s">
        <v>831</v>
      </c>
      <c r="B24" s="43">
        <v>32010406</v>
      </c>
      <c r="C24" s="44" t="s">
        <v>122</v>
      </c>
      <c r="D24" s="45"/>
      <c r="E24" s="45"/>
      <c r="F24" s="45"/>
    </row>
    <row r="25" spans="1:6" x14ac:dyDescent="0.25">
      <c r="A25" s="42" t="s">
        <v>832</v>
      </c>
      <c r="B25" s="43">
        <v>32010407</v>
      </c>
      <c r="C25" s="44" t="s">
        <v>123</v>
      </c>
      <c r="D25" s="45"/>
      <c r="E25" s="45"/>
      <c r="F25" s="45"/>
    </row>
    <row r="26" spans="1:6" x14ac:dyDescent="0.25">
      <c r="A26" s="42" t="s">
        <v>833</v>
      </c>
      <c r="B26" s="43">
        <v>32010408</v>
      </c>
      <c r="C26" s="44" t="s">
        <v>124</v>
      </c>
      <c r="D26" s="45"/>
      <c r="E26" s="45"/>
      <c r="F26" s="45"/>
    </row>
    <row r="27" spans="1:6" hidden="1" x14ac:dyDescent="0.25">
      <c r="A27" s="44"/>
      <c r="B27" s="43"/>
      <c r="C27" s="44"/>
      <c r="D27" s="45"/>
      <c r="E27" s="45"/>
      <c r="F27" s="45"/>
    </row>
    <row r="28" spans="1:6" s="1" customFormat="1" x14ac:dyDescent="0.25">
      <c r="A28" s="5"/>
      <c r="B28" s="4">
        <v>320105</v>
      </c>
      <c r="C28" s="5" t="s">
        <v>125</v>
      </c>
      <c r="D28" s="11">
        <f>SUM(D29:D36)</f>
        <v>0</v>
      </c>
      <c r="E28" s="11">
        <f t="shared" ref="E28:F28" si="3">SUM(E29:E36)</f>
        <v>0</v>
      </c>
      <c r="F28" s="11">
        <f t="shared" si="3"/>
        <v>0</v>
      </c>
    </row>
    <row r="29" spans="1:6" x14ac:dyDescent="0.25">
      <c r="A29" s="42" t="s">
        <v>603</v>
      </c>
      <c r="B29" s="43">
        <v>32010501</v>
      </c>
      <c r="C29" s="44" t="s">
        <v>126</v>
      </c>
      <c r="D29" s="45"/>
      <c r="E29" s="45"/>
      <c r="F29" s="45"/>
    </row>
    <row r="30" spans="1:6" hidden="1" x14ac:dyDescent="0.25">
      <c r="A30" s="44"/>
      <c r="B30" s="43"/>
      <c r="C30" s="44"/>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hidden="1" x14ac:dyDescent="0.25">
      <c r="A34" s="46"/>
      <c r="B34" s="47"/>
      <c r="C34" s="46"/>
      <c r="D34" s="45"/>
      <c r="E34" s="45"/>
      <c r="F34" s="45"/>
    </row>
    <row r="35" spans="1:6" hidden="1" x14ac:dyDescent="0.25">
      <c r="A35" s="46"/>
      <c r="B35" s="47"/>
      <c r="C35" s="46"/>
      <c r="D35" s="45"/>
      <c r="E35" s="45"/>
      <c r="F35" s="45"/>
    </row>
    <row r="36" spans="1:6" hidden="1" x14ac:dyDescent="0.25">
      <c r="A36" s="46"/>
      <c r="B36" s="47"/>
      <c r="C36" s="46"/>
      <c r="D36" s="45"/>
      <c r="E36" s="45"/>
      <c r="F36" s="45"/>
    </row>
    <row r="37" spans="1:6" s="1" customFormat="1" x14ac:dyDescent="0.25">
      <c r="A37" s="5"/>
      <c r="B37" s="4">
        <v>320106</v>
      </c>
      <c r="C37" s="5" t="s">
        <v>127</v>
      </c>
      <c r="D37" s="11">
        <f>SUM(D38:D43)</f>
        <v>0</v>
      </c>
      <c r="E37" s="11">
        <f t="shared" ref="E37:F37" si="4">SUM(E38:E43)</f>
        <v>0</v>
      </c>
      <c r="F37" s="11">
        <f t="shared" si="4"/>
        <v>0</v>
      </c>
    </row>
    <row r="38" spans="1:6" x14ac:dyDescent="0.25">
      <c r="A38" s="42" t="s">
        <v>603</v>
      </c>
      <c r="B38" s="43">
        <v>32010601</v>
      </c>
      <c r="C38" s="44" t="s">
        <v>128</v>
      </c>
      <c r="D38" s="45"/>
      <c r="E38" s="45"/>
      <c r="F38" s="45"/>
    </row>
    <row r="39" spans="1:6" x14ac:dyDescent="0.25">
      <c r="A39" s="42" t="s">
        <v>604</v>
      </c>
      <c r="B39" s="43">
        <v>32010602</v>
      </c>
      <c r="C39" s="44" t="s">
        <v>129</v>
      </c>
      <c r="D39" s="45"/>
      <c r="E39" s="45"/>
      <c r="F39" s="45"/>
    </row>
    <row r="40" spans="1:6" hidden="1" x14ac:dyDescent="0.25">
      <c r="A40" s="44"/>
      <c r="B40" s="43"/>
      <c r="C40" s="44"/>
      <c r="D40" s="45"/>
      <c r="E40" s="45"/>
      <c r="F40" s="45"/>
    </row>
    <row r="41" spans="1:6" hidden="1" x14ac:dyDescent="0.25">
      <c r="A41" s="44"/>
      <c r="B41" s="43"/>
      <c r="C41" s="44"/>
      <c r="D41" s="45"/>
      <c r="E41" s="45"/>
      <c r="F41" s="45"/>
    </row>
    <row r="42" spans="1:6" hidden="1" x14ac:dyDescent="0.25">
      <c r="A42" s="44"/>
      <c r="B42" s="43"/>
      <c r="C42" s="44"/>
      <c r="D42" s="45"/>
      <c r="E42" s="45"/>
      <c r="F42" s="45"/>
    </row>
    <row r="43" spans="1:6" hidden="1" x14ac:dyDescent="0.25">
      <c r="A43" s="44"/>
      <c r="B43" s="43"/>
      <c r="C43" s="44"/>
      <c r="D43" s="45"/>
      <c r="E43" s="45"/>
      <c r="F43" s="45"/>
    </row>
    <row r="44" spans="1:6" s="1" customFormat="1" x14ac:dyDescent="0.25">
      <c r="A44" s="5"/>
      <c r="B44" s="4">
        <v>320109</v>
      </c>
      <c r="C44" s="5" t="s">
        <v>130</v>
      </c>
      <c r="D44" s="11">
        <f>SUM(D45:D55)</f>
        <v>0</v>
      </c>
      <c r="E44" s="11">
        <f t="shared" ref="E44:F44" si="5">SUM(E45:E55)</f>
        <v>0</v>
      </c>
      <c r="F44" s="11">
        <f t="shared" si="5"/>
        <v>0</v>
      </c>
    </row>
    <row r="45" spans="1:6" x14ac:dyDescent="0.25">
      <c r="A45" s="42" t="s">
        <v>627</v>
      </c>
      <c r="B45" s="43">
        <v>32010903</v>
      </c>
      <c r="C45" s="44" t="s">
        <v>131</v>
      </c>
      <c r="D45" s="45"/>
      <c r="E45" s="45"/>
      <c r="F45" s="45"/>
    </row>
    <row r="46" spans="1:6" hidden="1" x14ac:dyDescent="0.25">
      <c r="A46" s="44"/>
      <c r="B46" s="43"/>
      <c r="C46" s="44"/>
      <c r="D46" s="45"/>
      <c r="E46" s="45"/>
      <c r="F46" s="45"/>
    </row>
    <row r="47" spans="1:6" x14ac:dyDescent="0.25">
      <c r="A47" s="42" t="s">
        <v>628</v>
      </c>
      <c r="B47" s="43">
        <v>32010904</v>
      </c>
      <c r="C47" s="44" t="s">
        <v>132</v>
      </c>
      <c r="D47" s="45"/>
      <c r="E47" s="45"/>
      <c r="F47" s="45"/>
    </row>
    <row r="48" spans="1:6" hidden="1" x14ac:dyDescent="0.25">
      <c r="A48" s="44"/>
      <c r="B48" s="43"/>
      <c r="C48" s="44"/>
      <c r="D48" s="45"/>
      <c r="E48" s="45"/>
      <c r="F48" s="45"/>
    </row>
    <row r="49" spans="1:6" x14ac:dyDescent="0.25">
      <c r="A49" s="42" t="s">
        <v>629</v>
      </c>
      <c r="B49" s="43">
        <v>32010935</v>
      </c>
      <c r="C49" s="44" t="s">
        <v>133</v>
      </c>
      <c r="D49" s="45"/>
      <c r="E49" s="45"/>
      <c r="F49" s="45"/>
    </row>
    <row r="50" spans="1:6" hidden="1" x14ac:dyDescent="0.25">
      <c r="A50" s="44"/>
      <c r="B50" s="43"/>
      <c r="C50" s="44"/>
      <c r="D50" s="45"/>
      <c r="E50" s="45"/>
      <c r="F50" s="45"/>
    </row>
    <row r="51" spans="1:6" hidden="1" x14ac:dyDescent="0.25">
      <c r="A51" s="44"/>
      <c r="B51" s="43"/>
      <c r="C51" s="44"/>
      <c r="D51" s="45"/>
      <c r="E51" s="45"/>
      <c r="F51" s="45"/>
    </row>
    <row r="52" spans="1:6" hidden="1" x14ac:dyDescent="0.25">
      <c r="A52" s="44"/>
      <c r="B52" s="43"/>
      <c r="C52" s="44"/>
      <c r="D52" s="45"/>
      <c r="E52" s="45"/>
      <c r="F52" s="45"/>
    </row>
    <row r="53" spans="1:6" x14ac:dyDescent="0.25">
      <c r="A53" s="42" t="s">
        <v>630</v>
      </c>
      <c r="B53" s="43">
        <v>32010936</v>
      </c>
      <c r="C53" s="44" t="s">
        <v>134</v>
      </c>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320201</v>
      </c>
      <c r="C56" s="5" t="s">
        <v>146</v>
      </c>
      <c r="D56" s="11">
        <f>SUM(D57:D62)</f>
        <v>0</v>
      </c>
      <c r="E56" s="11">
        <f t="shared" ref="E56:F56" si="6">SUM(E57:E62)</f>
        <v>0</v>
      </c>
      <c r="F56" s="11">
        <f t="shared" si="6"/>
        <v>200000000</v>
      </c>
    </row>
    <row r="57" spans="1:6" x14ac:dyDescent="0.25">
      <c r="A57" s="42" t="s">
        <v>603</v>
      </c>
      <c r="B57" s="43">
        <v>32020101</v>
      </c>
      <c r="C57" s="44" t="s">
        <v>135</v>
      </c>
      <c r="D57" s="45"/>
      <c r="E57" s="45"/>
      <c r="F57" s="45"/>
    </row>
    <row r="58" spans="1:6" x14ac:dyDescent="0.25">
      <c r="A58" s="42" t="s">
        <v>604</v>
      </c>
      <c r="B58" s="43">
        <v>32020102</v>
      </c>
      <c r="C58" s="44" t="s">
        <v>773</v>
      </c>
      <c r="D58" s="45">
        <v>0</v>
      </c>
      <c r="E58" s="45">
        <v>0</v>
      </c>
      <c r="F58" s="45">
        <v>200000000</v>
      </c>
    </row>
    <row r="59" spans="1:6" x14ac:dyDescent="0.25">
      <c r="A59" s="42" t="s">
        <v>604</v>
      </c>
      <c r="B59" s="43">
        <v>32020102</v>
      </c>
      <c r="C59" s="44" t="s">
        <v>136</v>
      </c>
      <c r="D59" s="45"/>
      <c r="E59" s="45"/>
      <c r="F59" s="45"/>
    </row>
    <row r="60" spans="1:6" hidden="1" x14ac:dyDescent="0.25">
      <c r="A60" s="44"/>
      <c r="B60" s="43"/>
      <c r="C60" s="44"/>
      <c r="D60" s="45"/>
      <c r="E60" s="45"/>
      <c r="F60" s="45"/>
    </row>
    <row r="61" spans="1:6" x14ac:dyDescent="0.25">
      <c r="A61" s="42" t="s">
        <v>628</v>
      </c>
      <c r="B61" s="43">
        <v>32020104</v>
      </c>
      <c r="C61" s="44" t="s">
        <v>137</v>
      </c>
      <c r="D61" s="45"/>
      <c r="E61" s="45"/>
      <c r="F61" s="45"/>
    </row>
    <row r="62" spans="1:6" hidden="1" x14ac:dyDescent="0.25">
      <c r="A62" s="44"/>
      <c r="B62" s="43"/>
      <c r="C62" s="44"/>
      <c r="D62" s="45"/>
      <c r="E62" s="45"/>
      <c r="F62" s="45"/>
    </row>
    <row r="63" spans="1:6" s="1" customFormat="1" x14ac:dyDescent="0.25">
      <c r="A63" s="5"/>
      <c r="B63" s="4">
        <v>320301</v>
      </c>
      <c r="C63" s="5" t="s">
        <v>138</v>
      </c>
      <c r="D63" s="11">
        <f>SUM(D64:D68)</f>
        <v>0</v>
      </c>
      <c r="E63" s="11">
        <f>SUM(E64:E68)</f>
        <v>0</v>
      </c>
      <c r="F63" s="11">
        <f>SUM(F64:F68)</f>
        <v>0</v>
      </c>
    </row>
    <row r="64" spans="1:6" x14ac:dyDescent="0.25">
      <c r="A64" s="42" t="s">
        <v>603</v>
      </c>
      <c r="B64" s="43">
        <v>32030101</v>
      </c>
      <c r="C64" s="44" t="s">
        <v>139</v>
      </c>
      <c r="D64" s="45"/>
      <c r="E64" s="45"/>
      <c r="F64" s="45"/>
    </row>
    <row r="65" spans="1:6" x14ac:dyDescent="0.25">
      <c r="A65" s="42" t="s">
        <v>834</v>
      </c>
      <c r="B65" s="43">
        <v>32030109</v>
      </c>
      <c r="C65" s="44" t="s">
        <v>140</v>
      </c>
      <c r="D65" s="45"/>
      <c r="E65" s="45"/>
      <c r="F65" s="45"/>
    </row>
    <row r="66" spans="1:6" x14ac:dyDescent="0.25">
      <c r="A66" s="42" t="s">
        <v>835</v>
      </c>
      <c r="B66" s="43">
        <v>32030110</v>
      </c>
      <c r="C66" s="44" t="s">
        <v>141</v>
      </c>
      <c r="D66" s="45"/>
      <c r="E66" s="45"/>
      <c r="F66" s="45"/>
    </row>
    <row r="67" spans="1:6" hidden="1" x14ac:dyDescent="0.25">
      <c r="A67" s="46"/>
      <c r="B67" s="47"/>
      <c r="C67" s="46"/>
      <c r="D67" s="45"/>
      <c r="E67" s="45"/>
      <c r="F67" s="45"/>
    </row>
    <row r="68" spans="1:6" hidden="1" x14ac:dyDescent="0.25">
      <c r="A68" s="46"/>
      <c r="B68" s="47"/>
      <c r="C68" s="46"/>
      <c r="D68" s="45"/>
      <c r="E68" s="45"/>
      <c r="F68" s="45"/>
    </row>
    <row r="69" spans="1:6" s="1" customFormat="1" x14ac:dyDescent="0.25">
      <c r="A69" s="5"/>
      <c r="B69" s="4">
        <v>32011000</v>
      </c>
      <c r="C69" s="5" t="s">
        <v>142</v>
      </c>
      <c r="D69" s="11">
        <f>SUM(D70:D71)</f>
        <v>0</v>
      </c>
      <c r="E69" s="11">
        <f t="shared" ref="E69:F69" si="7">SUM(E70:E71)</f>
        <v>0</v>
      </c>
      <c r="F69" s="11">
        <f t="shared" si="7"/>
        <v>0</v>
      </c>
    </row>
    <row r="70" spans="1:6" hidden="1" x14ac:dyDescent="0.25">
      <c r="A70" s="42"/>
      <c r="B70" s="46"/>
      <c r="C70" s="46"/>
      <c r="D70" s="45"/>
      <c r="E70" s="45"/>
      <c r="F70" s="45"/>
    </row>
    <row r="71" spans="1:6" hidden="1" x14ac:dyDescent="0.25">
      <c r="A71" s="46"/>
      <c r="B71" s="46"/>
      <c r="C71" s="46"/>
      <c r="D71" s="45"/>
      <c r="E71" s="45"/>
      <c r="F71" s="45"/>
    </row>
    <row r="73" spans="1:6" x14ac:dyDescent="0.25">
      <c r="A73" s="81" t="s">
        <v>702</v>
      </c>
      <c r="B73" s="81"/>
      <c r="C73" s="81"/>
      <c r="D73" s="81"/>
      <c r="E73" s="81"/>
      <c r="F73" s="81"/>
    </row>
    <row r="74" spans="1:6" x14ac:dyDescent="0.25">
      <c r="A74" s="82" t="s">
        <v>737</v>
      </c>
      <c r="B74" s="82"/>
      <c r="C74" s="82"/>
      <c r="D74" s="82"/>
      <c r="E74" s="82"/>
      <c r="F74" s="82"/>
    </row>
    <row r="75" spans="1:6" x14ac:dyDescent="0.25">
      <c r="A75" s="82" t="s">
        <v>673</v>
      </c>
      <c r="B75" s="82"/>
      <c r="C75" s="82"/>
      <c r="D75" s="82"/>
      <c r="E75" s="82"/>
      <c r="F75" s="82"/>
    </row>
    <row r="77" spans="1:6" ht="45" x14ac:dyDescent="0.25">
      <c r="A77" s="50"/>
      <c r="B77" s="50" t="s">
        <v>701</v>
      </c>
      <c r="C77" s="50" t="s">
        <v>112</v>
      </c>
      <c r="D77" s="50" t="s">
        <v>593</v>
      </c>
      <c r="E77" s="50" t="s">
        <v>594</v>
      </c>
      <c r="F77" s="50" t="s">
        <v>595</v>
      </c>
    </row>
    <row r="78" spans="1:6" ht="45" x14ac:dyDescent="0.25">
      <c r="A78" s="42"/>
      <c r="B78" s="43" t="s">
        <v>683</v>
      </c>
      <c r="C78" s="44" t="s">
        <v>569</v>
      </c>
      <c r="D78" s="45"/>
      <c r="E78" s="45"/>
      <c r="F78" s="68">
        <v>205882352.94</v>
      </c>
    </row>
    <row r="79" spans="1:6" ht="30" x14ac:dyDescent="0.25">
      <c r="A79" s="42"/>
      <c r="B79" s="43" t="s">
        <v>684</v>
      </c>
      <c r="C79" s="44" t="s">
        <v>570</v>
      </c>
      <c r="D79" s="45"/>
      <c r="E79" s="45"/>
      <c r="F79" s="68"/>
    </row>
    <row r="80" spans="1:6" ht="30" x14ac:dyDescent="0.25">
      <c r="A80" s="42"/>
      <c r="B80" s="43" t="s">
        <v>685</v>
      </c>
      <c r="C80" s="44" t="s">
        <v>571</v>
      </c>
      <c r="D80" s="45"/>
      <c r="E80" s="45"/>
      <c r="F80" s="68">
        <v>58823529.409999996</v>
      </c>
    </row>
    <row r="81" spans="1:6" ht="45" x14ac:dyDescent="0.25">
      <c r="A81" s="42"/>
      <c r="B81" s="43" t="s">
        <v>686</v>
      </c>
      <c r="C81" s="44" t="s">
        <v>573</v>
      </c>
      <c r="D81" s="45"/>
      <c r="E81" s="45"/>
      <c r="F81" s="68">
        <v>68627450.980000004</v>
      </c>
    </row>
    <row r="82" spans="1:6" ht="45" x14ac:dyDescent="0.25">
      <c r="A82" s="42"/>
      <c r="B82" s="43" t="s">
        <v>687</v>
      </c>
      <c r="C82" s="44" t="s">
        <v>572</v>
      </c>
      <c r="D82" s="45"/>
      <c r="E82" s="45"/>
      <c r="F82" s="68">
        <v>6862745.0999999996</v>
      </c>
    </row>
    <row r="83" spans="1:6" ht="30" x14ac:dyDescent="0.25">
      <c r="A83" s="42"/>
      <c r="B83" s="43" t="s">
        <v>688</v>
      </c>
      <c r="C83" s="44" t="s">
        <v>574</v>
      </c>
      <c r="D83" s="45"/>
      <c r="E83" s="45"/>
      <c r="F83" s="68">
        <v>68627450.980000004</v>
      </c>
    </row>
    <row r="84" spans="1:6" ht="45" x14ac:dyDescent="0.25">
      <c r="A84" s="42"/>
      <c r="B84" s="43" t="s">
        <v>689</v>
      </c>
      <c r="C84" s="44" t="s">
        <v>575</v>
      </c>
      <c r="D84" s="45"/>
      <c r="E84" s="45"/>
      <c r="F84" s="68">
        <v>217117647.06</v>
      </c>
    </row>
    <row r="85" spans="1:6" ht="30" x14ac:dyDescent="0.25">
      <c r="A85" s="42"/>
      <c r="B85" s="43" t="s">
        <v>690</v>
      </c>
      <c r="C85" s="44" t="s">
        <v>576</v>
      </c>
      <c r="D85" s="45"/>
      <c r="E85" s="45"/>
      <c r="F85" s="68">
        <v>147058823.53</v>
      </c>
    </row>
    <row r="86" spans="1:6" ht="30" x14ac:dyDescent="0.25">
      <c r="A86" s="42"/>
      <c r="B86" s="43" t="s">
        <v>691</v>
      </c>
      <c r="C86" s="44" t="s">
        <v>577</v>
      </c>
      <c r="D86" s="45"/>
      <c r="E86" s="45"/>
      <c r="F86" s="68">
        <v>200000000</v>
      </c>
    </row>
    <row r="87" spans="1:6" ht="45" x14ac:dyDescent="0.25">
      <c r="A87" s="42"/>
      <c r="B87" s="43" t="s">
        <v>692</v>
      </c>
      <c r="C87" s="44" t="s">
        <v>578</v>
      </c>
      <c r="D87" s="45"/>
      <c r="E87" s="45"/>
      <c r="F87" s="68">
        <v>68627450.980000004</v>
      </c>
    </row>
    <row r="88" spans="1:6" ht="30" x14ac:dyDescent="0.25">
      <c r="A88" s="42"/>
      <c r="B88" s="43" t="s">
        <v>693</v>
      </c>
      <c r="C88" s="44" t="s">
        <v>579</v>
      </c>
      <c r="D88" s="45"/>
      <c r="E88" s="45"/>
      <c r="F88" s="68"/>
    </row>
    <row r="89" spans="1:6" ht="60" x14ac:dyDescent="0.25">
      <c r="A89" s="42"/>
      <c r="B89" s="43" t="s">
        <v>694</v>
      </c>
      <c r="C89" s="44" t="s">
        <v>580</v>
      </c>
      <c r="D89" s="45"/>
      <c r="E89" s="45"/>
      <c r="F89" s="68">
        <v>19000000</v>
      </c>
    </row>
    <row r="90" spans="1:6" ht="45" x14ac:dyDescent="0.25">
      <c r="A90" s="42"/>
      <c r="B90" s="43" t="s">
        <v>695</v>
      </c>
      <c r="C90" s="44" t="s">
        <v>581</v>
      </c>
      <c r="D90" s="45"/>
      <c r="E90" s="45"/>
      <c r="F90" s="68">
        <v>41176470.590000004</v>
      </c>
    </row>
    <row r="91" spans="1:6" ht="45" x14ac:dyDescent="0.25">
      <c r="A91" s="42"/>
      <c r="B91" s="43" t="s">
        <v>696</v>
      </c>
      <c r="C91" s="44" t="s">
        <v>582</v>
      </c>
      <c r="D91" s="45"/>
      <c r="E91" s="45"/>
      <c r="F91" s="68">
        <v>133147058.81999999</v>
      </c>
    </row>
    <row r="92" spans="1:6" ht="30" x14ac:dyDescent="0.25">
      <c r="A92" s="42"/>
      <c r="B92" s="43" t="s">
        <v>697</v>
      </c>
      <c r="C92" s="44" t="s">
        <v>583</v>
      </c>
      <c r="D92" s="45"/>
      <c r="E92" s="45"/>
      <c r="F92" s="68">
        <v>147058823.53</v>
      </c>
    </row>
    <row r="93" spans="1:6" ht="45" x14ac:dyDescent="0.25">
      <c r="A93" s="42"/>
      <c r="B93" s="43" t="s">
        <v>698</v>
      </c>
      <c r="C93" s="44" t="s">
        <v>584</v>
      </c>
      <c r="D93" s="45"/>
      <c r="E93" s="45"/>
      <c r="F93" s="68">
        <v>1166364.26</v>
      </c>
    </row>
    <row r="94" spans="1:6" x14ac:dyDescent="0.25">
      <c r="A94" s="42"/>
      <c r="B94" s="43" t="s">
        <v>699</v>
      </c>
      <c r="C94" s="44" t="s">
        <v>585</v>
      </c>
      <c r="D94" s="45"/>
      <c r="E94" s="45"/>
      <c r="F94" s="68">
        <v>65282352.939999998</v>
      </c>
    </row>
    <row r="95" spans="1:6" ht="30" x14ac:dyDescent="0.25">
      <c r="A95" s="42"/>
      <c r="B95" s="43" t="s">
        <v>700</v>
      </c>
      <c r="C95" s="44" t="s">
        <v>586</v>
      </c>
      <c r="D95" s="45"/>
      <c r="E95" s="45"/>
      <c r="F95" s="68">
        <v>44117647.060000002</v>
      </c>
    </row>
    <row r="96" spans="1:6" ht="45" x14ac:dyDescent="0.25">
      <c r="A96" s="42"/>
      <c r="B96" s="43" t="s">
        <v>703</v>
      </c>
      <c r="C96" s="44" t="s">
        <v>587</v>
      </c>
      <c r="D96" s="45"/>
      <c r="E96" s="45"/>
      <c r="F96" s="68">
        <v>6617647.0599999996</v>
      </c>
    </row>
    <row r="97" spans="1:6" hidden="1" x14ac:dyDescent="0.25">
      <c r="A97" s="46"/>
      <c r="B97" s="43"/>
      <c r="C97" s="44"/>
      <c r="D97" s="45"/>
      <c r="E97" s="45"/>
      <c r="F97" s="45"/>
    </row>
    <row r="98" spans="1:6" hidden="1" x14ac:dyDescent="0.25">
      <c r="A98" s="46"/>
      <c r="B98" s="43"/>
      <c r="C98" s="44"/>
      <c r="D98" s="45"/>
      <c r="E98" s="45"/>
      <c r="F98" s="45"/>
    </row>
    <row r="99" spans="1:6" hidden="1" x14ac:dyDescent="0.25"/>
    <row r="100" spans="1:6" hidden="1" x14ac:dyDescent="0.25"/>
    <row r="101" spans="1:6" hidden="1" x14ac:dyDescent="0.25"/>
    <row r="102" spans="1:6" hidden="1" x14ac:dyDescent="0.25"/>
    <row r="103" spans="1:6" hidden="1" x14ac:dyDescent="0.25"/>
    <row r="104" spans="1:6" hidden="1" x14ac:dyDescent="0.25"/>
    <row r="105" spans="1:6" hidden="1" x14ac:dyDescent="0.25"/>
    <row r="106" spans="1:6" hidden="1" x14ac:dyDescent="0.25"/>
    <row r="107" spans="1:6" hidden="1" x14ac:dyDescent="0.25"/>
    <row r="108" spans="1:6" hidden="1" x14ac:dyDescent="0.25"/>
    <row r="109" spans="1:6" hidden="1" x14ac:dyDescent="0.25"/>
    <row r="110" spans="1:6" hidden="1" x14ac:dyDescent="0.25"/>
    <row r="111" spans="1:6" hidden="1" x14ac:dyDescent="0.25"/>
    <row r="112" spans="1:6"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oJbNRaSBBu6JiWiWd/kElqrxr66NwS4idg78K/dulf6UPIhQtP1vulwLpze4pRpTB03vXz+8Gh7cXLGHEB568w==" saltValue="BtIySVqd8/wktocTrg66Tg==" spinCount="100000" sheet="1" objects="1" scenarios="1" formatColumns="0" formatRows="0" selectLockedCells="1"/>
  <mergeCells count="6">
    <mergeCell ref="A73:F73"/>
    <mergeCell ref="A74:F74"/>
    <mergeCell ref="A75:F75"/>
    <mergeCell ref="A1:F1"/>
    <mergeCell ref="A2:F2"/>
    <mergeCell ref="A3:F3"/>
  </mergeCells>
  <pageMargins left="0.39370078740157483" right="0.39370078740157483" top="0.74803149606299213" bottom="0.74803149606299213" header="0.31496062992125984" footer="0.31496062992125984"/>
  <pageSetup scale="59" firstPageNumber="47" orientation="landscape" useFirstPageNumber="1" r:id="rId1"/>
  <headerFooter>
    <oddFooter>Page &amp;P</oddFooter>
  </headerFooter>
  <rowBreaks count="1" manualBreakCount="1">
    <brk id="69"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738</v>
      </c>
      <c r="B3" s="83"/>
      <c r="C3" s="83"/>
      <c r="D3" s="83"/>
      <c r="E3" s="83"/>
    </row>
    <row r="4" spans="1:5" x14ac:dyDescent="0.25">
      <c r="A4" s="82" t="s">
        <v>674</v>
      </c>
      <c r="B4" s="82"/>
      <c r="C4" s="82"/>
      <c r="D4" s="82"/>
      <c r="E4" s="82"/>
    </row>
    <row r="6" spans="1:5" ht="51" customHeight="1" x14ac:dyDescent="0.25">
      <c r="A6" s="58" t="s">
        <v>0</v>
      </c>
      <c r="B6" s="58" t="s">
        <v>1</v>
      </c>
      <c r="C6" s="50" t="s">
        <v>593</v>
      </c>
      <c r="D6" s="50" t="s">
        <v>594</v>
      </c>
      <c r="E6" s="50" t="s">
        <v>595</v>
      </c>
    </row>
    <row r="7" spans="1:5" s="1" customFormat="1" x14ac:dyDescent="0.25">
      <c r="A7" s="3">
        <v>21</v>
      </c>
      <c r="B7" s="3" t="s">
        <v>4</v>
      </c>
      <c r="C7" s="12">
        <f>C8+C13+C20</f>
        <v>69580454.879999995</v>
      </c>
      <c r="D7" s="12">
        <f t="shared" ref="D7:E7" si="0">D8+D13+D20</f>
        <v>63623474.039999999</v>
      </c>
      <c r="E7" s="12">
        <f t="shared" si="0"/>
        <v>43226636.350000001</v>
      </c>
    </row>
    <row r="8" spans="1:5" s="1" customFormat="1" x14ac:dyDescent="0.25">
      <c r="A8" s="3">
        <v>2101</v>
      </c>
      <c r="B8" s="3" t="s">
        <v>5</v>
      </c>
      <c r="C8" s="12">
        <f>C9</f>
        <v>69580454.879999995</v>
      </c>
      <c r="D8" s="12">
        <f t="shared" ref="D8:E8" si="1">D9</f>
        <v>63623474.039999999</v>
      </c>
      <c r="E8" s="12">
        <f t="shared" si="1"/>
        <v>43226636.350000001</v>
      </c>
    </row>
    <row r="9" spans="1:5" s="1" customFormat="1" x14ac:dyDescent="0.25">
      <c r="A9" s="3">
        <v>210101</v>
      </c>
      <c r="B9" s="3" t="s">
        <v>6</v>
      </c>
      <c r="C9" s="12">
        <f>SUM(C10:C12)</f>
        <v>69580454.879999995</v>
      </c>
      <c r="D9" s="12">
        <f t="shared" ref="D9:E9" si="2">SUM(D10:D12)</f>
        <v>63623474.039999999</v>
      </c>
      <c r="E9" s="12">
        <f t="shared" si="2"/>
        <v>43226636.350000001</v>
      </c>
    </row>
    <row r="10" spans="1:5" x14ac:dyDescent="0.25">
      <c r="A10" s="59">
        <v>21010101</v>
      </c>
      <c r="B10" s="48" t="s">
        <v>5</v>
      </c>
      <c r="C10" s="41">
        <v>69580454.879999995</v>
      </c>
      <c r="D10" s="41">
        <v>63623474.039999999</v>
      </c>
      <c r="E10" s="41">
        <v>43226636.350000001</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C1VLQumuWLLQe2GPp8auYWMUQv6sAcU1POxFMvFU3IX4zkE9tWpReAZkJTvYXBmu24MCLixlPKB3NkI5kU1IcQ==" saltValue="At51nKIRzV/mo6dCFshFl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51</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pageSetUpPr fitToPage="1"/>
  </sheetPr>
  <dimension ref="A3:E300"/>
  <sheetViews>
    <sheetView view="pageBreakPreview" topLeftCell="A8"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739</v>
      </c>
      <c r="B4" s="83"/>
      <c r="C4" s="83"/>
      <c r="D4" s="83"/>
      <c r="E4" s="83"/>
    </row>
    <row r="5" spans="1:5" x14ac:dyDescent="0.25">
      <c r="A5" s="82" t="s">
        <v>674</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15000000</v>
      </c>
      <c r="D7" s="12">
        <f t="shared" ref="D7:E7" si="0">D8+D84+D88+D93</f>
        <v>9190500</v>
      </c>
      <c r="E7" s="12">
        <f t="shared" si="0"/>
        <v>25400000</v>
      </c>
    </row>
    <row r="8" spans="1:5" s="1" customFormat="1" x14ac:dyDescent="0.25">
      <c r="A8" s="4">
        <v>2202</v>
      </c>
      <c r="B8" s="5" t="s">
        <v>21</v>
      </c>
      <c r="C8" s="12">
        <f>C9+C14+C22+C36+C45+C48+C54+C63+C67+C70</f>
        <v>15000000</v>
      </c>
      <c r="D8" s="12">
        <f t="shared" ref="D8:E8" si="1">D9+D14+D22+D36+D45+D48+D54+D63+D67+D70</f>
        <v>9190500</v>
      </c>
      <c r="E8" s="12">
        <f t="shared" si="1"/>
        <v>25400000</v>
      </c>
    </row>
    <row r="9" spans="1:5" s="1" customFormat="1" x14ac:dyDescent="0.25">
      <c r="A9" s="4">
        <v>220201</v>
      </c>
      <c r="B9" s="5" t="s">
        <v>22</v>
      </c>
      <c r="C9" s="12">
        <f>SUM(C10:C13)</f>
        <v>1000000</v>
      </c>
      <c r="D9" s="12">
        <f t="shared" ref="D9:E9" si="2">SUM(D10:D13)</f>
        <v>990500</v>
      </c>
      <c r="E9" s="12">
        <f t="shared" si="2"/>
        <v>1700000</v>
      </c>
    </row>
    <row r="10" spans="1:5" hidden="1" x14ac:dyDescent="0.25">
      <c r="A10" s="43">
        <v>22020101</v>
      </c>
      <c r="B10" s="44" t="s">
        <v>23</v>
      </c>
      <c r="C10" s="41"/>
      <c r="D10" s="41"/>
      <c r="E10" s="41"/>
    </row>
    <row r="11" spans="1:5" x14ac:dyDescent="0.25">
      <c r="A11" s="43">
        <v>22020102</v>
      </c>
      <c r="B11" s="44" t="s">
        <v>24</v>
      </c>
      <c r="C11" s="41">
        <v>1000000</v>
      </c>
      <c r="D11" s="41">
        <v>990500</v>
      </c>
      <c r="E11" s="41">
        <v>1700000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1000000</v>
      </c>
      <c r="D14" s="12">
        <f>SUM(D15:D21)</f>
        <v>900000</v>
      </c>
      <c r="E14" s="12">
        <f>SUM(E15:E21)</f>
        <v>1600000</v>
      </c>
    </row>
    <row r="15" spans="1:5" x14ac:dyDescent="0.25">
      <c r="A15" s="43">
        <v>22020201</v>
      </c>
      <c r="B15" s="44" t="s">
        <v>28</v>
      </c>
      <c r="C15" s="41">
        <v>1000000</v>
      </c>
      <c r="D15" s="41">
        <v>900000</v>
      </c>
      <c r="E15" s="41">
        <v>1600000</v>
      </c>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1000000</v>
      </c>
      <c r="D22" s="12">
        <f t="shared" ref="D22:E22" si="3">SUM(D23:D35)</f>
        <v>300000</v>
      </c>
      <c r="E22" s="12">
        <f t="shared" si="3"/>
        <v>750000</v>
      </c>
    </row>
    <row r="23" spans="1:5" x14ac:dyDescent="0.25">
      <c r="A23" s="43">
        <v>22020301</v>
      </c>
      <c r="B23" s="44" t="s">
        <v>36</v>
      </c>
      <c r="C23" s="41">
        <v>1000000</v>
      </c>
      <c r="D23" s="41">
        <v>300000</v>
      </c>
      <c r="E23" s="41">
        <v>750000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10000000</v>
      </c>
      <c r="D36" s="12">
        <f t="shared" ref="D36:E36" si="4">SUM(D37:D44)</f>
        <v>5800000</v>
      </c>
      <c r="E36" s="12">
        <f t="shared" si="4"/>
        <v>18800000</v>
      </c>
    </row>
    <row r="37" spans="1:5" x14ac:dyDescent="0.25">
      <c r="A37" s="43">
        <v>22020401</v>
      </c>
      <c r="B37" s="44" t="s">
        <v>50</v>
      </c>
      <c r="C37" s="41">
        <v>7000000</v>
      </c>
      <c r="D37" s="41">
        <v>5000000</v>
      </c>
      <c r="E37" s="41">
        <v>3000000</v>
      </c>
    </row>
    <row r="38" spans="1:5" hidden="1" x14ac:dyDescent="0.25">
      <c r="A38" s="43">
        <v>22020402</v>
      </c>
      <c r="B38" s="44" t="s">
        <v>51</v>
      </c>
      <c r="C38" s="41"/>
      <c r="D38" s="41"/>
      <c r="E38" s="41"/>
    </row>
    <row r="39" spans="1:5" x14ac:dyDescent="0.25">
      <c r="A39" s="43">
        <v>22020403</v>
      </c>
      <c r="B39" s="44" t="s">
        <v>52</v>
      </c>
      <c r="C39" s="41">
        <v>1000000</v>
      </c>
      <c r="D39" s="41">
        <v>300000</v>
      </c>
      <c r="E39" s="41">
        <v>0</v>
      </c>
    </row>
    <row r="40" spans="1:5" hidden="1" x14ac:dyDescent="0.25">
      <c r="A40" s="43">
        <v>22020404</v>
      </c>
      <c r="B40" s="44" t="s">
        <v>53</v>
      </c>
      <c r="C40" s="41"/>
      <c r="D40" s="41"/>
      <c r="E40" s="41"/>
    </row>
    <row r="41" spans="1:5" x14ac:dyDescent="0.25">
      <c r="A41" s="43">
        <v>22020405</v>
      </c>
      <c r="B41" s="44" t="s">
        <v>54</v>
      </c>
      <c r="C41" s="41">
        <v>1000000</v>
      </c>
      <c r="D41" s="41">
        <v>300000</v>
      </c>
      <c r="E41" s="41">
        <v>15000000</v>
      </c>
    </row>
    <row r="42" spans="1:5" x14ac:dyDescent="0.25">
      <c r="A42" s="43">
        <v>22020406</v>
      </c>
      <c r="B42" s="44" t="s">
        <v>55</v>
      </c>
      <c r="C42" s="41">
        <v>1000000</v>
      </c>
      <c r="D42" s="41">
        <v>200000</v>
      </c>
      <c r="E42" s="41">
        <v>800000</v>
      </c>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2000000</v>
      </c>
      <c r="D70" s="12">
        <f t="shared" ref="D70:E70" si="10">SUM(D71:D83)</f>
        <v>1200000</v>
      </c>
      <c r="E70" s="12">
        <f t="shared" si="10"/>
        <v>2550000</v>
      </c>
    </row>
    <row r="71" spans="1:5" x14ac:dyDescent="0.25">
      <c r="A71" s="43">
        <v>22021001</v>
      </c>
      <c r="B71" s="44" t="s">
        <v>84</v>
      </c>
      <c r="C71" s="41">
        <v>1000000</v>
      </c>
      <c r="D71" s="41">
        <v>300000</v>
      </c>
      <c r="E71" s="41">
        <v>750000</v>
      </c>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1000000</v>
      </c>
      <c r="D76" s="41">
        <v>900000</v>
      </c>
      <c r="E76" s="41">
        <v>1800000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lFRu3NO76/9x1233NWCRZ7D4xxgLpmkivvS3HklOtpuygMXzT0sCV/BGMg/ERdgMSgp0kdQ3E3SFX+9whGfdGA==" saltValue="byjlsaJte3ROiU88DWhuIg=="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9" firstPageNumber="52" orientation="landscape" useFirstPageNumber="1" r:id="rId1"/>
  <headerFooter>
    <oddFooter>Page &amp;P</oddFooter>
  </headerFooter>
  <rowBreaks count="2" manualBreakCount="2">
    <brk id="35" max="16383" man="1"/>
    <brk id="69"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8"/>
  <dimension ref="A1:F300"/>
  <sheetViews>
    <sheetView view="pageBreakPreview" topLeftCell="A32" zoomScale="80" zoomScaleNormal="130" zoomScaleSheetLayoutView="80" workbookViewId="0">
      <selection activeCell="A87" activeCellId="10" sqref="A8:XFD8 A18:XFD18 A22:XFD24 A40:XFD40 A46:XFD49 A52:XFD52 A61:XFD61 A62:XFD62 A68:XFD76 A80:XFD84 A87:XFD89"/>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25">
      <c r="A1" s="81" t="s">
        <v>143</v>
      </c>
      <c r="B1" s="81"/>
      <c r="C1" s="81"/>
      <c r="D1" s="81"/>
      <c r="E1" s="81"/>
    </row>
    <row r="2" spans="1:6" x14ac:dyDescent="0.25">
      <c r="A2" s="82" t="s">
        <v>740</v>
      </c>
      <c r="B2" s="82"/>
      <c r="C2" s="82"/>
      <c r="D2" s="82"/>
      <c r="E2" s="82"/>
    </row>
    <row r="3" spans="1:6" x14ac:dyDescent="0.25">
      <c r="A3" s="82" t="s">
        <v>674</v>
      </c>
      <c r="B3" s="82"/>
      <c r="C3" s="82"/>
      <c r="D3" s="82"/>
      <c r="E3" s="82"/>
    </row>
    <row r="5" spans="1:6" ht="45" x14ac:dyDescent="0.25">
      <c r="A5" s="50" t="s">
        <v>145</v>
      </c>
      <c r="B5" s="50" t="s">
        <v>144</v>
      </c>
      <c r="C5" s="50" t="s">
        <v>112</v>
      </c>
      <c r="D5" s="50" t="s">
        <v>593</v>
      </c>
      <c r="E5" s="50" t="s">
        <v>594</v>
      </c>
      <c r="F5" s="50" t="s">
        <v>595</v>
      </c>
    </row>
    <row r="6" spans="1:6" s="1" customFormat="1" x14ac:dyDescent="0.25">
      <c r="A6" s="8" t="s">
        <v>605</v>
      </c>
      <c r="B6" s="4">
        <v>3</v>
      </c>
      <c r="C6" s="5" t="s">
        <v>113</v>
      </c>
      <c r="D6" s="11">
        <f>D7+D17+D39+D45+D51+D60+D67+D79+D86+D92</f>
        <v>1400000000</v>
      </c>
      <c r="E6" s="11">
        <f t="shared" ref="E6:F6" si="0">E7+E17+E39+E45+E51+E60+E67+E79+E86+E92</f>
        <v>161681767.60000002</v>
      </c>
      <c r="F6" s="11">
        <f t="shared" si="0"/>
        <v>925800000</v>
      </c>
    </row>
    <row r="7" spans="1:6" s="1" customFormat="1" x14ac:dyDescent="0.25">
      <c r="A7" s="5"/>
      <c r="B7" s="4">
        <v>32010100</v>
      </c>
      <c r="C7" s="5" t="s">
        <v>114</v>
      </c>
      <c r="D7" s="11">
        <f>SUM(D8:D16)</f>
        <v>4000000</v>
      </c>
      <c r="E7" s="11">
        <f t="shared" ref="E7:F7" si="1">SUM(E8:E16)</f>
        <v>2450000</v>
      </c>
      <c r="F7" s="11">
        <f t="shared" si="1"/>
        <v>50000000</v>
      </c>
    </row>
    <row r="8" spans="1:6" hidden="1" x14ac:dyDescent="0.25">
      <c r="A8" s="42" t="s">
        <v>606</v>
      </c>
      <c r="B8" s="43">
        <v>32010101</v>
      </c>
      <c r="C8" s="44" t="s">
        <v>115</v>
      </c>
      <c r="D8" s="45"/>
      <c r="E8" s="45"/>
      <c r="F8" s="45"/>
    </row>
    <row r="9" spans="1:6" ht="30" x14ac:dyDescent="0.25">
      <c r="A9" s="74">
        <v>17340000000001</v>
      </c>
      <c r="B9" s="43">
        <v>32010101</v>
      </c>
      <c r="C9" s="44" t="s">
        <v>864</v>
      </c>
      <c r="D9" s="45">
        <v>4000000</v>
      </c>
      <c r="E9" s="45">
        <v>2450000</v>
      </c>
      <c r="F9" s="45">
        <v>0</v>
      </c>
    </row>
    <row r="10" spans="1:6" ht="30" x14ac:dyDescent="0.25">
      <c r="A10" s="74">
        <v>17340000000001</v>
      </c>
      <c r="B10" s="43">
        <v>32010101</v>
      </c>
      <c r="C10" s="44" t="s">
        <v>856</v>
      </c>
      <c r="D10" s="45">
        <v>0</v>
      </c>
      <c r="E10" s="45">
        <v>0</v>
      </c>
      <c r="F10" s="45">
        <v>50000000</v>
      </c>
    </row>
    <row r="11" spans="1:6" hidden="1" x14ac:dyDescent="0.25">
      <c r="A11" s="44"/>
      <c r="B11" s="43"/>
      <c r="C11" s="44"/>
      <c r="D11" s="45"/>
      <c r="E11" s="45"/>
      <c r="F11" s="45"/>
    </row>
    <row r="12" spans="1:6" hidden="1" x14ac:dyDescent="0.25">
      <c r="A12" s="44"/>
      <c r="B12" s="43"/>
      <c r="C12" s="44"/>
      <c r="D12" s="45"/>
      <c r="E12" s="45"/>
      <c r="F12" s="45"/>
    </row>
    <row r="13" spans="1:6" hidden="1" x14ac:dyDescent="0.25">
      <c r="A13" s="44"/>
      <c r="B13" s="43"/>
      <c r="C13" s="44"/>
      <c r="D13" s="45"/>
      <c r="E13" s="45"/>
      <c r="F13" s="45"/>
    </row>
    <row r="14" spans="1:6" hidden="1" x14ac:dyDescent="0.25">
      <c r="A14" s="44"/>
      <c r="B14" s="43"/>
      <c r="C14" s="44"/>
      <c r="D14" s="45"/>
      <c r="E14" s="45"/>
      <c r="F14" s="45"/>
    </row>
    <row r="15" spans="1:6" hidden="1" x14ac:dyDescent="0.25">
      <c r="A15" s="44"/>
      <c r="B15" s="43"/>
      <c r="C15" s="44"/>
      <c r="D15" s="45"/>
      <c r="E15" s="45"/>
      <c r="F15" s="45"/>
    </row>
    <row r="16" spans="1:6" hidden="1" x14ac:dyDescent="0.25">
      <c r="A16" s="44"/>
      <c r="B16" s="43"/>
      <c r="C16" s="44"/>
      <c r="D16" s="45"/>
      <c r="E16" s="45"/>
      <c r="F16" s="45"/>
    </row>
    <row r="17" spans="1:6" s="1" customFormat="1" x14ac:dyDescent="0.25">
      <c r="A17" s="5"/>
      <c r="B17" s="4">
        <v>32010200</v>
      </c>
      <c r="C17" s="5" t="s">
        <v>116</v>
      </c>
      <c r="D17" s="11">
        <f>SUM(D18:D38)</f>
        <v>1396000000</v>
      </c>
      <c r="E17" s="11">
        <f t="shared" ref="E17:F17" si="2">SUM(E18:E38)</f>
        <v>159231767.60000002</v>
      </c>
      <c r="F17" s="11">
        <f t="shared" si="2"/>
        <v>875800000</v>
      </c>
    </row>
    <row r="18" spans="1:6" hidden="1" x14ac:dyDescent="0.25">
      <c r="A18" s="69" t="s">
        <v>607</v>
      </c>
      <c r="B18" s="43">
        <v>32010202</v>
      </c>
      <c r="C18" s="44" t="s">
        <v>117</v>
      </c>
      <c r="D18" s="45"/>
      <c r="E18" s="45"/>
      <c r="F18" s="45"/>
    </row>
    <row r="19" spans="1:6" ht="105" x14ac:dyDescent="0.25">
      <c r="A19" s="70">
        <v>17340000000002</v>
      </c>
      <c r="B19" s="43">
        <v>32010202</v>
      </c>
      <c r="C19" s="44" t="s">
        <v>798</v>
      </c>
      <c r="D19" s="45">
        <v>250000000</v>
      </c>
      <c r="E19" s="45">
        <v>0</v>
      </c>
      <c r="F19" s="45">
        <v>100000000</v>
      </c>
    </row>
    <row r="20" spans="1:6" ht="30" x14ac:dyDescent="0.25">
      <c r="A20" s="70">
        <v>17340000000002</v>
      </c>
      <c r="B20" s="43">
        <v>32010202</v>
      </c>
      <c r="C20" s="44" t="s">
        <v>799</v>
      </c>
      <c r="D20" s="79">
        <v>0</v>
      </c>
      <c r="E20" s="79">
        <v>0</v>
      </c>
      <c r="F20" s="45">
        <v>300000000</v>
      </c>
    </row>
    <row r="21" spans="1:6" ht="30" x14ac:dyDescent="0.25">
      <c r="A21" s="70"/>
      <c r="B21" s="43">
        <v>32010202</v>
      </c>
      <c r="C21" s="77" t="s">
        <v>858</v>
      </c>
      <c r="D21" s="45">
        <v>260000000</v>
      </c>
      <c r="E21" s="45">
        <v>49673483.200000003</v>
      </c>
      <c r="F21" s="78"/>
    </row>
    <row r="22" spans="1:6" hidden="1" x14ac:dyDescent="0.25">
      <c r="A22" s="70"/>
      <c r="B22" s="43">
        <v>32010202</v>
      </c>
      <c r="C22" s="77" t="s">
        <v>865</v>
      </c>
      <c r="D22" s="45"/>
      <c r="E22" s="45"/>
      <c r="F22" s="78"/>
    </row>
    <row r="23" spans="1:6" hidden="1" x14ac:dyDescent="0.25">
      <c r="A23" s="70"/>
      <c r="B23" s="43">
        <v>32010202</v>
      </c>
      <c r="C23" s="77" t="s">
        <v>866</v>
      </c>
      <c r="D23" s="45"/>
      <c r="E23" s="45"/>
      <c r="F23" s="78"/>
    </row>
    <row r="24" spans="1:6" ht="30" hidden="1" x14ac:dyDescent="0.25">
      <c r="A24" s="70">
        <v>17340000000002</v>
      </c>
      <c r="B24" s="43">
        <v>32010202</v>
      </c>
      <c r="C24" s="77" t="s">
        <v>867</v>
      </c>
      <c r="D24" s="45"/>
      <c r="E24" s="45"/>
      <c r="F24" s="78">
        <v>0</v>
      </c>
    </row>
    <row r="25" spans="1:6" ht="45" x14ac:dyDescent="0.25">
      <c r="A25" s="70">
        <v>17340000000002</v>
      </c>
      <c r="B25" s="43">
        <v>32010202</v>
      </c>
      <c r="C25" s="44" t="s">
        <v>868</v>
      </c>
      <c r="D25" s="80">
        <v>260000000</v>
      </c>
      <c r="E25" s="80">
        <v>49673483.200000003</v>
      </c>
      <c r="F25" s="45">
        <v>0</v>
      </c>
    </row>
    <row r="26" spans="1:6" ht="225" x14ac:dyDescent="0.25">
      <c r="A26" s="70">
        <v>17340000000002</v>
      </c>
      <c r="B26" s="43">
        <v>32010202</v>
      </c>
      <c r="C26" s="44" t="s">
        <v>800</v>
      </c>
      <c r="D26" s="80"/>
      <c r="E26" s="80"/>
      <c r="F26" s="45">
        <v>100000000</v>
      </c>
    </row>
    <row r="27" spans="1:6" ht="150" x14ac:dyDescent="0.25">
      <c r="A27" s="70">
        <v>17340000000002</v>
      </c>
      <c r="B27" s="43">
        <v>32010202</v>
      </c>
      <c r="C27" s="44" t="s">
        <v>801</v>
      </c>
      <c r="D27" s="45"/>
      <c r="E27" s="45"/>
      <c r="F27" s="45">
        <v>50800000</v>
      </c>
    </row>
    <row r="28" spans="1:6" ht="30" x14ac:dyDescent="0.25">
      <c r="A28" s="70">
        <v>17340000000002</v>
      </c>
      <c r="B28" s="43">
        <v>32010202</v>
      </c>
      <c r="C28" s="44" t="s">
        <v>869</v>
      </c>
      <c r="D28" s="45">
        <v>260000000</v>
      </c>
      <c r="E28" s="45">
        <v>20673481.199999999</v>
      </c>
      <c r="F28" s="45"/>
    </row>
    <row r="29" spans="1:6" ht="45" x14ac:dyDescent="0.25">
      <c r="A29" s="70">
        <v>17340000000002</v>
      </c>
      <c r="B29" s="43">
        <v>32010202</v>
      </c>
      <c r="C29" s="44" t="s">
        <v>802</v>
      </c>
      <c r="D29" s="45">
        <v>0</v>
      </c>
      <c r="E29" s="45">
        <v>0</v>
      </c>
      <c r="F29" s="45">
        <v>50000000</v>
      </c>
    </row>
    <row r="30" spans="1:6" x14ac:dyDescent="0.25">
      <c r="A30" s="70">
        <v>17340000000001</v>
      </c>
      <c r="B30" s="43">
        <v>32010101</v>
      </c>
      <c r="C30" s="44" t="s">
        <v>871</v>
      </c>
      <c r="D30" s="45">
        <v>0</v>
      </c>
      <c r="E30" s="45"/>
      <c r="F30" s="45">
        <v>10000000</v>
      </c>
    </row>
    <row r="31" spans="1:6" ht="30" x14ac:dyDescent="0.25">
      <c r="A31" s="70">
        <v>17340000000002</v>
      </c>
      <c r="B31" s="43">
        <v>32010202</v>
      </c>
      <c r="C31" s="44" t="s">
        <v>803</v>
      </c>
      <c r="D31" s="45">
        <v>0</v>
      </c>
      <c r="E31" s="45">
        <v>0</v>
      </c>
      <c r="F31" s="45">
        <v>30000000</v>
      </c>
    </row>
    <row r="32" spans="1:6" ht="150" x14ac:dyDescent="0.25">
      <c r="A32" s="70">
        <v>17340000000007</v>
      </c>
      <c r="B32" s="43">
        <v>32010207</v>
      </c>
      <c r="C32" s="44" t="s">
        <v>857</v>
      </c>
      <c r="D32" s="45"/>
      <c r="E32" s="45"/>
      <c r="F32" s="45">
        <v>100000000</v>
      </c>
    </row>
    <row r="33" spans="1:6" ht="45" x14ac:dyDescent="0.25">
      <c r="A33" s="70">
        <v>17340000000007</v>
      </c>
      <c r="B33" s="43">
        <v>32010207</v>
      </c>
      <c r="C33" s="76" t="s">
        <v>870</v>
      </c>
      <c r="D33" s="45">
        <v>250000000</v>
      </c>
      <c r="E33" s="45">
        <v>17523320</v>
      </c>
      <c r="F33" s="75">
        <v>0</v>
      </c>
    </row>
    <row r="34" spans="1:6" x14ac:dyDescent="0.25">
      <c r="A34" s="70">
        <v>17340000000002</v>
      </c>
      <c r="B34" s="43">
        <v>23030102</v>
      </c>
      <c r="C34" s="44" t="s">
        <v>804</v>
      </c>
      <c r="D34" s="45">
        <v>1000000</v>
      </c>
      <c r="E34" s="45">
        <v>188000</v>
      </c>
      <c r="F34" s="45">
        <v>30000000</v>
      </c>
    </row>
    <row r="35" spans="1:6" ht="30" x14ac:dyDescent="0.25">
      <c r="A35" s="70">
        <v>17340000000013</v>
      </c>
      <c r="B35" s="43">
        <v>23030113</v>
      </c>
      <c r="C35" s="44" t="s">
        <v>872</v>
      </c>
      <c r="D35" s="45">
        <v>55000000</v>
      </c>
      <c r="E35" s="45">
        <v>3500000</v>
      </c>
      <c r="F35" s="45">
        <v>0</v>
      </c>
    </row>
    <row r="36" spans="1:6" ht="60" x14ac:dyDescent="0.25">
      <c r="A36" s="70">
        <v>17340000000013</v>
      </c>
      <c r="B36" s="43">
        <v>23030113</v>
      </c>
      <c r="C36" s="44" t="s">
        <v>805</v>
      </c>
      <c r="D36" s="45"/>
      <c r="E36" s="45"/>
      <c r="F36" s="45">
        <v>50000000</v>
      </c>
    </row>
    <row r="37" spans="1:6" ht="30" x14ac:dyDescent="0.25">
      <c r="A37" s="70">
        <v>17340000000013</v>
      </c>
      <c r="B37" s="43">
        <v>23030113</v>
      </c>
      <c r="C37" s="44" t="s">
        <v>873</v>
      </c>
      <c r="D37" s="45">
        <v>60000000</v>
      </c>
      <c r="E37" s="45">
        <v>18000000</v>
      </c>
      <c r="F37" s="45">
        <v>0</v>
      </c>
    </row>
    <row r="38" spans="1:6" ht="30" x14ac:dyDescent="0.25">
      <c r="A38" s="70">
        <v>17340000000013</v>
      </c>
      <c r="B38" s="43">
        <v>23030113</v>
      </c>
      <c r="C38" s="44" t="s">
        <v>806</v>
      </c>
      <c r="D38" s="45"/>
      <c r="E38" s="45"/>
      <c r="F38" s="45">
        <v>55000000</v>
      </c>
    </row>
    <row r="39" spans="1:6" s="1" customFormat="1" x14ac:dyDescent="0.25">
      <c r="A39" s="5"/>
      <c r="B39" s="4">
        <v>320103</v>
      </c>
      <c r="C39" s="5" t="s">
        <v>118</v>
      </c>
      <c r="D39" s="11">
        <f>SUM(D40:D44)</f>
        <v>0</v>
      </c>
      <c r="E39" s="11">
        <f t="shared" ref="E39:F39" si="3">SUM(E40:E44)</f>
        <v>0</v>
      </c>
      <c r="F39" s="11">
        <f t="shared" si="3"/>
        <v>0</v>
      </c>
    </row>
    <row r="40" spans="1:6" hidden="1" x14ac:dyDescent="0.25">
      <c r="A40" s="42" t="s">
        <v>606</v>
      </c>
      <c r="B40" s="43">
        <v>32010301</v>
      </c>
      <c r="C40" s="44" t="s">
        <v>119</v>
      </c>
      <c r="D40" s="45"/>
      <c r="E40" s="45"/>
      <c r="F40" s="45"/>
    </row>
    <row r="41" spans="1:6" hidden="1" x14ac:dyDescent="0.25">
      <c r="A41" s="44"/>
      <c r="B41" s="43"/>
      <c r="C41" s="44"/>
      <c r="D41" s="45"/>
      <c r="E41" s="45"/>
      <c r="F41" s="45"/>
    </row>
    <row r="42" spans="1:6" hidden="1" x14ac:dyDescent="0.25">
      <c r="A42" s="44"/>
      <c r="B42" s="43"/>
      <c r="C42" s="44"/>
      <c r="D42" s="45"/>
      <c r="E42" s="45"/>
      <c r="F42" s="45"/>
    </row>
    <row r="43" spans="1:6" hidden="1" x14ac:dyDescent="0.25">
      <c r="A43" s="44"/>
      <c r="B43" s="43"/>
      <c r="C43" s="44"/>
      <c r="D43" s="45"/>
      <c r="E43" s="45"/>
      <c r="F43" s="45"/>
    </row>
    <row r="44" spans="1:6" hidden="1" x14ac:dyDescent="0.25">
      <c r="A44" s="44"/>
      <c r="B44" s="43"/>
      <c r="C44" s="44"/>
      <c r="D44" s="45"/>
      <c r="E44" s="45"/>
      <c r="F44" s="45"/>
    </row>
    <row r="45" spans="1:6" s="1" customFormat="1" x14ac:dyDescent="0.25">
      <c r="A45" s="5"/>
      <c r="B45" s="4">
        <v>32010400</v>
      </c>
      <c r="C45" s="5" t="s">
        <v>120</v>
      </c>
      <c r="D45" s="11">
        <f>SUM(D46:D50)</f>
        <v>0</v>
      </c>
      <c r="E45" s="11">
        <f t="shared" ref="E45:F45" si="4">SUM(E46:E50)</f>
        <v>0</v>
      </c>
      <c r="F45" s="11">
        <f t="shared" si="4"/>
        <v>0</v>
      </c>
    </row>
    <row r="46" spans="1:6" hidden="1" x14ac:dyDescent="0.25">
      <c r="A46" s="42" t="s">
        <v>633</v>
      </c>
      <c r="B46" s="43">
        <v>32010405</v>
      </c>
      <c r="C46" s="44" t="s">
        <v>121</v>
      </c>
      <c r="D46" s="45"/>
      <c r="E46" s="45"/>
      <c r="F46" s="45"/>
    </row>
    <row r="47" spans="1:6" hidden="1" x14ac:dyDescent="0.25">
      <c r="A47" s="42" t="s">
        <v>634</v>
      </c>
      <c r="B47" s="43">
        <v>32010406</v>
      </c>
      <c r="C47" s="44" t="s">
        <v>122</v>
      </c>
      <c r="D47" s="45"/>
      <c r="E47" s="45"/>
      <c r="F47" s="45"/>
    </row>
    <row r="48" spans="1:6" hidden="1" x14ac:dyDescent="0.25">
      <c r="A48" s="42" t="s">
        <v>635</v>
      </c>
      <c r="B48" s="43">
        <v>32010407</v>
      </c>
      <c r="C48" s="44" t="s">
        <v>123</v>
      </c>
      <c r="D48" s="45"/>
      <c r="E48" s="45"/>
      <c r="F48" s="45"/>
    </row>
    <row r="49" spans="1:6" hidden="1" x14ac:dyDescent="0.25">
      <c r="A49" s="42" t="s">
        <v>636</v>
      </c>
      <c r="B49" s="43">
        <v>32010408</v>
      </c>
      <c r="C49" s="44" t="s">
        <v>124</v>
      </c>
      <c r="D49" s="45"/>
      <c r="E49" s="45"/>
      <c r="F49" s="45"/>
    </row>
    <row r="50" spans="1:6" hidden="1" x14ac:dyDescent="0.25">
      <c r="A50" s="44"/>
      <c r="B50" s="43"/>
      <c r="C50" s="44"/>
      <c r="D50" s="45"/>
      <c r="E50" s="45"/>
      <c r="F50" s="45"/>
    </row>
    <row r="51" spans="1:6" s="1" customFormat="1" x14ac:dyDescent="0.25">
      <c r="A51" s="5"/>
      <c r="B51" s="4">
        <v>320105</v>
      </c>
      <c r="C51" s="5" t="s">
        <v>125</v>
      </c>
      <c r="D51" s="11">
        <f>SUM(D52:D59)</f>
        <v>0</v>
      </c>
      <c r="E51" s="11">
        <f t="shared" ref="E51:F51" si="5">SUM(E52:E59)</f>
        <v>0</v>
      </c>
      <c r="F51" s="11">
        <f t="shared" si="5"/>
        <v>0</v>
      </c>
    </row>
    <row r="52" spans="1:6" hidden="1" x14ac:dyDescent="0.25">
      <c r="A52" s="42" t="s">
        <v>606</v>
      </c>
      <c r="B52" s="43">
        <v>32010501</v>
      </c>
      <c r="C52" s="44" t="s">
        <v>126</v>
      </c>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hidden="1" x14ac:dyDescent="0.25">
      <c r="A56" s="44"/>
      <c r="B56" s="43"/>
      <c r="C56" s="44"/>
      <c r="D56" s="45"/>
      <c r="E56" s="45"/>
      <c r="F56" s="45"/>
    </row>
    <row r="57" spans="1:6" hidden="1" x14ac:dyDescent="0.25">
      <c r="A57" s="46"/>
      <c r="B57" s="47"/>
      <c r="C57" s="46"/>
      <c r="D57" s="45"/>
      <c r="E57" s="45"/>
      <c r="F57" s="45"/>
    </row>
    <row r="58" spans="1:6" hidden="1" x14ac:dyDescent="0.25">
      <c r="A58" s="46"/>
      <c r="B58" s="47"/>
      <c r="C58" s="46"/>
      <c r="D58" s="45"/>
      <c r="E58" s="45"/>
      <c r="F58" s="45"/>
    </row>
    <row r="59" spans="1:6" hidden="1" x14ac:dyDescent="0.25">
      <c r="A59" s="46"/>
      <c r="B59" s="47"/>
      <c r="C59" s="46"/>
      <c r="D59" s="45"/>
      <c r="E59" s="45"/>
      <c r="F59" s="45"/>
    </row>
    <row r="60" spans="1:6" s="1" customFormat="1" x14ac:dyDescent="0.25">
      <c r="A60" s="5"/>
      <c r="B60" s="4">
        <v>320106</v>
      </c>
      <c r="C60" s="5" t="s">
        <v>127</v>
      </c>
      <c r="D60" s="11">
        <f>SUM(D61:D66)</f>
        <v>0</v>
      </c>
      <c r="E60" s="11">
        <f t="shared" ref="E60:F60" si="6">SUM(E61:E66)</f>
        <v>0</v>
      </c>
      <c r="F60" s="11">
        <f t="shared" si="6"/>
        <v>0</v>
      </c>
    </row>
    <row r="61" spans="1:6" hidden="1" x14ac:dyDescent="0.25">
      <c r="A61" s="42" t="s">
        <v>606</v>
      </c>
      <c r="B61" s="43">
        <v>32010601</v>
      </c>
      <c r="C61" s="44" t="s">
        <v>128</v>
      </c>
      <c r="D61" s="45"/>
      <c r="E61" s="45"/>
      <c r="F61" s="45"/>
    </row>
    <row r="62" spans="1:6" hidden="1" x14ac:dyDescent="0.25">
      <c r="A62" s="42" t="s">
        <v>607</v>
      </c>
      <c r="B62" s="43">
        <v>32010602</v>
      </c>
      <c r="C62" s="44" t="s">
        <v>129</v>
      </c>
      <c r="D62" s="45"/>
      <c r="E62" s="45"/>
      <c r="F62" s="45"/>
    </row>
    <row r="63" spans="1:6" hidden="1" x14ac:dyDescent="0.25">
      <c r="A63" s="44"/>
      <c r="B63" s="43"/>
      <c r="C63" s="44"/>
      <c r="D63" s="45"/>
      <c r="E63" s="45"/>
      <c r="F63" s="45"/>
    </row>
    <row r="64" spans="1:6" hidden="1" x14ac:dyDescent="0.25">
      <c r="A64" s="44"/>
      <c r="B64" s="43"/>
      <c r="C64" s="44"/>
      <c r="D64" s="45"/>
      <c r="E64" s="45"/>
      <c r="F64" s="45"/>
    </row>
    <row r="65" spans="1:6" hidden="1" x14ac:dyDescent="0.25">
      <c r="A65" s="44"/>
      <c r="B65" s="43"/>
      <c r="C65" s="44"/>
      <c r="D65" s="45"/>
      <c r="E65" s="45"/>
      <c r="F65" s="45"/>
    </row>
    <row r="66" spans="1:6" hidden="1" x14ac:dyDescent="0.25">
      <c r="A66" s="44"/>
      <c r="B66" s="43"/>
      <c r="C66" s="44"/>
      <c r="D66" s="45"/>
      <c r="E66" s="45"/>
      <c r="F66" s="45"/>
    </row>
    <row r="67" spans="1:6" s="1" customFormat="1" x14ac:dyDescent="0.25">
      <c r="A67" s="5"/>
      <c r="B67" s="4">
        <v>320109</v>
      </c>
      <c r="C67" s="5" t="s">
        <v>130</v>
      </c>
      <c r="D67" s="11">
        <f>SUM(D68:D78)</f>
        <v>0</v>
      </c>
      <c r="E67" s="11">
        <f t="shared" ref="E67:F67" si="7">SUM(E68:E78)</f>
        <v>0</v>
      </c>
      <c r="F67" s="11">
        <f t="shared" si="7"/>
        <v>0</v>
      </c>
    </row>
    <row r="68" spans="1:6" hidden="1" x14ac:dyDescent="0.25">
      <c r="A68" s="42" t="s">
        <v>631</v>
      </c>
      <c r="B68" s="43">
        <v>32010903</v>
      </c>
      <c r="C68" s="44" t="s">
        <v>131</v>
      </c>
      <c r="D68" s="45"/>
      <c r="E68" s="45"/>
      <c r="F68" s="45"/>
    </row>
    <row r="69" spans="1:6" hidden="1" x14ac:dyDescent="0.25">
      <c r="A69" s="44"/>
      <c r="B69" s="43"/>
      <c r="C69" s="44"/>
      <c r="D69" s="45"/>
      <c r="E69" s="45"/>
      <c r="F69" s="45"/>
    </row>
    <row r="70" spans="1:6" hidden="1" x14ac:dyDescent="0.25">
      <c r="A70" s="42" t="s">
        <v>632</v>
      </c>
      <c r="B70" s="43">
        <v>32010904</v>
      </c>
      <c r="C70" s="44" t="s">
        <v>132</v>
      </c>
      <c r="D70" s="45"/>
      <c r="E70" s="45"/>
      <c r="F70" s="45"/>
    </row>
    <row r="71" spans="1:6" hidden="1" x14ac:dyDescent="0.25">
      <c r="A71" s="44"/>
      <c r="B71" s="43"/>
      <c r="C71" s="44"/>
      <c r="D71" s="45"/>
      <c r="E71" s="45"/>
      <c r="F71" s="45"/>
    </row>
    <row r="72" spans="1:6" hidden="1" x14ac:dyDescent="0.25">
      <c r="A72" s="42" t="s">
        <v>836</v>
      </c>
      <c r="B72" s="43">
        <v>32010935</v>
      </c>
      <c r="C72" s="44" t="s">
        <v>133</v>
      </c>
      <c r="D72" s="45"/>
      <c r="E72" s="45"/>
      <c r="F72" s="45"/>
    </row>
    <row r="73" spans="1:6" hidden="1" x14ac:dyDescent="0.25">
      <c r="A73" s="44"/>
      <c r="B73" s="43"/>
      <c r="C73" s="44"/>
      <c r="D73" s="45"/>
      <c r="E73" s="45"/>
      <c r="F73" s="45"/>
    </row>
    <row r="74" spans="1:6" hidden="1" x14ac:dyDescent="0.25">
      <c r="A74" s="44"/>
      <c r="B74" s="43"/>
      <c r="C74" s="44"/>
      <c r="D74" s="45"/>
      <c r="E74" s="45"/>
      <c r="F74" s="45"/>
    </row>
    <row r="75" spans="1:6" hidden="1" x14ac:dyDescent="0.25">
      <c r="A75" s="44"/>
      <c r="B75" s="43"/>
      <c r="C75" s="44"/>
      <c r="D75" s="45"/>
      <c r="E75" s="45"/>
      <c r="F75" s="45"/>
    </row>
    <row r="76" spans="1:6" hidden="1" x14ac:dyDescent="0.25">
      <c r="A76" s="42" t="s">
        <v>837</v>
      </c>
      <c r="B76" s="43">
        <v>32010936</v>
      </c>
      <c r="C76" s="44" t="s">
        <v>134</v>
      </c>
      <c r="D76" s="45"/>
      <c r="E76" s="45"/>
      <c r="F76" s="45"/>
    </row>
    <row r="77" spans="1:6" hidden="1" x14ac:dyDescent="0.25">
      <c r="A77" s="44"/>
      <c r="B77" s="43"/>
      <c r="C77" s="44"/>
      <c r="D77" s="45"/>
      <c r="E77" s="45"/>
      <c r="F77" s="45"/>
    </row>
    <row r="78" spans="1:6" hidden="1" x14ac:dyDescent="0.25">
      <c r="A78" s="44"/>
      <c r="B78" s="43"/>
      <c r="C78" s="44"/>
      <c r="D78" s="45"/>
      <c r="E78" s="45"/>
      <c r="F78" s="45"/>
    </row>
    <row r="79" spans="1:6" s="1" customFormat="1" x14ac:dyDescent="0.25">
      <c r="A79" s="5"/>
      <c r="B79" s="4">
        <v>320201</v>
      </c>
      <c r="C79" s="5" t="s">
        <v>146</v>
      </c>
      <c r="D79" s="11">
        <f>SUM(D80:D85)</f>
        <v>0</v>
      </c>
      <c r="E79" s="11">
        <f t="shared" ref="E79:F79" si="8">SUM(E80:E85)</f>
        <v>0</v>
      </c>
      <c r="F79" s="11">
        <f t="shared" si="8"/>
        <v>0</v>
      </c>
    </row>
    <row r="80" spans="1:6" hidden="1" x14ac:dyDescent="0.25">
      <c r="A80" s="42" t="s">
        <v>606</v>
      </c>
      <c r="B80" s="43">
        <v>32020101</v>
      </c>
      <c r="C80" s="44" t="s">
        <v>135</v>
      </c>
      <c r="D80" s="45"/>
      <c r="E80" s="45"/>
      <c r="F80" s="45"/>
    </row>
    <row r="81" spans="1:6" hidden="1" x14ac:dyDescent="0.25">
      <c r="A81" s="44"/>
      <c r="B81" s="43"/>
      <c r="C81" s="44"/>
      <c r="D81" s="45"/>
      <c r="E81" s="45"/>
      <c r="F81" s="45"/>
    </row>
    <row r="82" spans="1:6" hidden="1" x14ac:dyDescent="0.25">
      <c r="A82" s="42" t="s">
        <v>607</v>
      </c>
      <c r="B82" s="43">
        <v>32020102</v>
      </c>
      <c r="C82" s="44" t="s">
        <v>136</v>
      </c>
      <c r="D82" s="45"/>
      <c r="E82" s="45"/>
      <c r="F82" s="45"/>
    </row>
    <row r="83" spans="1:6" hidden="1" x14ac:dyDescent="0.25">
      <c r="A83" s="44"/>
      <c r="B83" s="43"/>
      <c r="C83" s="44"/>
      <c r="D83" s="45"/>
      <c r="E83" s="45"/>
      <c r="F83" s="45"/>
    </row>
    <row r="84" spans="1:6" hidden="1" x14ac:dyDescent="0.25">
      <c r="A84" s="42" t="s">
        <v>632</v>
      </c>
      <c r="B84" s="43">
        <v>32020104</v>
      </c>
      <c r="C84" s="44" t="s">
        <v>137</v>
      </c>
      <c r="D84" s="45"/>
      <c r="E84" s="45"/>
      <c r="F84" s="45"/>
    </row>
    <row r="85" spans="1:6" hidden="1" x14ac:dyDescent="0.25">
      <c r="A85" s="44"/>
      <c r="B85" s="43"/>
      <c r="C85" s="44"/>
      <c r="D85" s="45"/>
      <c r="E85" s="45"/>
      <c r="F85" s="45"/>
    </row>
    <row r="86" spans="1:6" s="1" customFormat="1" x14ac:dyDescent="0.25">
      <c r="A86" s="5"/>
      <c r="B86" s="4">
        <v>320301</v>
      </c>
      <c r="C86" s="5" t="s">
        <v>138</v>
      </c>
      <c r="D86" s="11">
        <f>SUM(D87:D91)</f>
        <v>0</v>
      </c>
      <c r="E86" s="11">
        <f t="shared" ref="E86:F86" si="9">SUM(E87:E91)</f>
        <v>0</v>
      </c>
      <c r="F86" s="11">
        <f t="shared" si="9"/>
        <v>0</v>
      </c>
    </row>
    <row r="87" spans="1:6" hidden="1" x14ac:dyDescent="0.25">
      <c r="A87" s="42" t="s">
        <v>606</v>
      </c>
      <c r="B87" s="43">
        <v>32030101</v>
      </c>
      <c r="C87" s="44" t="s">
        <v>139</v>
      </c>
      <c r="D87" s="45"/>
      <c r="E87" s="45"/>
      <c r="F87" s="45"/>
    </row>
    <row r="88" spans="1:6" hidden="1" x14ac:dyDescent="0.25">
      <c r="A88" s="42" t="s">
        <v>637</v>
      </c>
      <c r="B88" s="43">
        <v>32030109</v>
      </c>
      <c r="C88" s="44" t="s">
        <v>140</v>
      </c>
      <c r="D88" s="45"/>
      <c r="E88" s="45"/>
      <c r="F88" s="45"/>
    </row>
    <row r="89" spans="1:6" hidden="1" x14ac:dyDescent="0.25">
      <c r="A89" s="42" t="s">
        <v>638</v>
      </c>
      <c r="B89" s="43">
        <v>32030110</v>
      </c>
      <c r="C89" s="44" t="s">
        <v>141</v>
      </c>
      <c r="D89" s="45"/>
      <c r="E89" s="45"/>
      <c r="F89" s="45"/>
    </row>
    <row r="90" spans="1:6" hidden="1" x14ac:dyDescent="0.25">
      <c r="A90" s="46"/>
      <c r="B90" s="47"/>
      <c r="C90" s="46"/>
      <c r="D90" s="45"/>
      <c r="E90" s="45"/>
      <c r="F90" s="45"/>
    </row>
    <row r="91" spans="1:6" hidden="1" x14ac:dyDescent="0.25">
      <c r="A91" s="46"/>
      <c r="B91" s="47"/>
      <c r="C91" s="46"/>
      <c r="D91" s="45"/>
      <c r="E91" s="45"/>
      <c r="F91" s="45"/>
    </row>
    <row r="92" spans="1:6" s="1" customFormat="1" x14ac:dyDescent="0.25">
      <c r="A92" s="5"/>
      <c r="B92" s="4">
        <v>32011000</v>
      </c>
      <c r="C92" s="5" t="s">
        <v>142</v>
      </c>
      <c r="D92" s="11">
        <f>SUM(D93:D94)</f>
        <v>0</v>
      </c>
      <c r="E92" s="11">
        <f t="shared" ref="E92:F92" si="10">SUM(E93:E94)</f>
        <v>0</v>
      </c>
      <c r="F92" s="11">
        <f t="shared" si="10"/>
        <v>0</v>
      </c>
    </row>
    <row r="93" spans="1:6" hidden="1" x14ac:dyDescent="0.25">
      <c r="A93" s="42" t="s">
        <v>639</v>
      </c>
      <c r="B93" s="46"/>
      <c r="C93" s="46"/>
      <c r="D93" s="45"/>
      <c r="E93" s="45"/>
      <c r="F93" s="45"/>
    </row>
    <row r="94" spans="1:6" hidden="1" x14ac:dyDescent="0.25">
      <c r="A94" s="46"/>
      <c r="B94" s="46"/>
      <c r="C94" s="46"/>
      <c r="D94" s="45"/>
      <c r="E94" s="45"/>
      <c r="F94" s="45"/>
    </row>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xOdmGdS8Nmm46610bdygYpPnPCwUby66O23Z7fvRvq3MQNzrwoehyMh4clSqRsVEfr/ovA2QDSxyF4ZFyuc30g==" saltValue="f/rEJ8cWFveQq9DsOQaIR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77" firstPageNumber="55" orientation="landscape" useFirstPageNumber="1" r:id="rId1"/>
  <headerFooter>
    <oddFooter>Page &amp;P</oddFooter>
  </headerFooter>
  <rowBreaks count="2" manualBreakCount="2">
    <brk id="26" max="16383" man="1"/>
    <brk id="35"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9"/>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741</v>
      </c>
      <c r="B3" s="83"/>
      <c r="C3" s="83"/>
      <c r="D3" s="83"/>
      <c r="E3" s="83"/>
    </row>
    <row r="4" spans="1:5" x14ac:dyDescent="0.25">
      <c r="A4" s="82" t="s">
        <v>675</v>
      </c>
      <c r="B4" s="82"/>
      <c r="C4" s="82"/>
      <c r="D4" s="82"/>
      <c r="E4" s="82"/>
    </row>
    <row r="6" spans="1:5" ht="44.4" customHeight="1" x14ac:dyDescent="0.25">
      <c r="A6" s="58" t="s">
        <v>0</v>
      </c>
      <c r="B6" s="58" t="s">
        <v>1</v>
      </c>
      <c r="C6" s="50" t="s">
        <v>593</v>
      </c>
      <c r="D6" s="50" t="s">
        <v>594</v>
      </c>
      <c r="E6" s="50" t="s">
        <v>595</v>
      </c>
    </row>
    <row r="7" spans="1:5" s="1" customFormat="1" x14ac:dyDescent="0.25">
      <c r="A7" s="3">
        <v>21</v>
      </c>
      <c r="B7" s="3" t="s">
        <v>4</v>
      </c>
      <c r="C7" s="12">
        <f>C8+C14+C21</f>
        <v>606412993.99000001</v>
      </c>
      <c r="D7" s="12">
        <f t="shared" ref="D7:E7" si="0">D8+D14+D21</f>
        <v>606620943.84000003</v>
      </c>
      <c r="E7" s="12">
        <f t="shared" si="0"/>
        <v>217312134.93000001</v>
      </c>
    </row>
    <row r="8" spans="1:5" s="1" customFormat="1" x14ac:dyDescent="0.25">
      <c r="A8" s="3">
        <v>2101</v>
      </c>
      <c r="B8" s="3" t="s">
        <v>5</v>
      </c>
      <c r="C8" s="12">
        <f>C9</f>
        <v>594412993.99000001</v>
      </c>
      <c r="D8" s="12">
        <f t="shared" ref="D8:E8" si="1">D9</f>
        <v>594620943.84000003</v>
      </c>
      <c r="E8" s="12">
        <f t="shared" si="1"/>
        <v>205312134.93000001</v>
      </c>
    </row>
    <row r="9" spans="1:5" s="1" customFormat="1" x14ac:dyDescent="0.25">
      <c r="A9" s="3">
        <v>210101</v>
      </c>
      <c r="B9" s="3" t="s">
        <v>6</v>
      </c>
      <c r="C9" s="12">
        <f>SUM(C10:C13)</f>
        <v>594412993.99000001</v>
      </c>
      <c r="D9" s="12">
        <f t="shared" ref="D9:E9" si="2">SUM(D10:D13)</f>
        <v>594620943.84000003</v>
      </c>
      <c r="E9" s="12">
        <f t="shared" si="2"/>
        <v>205312134.93000001</v>
      </c>
    </row>
    <row r="10" spans="1:5" x14ac:dyDescent="0.25">
      <c r="A10" s="59">
        <v>21010101</v>
      </c>
      <c r="B10" s="48" t="s">
        <v>709</v>
      </c>
      <c r="C10" s="41">
        <v>53175076.990000002</v>
      </c>
      <c r="D10" s="41">
        <v>53383026.840000004</v>
      </c>
      <c r="E10" s="41">
        <v>42247525.840000004</v>
      </c>
    </row>
    <row r="11" spans="1:5" x14ac:dyDescent="0.25">
      <c r="A11" s="59">
        <v>21010101</v>
      </c>
      <c r="B11" s="48" t="s">
        <v>710</v>
      </c>
      <c r="C11" s="41">
        <v>541237917</v>
      </c>
      <c r="D11" s="41">
        <v>541237917</v>
      </c>
      <c r="E11" s="41">
        <v>163064609.09</v>
      </c>
    </row>
    <row r="12" spans="1:5" hidden="1" x14ac:dyDescent="0.25">
      <c r="A12" s="59">
        <v>21010102</v>
      </c>
      <c r="B12" s="48" t="s">
        <v>7</v>
      </c>
      <c r="C12" s="41"/>
      <c r="D12" s="41"/>
      <c r="E12" s="41"/>
    </row>
    <row r="13" spans="1:5" hidden="1" x14ac:dyDescent="0.25">
      <c r="A13" s="59">
        <v>21010103</v>
      </c>
      <c r="B13" s="48" t="s">
        <v>8</v>
      </c>
      <c r="C13" s="41"/>
      <c r="D13" s="41"/>
      <c r="E13" s="41"/>
    </row>
    <row r="14" spans="1:5" s="1" customFormat="1" x14ac:dyDescent="0.25">
      <c r="A14" s="3">
        <v>2102</v>
      </c>
      <c r="B14" s="3" t="s">
        <v>9</v>
      </c>
      <c r="C14" s="12">
        <f>C15+C19</f>
        <v>12000000</v>
      </c>
      <c r="D14" s="12">
        <f t="shared" ref="D14:E14" si="3">D15+D19</f>
        <v>12000000</v>
      </c>
      <c r="E14" s="12">
        <f t="shared" si="3"/>
        <v>12000000</v>
      </c>
    </row>
    <row r="15" spans="1:5" s="1" customFormat="1" x14ac:dyDescent="0.25">
      <c r="A15" s="3">
        <v>210201</v>
      </c>
      <c r="B15" s="3" t="s">
        <v>10</v>
      </c>
      <c r="C15" s="12">
        <f>SUM(C16:C18)</f>
        <v>12000000</v>
      </c>
      <c r="D15" s="12">
        <f t="shared" ref="D15:E15" si="4">SUM(D16:D18)</f>
        <v>12000000</v>
      </c>
      <c r="E15" s="12">
        <f t="shared" si="4"/>
        <v>12000000</v>
      </c>
    </row>
    <row r="16" spans="1:5" hidden="1" x14ac:dyDescent="0.25">
      <c r="A16" s="59">
        <v>21020104</v>
      </c>
      <c r="B16" s="48" t="s">
        <v>11</v>
      </c>
      <c r="C16" s="41"/>
      <c r="D16" s="41"/>
      <c r="E16" s="41"/>
    </row>
    <row r="17" spans="1:5" hidden="1" x14ac:dyDescent="0.25">
      <c r="A17" s="59">
        <v>21020108</v>
      </c>
      <c r="B17" s="48" t="s">
        <v>12</v>
      </c>
      <c r="C17" s="41"/>
      <c r="D17" s="41"/>
      <c r="E17" s="41"/>
    </row>
    <row r="18" spans="1:5" x14ac:dyDescent="0.25">
      <c r="A18" s="59">
        <v>21020109</v>
      </c>
      <c r="B18" s="48" t="s">
        <v>13</v>
      </c>
      <c r="C18" s="41">
        <v>12000000</v>
      </c>
      <c r="D18" s="41">
        <v>12000000</v>
      </c>
      <c r="E18" s="41">
        <v>12000000</v>
      </c>
    </row>
    <row r="19" spans="1:5" s="1" customFormat="1" x14ac:dyDescent="0.25">
      <c r="A19" s="3">
        <v>210202</v>
      </c>
      <c r="B19" s="3" t="s">
        <v>14</v>
      </c>
      <c r="C19" s="12">
        <f>SUM(C20)</f>
        <v>0</v>
      </c>
      <c r="D19" s="12">
        <f t="shared" ref="D19:E19" si="5">SUM(D20)</f>
        <v>0</v>
      </c>
      <c r="E19" s="12">
        <f t="shared" si="5"/>
        <v>0</v>
      </c>
    </row>
    <row r="20" spans="1:5" hidden="1" x14ac:dyDescent="0.25">
      <c r="A20" s="59">
        <v>21020207</v>
      </c>
      <c r="B20" s="48" t="s">
        <v>15</v>
      </c>
      <c r="C20" s="41"/>
      <c r="D20" s="41"/>
      <c r="E20" s="41"/>
    </row>
    <row r="21" spans="1:5" s="1" customFormat="1" x14ac:dyDescent="0.25">
      <c r="A21" s="3">
        <v>210301</v>
      </c>
      <c r="B21" s="3" t="s">
        <v>16</v>
      </c>
      <c r="C21" s="12">
        <f>SUM(C22:C24)</f>
        <v>0</v>
      </c>
      <c r="D21" s="12">
        <f t="shared" ref="D21:E21" si="6">SUM(D22:D24)</f>
        <v>0</v>
      </c>
      <c r="E21" s="12">
        <f t="shared" si="6"/>
        <v>0</v>
      </c>
    </row>
    <row r="22" spans="1:5" hidden="1" x14ac:dyDescent="0.25">
      <c r="A22" s="59">
        <v>21030101</v>
      </c>
      <c r="B22" s="48" t="s">
        <v>17</v>
      </c>
      <c r="C22" s="41"/>
      <c r="D22" s="41"/>
      <c r="E22" s="41"/>
    </row>
    <row r="23" spans="1:5" hidden="1" x14ac:dyDescent="0.25">
      <c r="A23" s="59">
        <v>21030102</v>
      </c>
      <c r="B23" s="48" t="s">
        <v>18</v>
      </c>
      <c r="C23" s="41"/>
      <c r="D23" s="41"/>
      <c r="E23" s="41"/>
    </row>
    <row r="24" spans="1:5" hidden="1" x14ac:dyDescent="0.25">
      <c r="A24" s="59">
        <v>21030104</v>
      </c>
      <c r="B24" s="48" t="s">
        <v>19</v>
      </c>
      <c r="C24" s="41"/>
      <c r="D24" s="41"/>
      <c r="E24" s="41"/>
    </row>
    <row r="25" spans="1:5" hidden="1" x14ac:dyDescent="0.25">
      <c r="A25" s="59"/>
      <c r="B25" s="48"/>
      <c r="C25" s="41"/>
      <c r="D25" s="41"/>
      <c r="E25" s="41"/>
    </row>
    <row r="26" spans="1:5" hidden="1" x14ac:dyDescent="0.25">
      <c r="A26" s="59"/>
      <c r="B26" s="48"/>
      <c r="C26" s="41"/>
      <c r="D26" s="41"/>
      <c r="E26" s="41"/>
    </row>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H2T4c+nwD+Wbfmrb5w0Z21NsMDCRO+KQFpjhUZzd9okv5VPDt2SyzE09Tt1AA4MEiUXMD3EFha2KcWGTITJ2+Q==" saltValue="rG7tdER5j3rCkDBRclJJY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59</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pageSetUpPr fitToPage="1"/>
  </sheetPr>
  <dimension ref="A3: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742</v>
      </c>
      <c r="B4" s="83"/>
      <c r="C4" s="83"/>
      <c r="D4" s="83"/>
      <c r="E4" s="83"/>
    </row>
    <row r="5" spans="1:5" x14ac:dyDescent="0.25">
      <c r="A5" s="82" t="s">
        <v>675</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773200000</v>
      </c>
      <c r="D7" s="12">
        <f t="shared" ref="D7:E7" si="0">D8+D84+D88+D93</f>
        <v>715614832.30000007</v>
      </c>
      <c r="E7" s="12">
        <f t="shared" si="0"/>
        <v>379000000</v>
      </c>
    </row>
    <row r="8" spans="1:5" s="1" customFormat="1" x14ac:dyDescent="0.25">
      <c r="A8" s="4">
        <v>2202</v>
      </c>
      <c r="B8" s="5" t="s">
        <v>21</v>
      </c>
      <c r="C8" s="12">
        <f>C9+C14+C22+C36+C45+C48+C54+C63+C67+C70</f>
        <v>108500000</v>
      </c>
      <c r="D8" s="12">
        <f t="shared" ref="D8:E8" si="1">D9+D14+D22+D36+D45+D48+D54+D63+D67+D70</f>
        <v>77195952.780000001</v>
      </c>
      <c r="E8" s="12">
        <f t="shared" si="1"/>
        <v>97000000</v>
      </c>
    </row>
    <row r="9" spans="1:5" s="1" customFormat="1" x14ac:dyDescent="0.25">
      <c r="A9" s="4">
        <v>220201</v>
      </c>
      <c r="B9" s="5" t="s">
        <v>22</v>
      </c>
      <c r="C9" s="12">
        <f>SUM(C10:C13)</f>
        <v>12000000</v>
      </c>
      <c r="D9" s="12">
        <f t="shared" ref="D9:E9" si="2">SUM(D10:D13)</f>
        <v>12835588.18</v>
      </c>
      <c r="E9" s="12">
        <f t="shared" si="2"/>
        <v>15000000</v>
      </c>
    </row>
    <row r="10" spans="1:5" hidden="1" x14ac:dyDescent="0.25">
      <c r="A10" s="43">
        <v>22020101</v>
      </c>
      <c r="B10" s="44" t="s">
        <v>23</v>
      </c>
      <c r="C10" s="41"/>
      <c r="D10" s="41"/>
      <c r="E10" s="41"/>
    </row>
    <row r="11" spans="1:5" x14ac:dyDescent="0.25">
      <c r="A11" s="43">
        <v>22020102</v>
      </c>
      <c r="B11" s="44" t="s">
        <v>24</v>
      </c>
      <c r="C11" s="41">
        <v>12000000</v>
      </c>
      <c r="D11" s="41">
        <v>12835588.18</v>
      </c>
      <c r="E11" s="41">
        <v>15000000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33500000</v>
      </c>
      <c r="D22" s="12">
        <f t="shared" ref="D22:E22" si="3">SUM(D23:D35)</f>
        <v>24457563.649999999</v>
      </c>
      <c r="E22" s="12">
        <f t="shared" si="3"/>
        <v>27000000</v>
      </c>
    </row>
    <row r="23" spans="1:5" x14ac:dyDescent="0.25">
      <c r="A23" s="43">
        <v>22020301</v>
      </c>
      <c r="B23" s="44" t="s">
        <v>36</v>
      </c>
      <c r="C23" s="41">
        <v>33500000</v>
      </c>
      <c r="D23" s="41">
        <v>24457563.649999999</v>
      </c>
      <c r="E23" s="41">
        <v>2000000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x14ac:dyDescent="0.25">
      <c r="A27" s="43">
        <v>22020305</v>
      </c>
      <c r="B27" s="44" t="s">
        <v>40</v>
      </c>
      <c r="C27" s="41">
        <v>0</v>
      </c>
      <c r="D27" s="41">
        <v>0</v>
      </c>
      <c r="E27" s="41">
        <v>25000000</v>
      </c>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26000000</v>
      </c>
      <c r="D36" s="12">
        <f t="shared" ref="D36:E36" si="4">SUM(D37:D44)</f>
        <v>6297968.5899999999</v>
      </c>
      <c r="E36" s="12">
        <f t="shared" si="4"/>
        <v>7000000</v>
      </c>
    </row>
    <row r="37" spans="1:5" x14ac:dyDescent="0.25">
      <c r="A37" s="43">
        <v>22020401</v>
      </c>
      <c r="B37" s="44" t="s">
        <v>50</v>
      </c>
      <c r="C37" s="41">
        <v>2000000</v>
      </c>
      <c r="D37" s="41">
        <v>1899000</v>
      </c>
      <c r="E37" s="41">
        <v>4000000</v>
      </c>
    </row>
    <row r="38" spans="1:5" x14ac:dyDescent="0.25">
      <c r="A38" s="43">
        <v>22020402</v>
      </c>
      <c r="B38" s="44" t="s">
        <v>51</v>
      </c>
      <c r="C38" s="41">
        <v>12000000</v>
      </c>
      <c r="D38" s="41">
        <v>1386470.59</v>
      </c>
      <c r="E38" s="41">
        <v>2000000</v>
      </c>
    </row>
    <row r="39" spans="1:5" hidden="1" x14ac:dyDescent="0.25">
      <c r="A39" s="43">
        <v>22020403</v>
      </c>
      <c r="B39" s="44" t="s">
        <v>52</v>
      </c>
      <c r="C39" s="41"/>
      <c r="D39" s="41"/>
      <c r="E39" s="41"/>
    </row>
    <row r="40" spans="1:5" hidden="1" x14ac:dyDescent="0.25">
      <c r="A40" s="43">
        <v>22020404</v>
      </c>
      <c r="B40" s="44" t="s">
        <v>53</v>
      </c>
      <c r="C40" s="41"/>
      <c r="D40" s="41"/>
      <c r="E40" s="41"/>
    </row>
    <row r="41" spans="1:5" x14ac:dyDescent="0.25">
      <c r="A41" s="43">
        <v>22020405</v>
      </c>
      <c r="B41" s="44" t="s">
        <v>54</v>
      </c>
      <c r="C41" s="41">
        <v>12000000</v>
      </c>
      <c r="D41" s="41">
        <v>3012498</v>
      </c>
      <c r="E41" s="41">
        <v>1000000</v>
      </c>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1000000</v>
      </c>
      <c r="D45" s="12">
        <f t="shared" ref="D45:E45" si="5">SUM(D46:D47)</f>
        <v>369000</v>
      </c>
      <c r="E45" s="12">
        <f t="shared" si="5"/>
        <v>5000000</v>
      </c>
    </row>
    <row r="46" spans="1:5" x14ac:dyDescent="0.25">
      <c r="A46" s="43">
        <v>22020501</v>
      </c>
      <c r="B46" s="44" t="s">
        <v>59</v>
      </c>
      <c r="C46" s="41">
        <v>1000000</v>
      </c>
      <c r="D46" s="41">
        <v>369000</v>
      </c>
      <c r="E46" s="41">
        <v>5000000</v>
      </c>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3000000</v>
      </c>
    </row>
    <row r="64" spans="1:5" x14ac:dyDescent="0.25">
      <c r="A64" s="43">
        <v>22020801</v>
      </c>
      <c r="B64" s="44" t="s">
        <v>77</v>
      </c>
      <c r="C64" s="41">
        <v>0</v>
      </c>
      <c r="D64" s="41">
        <v>0</v>
      </c>
      <c r="E64" s="41">
        <v>3000000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36000000</v>
      </c>
      <c r="D70" s="12">
        <f t="shared" ref="D70:E70" si="10">SUM(D71:D83)</f>
        <v>33235832.359999999</v>
      </c>
      <c r="E70" s="12">
        <f t="shared" si="10"/>
        <v>40000000</v>
      </c>
    </row>
    <row r="71" spans="1:5" hidden="1" x14ac:dyDescent="0.25">
      <c r="A71" s="43">
        <v>22021001</v>
      </c>
      <c r="B71" s="44" t="s">
        <v>84</v>
      </c>
      <c r="C71" s="41"/>
      <c r="D71" s="41"/>
      <c r="E71" s="41"/>
    </row>
    <row r="72" spans="1:5" hidden="1" x14ac:dyDescent="0.25">
      <c r="A72" s="43">
        <v>22021002</v>
      </c>
      <c r="B72" s="44" t="s">
        <v>85</v>
      </c>
      <c r="C72" s="41"/>
      <c r="D72" s="41"/>
      <c r="E72" s="41"/>
    </row>
    <row r="73" spans="1:5" x14ac:dyDescent="0.25">
      <c r="A73" s="43">
        <v>22021003</v>
      </c>
      <c r="B73" s="44" t="s">
        <v>86</v>
      </c>
      <c r="C73" s="41">
        <v>0</v>
      </c>
      <c r="D73" s="41">
        <v>0</v>
      </c>
      <c r="E73" s="41">
        <v>10000000</v>
      </c>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36000000</v>
      </c>
      <c r="D76" s="41">
        <v>33235832.359999999</v>
      </c>
      <c r="E76" s="41">
        <v>20000000</v>
      </c>
    </row>
    <row r="77" spans="1:5" hidden="1" x14ac:dyDescent="0.25">
      <c r="A77" s="43">
        <v>22021008</v>
      </c>
      <c r="B77" s="44" t="s">
        <v>90</v>
      </c>
      <c r="C77" s="41"/>
      <c r="D77" s="41"/>
      <c r="E77" s="41"/>
    </row>
    <row r="78" spans="1:5" x14ac:dyDescent="0.25">
      <c r="A78" s="43">
        <v>22021009</v>
      </c>
      <c r="B78" s="44" t="s">
        <v>91</v>
      </c>
      <c r="C78" s="41">
        <v>0</v>
      </c>
      <c r="D78" s="41">
        <v>0</v>
      </c>
      <c r="E78" s="41">
        <v>5000000</v>
      </c>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x14ac:dyDescent="0.25">
      <c r="A83" s="43">
        <v>22021052</v>
      </c>
      <c r="B83" s="44" t="s">
        <v>96</v>
      </c>
      <c r="C83" s="41">
        <v>0</v>
      </c>
      <c r="D83" s="41">
        <v>0</v>
      </c>
      <c r="E83" s="41">
        <v>5000000</v>
      </c>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51700000</v>
      </c>
      <c r="D88" s="12">
        <f t="shared" ref="D88:E88" si="12">D89</f>
        <v>51565824.060000002</v>
      </c>
      <c r="E88" s="12">
        <f t="shared" si="12"/>
        <v>52000000</v>
      </c>
    </row>
    <row r="89" spans="1:5" s="1" customFormat="1" x14ac:dyDescent="0.25">
      <c r="A89" s="4">
        <v>220501</v>
      </c>
      <c r="B89" s="5" t="s">
        <v>102</v>
      </c>
      <c r="C89" s="12">
        <f>SUM(C90:C92)</f>
        <v>51700000</v>
      </c>
      <c r="D89" s="12">
        <f t="shared" ref="D89:E89" si="13">SUM(D90:D92)</f>
        <v>51565824.060000002</v>
      </c>
      <c r="E89" s="12">
        <f t="shared" si="13"/>
        <v>52000000</v>
      </c>
    </row>
    <row r="90" spans="1:5" x14ac:dyDescent="0.25">
      <c r="A90" s="43">
        <v>22050105</v>
      </c>
      <c r="B90" s="44" t="s">
        <v>103</v>
      </c>
      <c r="C90" s="41">
        <v>0</v>
      </c>
      <c r="D90" s="41">
        <v>0</v>
      </c>
      <c r="E90" s="41">
        <v>2000000</v>
      </c>
    </row>
    <row r="91" spans="1:5" x14ac:dyDescent="0.25">
      <c r="A91" s="43">
        <v>22050108</v>
      </c>
      <c r="B91" s="44" t="s">
        <v>104</v>
      </c>
      <c r="C91" s="41">
        <v>51700000</v>
      </c>
      <c r="D91" s="41">
        <v>51565824.060000002</v>
      </c>
      <c r="E91" s="41">
        <v>50000000</v>
      </c>
    </row>
    <row r="92" spans="1:5" hidden="1" x14ac:dyDescent="0.25">
      <c r="A92" s="43">
        <v>22050110</v>
      </c>
      <c r="B92" s="44" t="s">
        <v>105</v>
      </c>
      <c r="C92" s="41"/>
      <c r="D92" s="41"/>
      <c r="E92" s="41"/>
    </row>
    <row r="93" spans="1:5" s="1" customFormat="1" x14ac:dyDescent="0.25">
      <c r="A93" s="4">
        <v>2206</v>
      </c>
      <c r="B93" s="5" t="s">
        <v>106</v>
      </c>
      <c r="C93" s="12">
        <f>C94+C96</f>
        <v>613000000</v>
      </c>
      <c r="D93" s="12">
        <f t="shared" ref="D93:E93" si="14">D94+D96</f>
        <v>586853055.46000004</v>
      </c>
      <c r="E93" s="12">
        <f t="shared" si="14"/>
        <v>230000000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SUM(C97:C99)</f>
        <v>613000000</v>
      </c>
      <c r="D96" s="12">
        <f t="shared" ref="D96:E96" si="16">SUM(D97:D99)</f>
        <v>586853055.46000004</v>
      </c>
      <c r="E96" s="12">
        <f t="shared" si="16"/>
        <v>230000000</v>
      </c>
    </row>
    <row r="97" spans="1:5" x14ac:dyDescent="0.25">
      <c r="A97" s="43">
        <v>22060401</v>
      </c>
      <c r="B97" s="44" t="s">
        <v>812</v>
      </c>
      <c r="C97" s="41">
        <v>613000000</v>
      </c>
      <c r="D97" s="41">
        <v>586853055.46000004</v>
      </c>
      <c r="E97" s="41">
        <v>230000000</v>
      </c>
    </row>
    <row r="98" spans="1:5" hidden="1" x14ac:dyDescent="0.25">
      <c r="A98" s="43">
        <v>22080102</v>
      </c>
      <c r="B98" s="44"/>
      <c r="C98" s="41"/>
      <c r="D98" s="41"/>
      <c r="E98" s="41"/>
    </row>
    <row r="99" spans="1:5" hidden="1" x14ac:dyDescent="0.25">
      <c r="A99" s="43">
        <v>22080102</v>
      </c>
      <c r="B99" s="44"/>
      <c r="C99" s="41"/>
      <c r="D99" s="41"/>
      <c r="E99" s="41"/>
    </row>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UbLzjSsRNfihhZF01A3lbsQwm97Uep7ZU1V374CSLYv0K+5ylq0sbMDvLW8NRCU0qv6gRAHes8/2MdRWlOTKmg==" saltValue="rnXIy6tfStE4iYp6DLW7N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77" firstPageNumber="60" orientation="landscape" useFirstPageNumber="1" r:id="rId1"/>
  <headerFooter>
    <oddFooter>Page &amp;P</oddFooter>
  </headerFooter>
  <rowBreaks count="2" manualBreakCount="2">
    <brk id="35" max="16383" man="1"/>
    <brk id="69"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F300"/>
  <sheetViews>
    <sheetView view="pageBreakPreview" topLeftCell="A11" zoomScale="80" zoomScaleNormal="130" zoomScaleSheetLayoutView="80" workbookViewId="0">
      <selection activeCell="A79" activeCellId="9" sqref="A8:XFD8 A21:XFD21 A32:XFD32 A38:XFD41 A44:XFD44 A53:XFD53 A54:XFD54 A60:XFD68 A72:XFD76 A79:XFD81"/>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25">
      <c r="A1" s="81" t="s">
        <v>143</v>
      </c>
      <c r="B1" s="81"/>
      <c r="C1" s="81"/>
      <c r="D1" s="81"/>
      <c r="E1" s="81"/>
    </row>
    <row r="2" spans="1:6" x14ac:dyDescent="0.25">
      <c r="A2" s="82" t="s">
        <v>743</v>
      </c>
      <c r="B2" s="82"/>
      <c r="C2" s="82"/>
      <c r="D2" s="82"/>
      <c r="E2" s="82"/>
    </row>
    <row r="3" spans="1:6" x14ac:dyDescent="0.25">
      <c r="A3" s="82" t="s">
        <v>675</v>
      </c>
      <c r="B3" s="82"/>
      <c r="C3" s="82"/>
      <c r="D3" s="82"/>
      <c r="E3" s="82"/>
    </row>
    <row r="5" spans="1:6" ht="45" x14ac:dyDescent="0.25">
      <c r="A5" s="50" t="s">
        <v>145</v>
      </c>
      <c r="B5" s="50" t="s">
        <v>144</v>
      </c>
      <c r="C5" s="50" t="s">
        <v>112</v>
      </c>
      <c r="D5" s="50" t="s">
        <v>593</v>
      </c>
      <c r="E5" s="50" t="s">
        <v>594</v>
      </c>
      <c r="F5" s="50" t="s">
        <v>595</v>
      </c>
    </row>
    <row r="6" spans="1:6" s="1" customFormat="1" x14ac:dyDescent="0.25">
      <c r="A6" s="8" t="s">
        <v>608</v>
      </c>
      <c r="B6" s="4">
        <v>3</v>
      </c>
      <c r="C6" s="5" t="s">
        <v>113</v>
      </c>
      <c r="D6" s="11">
        <f>D7+D20+D31+D37+D43+D52+D59+D71+D78+D84</f>
        <v>172000000</v>
      </c>
      <c r="E6" s="11">
        <f t="shared" ref="E6:F6" si="0">E7+E20+E31+E37+E43+E52+E59+E71+E78+E84</f>
        <v>129752366.77</v>
      </c>
      <c r="F6" s="11">
        <f t="shared" si="0"/>
        <v>318000000</v>
      </c>
    </row>
    <row r="7" spans="1:6" s="1" customFormat="1" x14ac:dyDescent="0.25">
      <c r="A7" s="5"/>
      <c r="B7" s="4">
        <v>32010100</v>
      </c>
      <c r="C7" s="5" t="s">
        <v>114</v>
      </c>
      <c r="D7" s="11">
        <f>SUM(D8:D19)</f>
        <v>172000000</v>
      </c>
      <c r="E7" s="11">
        <f t="shared" ref="E7:F7" si="1">SUM(E8:E19)</f>
        <v>129752366.77</v>
      </c>
      <c r="F7" s="11">
        <f t="shared" si="1"/>
        <v>308000000</v>
      </c>
    </row>
    <row r="8" spans="1:6" hidden="1" x14ac:dyDescent="0.25">
      <c r="A8" s="42" t="s">
        <v>609</v>
      </c>
      <c r="B8" s="43">
        <v>32010101</v>
      </c>
      <c r="C8" s="44" t="s">
        <v>115</v>
      </c>
      <c r="D8" s="45"/>
      <c r="E8" s="45"/>
      <c r="F8" s="45"/>
    </row>
    <row r="9" spans="1:6" ht="105" x14ac:dyDescent="0.25">
      <c r="A9" s="42" t="s">
        <v>609</v>
      </c>
      <c r="B9" s="43">
        <v>32010101</v>
      </c>
      <c r="C9" s="44" t="s">
        <v>774</v>
      </c>
      <c r="D9" s="45">
        <v>30000000</v>
      </c>
      <c r="E9" s="45">
        <v>19988530.579999998</v>
      </c>
      <c r="F9" s="45">
        <v>0</v>
      </c>
    </row>
    <row r="10" spans="1:6" ht="30" x14ac:dyDescent="0.25">
      <c r="A10" s="42" t="s">
        <v>609</v>
      </c>
      <c r="B10" s="43">
        <v>32010101</v>
      </c>
      <c r="C10" s="44" t="s">
        <v>775</v>
      </c>
      <c r="D10" s="45">
        <v>3000000</v>
      </c>
      <c r="E10" s="45">
        <v>0</v>
      </c>
      <c r="F10" s="45">
        <v>0</v>
      </c>
    </row>
    <row r="11" spans="1:6" ht="30" x14ac:dyDescent="0.25">
      <c r="A11" s="42" t="s">
        <v>609</v>
      </c>
      <c r="B11" s="43">
        <v>32010101</v>
      </c>
      <c r="C11" s="44" t="s">
        <v>776</v>
      </c>
      <c r="D11" s="45"/>
      <c r="E11" s="45"/>
      <c r="F11" s="45">
        <v>120000000</v>
      </c>
    </row>
    <row r="12" spans="1:6" ht="30" x14ac:dyDescent="0.25">
      <c r="A12" s="42" t="s">
        <v>609</v>
      </c>
      <c r="B12" s="43">
        <v>32010101</v>
      </c>
      <c r="C12" s="44" t="s">
        <v>876</v>
      </c>
      <c r="D12" s="45">
        <v>30000000</v>
      </c>
      <c r="E12" s="45">
        <v>29148913.239999998</v>
      </c>
      <c r="F12" s="45"/>
    </row>
    <row r="13" spans="1:6" ht="60" x14ac:dyDescent="0.25">
      <c r="A13" s="42" t="s">
        <v>609</v>
      </c>
      <c r="B13" s="43">
        <v>32010101</v>
      </c>
      <c r="C13" s="44" t="s">
        <v>875</v>
      </c>
      <c r="D13" s="45">
        <v>46000000</v>
      </c>
      <c r="E13" s="45">
        <v>41855017.450000003</v>
      </c>
      <c r="F13" s="45">
        <v>0</v>
      </c>
    </row>
    <row r="14" spans="1:6" ht="30" x14ac:dyDescent="0.25">
      <c r="A14" s="42" t="s">
        <v>609</v>
      </c>
      <c r="B14" s="43">
        <v>32010101</v>
      </c>
      <c r="C14" s="44" t="s">
        <v>777</v>
      </c>
      <c r="D14" s="45"/>
      <c r="E14" s="45"/>
      <c r="F14" s="45">
        <v>100000000</v>
      </c>
    </row>
    <row r="15" spans="1:6" ht="30" x14ac:dyDescent="0.25">
      <c r="A15" s="44" t="s">
        <v>609</v>
      </c>
      <c r="B15" s="43">
        <v>32010101</v>
      </c>
      <c r="C15" s="44" t="s">
        <v>860</v>
      </c>
      <c r="D15" s="45">
        <v>18000000</v>
      </c>
      <c r="E15" s="45">
        <v>18000000</v>
      </c>
      <c r="F15" s="45">
        <v>0</v>
      </c>
    </row>
    <row r="16" spans="1:6" ht="30" x14ac:dyDescent="0.25">
      <c r="A16" s="44" t="s">
        <v>648</v>
      </c>
      <c r="B16" s="43">
        <v>23030121</v>
      </c>
      <c r="C16" s="44" t="s">
        <v>778</v>
      </c>
      <c r="D16" s="45"/>
      <c r="E16" s="45"/>
      <c r="F16" s="45">
        <v>40000000</v>
      </c>
    </row>
    <row r="17" spans="1:6" ht="30" x14ac:dyDescent="0.25">
      <c r="A17" s="44" t="s">
        <v>648</v>
      </c>
      <c r="B17" s="43">
        <v>23030121</v>
      </c>
      <c r="C17" s="44" t="s">
        <v>859</v>
      </c>
      <c r="D17" s="45">
        <v>25000000</v>
      </c>
      <c r="E17" s="45">
        <v>8074540</v>
      </c>
      <c r="F17" s="45"/>
    </row>
    <row r="18" spans="1:6" ht="75" x14ac:dyDescent="0.25">
      <c r="A18" s="44" t="s">
        <v>779</v>
      </c>
      <c r="B18" s="43">
        <v>23030122</v>
      </c>
      <c r="C18" s="44" t="s">
        <v>780</v>
      </c>
      <c r="D18" s="45">
        <v>10000000</v>
      </c>
      <c r="E18" s="45">
        <v>7341443.75</v>
      </c>
      <c r="F18" s="45">
        <v>0</v>
      </c>
    </row>
    <row r="19" spans="1:6" ht="135" x14ac:dyDescent="0.25">
      <c r="A19" s="44" t="s">
        <v>648</v>
      </c>
      <c r="B19" s="43">
        <v>23030121</v>
      </c>
      <c r="C19" s="44" t="s">
        <v>781</v>
      </c>
      <c r="D19" s="45">
        <v>10000000</v>
      </c>
      <c r="E19" s="45">
        <v>5343921.75</v>
      </c>
      <c r="F19" s="45">
        <v>48000000</v>
      </c>
    </row>
    <row r="20" spans="1:6" s="1" customFormat="1" x14ac:dyDescent="0.25">
      <c r="A20" s="5"/>
      <c r="B20" s="4">
        <v>32010200</v>
      </c>
      <c r="C20" s="5" t="s">
        <v>116</v>
      </c>
      <c r="D20" s="11">
        <f>SUM(D21:D30)</f>
        <v>0</v>
      </c>
      <c r="E20" s="11">
        <f t="shared" ref="E20:F20" si="2">SUM(E21:E30)</f>
        <v>0</v>
      </c>
      <c r="F20" s="11">
        <f t="shared" si="2"/>
        <v>0</v>
      </c>
    </row>
    <row r="21" spans="1:6" hidden="1" x14ac:dyDescent="0.25">
      <c r="A21" s="42" t="s">
        <v>610</v>
      </c>
      <c r="B21" s="43">
        <v>32010202</v>
      </c>
      <c r="C21" s="44" t="s">
        <v>117</v>
      </c>
      <c r="D21" s="45"/>
      <c r="E21" s="45"/>
      <c r="F21" s="45"/>
    </row>
    <row r="22" spans="1:6" hidden="1" x14ac:dyDescent="0.25">
      <c r="A22" s="46"/>
      <c r="B22" s="47"/>
      <c r="C22" s="46"/>
      <c r="D22" s="45"/>
      <c r="E22" s="45"/>
      <c r="F22" s="45"/>
    </row>
    <row r="23" spans="1:6" hidden="1" x14ac:dyDescent="0.25">
      <c r="A23" s="46"/>
      <c r="B23" s="47"/>
      <c r="C23" s="46"/>
      <c r="D23" s="45"/>
      <c r="E23" s="45"/>
      <c r="F23" s="45"/>
    </row>
    <row r="24" spans="1:6" hidden="1" x14ac:dyDescent="0.25">
      <c r="A24" s="46"/>
      <c r="B24" s="47"/>
      <c r="C24" s="46"/>
      <c r="D24" s="45"/>
      <c r="E24" s="45"/>
      <c r="F24" s="45"/>
    </row>
    <row r="25" spans="1:6" hidden="1" x14ac:dyDescent="0.25">
      <c r="A25" s="46"/>
      <c r="B25" s="47"/>
      <c r="C25" s="46"/>
      <c r="D25" s="45"/>
      <c r="E25" s="45"/>
      <c r="F25" s="45"/>
    </row>
    <row r="26" spans="1:6" hidden="1" x14ac:dyDescent="0.25">
      <c r="A26" s="46"/>
      <c r="B26" s="47"/>
      <c r="C26" s="46"/>
      <c r="D26" s="45"/>
      <c r="E26" s="45"/>
      <c r="F26" s="45"/>
    </row>
    <row r="27" spans="1:6" hidden="1" x14ac:dyDescent="0.25">
      <c r="A27" s="46"/>
      <c r="B27" s="47"/>
      <c r="C27" s="46"/>
      <c r="D27" s="45"/>
      <c r="E27" s="45"/>
      <c r="F27" s="45"/>
    </row>
    <row r="28" spans="1:6" hidden="1" x14ac:dyDescent="0.25">
      <c r="A28" s="46"/>
      <c r="B28" s="47"/>
      <c r="C28" s="46"/>
      <c r="D28" s="45"/>
      <c r="E28" s="45"/>
      <c r="F28" s="45"/>
    </row>
    <row r="29" spans="1:6" hidden="1" x14ac:dyDescent="0.25">
      <c r="A29" s="46"/>
      <c r="B29" s="47"/>
      <c r="C29" s="46"/>
      <c r="D29" s="45"/>
      <c r="E29" s="45"/>
      <c r="F29" s="45"/>
    </row>
    <row r="30" spans="1:6" hidden="1" x14ac:dyDescent="0.25">
      <c r="A30" s="46"/>
      <c r="B30" s="47"/>
      <c r="C30" s="46"/>
      <c r="D30" s="45"/>
      <c r="E30" s="45"/>
      <c r="F30" s="45"/>
    </row>
    <row r="31" spans="1:6" s="1" customFormat="1" x14ac:dyDescent="0.25">
      <c r="A31" s="5"/>
      <c r="B31" s="4">
        <v>320103</v>
      </c>
      <c r="C31" s="5" t="s">
        <v>118</v>
      </c>
      <c r="D31" s="11">
        <f>SUM(D32:D36)</f>
        <v>0</v>
      </c>
      <c r="E31" s="11">
        <f t="shared" ref="E31:F31" si="3">SUM(E32:E36)</f>
        <v>0</v>
      </c>
      <c r="F31" s="11">
        <f t="shared" si="3"/>
        <v>0</v>
      </c>
    </row>
    <row r="32" spans="1:6" hidden="1" x14ac:dyDescent="0.25">
      <c r="A32" s="42" t="s">
        <v>609</v>
      </c>
      <c r="B32" s="43">
        <v>32010301</v>
      </c>
      <c r="C32" s="44" t="s">
        <v>119</v>
      </c>
      <c r="D32" s="45"/>
      <c r="E32" s="45"/>
      <c r="F32" s="45"/>
    </row>
    <row r="33" spans="1:6" hidden="1" x14ac:dyDescent="0.25">
      <c r="A33" s="44"/>
      <c r="B33" s="43"/>
      <c r="C33" s="44"/>
      <c r="D33" s="45"/>
      <c r="E33" s="45"/>
      <c r="F33" s="45"/>
    </row>
    <row r="34" spans="1:6" hidden="1" x14ac:dyDescent="0.25">
      <c r="A34" s="44"/>
      <c r="B34" s="43"/>
      <c r="C34" s="44"/>
      <c r="D34" s="45"/>
      <c r="E34" s="45"/>
      <c r="F34" s="45"/>
    </row>
    <row r="35" spans="1:6" hidden="1" x14ac:dyDescent="0.25">
      <c r="A35" s="44"/>
      <c r="B35" s="43"/>
      <c r="C35" s="44"/>
      <c r="D35" s="45"/>
      <c r="E35" s="45"/>
      <c r="F35" s="45"/>
    </row>
    <row r="36" spans="1:6" hidden="1" x14ac:dyDescent="0.25">
      <c r="A36" s="44"/>
      <c r="B36" s="43"/>
      <c r="C36" s="44"/>
      <c r="D36" s="45"/>
      <c r="E36" s="45"/>
      <c r="F36" s="45"/>
    </row>
    <row r="37" spans="1:6" s="1" customFormat="1" x14ac:dyDescent="0.25">
      <c r="A37" s="5"/>
      <c r="B37" s="4">
        <v>32010400</v>
      </c>
      <c r="C37" s="5" t="s">
        <v>120</v>
      </c>
      <c r="D37" s="11">
        <f>SUM(D38:D42)</f>
        <v>0</v>
      </c>
      <c r="E37" s="11">
        <f t="shared" ref="E37:F37" si="4">SUM(E38:E42)</f>
        <v>0</v>
      </c>
      <c r="F37" s="11">
        <f t="shared" si="4"/>
        <v>0</v>
      </c>
    </row>
    <row r="38" spans="1:6" hidden="1" x14ac:dyDescent="0.25">
      <c r="A38" s="42" t="s">
        <v>643</v>
      </c>
      <c r="B38" s="43">
        <v>32010405</v>
      </c>
      <c r="C38" s="44" t="s">
        <v>121</v>
      </c>
      <c r="D38" s="45"/>
      <c r="E38" s="45"/>
      <c r="F38" s="45"/>
    </row>
    <row r="39" spans="1:6" hidden="1" x14ac:dyDescent="0.25">
      <c r="A39" s="42" t="s">
        <v>644</v>
      </c>
      <c r="B39" s="43">
        <v>32010406</v>
      </c>
      <c r="C39" s="44" t="s">
        <v>122</v>
      </c>
      <c r="D39" s="45"/>
      <c r="E39" s="45"/>
      <c r="F39" s="45"/>
    </row>
    <row r="40" spans="1:6" hidden="1" x14ac:dyDescent="0.25">
      <c r="A40" s="42" t="s">
        <v>645</v>
      </c>
      <c r="B40" s="43">
        <v>32010407</v>
      </c>
      <c r="C40" s="44" t="s">
        <v>123</v>
      </c>
      <c r="D40" s="45"/>
      <c r="E40" s="45"/>
      <c r="F40" s="45"/>
    </row>
    <row r="41" spans="1:6" hidden="1" x14ac:dyDescent="0.25">
      <c r="A41" s="42" t="s">
        <v>646</v>
      </c>
      <c r="B41" s="43">
        <v>32010408</v>
      </c>
      <c r="C41" s="44" t="s">
        <v>124</v>
      </c>
      <c r="D41" s="45"/>
      <c r="E41" s="45"/>
      <c r="F41" s="45"/>
    </row>
    <row r="42" spans="1:6" hidden="1" x14ac:dyDescent="0.25">
      <c r="A42" s="44"/>
      <c r="B42" s="43"/>
      <c r="C42" s="44"/>
      <c r="D42" s="45"/>
      <c r="E42" s="45"/>
      <c r="F42" s="45"/>
    </row>
    <row r="43" spans="1:6" s="1" customFormat="1" x14ac:dyDescent="0.25">
      <c r="A43" s="5"/>
      <c r="B43" s="4">
        <v>320105</v>
      </c>
      <c r="C43" s="5" t="s">
        <v>125</v>
      </c>
      <c r="D43" s="11">
        <f>SUM(D44:D51)</f>
        <v>0</v>
      </c>
      <c r="E43" s="11">
        <f t="shared" ref="E43:F43" si="5">SUM(E44:E51)</f>
        <v>0</v>
      </c>
      <c r="F43" s="11">
        <f t="shared" si="5"/>
        <v>0</v>
      </c>
    </row>
    <row r="44" spans="1:6" hidden="1" x14ac:dyDescent="0.25">
      <c r="A44" s="42" t="s">
        <v>609</v>
      </c>
      <c r="B44" s="43">
        <v>32010501</v>
      </c>
      <c r="C44" s="44" t="s">
        <v>126</v>
      </c>
      <c r="D44" s="45"/>
      <c r="E44" s="45"/>
      <c r="F44" s="45"/>
    </row>
    <row r="45" spans="1:6" hidden="1" x14ac:dyDescent="0.25">
      <c r="A45" s="44"/>
      <c r="B45" s="43"/>
      <c r="C45" s="44"/>
      <c r="D45" s="45"/>
      <c r="E45" s="45"/>
      <c r="F45" s="45"/>
    </row>
    <row r="46" spans="1:6" hidden="1" x14ac:dyDescent="0.25">
      <c r="A46" s="44"/>
      <c r="B46" s="43"/>
      <c r="C46" s="44"/>
      <c r="D46" s="45"/>
      <c r="E46" s="45"/>
      <c r="F46" s="45"/>
    </row>
    <row r="47" spans="1:6" hidden="1" x14ac:dyDescent="0.25">
      <c r="A47" s="44"/>
      <c r="B47" s="43"/>
      <c r="C47" s="44"/>
      <c r="D47" s="45"/>
      <c r="E47" s="45"/>
      <c r="F47" s="45"/>
    </row>
    <row r="48" spans="1:6" hidden="1" x14ac:dyDescent="0.25">
      <c r="A48" s="44"/>
      <c r="B48" s="43"/>
      <c r="C48" s="44"/>
      <c r="D48" s="45"/>
      <c r="E48" s="45"/>
      <c r="F48" s="45"/>
    </row>
    <row r="49" spans="1:6" hidden="1" x14ac:dyDescent="0.25">
      <c r="A49" s="46"/>
      <c r="B49" s="47"/>
      <c r="C49" s="46"/>
      <c r="D49" s="45"/>
      <c r="E49" s="45"/>
      <c r="F49" s="45"/>
    </row>
    <row r="50" spans="1:6" hidden="1" x14ac:dyDescent="0.25">
      <c r="A50" s="46"/>
      <c r="B50" s="47"/>
      <c r="C50" s="46"/>
      <c r="D50" s="45"/>
      <c r="E50" s="45"/>
      <c r="F50" s="45"/>
    </row>
    <row r="51" spans="1:6" hidden="1" x14ac:dyDescent="0.25">
      <c r="A51" s="46"/>
      <c r="B51" s="47"/>
      <c r="C51" s="46"/>
      <c r="D51" s="45"/>
      <c r="E51" s="45"/>
      <c r="F51" s="45"/>
    </row>
    <row r="52" spans="1:6" s="1" customFormat="1" x14ac:dyDescent="0.25">
      <c r="A52" s="5"/>
      <c r="B52" s="4">
        <v>320106</v>
      </c>
      <c r="C52" s="5" t="s">
        <v>127</v>
      </c>
      <c r="D52" s="11">
        <f>SUM(D53:D58)</f>
        <v>0</v>
      </c>
      <c r="E52" s="11">
        <f t="shared" ref="E52:F52" si="6">SUM(E53:E58)</f>
        <v>0</v>
      </c>
      <c r="F52" s="11">
        <f t="shared" si="6"/>
        <v>0</v>
      </c>
    </row>
    <row r="53" spans="1:6" hidden="1" x14ac:dyDescent="0.25">
      <c r="A53" s="42" t="s">
        <v>609</v>
      </c>
      <c r="B53" s="43">
        <v>32010601</v>
      </c>
      <c r="C53" s="44" t="s">
        <v>128</v>
      </c>
      <c r="D53" s="45"/>
      <c r="E53" s="45"/>
      <c r="F53" s="45"/>
    </row>
    <row r="54" spans="1:6" hidden="1" x14ac:dyDescent="0.25">
      <c r="A54" s="42" t="s">
        <v>610</v>
      </c>
      <c r="B54" s="43">
        <v>32010602</v>
      </c>
      <c r="C54" s="44" t="s">
        <v>129</v>
      </c>
      <c r="D54" s="45"/>
      <c r="E54" s="45"/>
      <c r="F54" s="45"/>
    </row>
    <row r="55" spans="1:6" hidden="1" x14ac:dyDescent="0.25">
      <c r="A55" s="44"/>
      <c r="B55" s="43"/>
      <c r="C55" s="44"/>
      <c r="D55" s="45"/>
      <c r="E55" s="45"/>
      <c r="F55" s="45"/>
    </row>
    <row r="56" spans="1:6" hidden="1" x14ac:dyDescent="0.25">
      <c r="A56" s="44"/>
      <c r="B56" s="43"/>
      <c r="C56" s="44"/>
      <c r="D56" s="45"/>
      <c r="E56" s="45"/>
      <c r="F56" s="45"/>
    </row>
    <row r="57" spans="1:6" hidden="1" x14ac:dyDescent="0.25">
      <c r="A57" s="44"/>
      <c r="B57" s="43"/>
      <c r="C57" s="44"/>
      <c r="D57" s="45"/>
      <c r="E57" s="45"/>
      <c r="F57" s="45"/>
    </row>
    <row r="58" spans="1:6" hidden="1" x14ac:dyDescent="0.25">
      <c r="A58" s="44"/>
      <c r="B58" s="43"/>
      <c r="C58" s="44"/>
      <c r="D58" s="45"/>
      <c r="E58" s="45"/>
      <c r="F58" s="45"/>
    </row>
    <row r="59" spans="1:6" s="1" customFormat="1" x14ac:dyDescent="0.25">
      <c r="A59" s="5"/>
      <c r="B59" s="4">
        <v>320109</v>
      </c>
      <c r="C59" s="5" t="s">
        <v>130</v>
      </c>
      <c r="D59" s="11">
        <f>SUM(D60:D70)</f>
        <v>0</v>
      </c>
      <c r="E59" s="11">
        <f t="shared" ref="E59:F59" si="7">SUM(E60:E70)</f>
        <v>0</v>
      </c>
      <c r="F59" s="11">
        <f t="shared" si="7"/>
        <v>10000000</v>
      </c>
    </row>
    <row r="60" spans="1:6" hidden="1" x14ac:dyDescent="0.25">
      <c r="A60" s="42" t="s">
        <v>641</v>
      </c>
      <c r="B60" s="43">
        <v>32010903</v>
      </c>
      <c r="C60" s="44" t="s">
        <v>131</v>
      </c>
      <c r="D60" s="45"/>
      <c r="E60" s="45"/>
      <c r="F60" s="45"/>
    </row>
    <row r="61" spans="1:6" hidden="1" x14ac:dyDescent="0.25">
      <c r="A61" s="44"/>
      <c r="B61" s="43"/>
      <c r="C61" s="44"/>
      <c r="D61" s="45"/>
      <c r="E61" s="45"/>
      <c r="F61" s="45"/>
    </row>
    <row r="62" spans="1:6" hidden="1" x14ac:dyDescent="0.25">
      <c r="A62" s="42" t="s">
        <v>642</v>
      </c>
      <c r="B62" s="43">
        <v>32010904</v>
      </c>
      <c r="C62" s="44" t="s">
        <v>132</v>
      </c>
      <c r="D62" s="45"/>
      <c r="E62" s="45"/>
      <c r="F62" s="45"/>
    </row>
    <row r="63" spans="1:6" hidden="1" x14ac:dyDescent="0.25">
      <c r="A63" s="44"/>
      <c r="B63" s="43"/>
      <c r="C63" s="44"/>
      <c r="D63" s="45"/>
      <c r="E63" s="45"/>
      <c r="F63" s="45"/>
    </row>
    <row r="64" spans="1:6" hidden="1" x14ac:dyDescent="0.25">
      <c r="A64" s="42" t="s">
        <v>838</v>
      </c>
      <c r="B64" s="43">
        <v>32010935</v>
      </c>
      <c r="C64" s="44" t="s">
        <v>133</v>
      </c>
      <c r="D64" s="45"/>
      <c r="E64" s="45"/>
      <c r="F64" s="45"/>
    </row>
    <row r="65" spans="1:6" hidden="1" x14ac:dyDescent="0.25">
      <c r="A65" s="44"/>
      <c r="B65" s="43"/>
      <c r="C65" s="44"/>
      <c r="D65" s="45"/>
      <c r="E65" s="45"/>
      <c r="F65" s="45"/>
    </row>
    <row r="66" spans="1:6" hidden="1" x14ac:dyDescent="0.25">
      <c r="A66" s="44"/>
      <c r="B66" s="43"/>
      <c r="C66" s="44"/>
      <c r="D66" s="45"/>
      <c r="E66" s="45"/>
      <c r="F66" s="45"/>
    </row>
    <row r="67" spans="1:6" hidden="1" x14ac:dyDescent="0.25">
      <c r="A67" s="44"/>
      <c r="B67" s="43"/>
      <c r="C67" s="44"/>
      <c r="D67" s="45"/>
      <c r="E67" s="45"/>
      <c r="F67" s="45"/>
    </row>
    <row r="68" spans="1:6" hidden="1" x14ac:dyDescent="0.25">
      <c r="A68" s="42" t="s">
        <v>839</v>
      </c>
      <c r="B68" s="43">
        <v>32010936</v>
      </c>
      <c r="C68" s="44" t="s">
        <v>134</v>
      </c>
      <c r="D68" s="45"/>
      <c r="E68" s="45"/>
      <c r="F68" s="45"/>
    </row>
    <row r="69" spans="1:6" x14ac:dyDescent="0.25">
      <c r="A69" s="42" t="s">
        <v>839</v>
      </c>
      <c r="B69" s="43"/>
      <c r="C69" s="44" t="s">
        <v>782</v>
      </c>
      <c r="D69" s="45">
        <v>0</v>
      </c>
      <c r="E69" s="45">
        <v>0</v>
      </c>
      <c r="F69" s="45">
        <v>10000000</v>
      </c>
    </row>
    <row r="70" spans="1:6" hidden="1" x14ac:dyDescent="0.25">
      <c r="A70" s="44"/>
      <c r="B70" s="43"/>
      <c r="C70" s="44"/>
      <c r="D70" s="45"/>
      <c r="E70" s="45"/>
      <c r="F70" s="45"/>
    </row>
    <row r="71" spans="1:6" s="1" customFormat="1" x14ac:dyDescent="0.25">
      <c r="A71" s="5"/>
      <c r="B71" s="4">
        <v>320201</v>
      </c>
      <c r="C71" s="5" t="s">
        <v>146</v>
      </c>
      <c r="D71" s="11">
        <f>SUM(D72:D77)</f>
        <v>0</v>
      </c>
      <c r="E71" s="11">
        <f t="shared" ref="E71:F71" si="8">SUM(E72:E77)</f>
        <v>0</v>
      </c>
      <c r="F71" s="11">
        <f t="shared" si="8"/>
        <v>0</v>
      </c>
    </row>
    <row r="72" spans="1:6" hidden="1" x14ac:dyDescent="0.25">
      <c r="A72" s="42" t="s">
        <v>840</v>
      </c>
      <c r="B72" s="43">
        <v>32020101</v>
      </c>
      <c r="C72" s="44" t="s">
        <v>135</v>
      </c>
      <c r="D72" s="45"/>
      <c r="E72" s="45"/>
      <c r="F72" s="45"/>
    </row>
    <row r="73" spans="1:6" hidden="1" x14ac:dyDescent="0.25">
      <c r="A73" s="44"/>
      <c r="B73" s="43"/>
      <c r="C73" s="44"/>
      <c r="D73" s="45"/>
      <c r="E73" s="45"/>
      <c r="F73" s="45"/>
    </row>
    <row r="74" spans="1:6" hidden="1" x14ac:dyDescent="0.25">
      <c r="A74" s="42" t="s">
        <v>610</v>
      </c>
      <c r="B74" s="43">
        <v>32020102</v>
      </c>
      <c r="C74" s="44" t="s">
        <v>136</v>
      </c>
      <c r="D74" s="45"/>
      <c r="E74" s="45"/>
      <c r="F74" s="45"/>
    </row>
    <row r="75" spans="1:6" hidden="1" x14ac:dyDescent="0.25">
      <c r="A75" s="44"/>
      <c r="B75" s="43"/>
      <c r="C75" s="44"/>
      <c r="D75" s="45"/>
      <c r="E75" s="45"/>
      <c r="F75" s="45"/>
    </row>
    <row r="76" spans="1:6" hidden="1" x14ac:dyDescent="0.25">
      <c r="A76" s="42" t="s">
        <v>642</v>
      </c>
      <c r="B76" s="43">
        <v>32020104</v>
      </c>
      <c r="C76" s="44" t="s">
        <v>137</v>
      </c>
      <c r="D76" s="45"/>
      <c r="E76" s="45"/>
      <c r="F76" s="45"/>
    </row>
    <row r="77" spans="1:6" hidden="1" x14ac:dyDescent="0.25">
      <c r="A77" s="44"/>
      <c r="B77" s="43"/>
      <c r="C77" s="44"/>
      <c r="D77" s="45"/>
      <c r="E77" s="45"/>
      <c r="F77" s="45"/>
    </row>
    <row r="78" spans="1:6" s="1" customFormat="1" x14ac:dyDescent="0.25">
      <c r="A78" s="5"/>
      <c r="B78" s="4">
        <v>320301</v>
      </c>
      <c r="C78" s="5" t="s">
        <v>138</v>
      </c>
      <c r="D78" s="11">
        <f>SUM(D79:D83)</f>
        <v>0</v>
      </c>
      <c r="E78" s="11">
        <f t="shared" ref="E78:F78" si="9">SUM(E79:E83)</f>
        <v>0</v>
      </c>
      <c r="F78" s="11">
        <f t="shared" si="9"/>
        <v>0</v>
      </c>
    </row>
    <row r="79" spans="1:6" hidden="1" x14ac:dyDescent="0.25">
      <c r="A79" s="42" t="s">
        <v>609</v>
      </c>
      <c r="B79" s="43">
        <v>32030101</v>
      </c>
      <c r="C79" s="44" t="s">
        <v>139</v>
      </c>
      <c r="D79" s="45"/>
      <c r="E79" s="45"/>
      <c r="F79" s="45"/>
    </row>
    <row r="80" spans="1:6" hidden="1" x14ac:dyDescent="0.25">
      <c r="A80" s="42" t="s">
        <v>647</v>
      </c>
      <c r="B80" s="43">
        <v>32030109</v>
      </c>
      <c r="C80" s="44" t="s">
        <v>140</v>
      </c>
      <c r="D80" s="45"/>
      <c r="E80" s="45"/>
      <c r="F80" s="45"/>
    </row>
    <row r="81" spans="1:6" hidden="1" x14ac:dyDescent="0.25">
      <c r="A81" s="42" t="s">
        <v>640</v>
      </c>
      <c r="B81" s="43">
        <v>32030110</v>
      </c>
      <c r="C81" s="44" t="s">
        <v>141</v>
      </c>
      <c r="D81" s="45"/>
      <c r="E81" s="45"/>
      <c r="F81" s="45"/>
    </row>
    <row r="82" spans="1:6" hidden="1" x14ac:dyDescent="0.25">
      <c r="A82" s="46"/>
      <c r="B82" s="47"/>
      <c r="C82" s="46"/>
      <c r="D82" s="45"/>
      <c r="E82" s="45"/>
      <c r="F82" s="45"/>
    </row>
    <row r="83" spans="1:6" hidden="1" x14ac:dyDescent="0.25">
      <c r="A83" s="46"/>
      <c r="B83" s="47"/>
      <c r="C83" s="46"/>
      <c r="D83" s="45"/>
      <c r="E83" s="45"/>
      <c r="F83" s="45"/>
    </row>
    <row r="84" spans="1:6" s="1" customFormat="1" x14ac:dyDescent="0.25">
      <c r="A84" s="5"/>
      <c r="B84" s="4">
        <v>32011000</v>
      </c>
      <c r="C84" s="5" t="s">
        <v>142</v>
      </c>
      <c r="D84" s="11">
        <f>SUM(D85:D86)</f>
        <v>0</v>
      </c>
      <c r="E84" s="11">
        <f>SUM(E85:E86)</f>
        <v>0</v>
      </c>
      <c r="F84" s="11">
        <f>SUM(F85:F86)</f>
        <v>0</v>
      </c>
    </row>
    <row r="85" spans="1:6" hidden="1" x14ac:dyDescent="0.25">
      <c r="A85" s="42" t="s">
        <v>608</v>
      </c>
      <c r="B85" s="46"/>
      <c r="C85" s="46"/>
      <c r="D85" s="45"/>
      <c r="E85" s="45"/>
      <c r="F85" s="45"/>
    </row>
    <row r="86" spans="1:6" hidden="1" x14ac:dyDescent="0.25">
      <c r="A86" s="46"/>
      <c r="B86" s="46"/>
      <c r="C86" s="46"/>
      <c r="D86" s="45"/>
      <c r="E86" s="45"/>
      <c r="F86" s="45"/>
    </row>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BV7ddS5QgJxVgESFdQ4cYDanbmjNBCVruakmVAV6sQ5BpCPdlqWRuGaW8b+6Hlh7Cd6h2mMD9Lx1KuHgtjUC/g==" saltValue="evIPIk8R6DNp0PjjiXW2sQ=="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firstPageNumber="63" orientation="landscape" useFirstPageNumber="1" r:id="rId1"/>
  <headerFooter>
    <oddFooter>Page &amp;P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744</v>
      </c>
      <c r="B3" s="83"/>
      <c r="C3" s="83"/>
      <c r="D3" s="83"/>
      <c r="E3" s="83"/>
    </row>
    <row r="4" spans="1:5" x14ac:dyDescent="0.25">
      <c r="A4" s="82" t="s">
        <v>676</v>
      </c>
      <c r="B4" s="82"/>
      <c r="C4" s="82"/>
      <c r="D4" s="82"/>
      <c r="E4" s="82"/>
    </row>
    <row r="6" spans="1:5" ht="49.2" customHeight="1" x14ac:dyDescent="0.25">
      <c r="A6" s="58" t="s">
        <v>0</v>
      </c>
      <c r="B6" s="58" t="s">
        <v>1</v>
      </c>
      <c r="C6" s="50" t="s">
        <v>593</v>
      </c>
      <c r="D6" s="50" t="s">
        <v>594</v>
      </c>
      <c r="E6" s="50" t="s">
        <v>595</v>
      </c>
    </row>
    <row r="7" spans="1:5" s="1" customFormat="1" x14ac:dyDescent="0.25">
      <c r="A7" s="3">
        <v>21</v>
      </c>
      <c r="B7" s="3" t="s">
        <v>4</v>
      </c>
      <c r="C7" s="12">
        <f>C8+C13+C20</f>
        <v>188484560</v>
      </c>
      <c r="D7" s="12">
        <f t="shared" ref="D7:E7" si="0">D8+D13+D20</f>
        <v>172314428.88</v>
      </c>
      <c r="E7" s="12">
        <f t="shared" si="0"/>
        <v>121601589.33</v>
      </c>
    </row>
    <row r="8" spans="1:5" s="1" customFormat="1" x14ac:dyDescent="0.25">
      <c r="A8" s="3">
        <v>2101</v>
      </c>
      <c r="B8" s="3" t="s">
        <v>5</v>
      </c>
      <c r="C8" s="12">
        <f>C9</f>
        <v>169484560</v>
      </c>
      <c r="D8" s="12">
        <f t="shared" ref="D8:E8" si="1">D9</f>
        <v>153314428.88</v>
      </c>
      <c r="E8" s="12">
        <f t="shared" si="1"/>
        <v>97601589.329999998</v>
      </c>
    </row>
    <row r="9" spans="1:5" s="1" customFormat="1" x14ac:dyDescent="0.25">
      <c r="A9" s="3">
        <v>210101</v>
      </c>
      <c r="B9" s="3" t="s">
        <v>6</v>
      </c>
      <c r="C9" s="12">
        <f>SUM(C10:C12)</f>
        <v>169484560</v>
      </c>
      <c r="D9" s="12">
        <f t="shared" ref="D9:E9" si="2">SUM(D10:D12)</f>
        <v>153314428.88</v>
      </c>
      <c r="E9" s="12">
        <f t="shared" si="2"/>
        <v>97601589.329999998</v>
      </c>
    </row>
    <row r="10" spans="1:5" x14ac:dyDescent="0.25">
      <c r="A10" s="59">
        <v>21010101</v>
      </c>
      <c r="B10" s="48" t="s">
        <v>5</v>
      </c>
      <c r="C10" s="41">
        <v>169484560</v>
      </c>
      <c r="D10" s="41">
        <v>153314428.88</v>
      </c>
      <c r="E10" s="41">
        <v>97601589.329999998</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19000000</v>
      </c>
      <c r="D13" s="12">
        <f t="shared" ref="D13:E13" si="3">D14+D18</f>
        <v>19000000</v>
      </c>
      <c r="E13" s="12">
        <f t="shared" si="3"/>
        <v>24000000</v>
      </c>
    </row>
    <row r="14" spans="1:5" s="1" customFormat="1" x14ac:dyDescent="0.25">
      <c r="A14" s="3">
        <v>210201</v>
      </c>
      <c r="B14" s="3" t="s">
        <v>10</v>
      </c>
      <c r="C14" s="12">
        <f>SUM(C15:C17)</f>
        <v>19000000</v>
      </c>
      <c r="D14" s="12">
        <f t="shared" ref="D14:E14" si="4">SUM(D15:D17)</f>
        <v>19000000</v>
      </c>
      <c r="E14" s="12">
        <f t="shared" si="4"/>
        <v>24000000</v>
      </c>
    </row>
    <row r="15" spans="1:5" hidden="1" x14ac:dyDescent="0.25">
      <c r="A15" s="59">
        <v>21020104</v>
      </c>
      <c r="B15" s="48" t="s">
        <v>11</v>
      </c>
      <c r="C15" s="41"/>
      <c r="D15" s="41"/>
      <c r="E15" s="41"/>
    </row>
    <row r="16" spans="1:5" hidden="1" x14ac:dyDescent="0.25">
      <c r="A16" s="59">
        <v>21020108</v>
      </c>
      <c r="B16" s="48" t="s">
        <v>12</v>
      </c>
      <c r="C16" s="41"/>
      <c r="D16" s="41"/>
      <c r="E16" s="41"/>
    </row>
    <row r="17" spans="1:5" x14ac:dyDescent="0.25">
      <c r="A17" s="59">
        <v>21020109</v>
      </c>
      <c r="B17" s="48" t="s">
        <v>13</v>
      </c>
      <c r="C17" s="41">
        <v>19000000</v>
      </c>
      <c r="D17" s="41">
        <v>19000000</v>
      </c>
      <c r="E17" s="41">
        <v>24000000</v>
      </c>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In1IUc4WINZ7DlS+A7VFM4+vtyBjok0f7LOeXj9D2zMBlV2vqNFMVjrs5ltTSv4D2KTwJb0OwLJauhmlCmdGVQ==" saltValue="CcovKFyRDswS80fViFR7x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66</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pageSetUpPr fitToPage="1"/>
  </sheetPr>
  <dimension ref="A3: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745</v>
      </c>
      <c r="B4" s="83"/>
      <c r="C4" s="83"/>
      <c r="D4" s="83"/>
      <c r="E4" s="83"/>
    </row>
    <row r="5" spans="1:5" x14ac:dyDescent="0.25">
      <c r="A5" s="82" t="s">
        <v>676</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423000000</v>
      </c>
      <c r="D7" s="12">
        <f t="shared" ref="D7:E7" si="0">D8+D84+D88+D93</f>
        <v>12894449</v>
      </c>
      <c r="E7" s="12">
        <f t="shared" si="0"/>
        <v>47300000</v>
      </c>
    </row>
    <row r="8" spans="1:5" s="1" customFormat="1" x14ac:dyDescent="0.25">
      <c r="A8" s="4">
        <v>2202</v>
      </c>
      <c r="B8" s="5" t="s">
        <v>21</v>
      </c>
      <c r="C8" s="12">
        <f>C9+C14+C22+C36+C45+C48+C54+C63+C67+C70</f>
        <v>423000000</v>
      </c>
      <c r="D8" s="12">
        <f t="shared" ref="D8:E8" si="1">D9+D14+D22+D36+D45+D48+D54+D63+D67+D70</f>
        <v>12894449</v>
      </c>
      <c r="E8" s="12">
        <f t="shared" si="1"/>
        <v>47300000</v>
      </c>
    </row>
    <row r="9" spans="1:5" s="1" customFormat="1" x14ac:dyDescent="0.25">
      <c r="A9" s="4">
        <v>220201</v>
      </c>
      <c r="B9" s="5" t="s">
        <v>22</v>
      </c>
      <c r="C9" s="12">
        <f>SUM(C10:C13)</f>
        <v>2000000</v>
      </c>
      <c r="D9" s="12">
        <f t="shared" ref="D9:E9" si="2">SUM(D10:D13)</f>
        <v>275000</v>
      </c>
      <c r="E9" s="12">
        <f t="shared" si="2"/>
        <v>2000000</v>
      </c>
    </row>
    <row r="10" spans="1:5" hidden="1" x14ac:dyDescent="0.25">
      <c r="A10" s="43">
        <v>22020101</v>
      </c>
      <c r="B10" s="44" t="s">
        <v>23</v>
      </c>
      <c r="C10" s="41"/>
      <c r="D10" s="41"/>
      <c r="E10" s="41"/>
    </row>
    <row r="11" spans="1:5" x14ac:dyDescent="0.25">
      <c r="A11" s="43">
        <v>22020102</v>
      </c>
      <c r="B11" s="44" t="s">
        <v>24</v>
      </c>
      <c r="C11" s="41">
        <v>2000000</v>
      </c>
      <c r="D11" s="41">
        <v>275000</v>
      </c>
      <c r="E11" s="41">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1000000</v>
      </c>
      <c r="D14" s="12">
        <f>SUM(D15:D21)</f>
        <v>270000</v>
      </c>
      <c r="E14" s="12">
        <f>SUM(E15:E21)</f>
        <v>0</v>
      </c>
    </row>
    <row r="15" spans="1:5" x14ac:dyDescent="0.25">
      <c r="A15" s="43">
        <v>22020201</v>
      </c>
      <c r="B15" s="44" t="s">
        <v>28</v>
      </c>
      <c r="C15" s="41">
        <v>1000000</v>
      </c>
      <c r="D15" s="41">
        <v>270000</v>
      </c>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48500000</v>
      </c>
      <c r="D22" s="12">
        <f t="shared" ref="D22:E22" si="3">SUM(D23:D35)</f>
        <v>4983449</v>
      </c>
      <c r="E22" s="12">
        <f t="shared" si="3"/>
        <v>31000000</v>
      </c>
    </row>
    <row r="23" spans="1:5" x14ac:dyDescent="0.25">
      <c r="A23" s="43">
        <v>22020301</v>
      </c>
      <c r="B23" s="44" t="s">
        <v>36</v>
      </c>
      <c r="C23" s="41">
        <v>1000000</v>
      </c>
      <c r="D23" s="41">
        <v>260000</v>
      </c>
      <c r="E23" s="41">
        <v>1000000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x14ac:dyDescent="0.25">
      <c r="A29" s="43">
        <v>22020307</v>
      </c>
      <c r="B29" s="44" t="s">
        <v>42</v>
      </c>
      <c r="C29" s="41">
        <v>47500000</v>
      </c>
      <c r="D29" s="41">
        <v>4723449</v>
      </c>
      <c r="E29" s="41">
        <v>30000000</v>
      </c>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4000000</v>
      </c>
      <c r="D36" s="12">
        <f t="shared" ref="D36:E36" si="4">SUM(D37:D44)</f>
        <v>1410000</v>
      </c>
      <c r="E36" s="12">
        <f t="shared" si="4"/>
        <v>3300000</v>
      </c>
    </row>
    <row r="37" spans="1:5" x14ac:dyDescent="0.25">
      <c r="A37" s="43">
        <v>22020401</v>
      </c>
      <c r="B37" s="44" t="s">
        <v>50</v>
      </c>
      <c r="C37" s="41">
        <v>3000000</v>
      </c>
      <c r="D37" s="41">
        <v>1410000</v>
      </c>
      <c r="E37" s="41">
        <v>2000000</v>
      </c>
    </row>
    <row r="38" spans="1:5" x14ac:dyDescent="0.25">
      <c r="A38" s="43">
        <v>22020402</v>
      </c>
      <c r="B38" s="44" t="s">
        <v>51</v>
      </c>
      <c r="C38" s="41">
        <v>1000000</v>
      </c>
      <c r="D38" s="41">
        <v>0</v>
      </c>
      <c r="E38" s="41">
        <v>500000</v>
      </c>
    </row>
    <row r="39" spans="1:5" hidden="1" x14ac:dyDescent="0.25">
      <c r="A39" s="43">
        <v>22020403</v>
      </c>
      <c r="B39" s="44" t="s">
        <v>52</v>
      </c>
      <c r="C39" s="41"/>
      <c r="D39" s="41"/>
      <c r="E39" s="41"/>
    </row>
    <row r="40" spans="1:5" hidden="1" x14ac:dyDescent="0.25">
      <c r="A40" s="43">
        <v>22020404</v>
      </c>
      <c r="B40" s="44" t="s">
        <v>53</v>
      </c>
      <c r="C40" s="41"/>
      <c r="D40" s="41"/>
      <c r="E40" s="41"/>
    </row>
    <row r="41" spans="1:5" x14ac:dyDescent="0.25">
      <c r="A41" s="43">
        <v>22020405</v>
      </c>
      <c r="B41" s="44" t="s">
        <v>54</v>
      </c>
      <c r="C41" s="41">
        <v>0</v>
      </c>
      <c r="D41" s="41">
        <v>0</v>
      </c>
      <c r="E41" s="41">
        <v>800000</v>
      </c>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1000000</v>
      </c>
      <c r="D45" s="12">
        <f t="shared" ref="D45:E45" si="5">SUM(D46:D47)</f>
        <v>0</v>
      </c>
      <c r="E45" s="12">
        <f t="shared" si="5"/>
        <v>0</v>
      </c>
    </row>
    <row r="46" spans="1:5" x14ac:dyDescent="0.25">
      <c r="A46" s="43">
        <v>22020501</v>
      </c>
      <c r="B46" s="44" t="s">
        <v>59</v>
      </c>
      <c r="C46" s="41">
        <v>1000000</v>
      </c>
      <c r="D46" s="41">
        <v>0</v>
      </c>
      <c r="E46" s="41">
        <v>0</v>
      </c>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3500000</v>
      </c>
      <c r="D54" s="12">
        <f t="shared" ref="D54:E54" si="7">SUM(D55:D62)</f>
        <v>1100000</v>
      </c>
      <c r="E54" s="12">
        <f t="shared" si="7"/>
        <v>3000000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x14ac:dyDescent="0.25">
      <c r="A59" s="43">
        <v>22020708</v>
      </c>
      <c r="B59" s="44" t="s">
        <v>72</v>
      </c>
      <c r="C59" s="41">
        <v>3500000</v>
      </c>
      <c r="D59" s="41">
        <v>1100000</v>
      </c>
      <c r="E59" s="41">
        <v>3000000</v>
      </c>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2000000</v>
      </c>
      <c r="D63" s="12">
        <f t="shared" ref="D63:E63" si="8">SUM(D64:D66)</f>
        <v>1375000</v>
      </c>
      <c r="E63" s="12">
        <f t="shared" si="8"/>
        <v>2500000</v>
      </c>
    </row>
    <row r="64" spans="1:5" x14ac:dyDescent="0.25">
      <c r="A64" s="43">
        <v>22020801</v>
      </c>
      <c r="B64" s="44" t="s">
        <v>77</v>
      </c>
      <c r="C64" s="41">
        <v>1000000</v>
      </c>
      <c r="D64" s="41">
        <v>400000</v>
      </c>
      <c r="E64" s="41">
        <v>1000000</v>
      </c>
    </row>
    <row r="65" spans="1:5" x14ac:dyDescent="0.25">
      <c r="A65" s="43">
        <v>22020802</v>
      </c>
      <c r="B65" s="44" t="s">
        <v>78</v>
      </c>
      <c r="C65" s="41">
        <v>1000000</v>
      </c>
      <c r="D65" s="41">
        <v>975000</v>
      </c>
      <c r="E65" s="41">
        <v>1500000</v>
      </c>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361000000</v>
      </c>
      <c r="D70" s="12">
        <f t="shared" ref="D70:E70" si="10">SUM(D71:D83)</f>
        <v>3481000</v>
      </c>
      <c r="E70" s="12">
        <f t="shared" si="10"/>
        <v>5500000</v>
      </c>
    </row>
    <row r="71" spans="1:5" x14ac:dyDescent="0.25">
      <c r="A71" s="43">
        <v>22021001</v>
      </c>
      <c r="B71" s="44" t="s">
        <v>84</v>
      </c>
      <c r="C71" s="41">
        <v>1000000</v>
      </c>
      <c r="D71" s="41">
        <v>433000</v>
      </c>
      <c r="E71" s="41">
        <v>1000000</v>
      </c>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360000000</v>
      </c>
      <c r="D76" s="41">
        <v>3048000</v>
      </c>
      <c r="E76" s="41">
        <v>4500000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qDmUQ9tyPmfl7H4KlJQFvaYfUxathEF8z+qdqz+8G665Ylu3YC4jjXkdNjcYpCAyJk3BZ1tqeiM0YGjjbG/Rew==" saltValue="kRQB3HlHgBHDCnJ3o4jB8g=="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1" firstPageNumber="67" orientation="landscape" useFirstPageNumber="1" r:id="rId1"/>
  <headerFooter>
    <oddFooter>Page &amp;P</oddFooter>
  </headerFooter>
  <rowBreaks count="2" manualBreakCount="2">
    <brk id="35" max="16383" man="1"/>
    <brk id="69"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F300"/>
  <sheetViews>
    <sheetView view="pageBreakPreview" zoomScale="80" zoomScaleNormal="130" zoomScaleSheetLayoutView="80" workbookViewId="0">
      <selection activeCell="A77" activeCellId="11" sqref="A8:XFD8 A11:XFD11 A15:XFD15 A19:XFD19 A30:XFD30 A37:XFD39 A42:XFD42 A51:XFD52 A58:XFD58 A62:XFD66 A70:XFD74 A77:XFD79"/>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25">
      <c r="A1" s="81" t="s">
        <v>143</v>
      </c>
      <c r="B1" s="81"/>
      <c r="C1" s="81"/>
      <c r="D1" s="81"/>
      <c r="E1" s="81"/>
    </row>
    <row r="2" spans="1:6" x14ac:dyDescent="0.25">
      <c r="A2" s="82" t="s">
        <v>746</v>
      </c>
      <c r="B2" s="82"/>
      <c r="C2" s="82"/>
      <c r="D2" s="82"/>
      <c r="E2" s="82"/>
    </row>
    <row r="3" spans="1:6" x14ac:dyDescent="0.25">
      <c r="A3" s="82" t="s">
        <v>676</v>
      </c>
      <c r="B3" s="82"/>
      <c r="C3" s="82"/>
      <c r="D3" s="82"/>
      <c r="E3" s="82"/>
    </row>
    <row r="5" spans="1:6" ht="45" x14ac:dyDescent="0.25">
      <c r="A5" s="50" t="s">
        <v>145</v>
      </c>
      <c r="B5" s="50" t="s">
        <v>144</v>
      </c>
      <c r="C5" s="50" t="s">
        <v>112</v>
      </c>
      <c r="D5" s="50" t="s">
        <v>593</v>
      </c>
      <c r="E5" s="50" t="s">
        <v>594</v>
      </c>
      <c r="F5" s="50" t="s">
        <v>595</v>
      </c>
    </row>
    <row r="6" spans="1:6" s="1" customFormat="1" x14ac:dyDescent="0.25">
      <c r="A6" s="8" t="s">
        <v>611</v>
      </c>
      <c r="B6" s="4">
        <v>3</v>
      </c>
      <c r="C6" s="5" t="s">
        <v>113</v>
      </c>
      <c r="D6" s="11">
        <f>D7+D18+D29+D35+D41+D50+D57+D69+D76+D82</f>
        <v>644000000</v>
      </c>
      <c r="E6" s="11">
        <f>E7+E18+E29+E35+E41+E50+E57+E69+E76+E82</f>
        <v>404496970</v>
      </c>
      <c r="F6" s="11">
        <f>F7+F18+F29+F35+F41+F50+F57+F69+F76+F82</f>
        <v>210000000</v>
      </c>
    </row>
    <row r="7" spans="1:6" s="1" customFormat="1" x14ac:dyDescent="0.25">
      <c r="A7" s="5"/>
      <c r="B7" s="4">
        <v>32010100</v>
      </c>
      <c r="C7" s="5" t="s">
        <v>114</v>
      </c>
      <c r="D7" s="11">
        <f>SUM(D8:D17)</f>
        <v>587000000</v>
      </c>
      <c r="E7" s="11">
        <f>SUM(E8:E17)</f>
        <v>384895059</v>
      </c>
      <c r="F7" s="11">
        <f>SUM(F8:F17)</f>
        <v>160000000</v>
      </c>
    </row>
    <row r="8" spans="1:6" hidden="1" x14ac:dyDescent="0.25">
      <c r="A8" s="42" t="s">
        <v>612</v>
      </c>
      <c r="B8" s="43">
        <v>32010101</v>
      </c>
      <c r="C8" s="44" t="s">
        <v>115</v>
      </c>
      <c r="D8" s="45"/>
      <c r="E8" s="45"/>
      <c r="F8" s="45"/>
    </row>
    <row r="9" spans="1:6" ht="75" x14ac:dyDescent="0.25">
      <c r="A9" s="42" t="s">
        <v>612</v>
      </c>
      <c r="B9" s="43">
        <v>32010101</v>
      </c>
      <c r="C9" s="44" t="s">
        <v>783</v>
      </c>
      <c r="D9" s="45"/>
      <c r="E9" s="45"/>
      <c r="F9" s="45">
        <v>50000000</v>
      </c>
    </row>
    <row r="10" spans="1:6" ht="30" x14ac:dyDescent="0.25">
      <c r="A10" s="42" t="s">
        <v>612</v>
      </c>
      <c r="B10" s="43">
        <v>32010101</v>
      </c>
      <c r="C10" s="44" t="s">
        <v>874</v>
      </c>
      <c r="D10" s="45">
        <v>368000000</v>
      </c>
      <c r="E10" s="45">
        <v>292895059</v>
      </c>
      <c r="F10" s="45"/>
    </row>
    <row r="11" spans="1:6" ht="30" hidden="1" x14ac:dyDescent="0.25">
      <c r="A11" s="42" t="s">
        <v>612</v>
      </c>
      <c r="B11" s="43">
        <v>32010101</v>
      </c>
      <c r="C11" s="44" t="s">
        <v>784</v>
      </c>
      <c r="D11" s="45">
        <v>0</v>
      </c>
      <c r="E11" s="45">
        <v>0</v>
      </c>
      <c r="F11" s="45">
        <v>0</v>
      </c>
    </row>
    <row r="12" spans="1:6" ht="30" x14ac:dyDescent="0.25">
      <c r="A12" s="44" t="s">
        <v>612</v>
      </c>
      <c r="B12" s="43">
        <v>32010101</v>
      </c>
      <c r="C12" s="44" t="s">
        <v>785</v>
      </c>
      <c r="D12" s="45">
        <v>0</v>
      </c>
      <c r="E12" s="45">
        <v>0</v>
      </c>
      <c r="F12" s="45">
        <v>25000000</v>
      </c>
    </row>
    <row r="13" spans="1:6" ht="30" x14ac:dyDescent="0.25">
      <c r="A13" s="44" t="s">
        <v>612</v>
      </c>
      <c r="B13" s="43">
        <v>32010101</v>
      </c>
      <c r="C13" s="44" t="s">
        <v>786</v>
      </c>
      <c r="D13" s="45">
        <v>7000000</v>
      </c>
      <c r="E13" s="45">
        <v>6000000</v>
      </c>
      <c r="F13" s="45">
        <v>0</v>
      </c>
    </row>
    <row r="14" spans="1:6" ht="30" x14ac:dyDescent="0.25">
      <c r="A14" s="44" t="s">
        <v>612</v>
      </c>
      <c r="B14" s="43">
        <v>32010101</v>
      </c>
      <c r="C14" s="44" t="s">
        <v>787</v>
      </c>
      <c r="D14" s="45">
        <v>100000000</v>
      </c>
      <c r="E14" s="45">
        <v>0</v>
      </c>
      <c r="F14" s="45">
        <v>65000000</v>
      </c>
    </row>
    <row r="15" spans="1:6" hidden="1" x14ac:dyDescent="0.25">
      <c r="A15" s="44" t="s">
        <v>612</v>
      </c>
      <c r="B15" s="43">
        <v>32010101</v>
      </c>
      <c r="C15" s="44" t="s">
        <v>788</v>
      </c>
      <c r="D15" s="45">
        <v>0</v>
      </c>
      <c r="E15" s="45">
        <v>0</v>
      </c>
      <c r="F15" s="45"/>
    </row>
    <row r="16" spans="1:6" ht="60" x14ac:dyDescent="0.25">
      <c r="A16" s="44" t="s">
        <v>650</v>
      </c>
      <c r="B16" s="43">
        <v>23030121</v>
      </c>
      <c r="C16" s="44" t="s">
        <v>789</v>
      </c>
      <c r="D16" s="45"/>
      <c r="E16" s="45"/>
      <c r="F16" s="45">
        <v>20000000</v>
      </c>
    </row>
    <row r="17" spans="1:6" ht="30" x14ac:dyDescent="0.25">
      <c r="A17" s="44" t="s">
        <v>650</v>
      </c>
      <c r="B17" s="43">
        <v>23030121</v>
      </c>
      <c r="C17" s="44" t="s">
        <v>861</v>
      </c>
      <c r="D17" s="45">
        <v>112000000</v>
      </c>
      <c r="E17" s="45">
        <v>86000000</v>
      </c>
      <c r="F17" s="45"/>
    </row>
    <row r="18" spans="1:6" s="1" customFormat="1" x14ac:dyDescent="0.25">
      <c r="A18" s="5"/>
      <c r="B18" s="4">
        <v>32010200</v>
      </c>
      <c r="C18" s="5" t="s">
        <v>116</v>
      </c>
      <c r="D18" s="11">
        <f>SUM(D19:D28)</f>
        <v>0</v>
      </c>
      <c r="E18" s="11">
        <f t="shared" ref="E18:F18" si="0">SUM(E19:E28)</f>
        <v>0</v>
      </c>
      <c r="F18" s="11">
        <f t="shared" si="0"/>
        <v>0</v>
      </c>
    </row>
    <row r="19" spans="1:6" hidden="1" x14ac:dyDescent="0.25">
      <c r="A19" s="42" t="s">
        <v>613</v>
      </c>
      <c r="B19" s="43">
        <v>32010202</v>
      </c>
      <c r="C19" s="44" t="s">
        <v>117</v>
      </c>
      <c r="D19" s="45"/>
      <c r="E19" s="45"/>
      <c r="F19" s="45"/>
    </row>
    <row r="20" spans="1:6" hidden="1" x14ac:dyDescent="0.25">
      <c r="A20" s="46"/>
      <c r="B20" s="47"/>
      <c r="C20" s="46"/>
      <c r="D20" s="45"/>
      <c r="E20" s="45"/>
      <c r="F20" s="45"/>
    </row>
    <row r="21" spans="1:6" hidden="1" x14ac:dyDescent="0.25">
      <c r="A21" s="46"/>
      <c r="B21" s="47"/>
      <c r="C21" s="46"/>
      <c r="D21" s="45"/>
      <c r="E21" s="45"/>
      <c r="F21" s="45"/>
    </row>
    <row r="22" spans="1:6" hidden="1" x14ac:dyDescent="0.25">
      <c r="A22" s="46"/>
      <c r="B22" s="47"/>
      <c r="C22" s="46"/>
      <c r="D22" s="45"/>
      <c r="E22" s="45"/>
      <c r="F22" s="45"/>
    </row>
    <row r="23" spans="1:6" hidden="1" x14ac:dyDescent="0.25">
      <c r="A23" s="46"/>
      <c r="B23" s="47"/>
      <c r="C23" s="46"/>
      <c r="D23" s="45"/>
      <c r="E23" s="45"/>
      <c r="F23" s="45"/>
    </row>
    <row r="24" spans="1:6" hidden="1" x14ac:dyDescent="0.25">
      <c r="A24" s="46"/>
      <c r="B24" s="47"/>
      <c r="C24" s="46"/>
      <c r="D24" s="45"/>
      <c r="E24" s="45"/>
      <c r="F24" s="45"/>
    </row>
    <row r="25" spans="1:6" hidden="1" x14ac:dyDescent="0.25">
      <c r="A25" s="46"/>
      <c r="B25" s="47"/>
      <c r="C25" s="46"/>
      <c r="D25" s="45"/>
      <c r="E25" s="45"/>
      <c r="F25" s="45"/>
    </row>
    <row r="26" spans="1:6" hidden="1" x14ac:dyDescent="0.25">
      <c r="A26" s="46"/>
      <c r="B26" s="47"/>
      <c r="C26" s="46"/>
      <c r="D26" s="45"/>
      <c r="E26" s="45"/>
      <c r="F26" s="45"/>
    </row>
    <row r="27" spans="1:6" hidden="1" x14ac:dyDescent="0.25">
      <c r="A27" s="46"/>
      <c r="B27" s="47"/>
      <c r="C27" s="46"/>
      <c r="D27" s="45"/>
      <c r="E27" s="45"/>
      <c r="F27" s="45"/>
    </row>
    <row r="28" spans="1:6" hidden="1" x14ac:dyDescent="0.25">
      <c r="A28" s="46"/>
      <c r="B28" s="47"/>
      <c r="C28" s="46"/>
      <c r="D28" s="45"/>
      <c r="E28" s="45"/>
      <c r="F28" s="45"/>
    </row>
    <row r="29" spans="1:6" s="1" customFormat="1" x14ac:dyDescent="0.25">
      <c r="A29" s="5"/>
      <c r="B29" s="4">
        <v>320103</v>
      </c>
      <c r="C29" s="5" t="s">
        <v>118</v>
      </c>
      <c r="D29" s="11">
        <f>SUM(D30:D34)</f>
        <v>0</v>
      </c>
      <c r="E29" s="11">
        <f t="shared" ref="E29:F29" si="1">SUM(E30:E34)</f>
        <v>0</v>
      </c>
      <c r="F29" s="11">
        <f t="shared" si="1"/>
        <v>0</v>
      </c>
    </row>
    <row r="30" spans="1:6" hidden="1" x14ac:dyDescent="0.25">
      <c r="A30" s="42" t="s">
        <v>612</v>
      </c>
      <c r="B30" s="43">
        <v>32010301</v>
      </c>
      <c r="C30" s="44" t="s">
        <v>119</v>
      </c>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hidden="1" x14ac:dyDescent="0.25">
      <c r="A34" s="44"/>
      <c r="B34" s="43"/>
      <c r="C34" s="44"/>
      <c r="D34" s="45"/>
      <c r="E34" s="45"/>
      <c r="F34" s="45"/>
    </row>
    <row r="35" spans="1:6" s="1" customFormat="1" x14ac:dyDescent="0.25">
      <c r="A35" s="5"/>
      <c r="B35" s="4">
        <v>32010400</v>
      </c>
      <c r="C35" s="5" t="s">
        <v>120</v>
      </c>
      <c r="D35" s="11">
        <f>SUM(D36:D40)</f>
        <v>7000000</v>
      </c>
      <c r="E35" s="11">
        <f t="shared" ref="E35:F35" si="2">SUM(E36:E40)</f>
        <v>0</v>
      </c>
      <c r="F35" s="11">
        <f t="shared" si="2"/>
        <v>0</v>
      </c>
    </row>
    <row r="36" spans="1:6" ht="30" x14ac:dyDescent="0.25">
      <c r="A36" s="42" t="s">
        <v>653</v>
      </c>
      <c r="B36" s="43">
        <v>32010405</v>
      </c>
      <c r="C36" s="44" t="s">
        <v>790</v>
      </c>
      <c r="D36" s="45">
        <v>7000000</v>
      </c>
      <c r="E36" s="45"/>
      <c r="F36" s="45"/>
    </row>
    <row r="37" spans="1:6" hidden="1" x14ac:dyDescent="0.25">
      <c r="A37" s="42" t="s">
        <v>654</v>
      </c>
      <c r="B37" s="43">
        <v>32010406</v>
      </c>
      <c r="C37" s="44" t="s">
        <v>122</v>
      </c>
      <c r="D37" s="45"/>
      <c r="E37" s="45"/>
      <c r="F37" s="45"/>
    </row>
    <row r="38" spans="1:6" hidden="1" x14ac:dyDescent="0.25">
      <c r="A38" s="42" t="s">
        <v>655</v>
      </c>
      <c r="B38" s="43">
        <v>32010407</v>
      </c>
      <c r="C38" s="44" t="s">
        <v>123</v>
      </c>
      <c r="D38" s="45"/>
      <c r="E38" s="45"/>
      <c r="F38" s="45"/>
    </row>
    <row r="39" spans="1:6" hidden="1" x14ac:dyDescent="0.25">
      <c r="A39" s="42" t="s">
        <v>656</v>
      </c>
      <c r="B39" s="43">
        <v>32010408</v>
      </c>
      <c r="C39" s="44" t="s">
        <v>124</v>
      </c>
      <c r="D39" s="45"/>
      <c r="E39" s="45"/>
      <c r="F39" s="45"/>
    </row>
    <row r="40" spans="1:6" hidden="1" x14ac:dyDescent="0.25">
      <c r="A40" s="44"/>
      <c r="B40" s="43"/>
      <c r="C40" s="44"/>
      <c r="D40" s="45"/>
      <c r="E40" s="45"/>
      <c r="F40" s="45"/>
    </row>
    <row r="41" spans="1:6" s="1" customFormat="1" x14ac:dyDescent="0.25">
      <c r="A41" s="5"/>
      <c r="B41" s="4">
        <v>320105</v>
      </c>
      <c r="C41" s="5" t="s">
        <v>125</v>
      </c>
      <c r="D41" s="11">
        <f>SUM(D42:D49)</f>
        <v>0</v>
      </c>
      <c r="E41" s="11">
        <f t="shared" ref="E41:F41" si="3">SUM(E42:E49)</f>
        <v>0</v>
      </c>
      <c r="F41" s="11">
        <f t="shared" si="3"/>
        <v>0</v>
      </c>
    </row>
    <row r="42" spans="1:6" hidden="1" x14ac:dyDescent="0.25">
      <c r="A42" s="42" t="s">
        <v>612</v>
      </c>
      <c r="B42" s="43">
        <v>32010501</v>
      </c>
      <c r="C42" s="44" t="s">
        <v>126</v>
      </c>
      <c r="D42" s="45"/>
      <c r="E42" s="45"/>
      <c r="F42" s="45"/>
    </row>
    <row r="43" spans="1:6" hidden="1" x14ac:dyDescent="0.25">
      <c r="A43" s="44"/>
      <c r="B43" s="43"/>
      <c r="C43" s="44"/>
      <c r="D43" s="45"/>
      <c r="E43" s="45"/>
      <c r="F43" s="45"/>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4"/>
      <c r="B46" s="43"/>
      <c r="C46" s="44"/>
      <c r="D46" s="45"/>
      <c r="E46" s="45"/>
      <c r="F46" s="45"/>
    </row>
    <row r="47" spans="1:6" hidden="1" x14ac:dyDescent="0.25">
      <c r="A47" s="46"/>
      <c r="B47" s="47"/>
      <c r="C47" s="46"/>
      <c r="D47" s="45"/>
      <c r="E47" s="45"/>
      <c r="F47" s="45"/>
    </row>
    <row r="48" spans="1:6" hidden="1" x14ac:dyDescent="0.25">
      <c r="A48" s="46"/>
      <c r="B48" s="47"/>
      <c r="C48" s="46"/>
      <c r="D48" s="45"/>
      <c r="E48" s="45"/>
      <c r="F48" s="45"/>
    </row>
    <row r="49" spans="1:6" hidden="1" x14ac:dyDescent="0.25">
      <c r="A49" s="46"/>
      <c r="B49" s="47"/>
      <c r="C49" s="46"/>
      <c r="D49" s="45"/>
      <c r="E49" s="45"/>
      <c r="F49" s="45"/>
    </row>
    <row r="50" spans="1:6" s="1" customFormat="1" x14ac:dyDescent="0.25">
      <c r="A50" s="5"/>
      <c r="B50" s="4">
        <v>320106</v>
      </c>
      <c r="C50" s="5" t="s">
        <v>127</v>
      </c>
      <c r="D50" s="11">
        <f>SUM(D51:D56)</f>
        <v>0</v>
      </c>
      <c r="E50" s="11">
        <f t="shared" ref="E50:F50" si="4">SUM(E51:E56)</f>
        <v>0</v>
      </c>
      <c r="F50" s="11">
        <f t="shared" si="4"/>
        <v>0</v>
      </c>
    </row>
    <row r="51" spans="1:6" hidden="1" x14ac:dyDescent="0.25">
      <c r="A51" s="42" t="s">
        <v>612</v>
      </c>
      <c r="B51" s="43">
        <v>32010601</v>
      </c>
      <c r="C51" s="44" t="s">
        <v>128</v>
      </c>
      <c r="D51" s="45"/>
      <c r="E51" s="45"/>
      <c r="F51" s="45"/>
    </row>
    <row r="52" spans="1:6" hidden="1" x14ac:dyDescent="0.25">
      <c r="A52" s="42" t="s">
        <v>613</v>
      </c>
      <c r="B52" s="43">
        <v>32010602</v>
      </c>
      <c r="C52" s="44" t="s">
        <v>129</v>
      </c>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hidden="1" x14ac:dyDescent="0.25">
      <c r="A56" s="44"/>
      <c r="B56" s="43"/>
      <c r="C56" s="44"/>
      <c r="D56" s="45"/>
      <c r="E56" s="45"/>
      <c r="F56" s="45"/>
    </row>
    <row r="57" spans="1:6" s="1" customFormat="1" x14ac:dyDescent="0.25">
      <c r="A57" s="5"/>
      <c r="B57" s="4">
        <v>320109</v>
      </c>
      <c r="C57" s="5" t="s">
        <v>130</v>
      </c>
      <c r="D57" s="11">
        <f>SUM(D58:D68)</f>
        <v>50000000</v>
      </c>
      <c r="E57" s="11">
        <f>SUM(E58:E68)</f>
        <v>19601911</v>
      </c>
      <c r="F57" s="11">
        <f>SUM(F58:F68)</f>
        <v>50000000</v>
      </c>
    </row>
    <row r="58" spans="1:6" hidden="1" x14ac:dyDescent="0.25">
      <c r="A58" s="42" t="s">
        <v>651</v>
      </c>
      <c r="B58" s="43">
        <v>32010903</v>
      </c>
      <c r="C58" s="44" t="s">
        <v>131</v>
      </c>
      <c r="D58" s="45"/>
      <c r="E58" s="45"/>
      <c r="F58" s="45"/>
    </row>
    <row r="59" spans="1:6" hidden="1" x14ac:dyDescent="0.25">
      <c r="A59" s="44"/>
      <c r="B59" s="43"/>
      <c r="C59" s="44"/>
      <c r="D59" s="45"/>
      <c r="E59" s="45"/>
      <c r="F59" s="45"/>
    </row>
    <row r="60" spans="1:6" x14ac:dyDescent="0.25">
      <c r="A60" s="42" t="s">
        <v>652</v>
      </c>
      <c r="B60" s="43">
        <v>32010904</v>
      </c>
      <c r="C60" s="44" t="s">
        <v>132</v>
      </c>
      <c r="D60" s="45">
        <v>50000000</v>
      </c>
      <c r="E60" s="45">
        <v>19601911</v>
      </c>
      <c r="F60" s="45">
        <v>50000000</v>
      </c>
    </row>
    <row r="61" spans="1:6" hidden="1" x14ac:dyDescent="0.25">
      <c r="A61" s="44"/>
      <c r="B61" s="43"/>
      <c r="C61" s="44"/>
      <c r="D61" s="45"/>
      <c r="E61" s="45"/>
      <c r="F61" s="45"/>
    </row>
    <row r="62" spans="1:6" hidden="1" x14ac:dyDescent="0.25">
      <c r="A62" s="42" t="s">
        <v>841</v>
      </c>
      <c r="B62" s="43">
        <v>32010935</v>
      </c>
      <c r="C62" s="44" t="s">
        <v>133</v>
      </c>
      <c r="D62" s="45"/>
      <c r="E62" s="45"/>
      <c r="F62" s="45"/>
    </row>
    <row r="63" spans="1:6" hidden="1" x14ac:dyDescent="0.25">
      <c r="A63" s="44"/>
      <c r="B63" s="43"/>
      <c r="C63" s="44"/>
      <c r="D63" s="45"/>
      <c r="E63" s="45"/>
      <c r="F63" s="45"/>
    </row>
    <row r="64" spans="1:6" hidden="1" x14ac:dyDescent="0.25">
      <c r="A64" s="44"/>
      <c r="B64" s="43"/>
      <c r="C64" s="44"/>
      <c r="D64" s="45"/>
      <c r="E64" s="45"/>
      <c r="F64" s="45"/>
    </row>
    <row r="65" spans="1:6" hidden="1" x14ac:dyDescent="0.25">
      <c r="A65" s="44"/>
      <c r="B65" s="43"/>
      <c r="C65" s="44"/>
      <c r="D65" s="45"/>
      <c r="E65" s="45"/>
      <c r="F65" s="45"/>
    </row>
    <row r="66" spans="1:6" hidden="1" x14ac:dyDescent="0.25">
      <c r="A66" s="42" t="s">
        <v>842</v>
      </c>
      <c r="B66" s="43">
        <v>32010936</v>
      </c>
      <c r="C66" s="44" t="s">
        <v>134</v>
      </c>
      <c r="D66" s="45"/>
      <c r="E66" s="45"/>
      <c r="F66" s="45"/>
    </row>
    <row r="67" spans="1:6" hidden="1" x14ac:dyDescent="0.25">
      <c r="A67" s="44"/>
      <c r="B67" s="43"/>
      <c r="C67" s="44"/>
      <c r="D67" s="45"/>
      <c r="E67" s="45"/>
      <c r="F67" s="45"/>
    </row>
    <row r="68" spans="1:6" hidden="1" x14ac:dyDescent="0.25">
      <c r="A68" s="44"/>
      <c r="B68" s="43"/>
      <c r="C68" s="44"/>
      <c r="D68" s="45"/>
      <c r="E68" s="45"/>
      <c r="F68" s="45"/>
    </row>
    <row r="69" spans="1:6" s="1" customFormat="1" x14ac:dyDescent="0.25">
      <c r="A69" s="5"/>
      <c r="B69" s="4">
        <v>320201</v>
      </c>
      <c r="C69" s="5" t="s">
        <v>146</v>
      </c>
      <c r="D69" s="11">
        <f>SUM(D70:D75)</f>
        <v>0</v>
      </c>
      <c r="E69" s="11">
        <f t="shared" ref="E69:F69" si="5">SUM(E70:E75)</f>
        <v>0</v>
      </c>
      <c r="F69" s="11">
        <f t="shared" si="5"/>
        <v>0</v>
      </c>
    </row>
    <row r="70" spans="1:6" hidden="1" x14ac:dyDescent="0.25">
      <c r="A70" s="42" t="s">
        <v>612</v>
      </c>
      <c r="B70" s="43">
        <v>32020101</v>
      </c>
      <c r="C70" s="44" t="s">
        <v>135</v>
      </c>
      <c r="D70" s="45"/>
      <c r="E70" s="45"/>
      <c r="F70" s="45"/>
    </row>
    <row r="71" spans="1:6" hidden="1" x14ac:dyDescent="0.25">
      <c r="A71" s="44"/>
      <c r="B71" s="43"/>
      <c r="C71" s="44"/>
      <c r="D71" s="45"/>
      <c r="E71" s="45"/>
      <c r="F71" s="45"/>
    </row>
    <row r="72" spans="1:6" hidden="1" x14ac:dyDescent="0.25">
      <c r="A72" s="42" t="s">
        <v>613</v>
      </c>
      <c r="B72" s="43">
        <v>32020102</v>
      </c>
      <c r="C72" s="44" t="s">
        <v>136</v>
      </c>
      <c r="D72" s="45"/>
      <c r="E72" s="45"/>
      <c r="F72" s="45"/>
    </row>
    <row r="73" spans="1:6" hidden="1" x14ac:dyDescent="0.25">
      <c r="A73" s="44"/>
      <c r="B73" s="43"/>
      <c r="C73" s="44"/>
      <c r="D73" s="45"/>
      <c r="E73" s="45"/>
      <c r="F73" s="45"/>
    </row>
    <row r="74" spans="1:6" hidden="1" x14ac:dyDescent="0.25">
      <c r="A74" s="42" t="s">
        <v>652</v>
      </c>
      <c r="B74" s="43">
        <v>32020104</v>
      </c>
      <c r="C74" s="44" t="s">
        <v>137</v>
      </c>
      <c r="D74" s="45"/>
      <c r="E74" s="45"/>
      <c r="F74" s="45"/>
    </row>
    <row r="75" spans="1:6" hidden="1" x14ac:dyDescent="0.25">
      <c r="A75" s="44"/>
      <c r="B75" s="43"/>
      <c r="C75" s="44"/>
      <c r="D75" s="45"/>
      <c r="E75" s="45"/>
      <c r="F75" s="45"/>
    </row>
    <row r="76" spans="1:6" s="1" customFormat="1" x14ac:dyDescent="0.25">
      <c r="A76" s="5"/>
      <c r="B76" s="4">
        <v>320301</v>
      </c>
      <c r="C76" s="5" t="s">
        <v>138</v>
      </c>
      <c r="D76" s="11">
        <f>SUM(D77:D81)</f>
        <v>0</v>
      </c>
      <c r="E76" s="11">
        <f t="shared" ref="E76:F76" si="6">SUM(E77:E81)</f>
        <v>0</v>
      </c>
      <c r="F76" s="11">
        <f t="shared" si="6"/>
        <v>0</v>
      </c>
    </row>
    <row r="77" spans="1:6" hidden="1" x14ac:dyDescent="0.25">
      <c r="A77" s="42" t="s">
        <v>612</v>
      </c>
      <c r="B77" s="43">
        <v>32030101</v>
      </c>
      <c r="C77" s="44" t="s">
        <v>139</v>
      </c>
      <c r="D77" s="45"/>
      <c r="E77" s="45"/>
      <c r="F77" s="45"/>
    </row>
    <row r="78" spans="1:6" hidden="1" x14ac:dyDescent="0.25">
      <c r="A78" s="42" t="s">
        <v>657</v>
      </c>
      <c r="B78" s="43">
        <v>32030109</v>
      </c>
      <c r="C78" s="44" t="s">
        <v>140</v>
      </c>
      <c r="D78" s="45"/>
      <c r="E78" s="45"/>
      <c r="F78" s="45"/>
    </row>
    <row r="79" spans="1:6" hidden="1" x14ac:dyDescent="0.25">
      <c r="A79" s="42" t="s">
        <v>649</v>
      </c>
      <c r="B79" s="43">
        <v>32030110</v>
      </c>
      <c r="C79" s="44" t="s">
        <v>141</v>
      </c>
      <c r="D79" s="45"/>
      <c r="E79" s="45"/>
      <c r="F79" s="45"/>
    </row>
    <row r="80" spans="1:6" hidden="1" x14ac:dyDescent="0.25">
      <c r="A80" s="46"/>
      <c r="B80" s="47"/>
      <c r="C80" s="46"/>
      <c r="D80" s="45"/>
      <c r="E80" s="45"/>
      <c r="F80" s="45"/>
    </row>
    <row r="81" spans="1:6" hidden="1" x14ac:dyDescent="0.25">
      <c r="A81" s="46"/>
      <c r="B81" s="47"/>
      <c r="C81" s="46"/>
      <c r="D81" s="45"/>
      <c r="E81" s="45"/>
      <c r="F81" s="45"/>
    </row>
    <row r="82" spans="1:6" s="1" customFormat="1" x14ac:dyDescent="0.25">
      <c r="A82" s="5"/>
      <c r="B82" s="4">
        <v>32011000</v>
      </c>
      <c r="C82" s="5" t="s">
        <v>142</v>
      </c>
      <c r="D82" s="11">
        <f>SUM(D83:D84)</f>
        <v>0</v>
      </c>
      <c r="E82" s="11">
        <f>SUM(E83:E84)</f>
        <v>0</v>
      </c>
      <c r="F82" s="11">
        <f>SUM(F83:F84)</f>
        <v>0</v>
      </c>
    </row>
    <row r="83" spans="1:6" hidden="1" x14ac:dyDescent="0.25">
      <c r="A83" s="42" t="s">
        <v>843</v>
      </c>
      <c r="B83" s="46"/>
      <c r="C83" s="46"/>
      <c r="D83" s="45"/>
      <c r="E83" s="45"/>
      <c r="F83" s="45"/>
    </row>
    <row r="84" spans="1:6" hidden="1" x14ac:dyDescent="0.25">
      <c r="A84" s="46"/>
      <c r="B84" s="46"/>
      <c r="C84" s="46"/>
      <c r="D84" s="45"/>
      <c r="E84" s="45"/>
      <c r="F84" s="45"/>
    </row>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SoQqH/PIQU4ljhOHCN44kdk3ib4h7OAT+zplzz858yrEXFT7ggp4R++mLPY0NwxG2LMp64lSUqqVIC7DiHqQhQ==" saltValue="ixHR5+ZHd3xuFOh8NrEEsA=="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firstPageNumber="70" orientation="landscape" useFirstPageNumber="1" r:id="rId1"/>
  <headerFooter>
    <oddFooter>Page &amp;P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747</v>
      </c>
      <c r="B3" s="83"/>
      <c r="C3" s="83"/>
      <c r="D3" s="83"/>
      <c r="E3" s="83"/>
    </row>
    <row r="4" spans="1:5" x14ac:dyDescent="0.25">
      <c r="A4" s="82" t="s">
        <v>678</v>
      </c>
      <c r="B4" s="82"/>
      <c r="C4" s="82"/>
      <c r="D4" s="82"/>
      <c r="E4" s="82"/>
    </row>
    <row r="6" spans="1:5" ht="49.2" customHeight="1" x14ac:dyDescent="0.25">
      <c r="A6" s="58" t="s">
        <v>0</v>
      </c>
      <c r="B6" s="58" t="s">
        <v>1</v>
      </c>
      <c r="C6" s="50" t="s">
        <v>593</v>
      </c>
      <c r="D6" s="50" t="s">
        <v>594</v>
      </c>
      <c r="E6" s="50" t="s">
        <v>595</v>
      </c>
    </row>
    <row r="7" spans="1:5" s="1" customFormat="1" x14ac:dyDescent="0.25">
      <c r="A7" s="3">
        <v>21</v>
      </c>
      <c r="B7" s="3" t="s">
        <v>4</v>
      </c>
      <c r="C7" s="12">
        <f>C8+C13+C20</f>
        <v>95960854</v>
      </c>
      <c r="D7" s="12">
        <f t="shared" ref="D7:E7" si="0">D8+D13+D20</f>
        <v>67981641.840000004</v>
      </c>
      <c r="E7" s="12">
        <f t="shared" si="0"/>
        <v>52684971.329999998</v>
      </c>
    </row>
    <row r="8" spans="1:5" s="1" customFormat="1" x14ac:dyDescent="0.25">
      <c r="A8" s="3">
        <v>2101</v>
      </c>
      <c r="B8" s="3" t="s">
        <v>5</v>
      </c>
      <c r="C8" s="12">
        <f>C9</f>
        <v>95960854</v>
      </c>
      <c r="D8" s="12">
        <f t="shared" ref="D8:E8" si="1">D9</f>
        <v>67981641.840000004</v>
      </c>
      <c r="E8" s="12">
        <f t="shared" si="1"/>
        <v>52684971.329999998</v>
      </c>
    </row>
    <row r="9" spans="1:5" s="1" customFormat="1" x14ac:dyDescent="0.25">
      <c r="A9" s="3">
        <v>210101</v>
      </c>
      <c r="B9" s="3" t="s">
        <v>6</v>
      </c>
      <c r="C9" s="12">
        <f>SUM(C10:C12)</f>
        <v>95960854</v>
      </c>
      <c r="D9" s="12">
        <f t="shared" ref="D9:E9" si="2">SUM(D10:D12)</f>
        <v>67981641.840000004</v>
      </c>
      <c r="E9" s="12">
        <f t="shared" si="2"/>
        <v>52684971.329999998</v>
      </c>
    </row>
    <row r="10" spans="1:5" x14ac:dyDescent="0.25">
      <c r="A10" s="59">
        <v>21010101</v>
      </c>
      <c r="B10" s="48" t="s">
        <v>5</v>
      </c>
      <c r="C10" s="41">
        <v>95960854</v>
      </c>
      <c r="D10" s="41">
        <v>67981641.840000004</v>
      </c>
      <c r="E10" s="41">
        <v>52684971.329999998</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CSGxQHrx/kmjSaLAO3oHLKYQLCOgOcQ//HNnBZru08W9d64BUDk1KNEbulCvI6H3iKJdh8FKvFIET/trIs2BlQ==" saltValue="TJZQJrxrUN2cEMEZ+8lHBA=="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73</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pageSetUpPr fitToPage="1"/>
  </sheetPr>
  <dimension ref="A3: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748</v>
      </c>
      <c r="B4" s="83"/>
      <c r="C4" s="83"/>
      <c r="D4" s="83"/>
      <c r="E4" s="83"/>
    </row>
    <row r="5" spans="1:5" x14ac:dyDescent="0.25">
      <c r="A5" s="82" t="s">
        <v>678</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94000000</v>
      </c>
      <c r="D7" s="12">
        <f t="shared" ref="D7:E7" si="0">D8+D84+D88+D93</f>
        <v>9975000</v>
      </c>
      <c r="E7" s="12">
        <f t="shared" si="0"/>
        <v>32500000</v>
      </c>
    </row>
    <row r="8" spans="1:5" s="1" customFormat="1" x14ac:dyDescent="0.25">
      <c r="A8" s="4">
        <v>2202</v>
      </c>
      <c r="B8" s="5" t="s">
        <v>21</v>
      </c>
      <c r="C8" s="12">
        <f>C9+C14+C22+C36+C45+C48+C54+C63+C67+C70</f>
        <v>94000000</v>
      </c>
      <c r="D8" s="12">
        <f t="shared" ref="D8:E8" si="1">D9+D14+D22+D36+D45+D48+D54+D63+D67+D70</f>
        <v>9975000</v>
      </c>
      <c r="E8" s="12">
        <f t="shared" si="1"/>
        <v>32500000</v>
      </c>
    </row>
    <row r="9" spans="1:5" s="1" customFormat="1" x14ac:dyDescent="0.25">
      <c r="A9" s="4">
        <v>220201</v>
      </c>
      <c r="B9" s="5" t="s">
        <v>22</v>
      </c>
      <c r="C9" s="12">
        <f>SUM(C10:C13)</f>
        <v>2500000</v>
      </c>
      <c r="D9" s="12">
        <f t="shared" ref="D9:E9" si="2">SUM(D10:D13)</f>
        <v>1600000</v>
      </c>
      <c r="E9" s="12">
        <f t="shared" si="2"/>
        <v>2000000</v>
      </c>
    </row>
    <row r="10" spans="1:5" hidden="1" x14ac:dyDescent="0.25">
      <c r="A10" s="43">
        <v>22020101</v>
      </c>
      <c r="B10" s="44" t="s">
        <v>23</v>
      </c>
      <c r="C10" s="41"/>
      <c r="D10" s="41"/>
      <c r="E10" s="41"/>
    </row>
    <row r="11" spans="1:5" x14ac:dyDescent="0.25">
      <c r="A11" s="43">
        <v>22020102</v>
      </c>
      <c r="B11" s="44" t="s">
        <v>24</v>
      </c>
      <c r="C11" s="41">
        <v>2500000</v>
      </c>
      <c r="D11" s="41">
        <v>1600000</v>
      </c>
      <c r="E11" s="41">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17000000</v>
      </c>
      <c r="D22" s="12">
        <f t="shared" ref="D22:E22" si="3">SUM(D23:D35)</f>
        <v>1100000</v>
      </c>
      <c r="E22" s="12">
        <f t="shared" si="3"/>
        <v>1000000</v>
      </c>
    </row>
    <row r="23" spans="1:5" x14ac:dyDescent="0.25">
      <c r="A23" s="43">
        <v>22020301</v>
      </c>
      <c r="B23" s="44" t="s">
        <v>36</v>
      </c>
      <c r="C23" s="41">
        <v>2000000</v>
      </c>
      <c r="D23" s="41">
        <v>100000</v>
      </c>
      <c r="E23" s="41">
        <v>1000000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x14ac:dyDescent="0.25">
      <c r="A29" s="43">
        <v>22020307</v>
      </c>
      <c r="B29" s="44" t="s">
        <v>42</v>
      </c>
      <c r="C29" s="41">
        <v>15000000</v>
      </c>
      <c r="D29" s="41">
        <v>1000000</v>
      </c>
      <c r="E29" s="41">
        <v>0</v>
      </c>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8500000</v>
      </c>
      <c r="D36" s="12">
        <f t="shared" ref="D36:E36" si="4">SUM(D37:D44)</f>
        <v>600000</v>
      </c>
      <c r="E36" s="12">
        <f t="shared" si="4"/>
        <v>7500000</v>
      </c>
    </row>
    <row r="37" spans="1:5" x14ac:dyDescent="0.25">
      <c r="A37" s="43">
        <v>22020401</v>
      </c>
      <c r="B37" s="44" t="s">
        <v>50</v>
      </c>
      <c r="C37" s="41">
        <v>7000000</v>
      </c>
      <c r="D37" s="41">
        <v>360000</v>
      </c>
      <c r="E37" s="41">
        <v>7000000</v>
      </c>
    </row>
    <row r="38" spans="1:5" x14ac:dyDescent="0.25">
      <c r="A38" s="43">
        <v>22020402</v>
      </c>
      <c r="B38" s="44" t="s">
        <v>51</v>
      </c>
      <c r="C38" s="41">
        <v>1500000</v>
      </c>
      <c r="D38" s="41">
        <v>240000</v>
      </c>
      <c r="E38" s="41">
        <v>500000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19000000</v>
      </c>
      <c r="D48" s="12">
        <f t="shared" ref="D48:E48" si="6">SUM(D49:D53)</f>
        <v>3000000</v>
      </c>
      <c r="E48" s="12">
        <f t="shared" si="6"/>
        <v>5000000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x14ac:dyDescent="0.25">
      <c r="A53" s="43">
        <v>22020605</v>
      </c>
      <c r="B53" s="44" t="s">
        <v>66</v>
      </c>
      <c r="C53" s="41">
        <v>19000000</v>
      </c>
      <c r="D53" s="41">
        <v>3000000</v>
      </c>
      <c r="E53" s="41">
        <v>5000000</v>
      </c>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40000000</v>
      </c>
      <c r="D63" s="12">
        <f t="shared" ref="D63:E63" si="8">SUM(D64:D66)</f>
        <v>0</v>
      </c>
      <c r="E63" s="12">
        <f t="shared" si="8"/>
        <v>10000000</v>
      </c>
    </row>
    <row r="64" spans="1:5" hidden="1" x14ac:dyDescent="0.25">
      <c r="A64" s="43">
        <v>22020801</v>
      </c>
      <c r="B64" s="44" t="s">
        <v>77</v>
      </c>
      <c r="C64" s="41"/>
      <c r="D64" s="41"/>
      <c r="E64" s="41"/>
    </row>
    <row r="65" spans="1:5" hidden="1" x14ac:dyDescent="0.25">
      <c r="A65" s="43">
        <v>22020802</v>
      </c>
      <c r="B65" s="44" t="s">
        <v>78</v>
      </c>
      <c r="C65" s="41"/>
      <c r="D65" s="41"/>
      <c r="E65" s="41"/>
    </row>
    <row r="66" spans="1:5" x14ac:dyDescent="0.25">
      <c r="A66" s="43">
        <v>22020803</v>
      </c>
      <c r="B66" s="44" t="s">
        <v>79</v>
      </c>
      <c r="C66" s="41">
        <v>40000000</v>
      </c>
      <c r="D66" s="41"/>
      <c r="E66" s="41">
        <v>10000000</v>
      </c>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7000000</v>
      </c>
      <c r="D70" s="12">
        <f t="shared" ref="D70:E70" si="10">SUM(D71:D83)</f>
        <v>3675000</v>
      </c>
      <c r="E70" s="12">
        <f t="shared" si="10"/>
        <v>7000000</v>
      </c>
    </row>
    <row r="71" spans="1:5" x14ac:dyDescent="0.25">
      <c r="A71" s="43">
        <v>22021001</v>
      </c>
      <c r="B71" s="44" t="s">
        <v>84</v>
      </c>
      <c r="C71" s="41">
        <v>3000000</v>
      </c>
      <c r="D71" s="41">
        <v>210000</v>
      </c>
      <c r="E71" s="41">
        <v>1000000</v>
      </c>
    </row>
    <row r="72" spans="1:5" x14ac:dyDescent="0.25">
      <c r="A72" s="43">
        <v>22021002</v>
      </c>
      <c r="B72" s="44" t="s">
        <v>85</v>
      </c>
      <c r="C72" s="41">
        <v>0</v>
      </c>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41">
        <v>4000000</v>
      </c>
      <c r="D76" s="41">
        <v>3465000</v>
      </c>
      <c r="E76" s="41">
        <v>6000000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ZGbYUAHqCxQ+RC1iMbgfvPPlFF3dNehQxWbZuFmfSu/0ws4Ub20U2ZNNWsQfj9gnR9YX/MWZsKHt4MOmpDF1ng==" saltValue="BD0alaDo60H3ILeH6/TxT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7" firstPageNumber="74" orientation="landscape" useFirstPageNumber="1" r:id="rId1"/>
  <headerFooter>
    <oddFooter>Page &amp;P</oddFooter>
  </headerFooter>
  <rowBreaks count="2" manualBreakCount="2">
    <brk id="35" max="16383" man="1"/>
    <brk id="69"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F300"/>
  <sheetViews>
    <sheetView view="pageBreakPreview" zoomScale="80" zoomScaleNormal="130" zoomScaleSheetLayoutView="80" workbookViewId="0">
      <selection activeCell="A79" activeCellId="9" sqref="A8:XFD8 A18:XFD18 A32:XFD32 A38:XFD41 A44:XFD44 A53:XFD54 A60:XFD60 A64:XFD68 A72:XFD76 A79:XFD81"/>
    </sheetView>
  </sheetViews>
  <sheetFormatPr defaultColWidth="8.88671875" defaultRowHeight="15" x14ac:dyDescent="0.25"/>
  <cols>
    <col min="1" max="1" width="22.33203125" style="49" bestFit="1" customWidth="1"/>
    <col min="2" max="2" width="13.109375" style="49" bestFit="1" customWidth="1"/>
    <col min="3" max="3" width="42.5546875" style="49" bestFit="1" customWidth="1"/>
    <col min="4" max="6" width="25.44140625" style="49" bestFit="1" customWidth="1"/>
    <col min="7" max="16384" width="8.88671875" style="49"/>
  </cols>
  <sheetData>
    <row r="1" spans="1:6" x14ac:dyDescent="0.25">
      <c r="A1" s="81" t="s">
        <v>143</v>
      </c>
      <c r="B1" s="81"/>
      <c r="C1" s="81"/>
      <c r="D1" s="81"/>
      <c r="E1" s="81"/>
    </row>
    <row r="2" spans="1:6" x14ac:dyDescent="0.25">
      <c r="A2" s="82" t="s">
        <v>749</v>
      </c>
      <c r="B2" s="82"/>
      <c r="C2" s="82"/>
      <c r="D2" s="82"/>
      <c r="E2" s="82"/>
    </row>
    <row r="3" spans="1:6" x14ac:dyDescent="0.25">
      <c r="A3" s="82" t="s">
        <v>678</v>
      </c>
      <c r="B3" s="82"/>
      <c r="C3" s="82"/>
      <c r="D3" s="82"/>
      <c r="E3" s="82"/>
    </row>
    <row r="5" spans="1:6" ht="45" x14ac:dyDescent="0.25">
      <c r="A5" s="50" t="s">
        <v>145</v>
      </c>
      <c r="B5" s="50" t="s">
        <v>144</v>
      </c>
      <c r="C5" s="50" t="s">
        <v>112</v>
      </c>
      <c r="D5" s="50" t="s">
        <v>593</v>
      </c>
      <c r="E5" s="50" t="s">
        <v>594</v>
      </c>
      <c r="F5" s="50" t="s">
        <v>595</v>
      </c>
    </row>
    <row r="6" spans="1:6" s="1" customFormat="1" x14ac:dyDescent="0.25">
      <c r="A6" s="8" t="s">
        <v>614</v>
      </c>
      <c r="B6" s="4">
        <v>3</v>
      </c>
      <c r="C6" s="5" t="s">
        <v>113</v>
      </c>
      <c r="D6" s="11">
        <f>D7+D17+D31+D37+D43+D52+D59+D71+D78+D84</f>
        <v>314758730.11000001</v>
      </c>
      <c r="E6" s="11">
        <f>E7+E17+E31+E37+E43+E52+E59+E71+E78+E84</f>
        <v>174146362.59</v>
      </c>
      <c r="F6" s="11">
        <f>F7+F17+F31+F37+F43+F52+F59+F71+F78+F84</f>
        <v>210000000</v>
      </c>
    </row>
    <row r="7" spans="1:6" s="1" customFormat="1" x14ac:dyDescent="0.25">
      <c r="A7" s="5"/>
      <c r="B7" s="4">
        <v>32010100</v>
      </c>
      <c r="C7" s="5" t="s">
        <v>114</v>
      </c>
      <c r="D7" s="11">
        <f>SUM(D8:D16)</f>
        <v>0</v>
      </c>
      <c r="E7" s="11">
        <f t="shared" ref="E7:F7" si="0">SUM(E8:E16)</f>
        <v>0</v>
      </c>
      <c r="F7" s="11">
        <f t="shared" si="0"/>
        <v>0</v>
      </c>
    </row>
    <row r="8" spans="1:6" hidden="1" x14ac:dyDescent="0.25">
      <c r="A8" s="42" t="s">
        <v>615</v>
      </c>
      <c r="B8" s="43">
        <v>32010101</v>
      </c>
      <c r="C8" s="44" t="s">
        <v>115</v>
      </c>
      <c r="D8" s="45"/>
      <c r="E8" s="45"/>
      <c r="F8" s="45"/>
    </row>
    <row r="9" spans="1:6" hidden="1" x14ac:dyDescent="0.25">
      <c r="A9" s="44"/>
      <c r="B9" s="43"/>
      <c r="C9" s="44"/>
      <c r="D9" s="45"/>
      <c r="E9" s="45"/>
      <c r="F9" s="45"/>
    </row>
    <row r="10" spans="1:6" hidden="1" x14ac:dyDescent="0.25">
      <c r="A10" s="44"/>
      <c r="B10" s="43"/>
      <c r="C10" s="44"/>
      <c r="D10" s="45"/>
      <c r="E10" s="45"/>
      <c r="F10" s="45"/>
    </row>
    <row r="11" spans="1:6" hidden="1" x14ac:dyDescent="0.25">
      <c r="A11" s="44"/>
      <c r="B11" s="43"/>
      <c r="C11" s="44"/>
      <c r="D11" s="45"/>
      <c r="E11" s="45"/>
      <c r="F11" s="45"/>
    </row>
    <row r="12" spans="1:6" hidden="1" x14ac:dyDescent="0.25">
      <c r="A12" s="44"/>
      <c r="B12" s="43"/>
      <c r="C12" s="44"/>
      <c r="D12" s="45"/>
      <c r="E12" s="45"/>
      <c r="F12" s="45"/>
    </row>
    <row r="13" spans="1:6" hidden="1" x14ac:dyDescent="0.25">
      <c r="A13" s="44"/>
      <c r="B13" s="43"/>
      <c r="C13" s="44"/>
      <c r="D13" s="45"/>
      <c r="E13" s="45"/>
      <c r="F13" s="45"/>
    </row>
    <row r="14" spans="1:6" hidden="1" x14ac:dyDescent="0.25">
      <c r="A14" s="44"/>
      <c r="B14" s="43"/>
      <c r="C14" s="44"/>
      <c r="D14" s="45"/>
      <c r="E14" s="45"/>
      <c r="F14" s="45"/>
    </row>
    <row r="15" spans="1:6" hidden="1" x14ac:dyDescent="0.25">
      <c r="A15" s="44"/>
      <c r="B15" s="43"/>
      <c r="C15" s="44"/>
      <c r="D15" s="45"/>
      <c r="E15" s="45"/>
      <c r="F15" s="45"/>
    </row>
    <row r="16" spans="1:6" hidden="1" x14ac:dyDescent="0.25">
      <c r="A16" s="44"/>
      <c r="B16" s="43"/>
      <c r="C16" s="44"/>
      <c r="D16" s="45"/>
      <c r="E16" s="45"/>
      <c r="F16" s="45"/>
    </row>
    <row r="17" spans="1:6" s="1" customFormat="1" x14ac:dyDescent="0.25">
      <c r="A17" s="5"/>
      <c r="B17" s="4">
        <v>32010200</v>
      </c>
      <c r="C17" s="5" t="s">
        <v>116</v>
      </c>
      <c r="D17" s="11">
        <f>SUM(D18:D30)</f>
        <v>299758730.11000001</v>
      </c>
      <c r="E17" s="11">
        <f t="shared" ref="E17:F17" si="1">SUM(E18:E30)</f>
        <v>164241362.59</v>
      </c>
      <c r="F17" s="11">
        <f t="shared" si="1"/>
        <v>200000000</v>
      </c>
    </row>
    <row r="18" spans="1:6" hidden="1" x14ac:dyDescent="0.25">
      <c r="A18" s="42" t="s">
        <v>616</v>
      </c>
      <c r="B18" s="43">
        <v>32010202</v>
      </c>
      <c r="C18" s="44" t="s">
        <v>117</v>
      </c>
      <c r="D18" s="45"/>
      <c r="E18" s="45"/>
      <c r="F18" s="45"/>
    </row>
    <row r="19" spans="1:6" ht="75" x14ac:dyDescent="0.25">
      <c r="A19" s="70">
        <v>10350000000004</v>
      </c>
      <c r="B19" s="43">
        <v>32010204</v>
      </c>
      <c r="C19" s="44" t="s">
        <v>877</v>
      </c>
      <c r="D19" s="45">
        <v>150000000</v>
      </c>
      <c r="E19" s="45">
        <v>132759000</v>
      </c>
      <c r="F19" s="45">
        <v>0</v>
      </c>
    </row>
    <row r="20" spans="1:6" ht="30" x14ac:dyDescent="0.25">
      <c r="A20" s="70">
        <v>10350000000004</v>
      </c>
      <c r="B20" s="43">
        <v>32010204</v>
      </c>
      <c r="C20" s="44" t="s">
        <v>791</v>
      </c>
      <c r="D20" s="45"/>
      <c r="E20" s="45"/>
      <c r="F20" s="45">
        <v>100000000</v>
      </c>
    </row>
    <row r="21" spans="1:6" ht="30" x14ac:dyDescent="0.25">
      <c r="A21" s="70">
        <v>10350000000004</v>
      </c>
      <c r="B21" s="43">
        <v>23030104</v>
      </c>
      <c r="C21" s="44" t="s">
        <v>792</v>
      </c>
      <c r="D21" s="45">
        <v>50000000</v>
      </c>
      <c r="E21" s="45">
        <v>0</v>
      </c>
      <c r="F21" s="45">
        <v>12000000</v>
      </c>
    </row>
    <row r="22" spans="1:6" ht="30" x14ac:dyDescent="0.25">
      <c r="A22" s="70">
        <v>10350000000004</v>
      </c>
      <c r="B22" s="43">
        <v>23030104</v>
      </c>
      <c r="C22" s="44" t="s">
        <v>793</v>
      </c>
      <c r="D22" s="45">
        <v>0</v>
      </c>
      <c r="E22" s="45">
        <v>0</v>
      </c>
      <c r="F22" s="45">
        <v>20000000</v>
      </c>
    </row>
    <row r="23" spans="1:6" ht="30" x14ac:dyDescent="0.25">
      <c r="A23" s="70">
        <v>10350000000004</v>
      </c>
      <c r="B23" s="43">
        <v>23030104</v>
      </c>
      <c r="C23" s="44" t="s">
        <v>794</v>
      </c>
      <c r="D23" s="45"/>
      <c r="E23" s="45"/>
      <c r="F23" s="45">
        <v>8000000</v>
      </c>
    </row>
    <row r="24" spans="1:6" x14ac:dyDescent="0.25">
      <c r="A24" s="70">
        <v>10350000000004</v>
      </c>
      <c r="B24" s="43">
        <v>23030104</v>
      </c>
      <c r="C24" s="44" t="s">
        <v>862</v>
      </c>
      <c r="D24" s="45">
        <v>27000000</v>
      </c>
      <c r="E24" s="45">
        <v>500000</v>
      </c>
      <c r="F24" s="45"/>
    </row>
    <row r="25" spans="1:6" ht="45" x14ac:dyDescent="0.25">
      <c r="A25" s="70">
        <v>10350000000004</v>
      </c>
      <c r="B25" s="43">
        <v>23030104</v>
      </c>
      <c r="C25" s="44" t="s">
        <v>878</v>
      </c>
      <c r="D25" s="45">
        <v>57758730.109999999</v>
      </c>
      <c r="E25" s="45">
        <v>27985300</v>
      </c>
      <c r="F25" s="45">
        <v>0</v>
      </c>
    </row>
    <row r="26" spans="1:6" ht="30" x14ac:dyDescent="0.25">
      <c r="A26" s="70">
        <v>10350000000004</v>
      </c>
      <c r="B26" s="43">
        <v>23030104</v>
      </c>
      <c r="C26" s="44" t="s">
        <v>795</v>
      </c>
      <c r="D26" s="45"/>
      <c r="E26" s="45"/>
      <c r="F26" s="45">
        <v>30000000</v>
      </c>
    </row>
    <row r="27" spans="1:6" ht="30" x14ac:dyDescent="0.25">
      <c r="A27" s="70">
        <v>10350000000002</v>
      </c>
      <c r="B27" s="43">
        <v>23040102</v>
      </c>
      <c r="C27" s="44" t="s">
        <v>879</v>
      </c>
      <c r="D27" s="45">
        <v>15000000</v>
      </c>
      <c r="E27" s="45">
        <v>2997062.59</v>
      </c>
      <c r="F27" s="45">
        <v>0</v>
      </c>
    </row>
    <row r="28" spans="1:6" x14ac:dyDescent="0.25">
      <c r="A28" s="70">
        <v>10350000000002</v>
      </c>
      <c r="B28" s="43">
        <v>23040102</v>
      </c>
      <c r="C28" s="44" t="s">
        <v>796</v>
      </c>
      <c r="D28" s="45"/>
      <c r="E28" s="45"/>
      <c r="F28" s="45">
        <v>30000000</v>
      </c>
    </row>
    <row r="29" spans="1:6" hidden="1" x14ac:dyDescent="0.25">
      <c r="A29" s="70"/>
      <c r="B29" s="43"/>
      <c r="C29" s="44"/>
      <c r="D29" s="45"/>
      <c r="E29" s="45"/>
      <c r="F29" s="45"/>
    </row>
    <row r="30" spans="1:6" hidden="1" x14ac:dyDescent="0.25">
      <c r="A30" s="46"/>
      <c r="B30" s="47"/>
      <c r="C30" s="46"/>
      <c r="D30" s="45"/>
      <c r="E30" s="45"/>
      <c r="F30" s="45"/>
    </row>
    <row r="31" spans="1:6" s="1" customFormat="1" x14ac:dyDescent="0.25">
      <c r="A31" s="5"/>
      <c r="B31" s="4">
        <v>320103</v>
      </c>
      <c r="C31" s="5" t="s">
        <v>118</v>
      </c>
      <c r="D31" s="11">
        <f>SUM(D32:D36)</f>
        <v>0</v>
      </c>
      <c r="E31" s="11">
        <f t="shared" ref="E31:F31" si="2">SUM(E32:E36)</f>
        <v>0</v>
      </c>
      <c r="F31" s="11">
        <f t="shared" si="2"/>
        <v>0</v>
      </c>
    </row>
    <row r="32" spans="1:6" hidden="1" x14ac:dyDescent="0.25">
      <c r="A32" s="42" t="s">
        <v>615</v>
      </c>
      <c r="B32" s="43">
        <v>32010301</v>
      </c>
      <c r="C32" s="44" t="s">
        <v>119</v>
      </c>
      <c r="D32" s="45"/>
      <c r="E32" s="45"/>
      <c r="F32" s="45"/>
    </row>
    <row r="33" spans="1:6" hidden="1" x14ac:dyDescent="0.25">
      <c r="A33" s="44"/>
      <c r="B33" s="43"/>
      <c r="C33" s="44"/>
      <c r="D33" s="45"/>
      <c r="E33" s="45"/>
      <c r="F33" s="45"/>
    </row>
    <row r="34" spans="1:6" hidden="1" x14ac:dyDescent="0.25">
      <c r="A34" s="44"/>
      <c r="B34" s="43"/>
      <c r="C34" s="44"/>
      <c r="D34" s="45"/>
      <c r="E34" s="45"/>
      <c r="F34" s="45"/>
    </row>
    <row r="35" spans="1:6" hidden="1" x14ac:dyDescent="0.25">
      <c r="A35" s="44"/>
      <c r="B35" s="43"/>
      <c r="C35" s="44"/>
      <c r="D35" s="45"/>
      <c r="E35" s="45"/>
      <c r="F35" s="45"/>
    </row>
    <row r="36" spans="1:6" hidden="1" x14ac:dyDescent="0.25">
      <c r="A36" s="44"/>
      <c r="B36" s="43"/>
      <c r="C36" s="44"/>
      <c r="D36" s="45"/>
      <c r="E36" s="45"/>
      <c r="F36" s="45"/>
    </row>
    <row r="37" spans="1:6" s="1" customFormat="1" x14ac:dyDescent="0.25">
      <c r="A37" s="5"/>
      <c r="B37" s="4">
        <v>32010400</v>
      </c>
      <c r="C37" s="5" t="s">
        <v>120</v>
      </c>
      <c r="D37" s="11">
        <f>SUM(D38:D42)</f>
        <v>0</v>
      </c>
      <c r="E37" s="11">
        <f t="shared" ref="E37:F37" si="3">SUM(E38:E42)</f>
        <v>0</v>
      </c>
      <c r="F37" s="11">
        <f t="shared" si="3"/>
        <v>0</v>
      </c>
    </row>
    <row r="38" spans="1:6" hidden="1" x14ac:dyDescent="0.25">
      <c r="A38" s="42" t="s">
        <v>661</v>
      </c>
      <c r="B38" s="43">
        <v>32010405</v>
      </c>
      <c r="C38" s="44" t="s">
        <v>121</v>
      </c>
      <c r="D38" s="45"/>
      <c r="E38" s="45"/>
      <c r="F38" s="45"/>
    </row>
    <row r="39" spans="1:6" hidden="1" x14ac:dyDescent="0.25">
      <c r="A39" s="42" t="s">
        <v>662</v>
      </c>
      <c r="B39" s="43">
        <v>32010406</v>
      </c>
      <c r="C39" s="44" t="s">
        <v>122</v>
      </c>
      <c r="D39" s="45"/>
      <c r="E39" s="45"/>
      <c r="F39" s="45"/>
    </row>
    <row r="40" spans="1:6" hidden="1" x14ac:dyDescent="0.25">
      <c r="A40" s="42" t="s">
        <v>663</v>
      </c>
      <c r="B40" s="43">
        <v>32010407</v>
      </c>
      <c r="C40" s="44" t="s">
        <v>123</v>
      </c>
      <c r="D40" s="45"/>
      <c r="E40" s="45"/>
      <c r="F40" s="45"/>
    </row>
    <row r="41" spans="1:6" hidden="1" x14ac:dyDescent="0.25">
      <c r="A41" s="42" t="s">
        <v>664</v>
      </c>
      <c r="B41" s="43">
        <v>32010408</v>
      </c>
      <c r="C41" s="44" t="s">
        <v>124</v>
      </c>
      <c r="D41" s="45"/>
      <c r="E41" s="45"/>
      <c r="F41" s="45"/>
    </row>
    <row r="42" spans="1:6" hidden="1" x14ac:dyDescent="0.25">
      <c r="A42" s="44"/>
      <c r="B42" s="43"/>
      <c r="C42" s="44"/>
      <c r="D42" s="45"/>
      <c r="E42" s="45"/>
      <c r="F42" s="45"/>
    </row>
    <row r="43" spans="1:6" s="1" customFormat="1" x14ac:dyDescent="0.25">
      <c r="A43" s="5"/>
      <c r="B43" s="4">
        <v>320105</v>
      </c>
      <c r="C43" s="5" t="s">
        <v>125</v>
      </c>
      <c r="D43" s="11">
        <f>SUM(D44:D51)</f>
        <v>0</v>
      </c>
      <c r="E43" s="11">
        <f t="shared" ref="E43:F43" si="4">SUM(E44:E51)</f>
        <v>0</v>
      </c>
      <c r="F43" s="11">
        <f t="shared" si="4"/>
        <v>0</v>
      </c>
    </row>
    <row r="44" spans="1:6" hidden="1" x14ac:dyDescent="0.25">
      <c r="A44" s="42" t="s">
        <v>615</v>
      </c>
      <c r="B44" s="43">
        <v>32010501</v>
      </c>
      <c r="C44" s="44" t="s">
        <v>126</v>
      </c>
      <c r="D44" s="45"/>
      <c r="E44" s="45"/>
      <c r="F44" s="45"/>
    </row>
    <row r="45" spans="1:6" hidden="1" x14ac:dyDescent="0.25">
      <c r="A45" s="44"/>
      <c r="B45" s="43"/>
      <c r="C45" s="44"/>
      <c r="D45" s="45"/>
      <c r="E45" s="45"/>
      <c r="F45" s="45"/>
    </row>
    <row r="46" spans="1:6" hidden="1" x14ac:dyDescent="0.25">
      <c r="A46" s="44"/>
      <c r="B46" s="43"/>
      <c r="C46" s="44"/>
      <c r="D46" s="45"/>
      <c r="E46" s="45"/>
      <c r="F46" s="45"/>
    </row>
    <row r="47" spans="1:6" hidden="1" x14ac:dyDescent="0.25">
      <c r="A47" s="44"/>
      <c r="B47" s="43"/>
      <c r="C47" s="44"/>
      <c r="D47" s="45"/>
      <c r="E47" s="45"/>
      <c r="F47" s="45"/>
    </row>
    <row r="48" spans="1:6" hidden="1" x14ac:dyDescent="0.25">
      <c r="A48" s="44"/>
      <c r="B48" s="43"/>
      <c r="C48" s="44"/>
      <c r="D48" s="45"/>
      <c r="E48" s="45"/>
      <c r="F48" s="45"/>
    </row>
    <row r="49" spans="1:6" hidden="1" x14ac:dyDescent="0.25">
      <c r="A49" s="46"/>
      <c r="B49" s="47"/>
      <c r="C49" s="46"/>
      <c r="D49" s="45"/>
      <c r="E49" s="45"/>
      <c r="F49" s="45"/>
    </row>
    <row r="50" spans="1:6" hidden="1" x14ac:dyDescent="0.25">
      <c r="A50" s="46"/>
      <c r="B50" s="47"/>
      <c r="C50" s="46"/>
      <c r="D50" s="45"/>
      <c r="E50" s="45"/>
      <c r="F50" s="45"/>
    </row>
    <row r="51" spans="1:6" hidden="1" x14ac:dyDescent="0.25">
      <c r="A51" s="46"/>
      <c r="B51" s="47"/>
      <c r="C51" s="46"/>
      <c r="D51" s="45"/>
      <c r="E51" s="45"/>
      <c r="F51" s="45"/>
    </row>
    <row r="52" spans="1:6" s="1" customFormat="1" x14ac:dyDescent="0.25">
      <c r="A52" s="5"/>
      <c r="B52" s="4">
        <v>320106</v>
      </c>
      <c r="C52" s="5" t="s">
        <v>127</v>
      </c>
      <c r="D52" s="11">
        <f>SUM(D53:D58)</f>
        <v>0</v>
      </c>
      <c r="E52" s="11">
        <f t="shared" ref="E52:F52" si="5">SUM(E53:E58)</f>
        <v>0</v>
      </c>
      <c r="F52" s="11">
        <f t="shared" si="5"/>
        <v>0</v>
      </c>
    </row>
    <row r="53" spans="1:6" hidden="1" x14ac:dyDescent="0.25">
      <c r="A53" s="42" t="s">
        <v>615</v>
      </c>
      <c r="B53" s="43">
        <v>32010601</v>
      </c>
      <c r="C53" s="44" t="s">
        <v>128</v>
      </c>
      <c r="D53" s="45"/>
      <c r="E53" s="45"/>
      <c r="F53" s="45"/>
    </row>
    <row r="54" spans="1:6" hidden="1" x14ac:dyDescent="0.25">
      <c r="A54" s="42" t="s">
        <v>616</v>
      </c>
      <c r="B54" s="43">
        <v>32010602</v>
      </c>
      <c r="C54" s="44" t="s">
        <v>129</v>
      </c>
      <c r="D54" s="45"/>
      <c r="E54" s="45"/>
      <c r="F54" s="45"/>
    </row>
    <row r="55" spans="1:6" hidden="1" x14ac:dyDescent="0.25">
      <c r="A55" s="44"/>
      <c r="B55" s="43"/>
      <c r="C55" s="44"/>
      <c r="D55" s="45"/>
      <c r="E55" s="45"/>
      <c r="F55" s="45"/>
    </row>
    <row r="56" spans="1:6" hidden="1" x14ac:dyDescent="0.25">
      <c r="A56" s="44"/>
      <c r="B56" s="43"/>
      <c r="C56" s="44"/>
      <c r="D56" s="45"/>
      <c r="E56" s="45"/>
      <c r="F56" s="45"/>
    </row>
    <row r="57" spans="1:6" hidden="1" x14ac:dyDescent="0.25">
      <c r="A57" s="44"/>
      <c r="B57" s="43"/>
      <c r="C57" s="44"/>
      <c r="D57" s="45"/>
      <c r="E57" s="45"/>
      <c r="F57" s="45"/>
    </row>
    <row r="58" spans="1:6" hidden="1" x14ac:dyDescent="0.25">
      <c r="A58" s="44"/>
      <c r="B58" s="43"/>
      <c r="C58" s="44"/>
      <c r="D58" s="45"/>
      <c r="E58" s="45"/>
      <c r="F58" s="45"/>
    </row>
    <row r="59" spans="1:6" s="1" customFormat="1" x14ac:dyDescent="0.25">
      <c r="A59" s="5"/>
      <c r="B59" s="4">
        <v>320109</v>
      </c>
      <c r="C59" s="5" t="s">
        <v>130</v>
      </c>
      <c r="D59" s="11">
        <f>SUM(D60:D70)</f>
        <v>15000000</v>
      </c>
      <c r="E59" s="11">
        <f t="shared" ref="E59:F59" si="6">SUM(E60:E70)</f>
        <v>9905000</v>
      </c>
      <c r="F59" s="11">
        <f t="shared" si="6"/>
        <v>10000000</v>
      </c>
    </row>
    <row r="60" spans="1:6" hidden="1" x14ac:dyDescent="0.25">
      <c r="A60" s="42" t="s">
        <v>659</v>
      </c>
      <c r="B60" s="43">
        <v>32010903</v>
      </c>
      <c r="C60" s="44" t="s">
        <v>131</v>
      </c>
      <c r="D60" s="45"/>
      <c r="E60" s="45"/>
      <c r="F60" s="45"/>
    </row>
    <row r="61" spans="1:6" hidden="1" x14ac:dyDescent="0.25">
      <c r="A61" s="44"/>
      <c r="B61" s="43"/>
      <c r="C61" s="44"/>
      <c r="D61" s="45"/>
      <c r="E61" s="45"/>
      <c r="F61" s="45"/>
    </row>
    <row r="62" spans="1:6" x14ac:dyDescent="0.25">
      <c r="A62" s="74">
        <v>10350000000004</v>
      </c>
      <c r="B62" s="43">
        <v>32010904</v>
      </c>
      <c r="C62" s="44" t="s">
        <v>797</v>
      </c>
      <c r="D62" s="45">
        <v>15000000</v>
      </c>
      <c r="E62" s="45">
        <v>9905000</v>
      </c>
      <c r="F62" s="45">
        <v>10000000</v>
      </c>
    </row>
    <row r="63" spans="1:6" hidden="1" x14ac:dyDescent="0.25">
      <c r="A63" s="43"/>
      <c r="B63" s="43"/>
      <c r="C63" s="44"/>
      <c r="D63" s="45"/>
      <c r="E63" s="45"/>
      <c r="F63" s="45"/>
    </row>
    <row r="64" spans="1:6" hidden="1" x14ac:dyDescent="0.25">
      <c r="A64" s="42" t="s">
        <v>844</v>
      </c>
      <c r="B64" s="43">
        <v>32010935</v>
      </c>
      <c r="C64" s="44" t="s">
        <v>133</v>
      </c>
      <c r="D64" s="45"/>
      <c r="E64" s="45"/>
      <c r="F64" s="45"/>
    </row>
    <row r="65" spans="1:6" hidden="1" x14ac:dyDescent="0.25">
      <c r="A65" s="44"/>
      <c r="B65" s="43"/>
      <c r="C65" s="44"/>
      <c r="D65" s="45"/>
      <c r="E65" s="45"/>
      <c r="F65" s="45"/>
    </row>
    <row r="66" spans="1:6" hidden="1" x14ac:dyDescent="0.25">
      <c r="A66" s="44"/>
      <c r="B66" s="43"/>
      <c r="C66" s="44"/>
      <c r="D66" s="45"/>
      <c r="E66" s="45"/>
      <c r="F66" s="45"/>
    </row>
    <row r="67" spans="1:6" hidden="1" x14ac:dyDescent="0.25">
      <c r="A67" s="44"/>
      <c r="B67" s="43"/>
      <c r="C67" s="44"/>
      <c r="D67" s="45"/>
      <c r="E67" s="45"/>
      <c r="F67" s="45"/>
    </row>
    <row r="68" spans="1:6" hidden="1" x14ac:dyDescent="0.25">
      <c r="A68" s="42" t="s">
        <v>845</v>
      </c>
      <c r="B68" s="43">
        <v>32010936</v>
      </c>
      <c r="C68" s="44" t="s">
        <v>134</v>
      </c>
      <c r="D68" s="45"/>
      <c r="E68" s="45"/>
      <c r="F68" s="45"/>
    </row>
    <row r="69" spans="1:6" hidden="1" x14ac:dyDescent="0.25">
      <c r="A69" s="44"/>
      <c r="B69" s="43"/>
      <c r="C69" s="44"/>
      <c r="D69" s="45"/>
      <c r="E69" s="45"/>
      <c r="F69" s="45"/>
    </row>
    <row r="70" spans="1:6" hidden="1" x14ac:dyDescent="0.25">
      <c r="A70" s="44"/>
      <c r="B70" s="43"/>
      <c r="C70" s="44"/>
      <c r="D70" s="45"/>
      <c r="E70" s="45"/>
      <c r="F70" s="45"/>
    </row>
    <row r="71" spans="1:6" s="1" customFormat="1" x14ac:dyDescent="0.25">
      <c r="A71" s="5"/>
      <c r="B71" s="4">
        <v>320201</v>
      </c>
      <c r="C71" s="5" t="s">
        <v>146</v>
      </c>
      <c r="D71" s="11">
        <f>SUM(D72:D77)</f>
        <v>0</v>
      </c>
      <c r="E71" s="11">
        <f t="shared" ref="E71:F71" si="7">SUM(E72:E77)</f>
        <v>0</v>
      </c>
      <c r="F71" s="11">
        <f t="shared" si="7"/>
        <v>0</v>
      </c>
    </row>
    <row r="72" spans="1:6" hidden="1" x14ac:dyDescent="0.25">
      <c r="A72" s="42" t="s">
        <v>615</v>
      </c>
      <c r="B72" s="43">
        <v>32020101</v>
      </c>
      <c r="C72" s="44" t="s">
        <v>135</v>
      </c>
      <c r="D72" s="45"/>
      <c r="E72" s="45"/>
      <c r="F72" s="45"/>
    </row>
    <row r="73" spans="1:6" hidden="1" x14ac:dyDescent="0.25">
      <c r="A73" s="44"/>
      <c r="B73" s="43"/>
      <c r="C73" s="44"/>
      <c r="D73" s="45"/>
      <c r="E73" s="45"/>
      <c r="F73" s="45"/>
    </row>
    <row r="74" spans="1:6" hidden="1" x14ac:dyDescent="0.25">
      <c r="A74" s="42" t="s">
        <v>616</v>
      </c>
      <c r="B74" s="43">
        <v>32020102</v>
      </c>
      <c r="C74" s="44" t="s">
        <v>136</v>
      </c>
      <c r="D74" s="45"/>
      <c r="E74" s="45"/>
      <c r="F74" s="45"/>
    </row>
    <row r="75" spans="1:6" hidden="1" x14ac:dyDescent="0.25">
      <c r="A75" s="44"/>
      <c r="B75" s="43"/>
      <c r="C75" s="44"/>
      <c r="D75" s="45"/>
      <c r="E75" s="45"/>
      <c r="F75" s="45"/>
    </row>
    <row r="76" spans="1:6" hidden="1" x14ac:dyDescent="0.25">
      <c r="A76" s="42" t="s">
        <v>660</v>
      </c>
      <c r="B76" s="43">
        <v>32020104</v>
      </c>
      <c r="C76" s="44" t="s">
        <v>137</v>
      </c>
      <c r="D76" s="45"/>
      <c r="E76" s="45"/>
      <c r="F76" s="45"/>
    </row>
    <row r="77" spans="1:6" hidden="1" x14ac:dyDescent="0.25">
      <c r="A77" s="44"/>
      <c r="B77" s="43"/>
      <c r="C77" s="44"/>
      <c r="D77" s="45"/>
      <c r="E77" s="45"/>
      <c r="F77" s="45"/>
    </row>
    <row r="78" spans="1:6" s="1" customFormat="1" x14ac:dyDescent="0.25">
      <c r="A78" s="5"/>
      <c r="B78" s="4">
        <v>320301</v>
      </c>
      <c r="C78" s="5" t="s">
        <v>138</v>
      </c>
      <c r="D78" s="11">
        <f>SUM(D79:D83)</f>
        <v>0</v>
      </c>
      <c r="E78" s="11">
        <f>SUM(E79:E83)</f>
        <v>0</v>
      </c>
      <c r="F78" s="11">
        <f>SUM(F79:F83)</f>
        <v>0</v>
      </c>
    </row>
    <row r="79" spans="1:6" hidden="1" x14ac:dyDescent="0.25">
      <c r="A79" s="42" t="s">
        <v>615</v>
      </c>
      <c r="B79" s="43">
        <v>32030101</v>
      </c>
      <c r="C79" s="44" t="s">
        <v>139</v>
      </c>
      <c r="D79" s="45"/>
      <c r="E79" s="45"/>
      <c r="F79" s="45"/>
    </row>
    <row r="80" spans="1:6" hidden="1" x14ac:dyDescent="0.25">
      <c r="A80" s="42" t="s">
        <v>665</v>
      </c>
      <c r="B80" s="43">
        <v>32030109</v>
      </c>
      <c r="C80" s="44" t="s">
        <v>140</v>
      </c>
      <c r="D80" s="45"/>
      <c r="E80" s="45"/>
      <c r="F80" s="45"/>
    </row>
    <row r="81" spans="1:6" hidden="1" x14ac:dyDescent="0.25">
      <c r="A81" s="42" t="s">
        <v>658</v>
      </c>
      <c r="B81" s="43">
        <v>32030110</v>
      </c>
      <c r="C81" s="44" t="s">
        <v>141</v>
      </c>
      <c r="D81" s="45"/>
      <c r="E81" s="45"/>
      <c r="F81" s="45"/>
    </row>
    <row r="82" spans="1:6" hidden="1" x14ac:dyDescent="0.25">
      <c r="A82" s="46"/>
      <c r="B82" s="47"/>
      <c r="C82" s="46"/>
      <c r="D82" s="45"/>
      <c r="E82" s="45"/>
      <c r="F82" s="45"/>
    </row>
    <row r="83" spans="1:6" hidden="1" x14ac:dyDescent="0.25">
      <c r="A83" s="46"/>
      <c r="B83" s="47"/>
      <c r="C83" s="46"/>
      <c r="D83" s="45"/>
      <c r="E83" s="45"/>
      <c r="F83" s="45"/>
    </row>
    <row r="84" spans="1:6" s="1" customFormat="1" x14ac:dyDescent="0.25">
      <c r="A84" s="5"/>
      <c r="B84" s="4">
        <v>32011000</v>
      </c>
      <c r="C84" s="5" t="s">
        <v>142</v>
      </c>
      <c r="D84" s="11">
        <f>SUM(D85:D86)</f>
        <v>0</v>
      </c>
      <c r="E84" s="11">
        <f>SUM(E85:E86)</f>
        <v>0</v>
      </c>
      <c r="F84" s="11">
        <f>SUM(F85:F86)</f>
        <v>0</v>
      </c>
    </row>
    <row r="85" spans="1:6" hidden="1" x14ac:dyDescent="0.25">
      <c r="A85" s="42" t="s">
        <v>846</v>
      </c>
      <c r="B85" s="46"/>
      <c r="C85" s="46"/>
      <c r="D85" s="45"/>
      <c r="E85" s="45"/>
      <c r="F85" s="45"/>
    </row>
    <row r="86" spans="1:6" hidden="1" x14ac:dyDescent="0.25">
      <c r="A86" s="46"/>
      <c r="B86" s="46"/>
      <c r="C86" s="46"/>
      <c r="D86" s="45"/>
      <c r="E86" s="45"/>
      <c r="F86" s="45"/>
    </row>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uNI2ZGqp4EZrlsG9l9M0pIcKvaeqP08AjSqJyAqIpERnyo2qFMj5LLDtZ+mnGUCw1nf/ZEZ+qqxIJsnXtk9IYQ==" saltValue="I4lmYKGB7UvHQRUNNC+bD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firstPageNumber="77" orientation="landscape" useFirstPageNumber="1" r:id="rId1"/>
  <headerFooter>
    <oddFooter>Page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2:E300"/>
  <sheetViews>
    <sheetView view="pageBreakPreview" zoomScale="90" zoomScaleNormal="14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2" spans="1:5" x14ac:dyDescent="0.25">
      <c r="A2" s="81" t="s">
        <v>526</v>
      </c>
      <c r="B2" s="81"/>
      <c r="C2" s="81"/>
      <c r="D2" s="81"/>
      <c r="E2" s="81"/>
    </row>
    <row r="3" spans="1:5" ht="26.4" customHeight="1" x14ac:dyDescent="0.25">
      <c r="A3" s="83" t="s">
        <v>750</v>
      </c>
      <c r="B3" s="83"/>
      <c r="C3" s="83"/>
      <c r="D3" s="83"/>
      <c r="E3" s="83"/>
    </row>
    <row r="4" spans="1:5" x14ac:dyDescent="0.25">
      <c r="A4" s="82" t="s">
        <v>679</v>
      </c>
      <c r="B4" s="82"/>
      <c r="C4" s="82"/>
      <c r="D4" s="82"/>
      <c r="E4" s="82"/>
    </row>
    <row r="6" spans="1:5" ht="51" customHeight="1" x14ac:dyDescent="0.25">
      <c r="A6" s="58" t="s">
        <v>0</v>
      </c>
      <c r="B6" s="58" t="s">
        <v>1</v>
      </c>
      <c r="C6" s="50" t="s">
        <v>593</v>
      </c>
      <c r="D6" s="50" t="s">
        <v>594</v>
      </c>
      <c r="E6" s="50" t="s">
        <v>595</v>
      </c>
    </row>
    <row r="7" spans="1:5" s="1" customFormat="1" x14ac:dyDescent="0.25">
      <c r="A7" s="3">
        <v>21</v>
      </c>
      <c r="B7" s="3" t="s">
        <v>4</v>
      </c>
      <c r="C7" s="12">
        <f>C8+C13+C20</f>
        <v>25690603.59</v>
      </c>
      <c r="D7" s="12">
        <f t="shared" ref="D7:E7" si="0">D8+D13+D20</f>
        <v>15479439</v>
      </c>
      <c r="E7" s="12">
        <f t="shared" si="0"/>
        <v>10356286</v>
      </c>
    </row>
    <row r="8" spans="1:5" s="1" customFormat="1" x14ac:dyDescent="0.25">
      <c r="A8" s="3">
        <v>2101</v>
      </c>
      <c r="B8" s="3" t="s">
        <v>5</v>
      </c>
      <c r="C8" s="12">
        <f>C9</f>
        <v>25690603.59</v>
      </c>
      <c r="D8" s="12">
        <f t="shared" ref="D8:E8" si="1">D9</f>
        <v>15479439</v>
      </c>
      <c r="E8" s="12">
        <f t="shared" si="1"/>
        <v>10356286</v>
      </c>
    </row>
    <row r="9" spans="1:5" s="1" customFormat="1" x14ac:dyDescent="0.25">
      <c r="A9" s="3">
        <v>210101</v>
      </c>
      <c r="B9" s="3" t="s">
        <v>6</v>
      </c>
      <c r="C9" s="12">
        <f>SUM(C10:C12)</f>
        <v>25690603.59</v>
      </c>
      <c r="D9" s="12">
        <f t="shared" ref="D9:E9" si="2">SUM(D10:D12)</f>
        <v>15479439</v>
      </c>
      <c r="E9" s="12">
        <f t="shared" si="2"/>
        <v>10356286</v>
      </c>
    </row>
    <row r="10" spans="1:5" x14ac:dyDescent="0.25">
      <c r="A10" s="59">
        <v>21010101</v>
      </c>
      <c r="B10" s="48" t="s">
        <v>5</v>
      </c>
      <c r="C10" s="41">
        <v>25690603.59</v>
      </c>
      <c r="D10" s="41">
        <v>15479439</v>
      </c>
      <c r="E10" s="41">
        <v>10356286</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MCQ5yJZfeS3fjRaTBGBQ456Oz7sP7Gl5e00Au6oiZ2OFTPFC32wdKCCFaZybbvj/iwZzHBi3rZW+kb3TQMT8CQ==" saltValue="aCUFaT8ohxx1sIGWcZAUKw==" spinCount="100000" sheet="1" objects="1" scenarios="1" formatColumns="0" formatRows="0" selectLockedCells="1"/>
  <mergeCells count="3">
    <mergeCell ref="A2:E2"/>
    <mergeCell ref="A3:E3"/>
    <mergeCell ref="A4:E4"/>
  </mergeCells>
  <pageMargins left="0.51181102362204722" right="0.51181102362204722" top="0.74803149606299213" bottom="0.74803149606299213" header="0.31496062992125984" footer="0.31496062992125984"/>
  <pageSetup scale="85" orientation="landscape" r:id="rId1"/>
  <headerFooter>
    <oddFooter>&amp;CPage 80</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pageSetUpPr fitToPage="1"/>
  </sheetPr>
  <dimension ref="A3:E300"/>
  <sheetViews>
    <sheetView view="pageBreakPreview" topLeftCell="A3" zoomScale="90" zoomScaleNormal="100" zoomScaleSheetLayoutView="90" workbookViewId="0">
      <selection activeCell="F1" sqref="F1"/>
    </sheetView>
  </sheetViews>
  <sheetFormatPr defaultColWidth="8.88671875" defaultRowHeight="15" x14ac:dyDescent="0.25"/>
  <cols>
    <col min="1" max="1" width="15" style="49" customWidth="1"/>
    <col min="2" max="2" width="52" style="49" bestFit="1" customWidth="1"/>
    <col min="3" max="5" width="25" style="49" bestFit="1" customWidth="1"/>
    <col min="6" max="16384" width="8.88671875" style="49"/>
  </cols>
  <sheetData>
    <row r="3" spans="1:5" x14ac:dyDescent="0.25">
      <c r="A3" s="81" t="s">
        <v>527</v>
      </c>
      <c r="B3" s="81"/>
      <c r="C3" s="81"/>
      <c r="D3" s="81"/>
      <c r="E3" s="81"/>
    </row>
    <row r="4" spans="1:5" ht="28.95" customHeight="1" x14ac:dyDescent="0.25">
      <c r="A4" s="83" t="s">
        <v>751</v>
      </c>
      <c r="B4" s="83"/>
      <c r="C4" s="83"/>
      <c r="D4" s="83"/>
      <c r="E4" s="83"/>
    </row>
    <row r="5" spans="1:5" x14ac:dyDescent="0.25">
      <c r="A5" s="82" t="s">
        <v>679</v>
      </c>
      <c r="B5" s="82"/>
      <c r="C5" s="82"/>
      <c r="D5" s="82"/>
      <c r="E5" s="82"/>
    </row>
    <row r="6" spans="1:5" ht="45" x14ac:dyDescent="0.25">
      <c r="A6" s="58" t="s">
        <v>0</v>
      </c>
      <c r="B6" s="58" t="s">
        <v>1</v>
      </c>
      <c r="C6" s="50" t="s">
        <v>593</v>
      </c>
      <c r="D6" s="50" t="s">
        <v>594</v>
      </c>
      <c r="E6" s="50" t="s">
        <v>595</v>
      </c>
    </row>
    <row r="7" spans="1:5" s="1" customFormat="1" x14ac:dyDescent="0.25">
      <c r="A7" s="4">
        <v>2</v>
      </c>
      <c r="B7" s="5" t="s">
        <v>20</v>
      </c>
      <c r="C7" s="12">
        <f>C8+C84+C88+C93</f>
        <v>12500000</v>
      </c>
      <c r="D7" s="12">
        <f t="shared" ref="D7:E7" si="0">D8+D84+D88+D93</f>
        <v>6380000</v>
      </c>
      <c r="E7" s="12">
        <f t="shared" si="0"/>
        <v>97000000</v>
      </c>
    </row>
    <row r="8" spans="1:5" s="1" customFormat="1" x14ac:dyDescent="0.25">
      <c r="A8" s="4">
        <v>2202</v>
      </c>
      <c r="B8" s="5" t="s">
        <v>21</v>
      </c>
      <c r="C8" s="12">
        <f>C9+C14+C22+C36+C45+C48+C54+C63+C67+C70</f>
        <v>12500000</v>
      </c>
      <c r="D8" s="12">
        <f t="shared" ref="D8:E8" si="1">D9+D14+D22+D36+D45+D48+D54+D63+D67+D70</f>
        <v>6380000</v>
      </c>
      <c r="E8" s="12">
        <f t="shared" si="1"/>
        <v>97000000</v>
      </c>
    </row>
    <row r="9" spans="1:5" s="1" customFormat="1" x14ac:dyDescent="0.25">
      <c r="A9" s="4">
        <v>220201</v>
      </c>
      <c r="B9" s="5" t="s">
        <v>22</v>
      </c>
      <c r="C9" s="12">
        <f>SUM(C10:C13)</f>
        <v>1500000</v>
      </c>
      <c r="D9" s="12">
        <f t="shared" ref="D9:E9" si="2">SUM(D10:D13)</f>
        <v>1200000</v>
      </c>
      <c r="E9" s="12">
        <f t="shared" si="2"/>
        <v>1500000</v>
      </c>
    </row>
    <row r="10" spans="1:5" hidden="1" x14ac:dyDescent="0.25">
      <c r="A10" s="43">
        <v>22020101</v>
      </c>
      <c r="B10" s="44" t="s">
        <v>23</v>
      </c>
      <c r="C10" s="41"/>
      <c r="D10" s="41"/>
      <c r="E10" s="41"/>
    </row>
    <row r="11" spans="1:5" x14ac:dyDescent="0.25">
      <c r="A11" s="43">
        <v>22020102</v>
      </c>
      <c r="B11" s="44" t="s">
        <v>24</v>
      </c>
      <c r="C11" s="41">
        <v>1500000</v>
      </c>
      <c r="D11" s="41">
        <v>1200000</v>
      </c>
      <c r="E11" s="41">
        <v>1500000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2000000</v>
      </c>
      <c r="D22" s="12">
        <f t="shared" ref="D22:E22" si="3">SUM(D23:D35)</f>
        <v>850000</v>
      </c>
      <c r="E22" s="12">
        <f t="shared" si="3"/>
        <v>2000000</v>
      </c>
    </row>
    <row r="23" spans="1:5" x14ac:dyDescent="0.25">
      <c r="A23" s="43">
        <v>22020301</v>
      </c>
      <c r="B23" s="44" t="s">
        <v>36</v>
      </c>
      <c r="C23" s="41">
        <v>2000000</v>
      </c>
      <c r="D23" s="41">
        <v>850000</v>
      </c>
      <c r="E23" s="41">
        <v>2000000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4000000</v>
      </c>
      <c r="D36" s="12">
        <f t="shared" ref="D36:E36" si="4">SUM(D37:D44)</f>
        <v>780000</v>
      </c>
      <c r="E36" s="12">
        <f t="shared" si="4"/>
        <v>2500000</v>
      </c>
    </row>
    <row r="37" spans="1:5" x14ac:dyDescent="0.25">
      <c r="A37" s="43">
        <v>22020401</v>
      </c>
      <c r="B37" s="44" t="s">
        <v>50</v>
      </c>
      <c r="C37" s="41">
        <v>2000000</v>
      </c>
      <c r="D37" s="41">
        <v>780000</v>
      </c>
      <c r="E37" s="41">
        <v>2000000</v>
      </c>
    </row>
    <row r="38" spans="1:5" x14ac:dyDescent="0.25">
      <c r="A38" s="43">
        <v>22020402</v>
      </c>
      <c r="B38" s="44" t="s">
        <v>51</v>
      </c>
      <c r="C38" s="41">
        <v>2000000</v>
      </c>
      <c r="D38" s="41">
        <v>0</v>
      </c>
      <c r="E38" s="41">
        <v>500000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5000000</v>
      </c>
      <c r="D70" s="12">
        <f t="shared" ref="D70:E70" si="10">SUM(D71:D83)</f>
        <v>3550000</v>
      </c>
      <c r="E70" s="12">
        <f t="shared" si="10"/>
        <v>91000000</v>
      </c>
    </row>
    <row r="71" spans="1:5" x14ac:dyDescent="0.25">
      <c r="A71" s="43">
        <v>22021001</v>
      </c>
      <c r="B71" s="44" t="s">
        <v>84</v>
      </c>
      <c r="C71" s="41">
        <v>0</v>
      </c>
      <c r="D71" s="41">
        <v>0</v>
      </c>
      <c r="E71" s="41">
        <v>3000000</v>
      </c>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x14ac:dyDescent="0.25">
      <c r="A75" s="43">
        <v>22021006</v>
      </c>
      <c r="B75" s="44" t="s">
        <v>88</v>
      </c>
      <c r="C75" s="41"/>
      <c r="D75" s="41"/>
      <c r="E75" s="41">
        <v>58000000</v>
      </c>
    </row>
    <row r="76" spans="1:5" x14ac:dyDescent="0.25">
      <c r="A76" s="43">
        <v>22021007</v>
      </c>
      <c r="B76" s="44" t="s">
        <v>89</v>
      </c>
      <c r="C76" s="41">
        <v>5000000</v>
      </c>
      <c r="D76" s="41">
        <v>3550000</v>
      </c>
      <c r="E76" s="41">
        <v>30000000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hr+Aqz5qEQdPM+fh5m+IJnQ9MaMwBsekI3bJDjinEq8h7uAblEdCZ4AlCAzHz/0chnyO+C8tOinng8/fVE+HDw==" saltValue="IbpnuxWtQKWJDRg6MUMv0A==" spinCount="100000" sheet="1" objects="1" scenarios="1" formatColumns="0" formatRows="0" selectLockedCells="1"/>
  <mergeCells count="3">
    <mergeCell ref="A3:E3"/>
    <mergeCell ref="A4:E4"/>
    <mergeCell ref="A5:E5"/>
  </mergeCells>
  <pageMargins left="0.51181102362204722" right="0.51181102362204722" top="0.74803149606299213" bottom="0.74803149606299213" header="0.31496062992125984" footer="0.31496062992125984"/>
  <pageSetup scale="89" firstPageNumber="81" orientation="landscape" useFirstPageNumber="1" r:id="rId1"/>
  <headerFooter>
    <oddFooter>Page &amp;P</oddFooter>
  </headerFooter>
  <rowBreaks count="2" manualBreakCount="2">
    <brk id="35" max="16383" man="1"/>
    <brk id="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38</vt:i4>
      </vt:variant>
    </vt:vector>
  </HeadingPairs>
  <TitlesOfParts>
    <vt:vector size="38" baseType="lpstr">
      <vt:lpstr>PROPOSED BUDGET SUMMARY F.i</vt:lpstr>
      <vt:lpstr>CONS. MASTER B. SUMMARY F.ii</vt:lpstr>
      <vt:lpstr>SUMMARY OF REVENUE F.iii</vt:lpstr>
      <vt:lpstr>SUMMARY OF EXP F.iv</vt:lpstr>
      <vt:lpstr>SUMMARY OF EXP SECTOR F.v</vt:lpstr>
      <vt:lpstr>SUMMARY OF REC. EXP DEPT F.vi</vt:lpstr>
      <vt:lpstr>SUMMARY OF RECURRENT EXP F.vii</vt:lpstr>
      <vt:lpstr>SUMMARY OF CAPITAL EXP F.viii</vt:lpstr>
      <vt:lpstr>SUMMARY OF CAP. EXP DEPT F.ix</vt:lpstr>
      <vt:lpstr>CHAIR PERSONNEL COST F.x</vt:lpstr>
      <vt:lpstr>CHAIR OVERHEAD COST F.xi</vt:lpstr>
      <vt:lpstr>SLT PERSONNEL COST F.x</vt:lpstr>
      <vt:lpstr>SLT OVERHEAD COST F.xi</vt:lpstr>
      <vt:lpstr>COUNCIL PERSONNEL COST F.x</vt:lpstr>
      <vt:lpstr>COUNCIL OVERHEAD COST F.xi</vt:lpstr>
      <vt:lpstr>PMD PERSONNEL COST F.x</vt:lpstr>
      <vt:lpstr>PMD OVERHEAD COST F.xi</vt:lpstr>
      <vt:lpstr>PMD CAPITAL EXP F.xii</vt:lpstr>
      <vt:lpstr>AGRIC PERSONNEL COST F.x</vt:lpstr>
      <vt:lpstr>AGRIC OVERHEAD COST F.xi</vt:lpstr>
      <vt:lpstr>AGRIC CAPITAL EXP F.xii</vt:lpstr>
      <vt:lpstr>FINANCE PERSONNEL COST F.x</vt:lpstr>
      <vt:lpstr>FINANCE OVERHEAD COST F.xi</vt:lpstr>
      <vt:lpstr>FINANCE CAPITAL EXP F.xii</vt:lpstr>
      <vt:lpstr>WORKS PERSONNEL COST F.x</vt:lpstr>
      <vt:lpstr>WORKS OVERHEAD COST F.xi</vt:lpstr>
      <vt:lpstr>WORKS CAPITAL EXP F.xii</vt:lpstr>
      <vt:lpstr>ESD PERSONNEL COST F.x</vt:lpstr>
      <vt:lpstr>ESD OVERHEAD COST F.xi</vt:lpstr>
      <vt:lpstr>ESD CAPITAL EXP F.xii</vt:lpstr>
      <vt:lpstr>PHC PERSONNEL COST F.x</vt:lpstr>
      <vt:lpstr>PHC OVERHEAD COST F.xi</vt:lpstr>
      <vt:lpstr>PHC CAPITAL EXP F.xii</vt:lpstr>
      <vt:lpstr>WATSAN PERSONNEL COST F.x</vt:lpstr>
      <vt:lpstr>WATSAN OVERHEAD COST F.xi</vt:lpstr>
      <vt:lpstr>WATSAN CAPITAL EXP F.xii</vt:lpstr>
      <vt:lpstr>TRADITIONAL PERSONNEL COST F.x</vt:lpstr>
      <vt:lpstr>TRADITIONAL OVERHEAD COST F.xi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ZAHRADDEEN</dc:creator>
  <cp:lastModifiedBy>Zahraddeen Bashir</cp:lastModifiedBy>
  <cp:lastPrinted>2026-07-12T04:59:04Z</cp:lastPrinted>
  <dcterms:created xsi:type="dcterms:W3CDTF">2025-11-07T19:59:01Z</dcterms:created>
  <dcterms:modified xsi:type="dcterms:W3CDTF">2026-07-12T04:59:40Z</dcterms:modified>
</cp:coreProperties>
</file>